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h25" sheetId="1" r:id="rId1"/>
    <sheet name="４月(月間)" sheetId="16" r:id="rId2"/>
    <sheet name="４月(上旬)" sheetId="12" r:id="rId3"/>
    <sheet name="４月(中旬)" sheetId="13" r:id="rId4"/>
    <sheet name="４月(上旬～中旬)" sheetId="14" r:id="rId5"/>
    <sheet name="４月(下旬)" sheetId="15" r:id="rId6"/>
    <sheet name="４月月間" sheetId="20" r:id="rId7"/>
    <sheet name="４月上旬" sheetId="17" r:id="rId8"/>
    <sheet name="４月中旬" sheetId="18" r:id="rId9"/>
    <sheet name="４月下旬" sheetId="19" r:id="rId10"/>
    <sheet name="５月(月間)" sheetId="22" r:id="rId11"/>
    <sheet name="５月(上旬)" sheetId="23" r:id="rId12"/>
    <sheet name="５月(中旬)" sheetId="24" r:id="rId13"/>
    <sheet name="５月(上旬～中旬)" sheetId="25" r:id="rId14"/>
    <sheet name="５月(下旬)" sheetId="26" r:id="rId15"/>
    <sheet name="５月月間" sheetId="27" r:id="rId16"/>
    <sheet name="５月上旬" sheetId="28" r:id="rId17"/>
    <sheet name="５月中旬" sheetId="29" r:id="rId18"/>
    <sheet name="５月下旬" sheetId="30" r:id="rId19"/>
    <sheet name="６月(月間)" sheetId="31" r:id="rId20"/>
    <sheet name="６月(上旬)" sheetId="32" r:id="rId21"/>
    <sheet name="６月(中旬)" sheetId="33" r:id="rId22"/>
    <sheet name="６月(上旬～中旬)" sheetId="34" r:id="rId23"/>
    <sheet name="６月(下旬)" sheetId="35" r:id="rId24"/>
    <sheet name="６月月間" sheetId="36" r:id="rId25"/>
    <sheet name="６月上旬" sheetId="37" r:id="rId26"/>
    <sheet name="６月中旬" sheetId="38" r:id="rId27"/>
    <sheet name="６月下旬" sheetId="39" r:id="rId28"/>
    <sheet name="７月(月間)" sheetId="40" r:id="rId29"/>
    <sheet name="７月(上旬)" sheetId="41" r:id="rId30"/>
    <sheet name="７月(中旬)" sheetId="42" r:id="rId31"/>
    <sheet name="７月(上旬～中旬)" sheetId="43" r:id="rId32"/>
    <sheet name="７月(下旬)" sheetId="44" r:id="rId33"/>
    <sheet name="７月月間" sheetId="45" r:id="rId34"/>
    <sheet name="７月上旬" sheetId="46" r:id="rId35"/>
    <sheet name="７月中旬" sheetId="47" r:id="rId36"/>
    <sheet name="７月下旬" sheetId="48" r:id="rId37"/>
    <sheet name="８月(月間)" sheetId="49" r:id="rId38"/>
    <sheet name="８月(上旬)" sheetId="50" r:id="rId39"/>
    <sheet name="８月(中旬)" sheetId="51" r:id="rId40"/>
    <sheet name="８月(上旬～中旬)" sheetId="52" r:id="rId41"/>
    <sheet name="８月(下旬)" sheetId="53" r:id="rId42"/>
    <sheet name="８月月間" sheetId="54" r:id="rId43"/>
    <sheet name="８月上旬" sheetId="55" r:id="rId44"/>
    <sheet name="８月中旬" sheetId="56" r:id="rId45"/>
    <sheet name="８月下旬" sheetId="57" r:id="rId46"/>
    <sheet name="９月(月間)" sheetId="58" r:id="rId47"/>
    <sheet name="９月(上旬)" sheetId="59" r:id="rId48"/>
    <sheet name="９月(中旬)" sheetId="60" r:id="rId49"/>
    <sheet name="９月(上旬～中旬)" sheetId="61" r:id="rId50"/>
    <sheet name="９月(下旬)" sheetId="62" r:id="rId51"/>
    <sheet name="９月月間" sheetId="63" r:id="rId52"/>
    <sheet name="９月上旬" sheetId="64" r:id="rId53"/>
    <sheet name="９月中旬" sheetId="65" r:id="rId54"/>
    <sheet name="９月下旬" sheetId="66" r:id="rId55"/>
    <sheet name="10月(月間)" sheetId="68" r:id="rId56"/>
    <sheet name="10月(上旬)" sheetId="69" r:id="rId57"/>
    <sheet name="10月(中旬)" sheetId="70" r:id="rId58"/>
    <sheet name="10月(上旬～中旬)" sheetId="71" r:id="rId59"/>
    <sheet name="10月(下旬)" sheetId="72" r:id="rId60"/>
    <sheet name="10月月間" sheetId="73" r:id="rId61"/>
    <sheet name="10月上旬" sheetId="74" r:id="rId62"/>
    <sheet name="10月中旬" sheetId="75" r:id="rId63"/>
    <sheet name="10月下旬" sheetId="76" r:id="rId64"/>
    <sheet name="11月（月間）" sheetId="77" r:id="rId65"/>
    <sheet name="11月（上旬）" sheetId="78" r:id="rId66"/>
    <sheet name="11月（中旬）" sheetId="79" r:id="rId67"/>
    <sheet name="11月（上旬～中旬）" sheetId="80" r:id="rId68"/>
    <sheet name="11月（下旬）" sheetId="81" r:id="rId69"/>
    <sheet name="11月月間" sheetId="82" r:id="rId70"/>
    <sheet name="11月上旬" sheetId="83" r:id="rId71"/>
    <sheet name="11月中旬" sheetId="84" r:id="rId72"/>
    <sheet name="11月下旬" sheetId="85" r:id="rId73"/>
    <sheet name="12月（月間）" sheetId="86" r:id="rId74"/>
    <sheet name="12月（上旬）" sheetId="87" r:id="rId75"/>
    <sheet name="12月（中旬）" sheetId="88" r:id="rId76"/>
    <sheet name="12月（上旬～中旬）" sheetId="89" r:id="rId77"/>
    <sheet name="12月（下旬）" sheetId="90" r:id="rId78"/>
    <sheet name="12月月間" sheetId="91" r:id="rId79"/>
    <sheet name="12月上旬" sheetId="92" r:id="rId80"/>
    <sheet name="12月中旬" sheetId="93" r:id="rId81"/>
    <sheet name="12月下旬" sheetId="94" r:id="rId82"/>
    <sheet name="１月（月間）" sheetId="95" r:id="rId83"/>
    <sheet name="１月（上旬）" sheetId="96" r:id="rId84"/>
    <sheet name="１月（中旬）" sheetId="97" r:id="rId85"/>
    <sheet name="１月（上旬～中旬）" sheetId="98" r:id="rId86"/>
    <sheet name="１月（下旬）" sheetId="99" r:id="rId87"/>
    <sheet name="１月月間" sheetId="103" r:id="rId88"/>
    <sheet name="１月上旬" sheetId="100" r:id="rId89"/>
    <sheet name="１月中旬" sheetId="101" r:id="rId90"/>
    <sheet name="１月下旬" sheetId="102" r:id="rId91"/>
    <sheet name="２月（月間）" sheetId="104" r:id="rId92"/>
    <sheet name="２月（上旬）" sheetId="105" r:id="rId93"/>
    <sheet name="２月（中旬）" sheetId="106" r:id="rId94"/>
    <sheet name="２月（上旬～中旬）" sheetId="107" r:id="rId95"/>
    <sheet name="２月（下旬）" sheetId="108" r:id="rId96"/>
    <sheet name="２月月間" sheetId="109" r:id="rId97"/>
    <sheet name="２月上旬" sheetId="110" r:id="rId98"/>
    <sheet name="２月中旬" sheetId="111" r:id="rId99"/>
    <sheet name="２月下旬" sheetId="112" r:id="rId100"/>
    <sheet name="３月（月間）" sheetId="113" r:id="rId101"/>
    <sheet name="３月（上旬）" sheetId="114" r:id="rId102"/>
    <sheet name="３月（中旬）" sheetId="115" r:id="rId103"/>
    <sheet name="３月（上旬～中旬）" sheetId="116" r:id="rId104"/>
    <sheet name="３月（下旬）" sheetId="117" r:id="rId105"/>
    <sheet name="３月月間" sheetId="118" r:id="rId106"/>
    <sheet name="３月上旬" sheetId="119" r:id="rId107"/>
    <sheet name="３月中旬" sheetId="120" r:id="rId108"/>
    <sheet name="３月下旬" sheetId="121" r:id="rId109"/>
  </sheets>
  <definedNames>
    <definedName name="_xlnm.Print_Area" localSheetId="55">'10月(月間)'!$A$2:$L$87</definedName>
    <definedName name="_xlnm.Print_Area" localSheetId="63">'10月下旬'!$A$2:$M$35</definedName>
    <definedName name="_xlnm.Print_Area" localSheetId="60">'10月月間'!$A$2:$M$35</definedName>
    <definedName name="_xlnm.Print_Area" localSheetId="61">'10月上旬'!$A$2:$M$35</definedName>
    <definedName name="_xlnm.Print_Area" localSheetId="62">'10月中旬'!$A$2:$M$35</definedName>
    <definedName name="_xlnm.Print_Area" localSheetId="72">'11月下旬'!$A$1:$M$36</definedName>
    <definedName name="_xlnm.Print_Area" localSheetId="69">'11月月間'!$A$1:$M$36</definedName>
    <definedName name="_xlnm.Print_Area" localSheetId="70">'11月上旬'!$A$1:$M$36</definedName>
    <definedName name="_xlnm.Print_Area" localSheetId="71">'11月中旬'!$A$1:$M$36</definedName>
    <definedName name="_xlnm.Print_Area" localSheetId="81">'12月下旬'!$A$1:$M$36</definedName>
    <definedName name="_xlnm.Print_Area" localSheetId="78">'12月月間'!$A$1:$M$36</definedName>
    <definedName name="_xlnm.Print_Area" localSheetId="79">'12月上旬'!$A$1:$M$36</definedName>
    <definedName name="_xlnm.Print_Area" localSheetId="80">'12月中旬'!$A$1:$M$36</definedName>
    <definedName name="_xlnm.Print_Area" localSheetId="90">'１月下旬'!$A$1:$M$36</definedName>
    <definedName name="_xlnm.Print_Area" localSheetId="87">'１月月間'!$A$1:$M$36</definedName>
    <definedName name="_xlnm.Print_Area" localSheetId="88">'１月上旬'!$A$1:$M$36</definedName>
    <definedName name="_xlnm.Print_Area" localSheetId="89">'１月中旬'!$A$1:$M$36</definedName>
    <definedName name="_xlnm.Print_Area" localSheetId="99">'２月下旬'!$A$1:$M$36</definedName>
    <definedName name="_xlnm.Print_Area" localSheetId="96">'２月月間'!$A$1:$M$36</definedName>
    <definedName name="_xlnm.Print_Area" localSheetId="97">'２月上旬'!$A$1:$M$36</definedName>
    <definedName name="_xlnm.Print_Area" localSheetId="98">'２月中旬'!$A$1:$M$36</definedName>
    <definedName name="_xlnm.Print_Area" localSheetId="108">'３月下旬'!$A$1:$M$36</definedName>
    <definedName name="_xlnm.Print_Area" localSheetId="105">'３月月間'!$A$1:$M$36</definedName>
    <definedName name="_xlnm.Print_Area" localSheetId="106">'３月上旬'!$A$1:$M$36</definedName>
    <definedName name="_xlnm.Print_Area" localSheetId="107">'３月中旬'!$A$1:$M$36</definedName>
    <definedName name="_xlnm.Print_Area" localSheetId="1">'４月(月間)'!$A$2:$L$84</definedName>
    <definedName name="_xlnm.Print_Area" localSheetId="9">'４月下旬'!$A$1:$J$34</definedName>
    <definedName name="_xlnm.Print_Area" localSheetId="6">'４月月間'!$A$1:$J$34</definedName>
    <definedName name="_xlnm.Print_Area" localSheetId="7">'４月上旬'!$A$1:$J$34</definedName>
    <definedName name="_xlnm.Print_Area" localSheetId="8">'４月中旬'!$A$1:$J$34</definedName>
    <definedName name="_xlnm.Print_Area" localSheetId="10">'５月(月間)'!$A$2:$L$84</definedName>
    <definedName name="_xlnm.Print_Area" localSheetId="18">'５月下旬'!$A$1:$J$34</definedName>
    <definedName name="_xlnm.Print_Area" localSheetId="15">'５月月間'!$A$1:$J$34</definedName>
    <definedName name="_xlnm.Print_Area" localSheetId="16">'５月上旬'!$A$1:$J$34</definedName>
    <definedName name="_xlnm.Print_Area" localSheetId="17">'５月中旬'!$A$1:$J$34</definedName>
    <definedName name="_xlnm.Print_Area" localSheetId="19">'６月(月間)'!$A$2:$L$85</definedName>
    <definedName name="_xlnm.Print_Area" localSheetId="27">'６月下旬'!$A$2:$M$35</definedName>
    <definedName name="_xlnm.Print_Area" localSheetId="24">'６月月間'!$A$2:$M$35</definedName>
    <definedName name="_xlnm.Print_Area" localSheetId="25">'６月上旬'!$A$2:$M$35</definedName>
    <definedName name="_xlnm.Print_Area" localSheetId="26">'６月中旬'!$A$2:$M$35</definedName>
    <definedName name="_xlnm.Print_Area" localSheetId="28">'７月(月間)'!$A$2:$L$87</definedName>
    <definedName name="_xlnm.Print_Area" localSheetId="36">'７月下旬'!$A$2:$M$35</definedName>
    <definedName name="_xlnm.Print_Area" localSheetId="33">'７月月間'!$A$2:$M$35</definedName>
    <definedName name="_xlnm.Print_Area" localSheetId="34">'７月上旬'!$A$2:$M$35</definedName>
    <definedName name="_xlnm.Print_Area" localSheetId="35">'７月中旬'!$A$2:$M$35</definedName>
    <definedName name="_xlnm.Print_Area" localSheetId="37">'８月(月間)'!$A$2:$L$87</definedName>
    <definedName name="_xlnm.Print_Area" localSheetId="45">'８月下旬'!$A$2:$M$35</definedName>
    <definedName name="_xlnm.Print_Area" localSheetId="42">'８月月間'!$A$2:$M$35</definedName>
    <definedName name="_xlnm.Print_Area" localSheetId="43">'８月上旬'!$A$2:$M$35</definedName>
    <definedName name="_xlnm.Print_Area" localSheetId="44">'８月中旬'!$A$2:$M$35</definedName>
    <definedName name="_xlnm.Print_Area" localSheetId="46">'９月(月間)'!$A$2:$L$87</definedName>
    <definedName name="_xlnm.Print_Area" localSheetId="54">'９月下旬'!$A$2:$M$35</definedName>
    <definedName name="_xlnm.Print_Area" localSheetId="51">'９月月間'!$A$2:$M$35</definedName>
    <definedName name="_xlnm.Print_Area" localSheetId="52">'９月上旬'!$A$2:$M$35</definedName>
    <definedName name="_xlnm.Print_Area" localSheetId="53">'９月中旬'!$A$2:$M$35</definedName>
    <definedName name="_xlnm.Print_Titles" localSheetId="68">'11月（下旬）'!$1:$4</definedName>
    <definedName name="_xlnm.Print_Titles" localSheetId="64">'11月（月間）'!$1:$4</definedName>
    <definedName name="_xlnm.Print_Titles" localSheetId="65">'11月（上旬）'!$1:$4</definedName>
    <definedName name="_xlnm.Print_Titles" localSheetId="67">'11月（上旬～中旬）'!$1:$4</definedName>
    <definedName name="_xlnm.Print_Titles" localSheetId="66">'11月（中旬）'!$1:$4</definedName>
    <definedName name="_xlnm.Print_Titles" localSheetId="77">'12月（下旬）'!$1:$4</definedName>
    <definedName name="_xlnm.Print_Titles" localSheetId="73">'12月（月間）'!$1:$4</definedName>
    <definedName name="_xlnm.Print_Titles" localSheetId="74">'12月（上旬）'!$1:$4</definedName>
    <definedName name="_xlnm.Print_Titles" localSheetId="76">'12月（上旬～中旬）'!$1:$4</definedName>
    <definedName name="_xlnm.Print_Titles" localSheetId="75">'12月（中旬）'!$1:$4</definedName>
    <definedName name="_xlnm.Print_Titles" localSheetId="86">'１月（下旬）'!$1:$4</definedName>
    <definedName name="_xlnm.Print_Titles" localSheetId="82">'１月（月間）'!$1:$4</definedName>
    <definedName name="_xlnm.Print_Titles" localSheetId="83">'１月（上旬）'!$1:$4</definedName>
    <definedName name="_xlnm.Print_Titles" localSheetId="85">'１月（上旬～中旬）'!$1:$4</definedName>
    <definedName name="_xlnm.Print_Titles" localSheetId="84">'１月（中旬）'!$1:$4</definedName>
    <definedName name="_xlnm.Print_Titles" localSheetId="95">'２月（下旬）'!$1:$4</definedName>
    <definedName name="_xlnm.Print_Titles" localSheetId="91">'２月（月間）'!$1:$4</definedName>
    <definedName name="_xlnm.Print_Titles" localSheetId="92">'２月（上旬）'!$1:$4</definedName>
    <definedName name="_xlnm.Print_Titles" localSheetId="94">'２月（上旬～中旬）'!$1:$4</definedName>
    <definedName name="_xlnm.Print_Titles" localSheetId="93">'２月（中旬）'!$1:$4</definedName>
    <definedName name="_xlnm.Print_Titles" localSheetId="104">'３月（下旬）'!$1:$4</definedName>
    <definedName name="_xlnm.Print_Titles" localSheetId="100">'３月（月間）'!$1:$4</definedName>
    <definedName name="_xlnm.Print_Titles" localSheetId="101">'３月（上旬）'!$1:$4</definedName>
    <definedName name="_xlnm.Print_Titles" localSheetId="103">'３月（上旬～中旬）'!$1:$4</definedName>
    <definedName name="_xlnm.Print_Titles" localSheetId="102">'３月（中旬）'!$1:$4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5" i="1" l="1"/>
  <c r="C14" i="1"/>
  <c r="C13" i="1"/>
  <c r="C12" i="1"/>
  <c r="C11" i="1"/>
  <c r="C10" i="1"/>
  <c r="C9" i="1"/>
  <c r="C8" i="1"/>
  <c r="B14" i="1"/>
  <c r="B15" i="1"/>
  <c r="B13" i="1"/>
  <c r="B12" i="1"/>
  <c r="B11" i="1"/>
  <c r="B10" i="1"/>
  <c r="B9" i="1"/>
  <c r="B8" i="1"/>
  <c r="F1" i="119"/>
  <c r="A1" i="119"/>
  <c r="F1" i="120"/>
  <c r="A1" i="120"/>
  <c r="F1" i="121"/>
  <c r="A1" i="121"/>
  <c r="F1" i="118"/>
  <c r="A1" i="118"/>
  <c r="F1" i="110"/>
  <c r="A1" i="110"/>
  <c r="F1" i="111"/>
  <c r="A1" i="111"/>
  <c r="F1" i="112"/>
  <c r="A1" i="112"/>
  <c r="F1" i="109"/>
  <c r="A1" i="109"/>
  <c r="F1" i="100"/>
  <c r="A1" i="100"/>
  <c r="F1" i="101"/>
  <c r="A1" i="101"/>
  <c r="F1" i="102"/>
  <c r="A1" i="102"/>
  <c r="F1" i="103"/>
  <c r="A1" i="103"/>
  <c r="F1" i="92"/>
  <c r="A1" i="92"/>
  <c r="F1" i="93"/>
  <c r="A1" i="93"/>
  <c r="F1" i="94"/>
  <c r="A1" i="94"/>
  <c r="F1" i="91"/>
  <c r="A1" i="91"/>
  <c r="F1" i="83"/>
  <c r="A1" i="83"/>
  <c r="F1" i="84"/>
  <c r="A1" i="84"/>
  <c r="F1" i="85"/>
  <c r="A1" i="85"/>
  <c r="F1" i="82"/>
  <c r="A1" i="82"/>
  <c r="F1" i="74"/>
  <c r="A1" i="74"/>
  <c r="F1" i="75"/>
  <c r="A1" i="75"/>
  <c r="F1" i="76"/>
  <c r="A1" i="76"/>
  <c r="F1" i="73"/>
  <c r="A1" i="73"/>
  <c r="F1" i="64"/>
  <c r="A1" i="64"/>
  <c r="F1" i="65"/>
  <c r="A1" i="65"/>
  <c r="F1" i="66"/>
  <c r="A1" i="66"/>
  <c r="F1" i="63"/>
  <c r="A1" i="63"/>
  <c r="J1" i="114"/>
  <c r="A1" i="114"/>
  <c r="J1" i="115"/>
  <c r="A1" i="115"/>
  <c r="J1" i="116"/>
  <c r="A1" i="116"/>
  <c r="J1" i="117"/>
  <c r="A1" i="117"/>
  <c r="J1" i="113"/>
  <c r="A1" i="113"/>
  <c r="J1" i="105"/>
  <c r="A1" i="105"/>
  <c r="J1" i="106"/>
  <c r="A1" i="106"/>
  <c r="J1" i="107"/>
  <c r="A1" i="107"/>
  <c r="J1" i="108"/>
  <c r="A1" i="108"/>
  <c r="J1" i="104"/>
  <c r="A1" i="104"/>
  <c r="J1" i="96"/>
  <c r="A1" i="96"/>
  <c r="J1" i="97"/>
  <c r="A1" i="97"/>
  <c r="J1" i="98"/>
  <c r="A1" i="98"/>
  <c r="J1" i="99"/>
  <c r="A1" i="99"/>
  <c r="J1" i="95"/>
  <c r="A1" i="95"/>
  <c r="J1" i="87"/>
  <c r="A1" i="87"/>
  <c r="J1" i="88"/>
  <c r="A1" i="88"/>
  <c r="J1" i="89"/>
  <c r="A1" i="89"/>
  <c r="J1" i="90"/>
  <c r="A1" i="90"/>
  <c r="J1" i="86"/>
  <c r="A1" i="86"/>
  <c r="J1" i="78"/>
  <c r="A1" i="78"/>
  <c r="J1" i="79"/>
  <c r="A1" i="79"/>
  <c r="J1" i="80"/>
  <c r="A1" i="80"/>
  <c r="J1" i="81"/>
  <c r="A1" i="81"/>
  <c r="J1" i="77"/>
  <c r="A1" i="77"/>
  <c r="E1" i="69" l="1"/>
  <c r="A1" i="69"/>
  <c r="E1" i="70"/>
  <c r="A1" i="70"/>
  <c r="E1" i="71"/>
  <c r="A1" i="71"/>
  <c r="E1" i="72"/>
  <c r="A1" i="72"/>
  <c r="E1" i="68"/>
  <c r="A1" i="68"/>
  <c r="E1" i="59"/>
  <c r="A1" i="59"/>
  <c r="E1" i="60"/>
  <c r="A1" i="60"/>
  <c r="E1" i="61"/>
  <c r="A1" i="61"/>
  <c r="E1" i="62"/>
  <c r="A1" i="62"/>
  <c r="E1" i="58"/>
  <c r="A1" i="58"/>
  <c r="B2" i="121"/>
  <c r="C2" i="121"/>
  <c r="G4" i="121"/>
  <c r="H4" i="121"/>
  <c r="K4" i="121"/>
  <c r="L4" i="121"/>
  <c r="C9" i="121"/>
  <c r="C8" i="121" s="1"/>
  <c r="D9" i="121"/>
  <c r="E9" i="121"/>
  <c r="G9" i="121"/>
  <c r="G8" i="121" s="1"/>
  <c r="H9" i="121"/>
  <c r="I9" i="121"/>
  <c r="K9" i="121"/>
  <c r="L9" i="121"/>
  <c r="M9" i="121"/>
  <c r="C10" i="121"/>
  <c r="D10" i="121"/>
  <c r="E10" i="121" s="1"/>
  <c r="F10" i="121"/>
  <c r="G10" i="121"/>
  <c r="H10" i="121"/>
  <c r="I10" i="121" s="1"/>
  <c r="J10" i="121"/>
  <c r="K10" i="121"/>
  <c r="L10" i="121"/>
  <c r="M10" i="121" s="1"/>
  <c r="C11" i="121"/>
  <c r="F11" i="121" s="1"/>
  <c r="D11" i="121"/>
  <c r="E11" i="121"/>
  <c r="G11" i="121"/>
  <c r="J11" i="121" s="1"/>
  <c r="H11" i="121"/>
  <c r="I11" i="121"/>
  <c r="K11" i="121"/>
  <c r="L11" i="121"/>
  <c r="M11" i="121"/>
  <c r="C14" i="121"/>
  <c r="C13" i="121" s="1"/>
  <c r="D14" i="121"/>
  <c r="E14" i="121"/>
  <c r="G14" i="121"/>
  <c r="G13" i="121" s="1"/>
  <c r="H14" i="121"/>
  <c r="I14" i="121"/>
  <c r="K14" i="121"/>
  <c r="L14" i="121"/>
  <c r="M14" i="121"/>
  <c r="C15" i="121"/>
  <c r="D15" i="121"/>
  <c r="E15" i="121" s="1"/>
  <c r="F15" i="121"/>
  <c r="G15" i="121"/>
  <c r="H15" i="121"/>
  <c r="I15" i="121" s="1"/>
  <c r="J15" i="121"/>
  <c r="K15" i="121"/>
  <c r="L15" i="121"/>
  <c r="M15" i="121" s="1"/>
  <c r="C16" i="121"/>
  <c r="F16" i="121" s="1"/>
  <c r="D16" i="121"/>
  <c r="E16" i="121"/>
  <c r="G16" i="121"/>
  <c r="J16" i="121" s="1"/>
  <c r="H16" i="121"/>
  <c r="I16" i="121"/>
  <c r="K16" i="121"/>
  <c r="L16" i="121"/>
  <c r="M16" i="121"/>
  <c r="C17" i="121"/>
  <c r="D17" i="121"/>
  <c r="E17" i="121" s="1"/>
  <c r="F17" i="121"/>
  <c r="G17" i="121"/>
  <c r="H17" i="121"/>
  <c r="I17" i="121" s="1"/>
  <c r="J17" i="121"/>
  <c r="K17" i="121"/>
  <c r="L17" i="121"/>
  <c r="M17" i="121" s="1"/>
  <c r="C20" i="121"/>
  <c r="D20" i="121"/>
  <c r="D19" i="121" s="1"/>
  <c r="F20" i="121"/>
  <c r="G20" i="121"/>
  <c r="H20" i="121"/>
  <c r="H19" i="121" s="1"/>
  <c r="J20" i="121"/>
  <c r="K20" i="121"/>
  <c r="L20" i="121"/>
  <c r="M20" i="121" s="1"/>
  <c r="C21" i="121"/>
  <c r="F21" i="121" s="1"/>
  <c r="D21" i="121"/>
  <c r="E21" i="121"/>
  <c r="G21" i="121"/>
  <c r="J21" i="121" s="1"/>
  <c r="H21" i="121"/>
  <c r="I21" i="121"/>
  <c r="K21" i="121"/>
  <c r="L21" i="121"/>
  <c r="M21" i="121"/>
  <c r="C22" i="121"/>
  <c r="D22" i="121"/>
  <c r="E22" i="121" s="1"/>
  <c r="F22" i="121"/>
  <c r="G22" i="121"/>
  <c r="H22" i="121"/>
  <c r="I22" i="121" s="1"/>
  <c r="J22" i="121"/>
  <c r="K22" i="121"/>
  <c r="L22" i="121"/>
  <c r="M22" i="121" s="1"/>
  <c r="C25" i="121"/>
  <c r="D25" i="121"/>
  <c r="D24" i="121" s="1"/>
  <c r="L24" i="121" s="1"/>
  <c r="F25" i="121"/>
  <c r="G25" i="121"/>
  <c r="H25" i="121"/>
  <c r="H24" i="121" s="1"/>
  <c r="J25" i="121"/>
  <c r="K25" i="121"/>
  <c r="L25" i="121"/>
  <c r="M25" i="121" s="1"/>
  <c r="C26" i="121"/>
  <c r="F26" i="121" s="1"/>
  <c r="D26" i="121"/>
  <c r="E26" i="121"/>
  <c r="G26" i="121"/>
  <c r="J26" i="121" s="1"/>
  <c r="H26" i="121"/>
  <c r="I26" i="121"/>
  <c r="K26" i="121"/>
  <c r="L26" i="121"/>
  <c r="M26" i="121"/>
  <c r="C27" i="121"/>
  <c r="D27" i="121"/>
  <c r="E27" i="121" s="1"/>
  <c r="F27" i="121"/>
  <c r="G27" i="121"/>
  <c r="H27" i="121"/>
  <c r="I27" i="121" s="1"/>
  <c r="J27" i="121"/>
  <c r="K27" i="121"/>
  <c r="L27" i="121"/>
  <c r="M27" i="121" s="1"/>
  <c r="C30" i="121"/>
  <c r="D30" i="121"/>
  <c r="F30" i="121"/>
  <c r="G30" i="121"/>
  <c r="H30" i="121"/>
  <c r="J30" i="121"/>
  <c r="K30" i="121"/>
  <c r="L30" i="121"/>
  <c r="M30" i="121" s="1"/>
  <c r="C31" i="121"/>
  <c r="F31" i="121" s="1"/>
  <c r="D31" i="121"/>
  <c r="E31" i="121"/>
  <c r="G31" i="121"/>
  <c r="J31" i="121" s="1"/>
  <c r="H31" i="121"/>
  <c r="I31" i="121"/>
  <c r="K31" i="121"/>
  <c r="L31" i="121"/>
  <c r="M31" i="121"/>
  <c r="C32" i="121"/>
  <c r="D32" i="121"/>
  <c r="E32" i="121" s="1"/>
  <c r="F32" i="121"/>
  <c r="G32" i="121"/>
  <c r="H32" i="121"/>
  <c r="I32" i="121" s="1"/>
  <c r="J32" i="121"/>
  <c r="K32" i="121"/>
  <c r="L32" i="121"/>
  <c r="M32" i="121" s="1"/>
  <c r="C33" i="121"/>
  <c r="G33" i="121"/>
  <c r="K33" i="121"/>
  <c r="C34" i="121"/>
  <c r="D34" i="121"/>
  <c r="E34" i="121" s="1"/>
  <c r="F34" i="121"/>
  <c r="G34" i="121"/>
  <c r="H34" i="121"/>
  <c r="I34" i="121" s="1"/>
  <c r="J34" i="121"/>
  <c r="K34" i="121"/>
  <c r="L34" i="121"/>
  <c r="M34" i="121" s="1"/>
  <c r="B2" i="120"/>
  <c r="C2" i="120"/>
  <c r="G4" i="120"/>
  <c r="H4" i="120"/>
  <c r="K4" i="120"/>
  <c r="L4" i="120"/>
  <c r="C9" i="120"/>
  <c r="C8" i="120" s="1"/>
  <c r="D9" i="120"/>
  <c r="E9" i="120"/>
  <c r="G9" i="120"/>
  <c r="H9" i="120"/>
  <c r="I9" i="120"/>
  <c r="K9" i="120"/>
  <c r="L9" i="120"/>
  <c r="M9" i="120"/>
  <c r="C10" i="120"/>
  <c r="D10" i="120"/>
  <c r="E10" i="120" s="1"/>
  <c r="F10" i="120"/>
  <c r="G10" i="120"/>
  <c r="H10" i="120"/>
  <c r="I10" i="120" s="1"/>
  <c r="J10" i="120"/>
  <c r="K10" i="120"/>
  <c r="L10" i="120"/>
  <c r="M10" i="120" s="1"/>
  <c r="C11" i="120"/>
  <c r="F11" i="120" s="1"/>
  <c r="D11" i="120"/>
  <c r="E11" i="120"/>
  <c r="G11" i="120"/>
  <c r="J11" i="120" s="1"/>
  <c r="H11" i="120"/>
  <c r="I11" i="120"/>
  <c r="L11" i="120"/>
  <c r="C14" i="120"/>
  <c r="D14" i="120"/>
  <c r="E14" i="120"/>
  <c r="G14" i="120"/>
  <c r="H14" i="120"/>
  <c r="I14" i="120"/>
  <c r="L14" i="120"/>
  <c r="C15" i="120"/>
  <c r="D15" i="120"/>
  <c r="E15" i="120" s="1"/>
  <c r="F15" i="120"/>
  <c r="G15" i="120"/>
  <c r="H15" i="120"/>
  <c r="I15" i="120" s="1"/>
  <c r="K15" i="120"/>
  <c r="C16" i="120"/>
  <c r="F16" i="120" s="1"/>
  <c r="D16" i="120"/>
  <c r="E16" i="120"/>
  <c r="G16" i="120"/>
  <c r="J16" i="120" s="1"/>
  <c r="H16" i="120"/>
  <c r="I16" i="120"/>
  <c r="K16" i="120"/>
  <c r="L16" i="120"/>
  <c r="M16" i="120"/>
  <c r="C17" i="120"/>
  <c r="D17" i="120"/>
  <c r="E17" i="120" s="1"/>
  <c r="G17" i="120"/>
  <c r="H17" i="120"/>
  <c r="I17" i="120" s="1"/>
  <c r="J17" i="120"/>
  <c r="K17" i="120"/>
  <c r="L17" i="120"/>
  <c r="M17" i="120" s="1"/>
  <c r="C20" i="120"/>
  <c r="D20" i="120"/>
  <c r="G20" i="120"/>
  <c r="H20" i="120"/>
  <c r="J20" i="120"/>
  <c r="K20" i="120"/>
  <c r="L20" i="120"/>
  <c r="M20" i="120" s="1"/>
  <c r="C21" i="120"/>
  <c r="F21" i="120" s="1"/>
  <c r="D21" i="120"/>
  <c r="E21" i="120"/>
  <c r="G21" i="120"/>
  <c r="J21" i="120" s="1"/>
  <c r="H21" i="120"/>
  <c r="I21" i="120"/>
  <c r="L21" i="120"/>
  <c r="C22" i="120"/>
  <c r="D22" i="120"/>
  <c r="F22" i="120"/>
  <c r="G22" i="120"/>
  <c r="H22" i="120"/>
  <c r="K22" i="120"/>
  <c r="G24" i="120"/>
  <c r="C25" i="120"/>
  <c r="D25" i="120"/>
  <c r="F25" i="120"/>
  <c r="G25" i="120"/>
  <c r="H25" i="120"/>
  <c r="K25" i="120"/>
  <c r="L25" i="120"/>
  <c r="M25" i="120" s="1"/>
  <c r="C26" i="120"/>
  <c r="F26" i="120" s="1"/>
  <c r="D26" i="120"/>
  <c r="E26" i="120"/>
  <c r="G26" i="120"/>
  <c r="J26" i="120" s="1"/>
  <c r="H26" i="120"/>
  <c r="I26" i="120"/>
  <c r="K26" i="120"/>
  <c r="L26" i="120"/>
  <c r="M26" i="120"/>
  <c r="C27" i="120"/>
  <c r="D27" i="120"/>
  <c r="E27" i="120" s="1"/>
  <c r="G27" i="120"/>
  <c r="H27" i="120"/>
  <c r="I27" i="120" s="1"/>
  <c r="J27" i="120"/>
  <c r="K27" i="120"/>
  <c r="L27" i="120"/>
  <c r="M27" i="120" s="1"/>
  <c r="C31" i="120"/>
  <c r="G31" i="120"/>
  <c r="K31" i="120"/>
  <c r="C32" i="120"/>
  <c r="D32" i="120"/>
  <c r="E32" i="120" s="1"/>
  <c r="F32" i="120"/>
  <c r="G32" i="120"/>
  <c r="H32" i="120"/>
  <c r="I32" i="120" s="1"/>
  <c r="K32" i="120"/>
  <c r="C33" i="120"/>
  <c r="G33" i="120"/>
  <c r="K33" i="120"/>
  <c r="C34" i="120"/>
  <c r="G34" i="120"/>
  <c r="H34" i="120"/>
  <c r="I34" i="120" s="1"/>
  <c r="J34" i="120"/>
  <c r="K34" i="120"/>
  <c r="C2" i="119"/>
  <c r="G4" i="119"/>
  <c r="H4" i="119"/>
  <c r="K4" i="119"/>
  <c r="L4" i="119"/>
  <c r="C9" i="119"/>
  <c r="D9" i="119"/>
  <c r="F9" i="119"/>
  <c r="G9" i="119"/>
  <c r="H9" i="119"/>
  <c r="J9" i="119"/>
  <c r="K9" i="119"/>
  <c r="L9" i="119"/>
  <c r="M9" i="119" s="1"/>
  <c r="C10" i="119"/>
  <c r="F10" i="119" s="1"/>
  <c r="D10" i="119"/>
  <c r="E10" i="119"/>
  <c r="G10" i="119"/>
  <c r="H10" i="119"/>
  <c r="I10" i="119"/>
  <c r="L10" i="119"/>
  <c r="C11" i="119"/>
  <c r="D11" i="119"/>
  <c r="E11" i="119" s="1"/>
  <c r="F11" i="119"/>
  <c r="G11" i="119"/>
  <c r="H11" i="119"/>
  <c r="I11" i="119" s="1"/>
  <c r="K11" i="119"/>
  <c r="C14" i="119"/>
  <c r="D14" i="119"/>
  <c r="F14" i="119"/>
  <c r="G14" i="119"/>
  <c r="H14" i="119"/>
  <c r="K14" i="119"/>
  <c r="C15" i="119"/>
  <c r="F15" i="119" s="1"/>
  <c r="D15" i="119"/>
  <c r="E15" i="119"/>
  <c r="G15" i="119"/>
  <c r="J15" i="119" s="1"/>
  <c r="H15" i="119"/>
  <c r="I15" i="119"/>
  <c r="K15" i="119"/>
  <c r="L15" i="119"/>
  <c r="M15" i="119"/>
  <c r="C16" i="119"/>
  <c r="D16" i="119"/>
  <c r="E16" i="119" s="1"/>
  <c r="G16" i="119"/>
  <c r="H16" i="119"/>
  <c r="I16" i="119" s="1"/>
  <c r="J16" i="119"/>
  <c r="K16" i="119"/>
  <c r="L16" i="119"/>
  <c r="M16" i="119" s="1"/>
  <c r="C17" i="119"/>
  <c r="F17" i="119" s="1"/>
  <c r="D17" i="119"/>
  <c r="E17" i="119"/>
  <c r="G17" i="119"/>
  <c r="J17" i="119" s="1"/>
  <c r="H17" i="119"/>
  <c r="I17" i="119"/>
  <c r="L17" i="119"/>
  <c r="D19" i="119"/>
  <c r="C20" i="119"/>
  <c r="D20" i="119"/>
  <c r="E20" i="119"/>
  <c r="G20" i="119"/>
  <c r="H20" i="119"/>
  <c r="I20" i="119"/>
  <c r="K20" i="119"/>
  <c r="L20" i="119"/>
  <c r="M20" i="119"/>
  <c r="C21" i="119"/>
  <c r="D21" i="119"/>
  <c r="E21" i="119" s="1"/>
  <c r="F21" i="119"/>
  <c r="G21" i="119"/>
  <c r="H21" i="119"/>
  <c r="I21" i="119" s="1"/>
  <c r="K21" i="119"/>
  <c r="C22" i="119"/>
  <c r="D22" i="119"/>
  <c r="E22" i="119"/>
  <c r="G22" i="119"/>
  <c r="H22" i="119"/>
  <c r="I22" i="119"/>
  <c r="K22" i="119"/>
  <c r="L22" i="119"/>
  <c r="M22" i="119"/>
  <c r="C25" i="119"/>
  <c r="D25" i="119"/>
  <c r="E25" i="119"/>
  <c r="G25" i="119"/>
  <c r="H25" i="119"/>
  <c r="I25" i="119"/>
  <c r="K25" i="119"/>
  <c r="L25" i="119"/>
  <c r="M25" i="119"/>
  <c r="C26" i="119"/>
  <c r="D26" i="119"/>
  <c r="E26" i="119" s="1"/>
  <c r="G26" i="119"/>
  <c r="H26" i="119"/>
  <c r="I26" i="119" s="1"/>
  <c r="J26" i="119"/>
  <c r="K26" i="119"/>
  <c r="L26" i="119"/>
  <c r="M26" i="119" s="1"/>
  <c r="C27" i="119"/>
  <c r="F27" i="119" s="1"/>
  <c r="D27" i="119"/>
  <c r="E27" i="119"/>
  <c r="G27" i="119"/>
  <c r="J27" i="119" s="1"/>
  <c r="H27" i="119"/>
  <c r="I27" i="119"/>
  <c r="L27" i="119"/>
  <c r="C32" i="119"/>
  <c r="F32" i="119" s="1"/>
  <c r="D32" i="119"/>
  <c r="E32" i="119"/>
  <c r="G32" i="119"/>
  <c r="J32" i="119" s="1"/>
  <c r="H32" i="119"/>
  <c r="I32" i="119"/>
  <c r="K32" i="119"/>
  <c r="L32" i="119"/>
  <c r="M32" i="119"/>
  <c r="D33" i="119"/>
  <c r="H33" i="119"/>
  <c r="L33" i="119"/>
  <c r="C34" i="119"/>
  <c r="F34" i="119" s="1"/>
  <c r="D34" i="119"/>
  <c r="E34" i="119"/>
  <c r="G34" i="119"/>
  <c r="H34" i="119"/>
  <c r="I34" i="119" s="1"/>
  <c r="J34" i="119"/>
  <c r="K34" i="119"/>
  <c r="L34" i="119"/>
  <c r="M34" i="119" s="1"/>
  <c r="C2" i="118"/>
  <c r="G4" i="118"/>
  <c r="H4" i="118"/>
  <c r="K4" i="118"/>
  <c r="L4" i="118"/>
  <c r="C9" i="118"/>
  <c r="D9" i="118"/>
  <c r="F9" i="118"/>
  <c r="G9" i="118"/>
  <c r="H9" i="118"/>
  <c r="K9" i="118"/>
  <c r="C10" i="118"/>
  <c r="D10" i="118"/>
  <c r="E10" i="118"/>
  <c r="G10" i="118"/>
  <c r="H10" i="118"/>
  <c r="I10" i="118"/>
  <c r="K10" i="118"/>
  <c r="L10" i="118"/>
  <c r="M10" i="118"/>
  <c r="C11" i="118"/>
  <c r="D11" i="118"/>
  <c r="E11" i="118" s="1"/>
  <c r="G11" i="118"/>
  <c r="H11" i="118"/>
  <c r="I11" i="118" s="1"/>
  <c r="J11" i="118"/>
  <c r="K11" i="118"/>
  <c r="L11" i="118"/>
  <c r="M11" i="118" s="1"/>
  <c r="C12" i="118"/>
  <c r="F12" i="118" s="1"/>
  <c r="D12" i="118"/>
  <c r="E12" i="118"/>
  <c r="G12" i="118"/>
  <c r="J12" i="118" s="1"/>
  <c r="H12" i="118"/>
  <c r="I12" i="118"/>
  <c r="L12" i="118"/>
  <c r="C14" i="118"/>
  <c r="D14" i="118"/>
  <c r="E14" i="118"/>
  <c r="G14" i="118"/>
  <c r="H14" i="118"/>
  <c r="I14" i="118"/>
  <c r="K14" i="118"/>
  <c r="L14" i="118"/>
  <c r="M14" i="118"/>
  <c r="C15" i="118"/>
  <c r="D15" i="118"/>
  <c r="E15" i="118" s="1"/>
  <c r="G15" i="118"/>
  <c r="H15" i="118"/>
  <c r="I15" i="118" s="1"/>
  <c r="J15" i="118"/>
  <c r="K15" i="118"/>
  <c r="L15" i="118"/>
  <c r="M15" i="118" s="1"/>
  <c r="C16" i="118"/>
  <c r="F16" i="118" s="1"/>
  <c r="D16" i="118"/>
  <c r="E16" i="118"/>
  <c r="G16" i="118"/>
  <c r="J16" i="118" s="1"/>
  <c r="H16" i="118"/>
  <c r="I16" i="118"/>
  <c r="L16" i="118"/>
  <c r="C17" i="118"/>
  <c r="D17" i="118"/>
  <c r="E17" i="118" s="1"/>
  <c r="F17" i="118"/>
  <c r="G17" i="118"/>
  <c r="H17" i="118"/>
  <c r="I17" i="118" s="1"/>
  <c r="K17" i="118"/>
  <c r="L17" i="118"/>
  <c r="M17" i="118" s="1"/>
  <c r="C18" i="118"/>
  <c r="F18" i="118" s="1"/>
  <c r="D18" i="118"/>
  <c r="E18" i="118"/>
  <c r="G18" i="118"/>
  <c r="J18" i="118" s="1"/>
  <c r="H18" i="118"/>
  <c r="I18" i="118"/>
  <c r="K18" i="118"/>
  <c r="L18" i="118"/>
  <c r="M18" i="118"/>
  <c r="C20" i="118"/>
  <c r="D20" i="118"/>
  <c r="E20" i="118"/>
  <c r="G20" i="118"/>
  <c r="H20" i="118"/>
  <c r="I20" i="118"/>
  <c r="K20" i="118"/>
  <c r="L20" i="118"/>
  <c r="M20" i="118"/>
  <c r="C21" i="118"/>
  <c r="D21" i="118"/>
  <c r="E21" i="118" s="1"/>
  <c r="G21" i="118"/>
  <c r="H21" i="118"/>
  <c r="I21" i="118" s="1"/>
  <c r="J21" i="118"/>
  <c r="K21" i="118"/>
  <c r="L21" i="118"/>
  <c r="M21" i="118" s="1"/>
  <c r="C22" i="118"/>
  <c r="F22" i="118" s="1"/>
  <c r="D22" i="118"/>
  <c r="E22" i="118"/>
  <c r="G22" i="118"/>
  <c r="J22" i="118" s="1"/>
  <c r="H22" i="118"/>
  <c r="I22" i="118"/>
  <c r="L22" i="118"/>
  <c r="C23" i="118"/>
  <c r="D23" i="118"/>
  <c r="E23" i="118" s="1"/>
  <c r="F23" i="118"/>
  <c r="G23" i="118"/>
  <c r="H23" i="118"/>
  <c r="I23" i="118" s="1"/>
  <c r="K23" i="118"/>
  <c r="C25" i="118"/>
  <c r="D25" i="118"/>
  <c r="F25" i="118"/>
  <c r="G25" i="118"/>
  <c r="H25" i="118"/>
  <c r="J25" i="118" s="1"/>
  <c r="K25" i="118"/>
  <c r="L25" i="118"/>
  <c r="M25" i="118" s="1"/>
  <c r="C26" i="118"/>
  <c r="F26" i="118" s="1"/>
  <c r="D26" i="118"/>
  <c r="E26" i="118"/>
  <c r="G26" i="118"/>
  <c r="J26" i="118" s="1"/>
  <c r="H26" i="118"/>
  <c r="I26" i="118"/>
  <c r="K26" i="118"/>
  <c r="L26" i="118"/>
  <c r="M26" i="118"/>
  <c r="C27" i="118"/>
  <c r="D27" i="118"/>
  <c r="E27" i="118" s="1"/>
  <c r="G27" i="118"/>
  <c r="H27" i="118"/>
  <c r="I27" i="118" s="1"/>
  <c r="J27" i="118"/>
  <c r="K27" i="118"/>
  <c r="L27" i="118"/>
  <c r="M27" i="118" s="1"/>
  <c r="C28" i="118"/>
  <c r="F28" i="118" s="1"/>
  <c r="D28" i="118"/>
  <c r="E28" i="118"/>
  <c r="G28" i="118"/>
  <c r="J28" i="118" s="1"/>
  <c r="H28" i="118"/>
  <c r="I28" i="118"/>
  <c r="L28" i="118"/>
  <c r="C30" i="118"/>
  <c r="G30" i="118"/>
  <c r="K30" i="118"/>
  <c r="D31" i="118"/>
  <c r="L31" i="118" s="1"/>
  <c r="H31" i="118"/>
  <c r="C32" i="118"/>
  <c r="D32" i="118"/>
  <c r="E32" i="118" s="1"/>
  <c r="F32" i="118"/>
  <c r="G32" i="118"/>
  <c r="H32" i="118"/>
  <c r="I32" i="118" s="1"/>
  <c r="J32" i="118"/>
  <c r="K32" i="118"/>
  <c r="L32" i="118"/>
  <c r="M32" i="118" s="1"/>
  <c r="C33" i="118"/>
  <c r="F33" i="118" s="1"/>
  <c r="D33" i="118"/>
  <c r="E33" i="118"/>
  <c r="G33" i="118"/>
  <c r="J33" i="118" s="1"/>
  <c r="H33" i="118"/>
  <c r="I33" i="118"/>
  <c r="K33" i="118"/>
  <c r="L33" i="118"/>
  <c r="M33" i="118"/>
  <c r="C34" i="118"/>
  <c r="D34" i="118"/>
  <c r="E34" i="118" s="1"/>
  <c r="F34" i="118"/>
  <c r="G34" i="118"/>
  <c r="H34" i="118"/>
  <c r="I34" i="118" s="1"/>
  <c r="J34" i="118"/>
  <c r="K34" i="118"/>
  <c r="L34" i="118"/>
  <c r="M34" i="118" s="1"/>
  <c r="C35" i="118"/>
  <c r="F35" i="118" s="1"/>
  <c r="D35" i="118"/>
  <c r="E35" i="118"/>
  <c r="G35" i="118"/>
  <c r="J35" i="118" s="1"/>
  <c r="H35" i="118"/>
  <c r="I35" i="118"/>
  <c r="K35" i="118"/>
  <c r="L35" i="118"/>
  <c r="M35" i="118"/>
  <c r="C36" i="118"/>
  <c r="D36" i="118"/>
  <c r="E36" i="118" s="1"/>
  <c r="F36" i="118"/>
  <c r="G36" i="118"/>
  <c r="H36" i="118"/>
  <c r="I36" i="118" s="1"/>
  <c r="J36" i="118"/>
  <c r="K36" i="118"/>
  <c r="L36" i="118"/>
  <c r="M36" i="118" s="1"/>
  <c r="A2" i="117"/>
  <c r="C2" i="117"/>
  <c r="E2" i="117"/>
  <c r="K3" i="117"/>
  <c r="L3" i="117"/>
  <c r="O3" i="117"/>
  <c r="P3" i="117"/>
  <c r="G8" i="117"/>
  <c r="H8" i="117"/>
  <c r="K8" i="117"/>
  <c r="L8" i="117"/>
  <c r="N8" i="117"/>
  <c r="O8" i="117"/>
  <c r="P8" i="117"/>
  <c r="Q8" i="117" s="1"/>
  <c r="G9" i="117"/>
  <c r="J9" i="117" s="1"/>
  <c r="H9" i="117"/>
  <c r="I9" i="117"/>
  <c r="K9" i="117"/>
  <c r="N9" i="117" s="1"/>
  <c r="L9" i="117"/>
  <c r="M9" i="117"/>
  <c r="P9" i="117"/>
  <c r="G10" i="117"/>
  <c r="H10" i="117"/>
  <c r="I10" i="117" s="1"/>
  <c r="J10" i="117"/>
  <c r="K10" i="117"/>
  <c r="L10" i="117"/>
  <c r="M10" i="117" s="1"/>
  <c r="O10" i="117"/>
  <c r="G11" i="117"/>
  <c r="J11" i="117" s="1"/>
  <c r="H11" i="117"/>
  <c r="I11" i="117"/>
  <c r="K11" i="117"/>
  <c r="N11" i="117" s="1"/>
  <c r="L11" i="117"/>
  <c r="M11" i="117"/>
  <c r="O11" i="117"/>
  <c r="P11" i="117"/>
  <c r="Q11" i="117"/>
  <c r="G12" i="117"/>
  <c r="H12" i="117"/>
  <c r="I12" i="117" s="1"/>
  <c r="K12" i="117"/>
  <c r="L12" i="117"/>
  <c r="M12" i="117" s="1"/>
  <c r="N12" i="117"/>
  <c r="O12" i="117"/>
  <c r="P12" i="117"/>
  <c r="Q12" i="117" s="1"/>
  <c r="G13" i="117"/>
  <c r="J13" i="117" s="1"/>
  <c r="H13" i="117"/>
  <c r="I13" i="117"/>
  <c r="K13" i="117"/>
  <c r="N13" i="117" s="1"/>
  <c r="L13" i="117"/>
  <c r="M13" i="117"/>
  <c r="P13" i="117"/>
  <c r="G14" i="117"/>
  <c r="H14" i="117"/>
  <c r="I14" i="117" s="1"/>
  <c r="J14" i="117"/>
  <c r="K14" i="117"/>
  <c r="L14" i="117"/>
  <c r="M14" i="117" s="1"/>
  <c r="O14" i="117"/>
  <c r="G15" i="117"/>
  <c r="J15" i="117" s="1"/>
  <c r="H15" i="117"/>
  <c r="I15" i="117"/>
  <c r="K15" i="117"/>
  <c r="N15" i="117" s="1"/>
  <c r="L15" i="117"/>
  <c r="M15" i="117"/>
  <c r="O15" i="117"/>
  <c r="P15" i="117"/>
  <c r="Q15" i="117"/>
  <c r="G16" i="117"/>
  <c r="H16" i="117"/>
  <c r="I16" i="117" s="1"/>
  <c r="K16" i="117"/>
  <c r="L16" i="117"/>
  <c r="M16" i="117" s="1"/>
  <c r="N16" i="117"/>
  <c r="O16" i="117"/>
  <c r="P16" i="117"/>
  <c r="Q16" i="117" s="1"/>
  <c r="G18" i="117"/>
  <c r="H18" i="117"/>
  <c r="K18" i="117"/>
  <c r="L18" i="117"/>
  <c r="N18" i="117"/>
  <c r="O18" i="117"/>
  <c r="P18" i="117"/>
  <c r="Q18" i="117" s="1"/>
  <c r="G19" i="117"/>
  <c r="J19" i="117" s="1"/>
  <c r="H19" i="117"/>
  <c r="I19" i="117"/>
  <c r="K19" i="117"/>
  <c r="N19" i="117" s="1"/>
  <c r="L19" i="117"/>
  <c r="M19" i="117"/>
  <c r="P19" i="117"/>
  <c r="G20" i="117"/>
  <c r="H20" i="117"/>
  <c r="I20" i="117" s="1"/>
  <c r="J20" i="117"/>
  <c r="K20" i="117"/>
  <c r="L20" i="117"/>
  <c r="M20" i="117" s="1"/>
  <c r="O20" i="117"/>
  <c r="G21" i="117"/>
  <c r="J21" i="117" s="1"/>
  <c r="H21" i="117"/>
  <c r="I21" i="117"/>
  <c r="K21" i="117"/>
  <c r="N21" i="117" s="1"/>
  <c r="L21" i="117"/>
  <c r="M21" i="117"/>
  <c r="O21" i="117"/>
  <c r="P21" i="117"/>
  <c r="Q21" i="117"/>
  <c r="G22" i="117"/>
  <c r="H22" i="117"/>
  <c r="I22" i="117" s="1"/>
  <c r="K22" i="117"/>
  <c r="L22" i="117"/>
  <c r="M22" i="117" s="1"/>
  <c r="N22" i="117"/>
  <c r="O22" i="117"/>
  <c r="P22" i="117"/>
  <c r="Q22" i="117" s="1"/>
  <c r="G23" i="117"/>
  <c r="J23" i="117" s="1"/>
  <c r="H23" i="117"/>
  <c r="I23" i="117"/>
  <c r="K23" i="117"/>
  <c r="N23" i="117" s="1"/>
  <c r="L23" i="117"/>
  <c r="M23" i="117"/>
  <c r="P23" i="117"/>
  <c r="G24" i="117"/>
  <c r="H24" i="117"/>
  <c r="I24" i="117" s="1"/>
  <c r="J24" i="117"/>
  <c r="K24" i="117"/>
  <c r="L24" i="117"/>
  <c r="M24" i="117" s="1"/>
  <c r="O24" i="117"/>
  <c r="G25" i="117"/>
  <c r="J25" i="117" s="1"/>
  <c r="H25" i="117"/>
  <c r="I25" i="117"/>
  <c r="K25" i="117"/>
  <c r="N25" i="117" s="1"/>
  <c r="L25" i="117"/>
  <c r="M25" i="117"/>
  <c r="O25" i="117"/>
  <c r="P25" i="117"/>
  <c r="Q25" i="117"/>
  <c r="G26" i="117"/>
  <c r="H26" i="117"/>
  <c r="I26" i="117" s="1"/>
  <c r="K26" i="117"/>
  <c r="L26" i="117"/>
  <c r="M26" i="117" s="1"/>
  <c r="N26" i="117"/>
  <c r="O26" i="117"/>
  <c r="P26" i="117"/>
  <c r="Q26" i="117" s="1"/>
  <c r="G27" i="117"/>
  <c r="J27" i="117" s="1"/>
  <c r="H27" i="117"/>
  <c r="I27" i="117"/>
  <c r="K27" i="117"/>
  <c r="N27" i="117" s="1"/>
  <c r="L27" i="117"/>
  <c r="M27" i="117"/>
  <c r="P27" i="117"/>
  <c r="G28" i="117"/>
  <c r="H28" i="117"/>
  <c r="I28" i="117" s="1"/>
  <c r="J28" i="117"/>
  <c r="K28" i="117"/>
  <c r="L28" i="117"/>
  <c r="M28" i="117" s="1"/>
  <c r="O28" i="117"/>
  <c r="G29" i="117"/>
  <c r="J29" i="117" s="1"/>
  <c r="H29" i="117"/>
  <c r="I29" i="117"/>
  <c r="K29" i="117"/>
  <c r="N29" i="117" s="1"/>
  <c r="L29" i="117"/>
  <c r="M29" i="117"/>
  <c r="O29" i="117"/>
  <c r="P29" i="117"/>
  <c r="Q29" i="117"/>
  <c r="G30" i="117"/>
  <c r="H30" i="117"/>
  <c r="I30" i="117" s="1"/>
  <c r="K30" i="117"/>
  <c r="L30" i="117"/>
  <c r="M30" i="117" s="1"/>
  <c r="N30" i="117"/>
  <c r="O30" i="117"/>
  <c r="P30" i="117"/>
  <c r="Q30" i="117" s="1"/>
  <c r="G31" i="117"/>
  <c r="J31" i="117" s="1"/>
  <c r="H31" i="117"/>
  <c r="I31" i="117"/>
  <c r="K31" i="117"/>
  <c r="N31" i="117" s="1"/>
  <c r="L31" i="117"/>
  <c r="M31" i="117"/>
  <c r="P31" i="117"/>
  <c r="G32" i="117"/>
  <c r="H32" i="117"/>
  <c r="I32" i="117" s="1"/>
  <c r="J32" i="117"/>
  <c r="K32" i="117"/>
  <c r="L32" i="117"/>
  <c r="M32" i="117" s="1"/>
  <c r="O32" i="117"/>
  <c r="G33" i="117"/>
  <c r="J33" i="117" s="1"/>
  <c r="H33" i="117"/>
  <c r="I33" i="117"/>
  <c r="K33" i="117"/>
  <c r="N33" i="117" s="1"/>
  <c r="L33" i="117"/>
  <c r="M33" i="117"/>
  <c r="O33" i="117"/>
  <c r="P33" i="117"/>
  <c r="Q33" i="117"/>
  <c r="G34" i="117"/>
  <c r="H34" i="117"/>
  <c r="I34" i="117" s="1"/>
  <c r="K34" i="117"/>
  <c r="N34" i="117" s="1"/>
  <c r="L34" i="117"/>
  <c r="M34" i="117"/>
  <c r="O34" i="117"/>
  <c r="G35" i="117"/>
  <c r="H35" i="117"/>
  <c r="I35" i="117" s="1"/>
  <c r="J35" i="117"/>
  <c r="K35" i="117"/>
  <c r="L35" i="117"/>
  <c r="M35" i="117" s="1"/>
  <c r="N35" i="117"/>
  <c r="O35" i="117"/>
  <c r="P35" i="117"/>
  <c r="Q35" i="117" s="1"/>
  <c r="G36" i="117"/>
  <c r="J36" i="117" s="1"/>
  <c r="H36" i="117"/>
  <c r="I36" i="117"/>
  <c r="K36" i="117"/>
  <c r="N36" i="117" s="1"/>
  <c r="L36" i="117"/>
  <c r="M36" i="117"/>
  <c r="O36" i="117"/>
  <c r="P36" i="117"/>
  <c r="Q36" i="117"/>
  <c r="G38" i="117"/>
  <c r="G37" i="117" s="1"/>
  <c r="H38" i="117"/>
  <c r="I38" i="117"/>
  <c r="K38" i="117"/>
  <c r="K37" i="117" s="1"/>
  <c r="L38" i="117"/>
  <c r="M38" i="117"/>
  <c r="O38" i="117"/>
  <c r="P38" i="117"/>
  <c r="Q38" i="117"/>
  <c r="G39" i="117"/>
  <c r="H39" i="117"/>
  <c r="I39" i="117" s="1"/>
  <c r="J39" i="117"/>
  <c r="K39" i="117"/>
  <c r="L39" i="117"/>
  <c r="M39" i="117" s="1"/>
  <c r="N39" i="117"/>
  <c r="O39" i="117"/>
  <c r="P39" i="117"/>
  <c r="Q39" i="117" s="1"/>
  <c r="G42" i="117"/>
  <c r="H42" i="117"/>
  <c r="I42" i="117"/>
  <c r="K42" i="117"/>
  <c r="L42" i="117"/>
  <c r="M42" i="117"/>
  <c r="O42" i="117"/>
  <c r="P42" i="117"/>
  <c r="Q42" i="117"/>
  <c r="G43" i="117"/>
  <c r="H43" i="117"/>
  <c r="K43" i="117"/>
  <c r="L43" i="117"/>
  <c r="N43" i="117"/>
  <c r="O43" i="117"/>
  <c r="P43" i="117"/>
  <c r="Q43" i="117" s="1"/>
  <c r="G44" i="117"/>
  <c r="J44" i="117" s="1"/>
  <c r="H44" i="117"/>
  <c r="I44" i="117"/>
  <c r="K44" i="117"/>
  <c r="L44" i="117"/>
  <c r="M44" i="117"/>
  <c r="P44" i="117"/>
  <c r="G45" i="117"/>
  <c r="H45" i="117"/>
  <c r="I45" i="117" s="1"/>
  <c r="J45" i="117"/>
  <c r="K45" i="117"/>
  <c r="L45" i="117"/>
  <c r="M45" i="117" s="1"/>
  <c r="O45" i="117"/>
  <c r="G46" i="117"/>
  <c r="H46" i="117"/>
  <c r="I46" i="117"/>
  <c r="K46" i="117"/>
  <c r="N46" i="117" s="1"/>
  <c r="L46" i="117"/>
  <c r="M46" i="117"/>
  <c r="O46" i="117"/>
  <c r="P46" i="117"/>
  <c r="Q46" i="117"/>
  <c r="G47" i="117"/>
  <c r="H47" i="117"/>
  <c r="I47" i="117" s="1"/>
  <c r="K47" i="117"/>
  <c r="L47" i="117"/>
  <c r="M47" i="117" s="1"/>
  <c r="N47" i="117"/>
  <c r="O47" i="117"/>
  <c r="P47" i="117"/>
  <c r="Q47" i="117" s="1"/>
  <c r="G48" i="117"/>
  <c r="J48" i="117" s="1"/>
  <c r="H48" i="117"/>
  <c r="I48" i="117"/>
  <c r="K48" i="117"/>
  <c r="L48" i="117"/>
  <c r="M48" i="117"/>
  <c r="P48" i="117"/>
  <c r="G49" i="117"/>
  <c r="H49" i="117"/>
  <c r="I49" i="117" s="1"/>
  <c r="J49" i="117"/>
  <c r="K49" i="117"/>
  <c r="L49" i="117"/>
  <c r="M49" i="117" s="1"/>
  <c r="O49" i="117"/>
  <c r="G50" i="117"/>
  <c r="J50" i="117" s="1"/>
  <c r="H50" i="117"/>
  <c r="I50" i="117"/>
  <c r="K50" i="117"/>
  <c r="N50" i="117" s="1"/>
  <c r="L50" i="117"/>
  <c r="M50" i="117"/>
  <c r="O50" i="117"/>
  <c r="P50" i="117"/>
  <c r="Q50" i="117"/>
  <c r="G51" i="117"/>
  <c r="H51" i="117"/>
  <c r="I51" i="117" s="1"/>
  <c r="K51" i="117"/>
  <c r="L51" i="117"/>
  <c r="M51" i="117" s="1"/>
  <c r="N51" i="117"/>
  <c r="O51" i="117"/>
  <c r="P51" i="117"/>
  <c r="Q51" i="117" s="1"/>
  <c r="G52" i="117"/>
  <c r="J52" i="117" s="1"/>
  <c r="H52" i="117"/>
  <c r="I52" i="117"/>
  <c r="K52" i="117"/>
  <c r="N52" i="117" s="1"/>
  <c r="L52" i="117"/>
  <c r="M52" i="117"/>
  <c r="P52" i="117"/>
  <c r="G53" i="117"/>
  <c r="H53" i="117"/>
  <c r="I53" i="117" s="1"/>
  <c r="J53" i="117"/>
  <c r="K53" i="117"/>
  <c r="L53" i="117"/>
  <c r="M53" i="117" s="1"/>
  <c r="O53" i="117"/>
  <c r="G54" i="117"/>
  <c r="J54" i="117" s="1"/>
  <c r="H54" i="117"/>
  <c r="I54" i="117"/>
  <c r="K54" i="117"/>
  <c r="N54" i="117" s="1"/>
  <c r="L54" i="117"/>
  <c r="M54" i="117"/>
  <c r="O54" i="117"/>
  <c r="P54" i="117"/>
  <c r="Q54" i="117"/>
  <c r="G55" i="117"/>
  <c r="H55" i="117"/>
  <c r="I55" i="117" s="1"/>
  <c r="K55" i="117"/>
  <c r="L55" i="117"/>
  <c r="M55" i="117" s="1"/>
  <c r="N55" i="117"/>
  <c r="O55" i="117"/>
  <c r="P55" i="117"/>
  <c r="Q55" i="117" s="1"/>
  <c r="G56" i="117"/>
  <c r="J56" i="117" s="1"/>
  <c r="H56" i="117"/>
  <c r="I56" i="117"/>
  <c r="K56" i="117"/>
  <c r="N56" i="117" s="1"/>
  <c r="L56" i="117"/>
  <c r="M56" i="117"/>
  <c r="P56" i="117"/>
  <c r="G57" i="117"/>
  <c r="H57" i="117"/>
  <c r="I57" i="117" s="1"/>
  <c r="J57" i="117"/>
  <c r="K57" i="117"/>
  <c r="L57" i="117"/>
  <c r="M57" i="117" s="1"/>
  <c r="O57" i="117"/>
  <c r="G58" i="117"/>
  <c r="J58" i="117" s="1"/>
  <c r="H58" i="117"/>
  <c r="I58" i="117"/>
  <c r="K58" i="117"/>
  <c r="N58" i="117" s="1"/>
  <c r="L58" i="117"/>
  <c r="M58" i="117"/>
  <c r="O58" i="117"/>
  <c r="P58" i="117"/>
  <c r="Q58" i="117"/>
  <c r="G59" i="117"/>
  <c r="H59" i="117"/>
  <c r="I59" i="117" s="1"/>
  <c r="K59" i="117"/>
  <c r="L59" i="117"/>
  <c r="M59" i="117" s="1"/>
  <c r="N59" i="117"/>
  <c r="O59" i="117"/>
  <c r="P59" i="117"/>
  <c r="Q59" i="117" s="1"/>
  <c r="G60" i="117"/>
  <c r="J60" i="117" s="1"/>
  <c r="H60" i="117"/>
  <c r="I60" i="117"/>
  <c r="K60" i="117"/>
  <c r="N60" i="117" s="1"/>
  <c r="L60" i="117"/>
  <c r="M60" i="117"/>
  <c r="P60" i="117"/>
  <c r="G61" i="117"/>
  <c r="H61" i="117"/>
  <c r="I61" i="117" s="1"/>
  <c r="J61" i="117"/>
  <c r="K61" i="117"/>
  <c r="L61" i="117"/>
  <c r="M61" i="117" s="1"/>
  <c r="O61" i="117"/>
  <c r="G62" i="117"/>
  <c r="J62" i="117" s="1"/>
  <c r="H62" i="117"/>
  <c r="I62" i="117"/>
  <c r="K62" i="117"/>
  <c r="N62" i="117" s="1"/>
  <c r="L62" i="117"/>
  <c r="M62" i="117"/>
  <c r="O62" i="117"/>
  <c r="P62" i="117"/>
  <c r="Q62" i="117"/>
  <c r="G63" i="117"/>
  <c r="H63" i="117"/>
  <c r="I63" i="117" s="1"/>
  <c r="K63" i="117"/>
  <c r="L63" i="117"/>
  <c r="M63" i="117" s="1"/>
  <c r="N63" i="117"/>
  <c r="O63" i="117"/>
  <c r="P63" i="117"/>
  <c r="Q63" i="117" s="1"/>
  <c r="G64" i="117"/>
  <c r="J64" i="117" s="1"/>
  <c r="H64" i="117"/>
  <c r="I64" i="117"/>
  <c r="K64" i="117"/>
  <c r="N64" i="117" s="1"/>
  <c r="L64" i="117"/>
  <c r="M64" i="117"/>
  <c r="P64" i="117"/>
  <c r="I65" i="117"/>
  <c r="J65" i="117"/>
  <c r="M65" i="117"/>
  <c r="N65" i="117"/>
  <c r="O65" i="117"/>
  <c r="P65" i="117"/>
  <c r="Q65" i="117" s="1"/>
  <c r="I66" i="117"/>
  <c r="J66" i="117"/>
  <c r="M66" i="117"/>
  <c r="N66" i="117"/>
  <c r="O66" i="117"/>
  <c r="P66" i="117"/>
  <c r="Q66" i="117"/>
  <c r="I67" i="117"/>
  <c r="J67" i="117"/>
  <c r="M67" i="117"/>
  <c r="N67" i="117"/>
  <c r="O67" i="117"/>
  <c r="P67" i="117"/>
  <c r="Q67" i="117" s="1"/>
  <c r="I68" i="117"/>
  <c r="J68" i="117"/>
  <c r="M68" i="117"/>
  <c r="N68" i="117"/>
  <c r="O68" i="117"/>
  <c r="P68" i="117"/>
  <c r="Q68" i="117"/>
  <c r="I69" i="117"/>
  <c r="J69" i="117"/>
  <c r="M69" i="117"/>
  <c r="N69" i="117"/>
  <c r="O69" i="117"/>
  <c r="P69" i="117"/>
  <c r="Q69" i="117" s="1"/>
  <c r="A2" i="116"/>
  <c r="C2" i="116"/>
  <c r="E2" i="116"/>
  <c r="K3" i="116"/>
  <c r="L3" i="116"/>
  <c r="O3" i="116"/>
  <c r="P3" i="116"/>
  <c r="G8" i="116"/>
  <c r="H8" i="116"/>
  <c r="K8" i="116"/>
  <c r="L8" i="116"/>
  <c r="N8" i="116"/>
  <c r="O8" i="116"/>
  <c r="G9" i="116"/>
  <c r="J9" i="116" s="1"/>
  <c r="H9" i="116"/>
  <c r="I9" i="116"/>
  <c r="K9" i="116"/>
  <c r="L9" i="116"/>
  <c r="M9" i="116"/>
  <c r="P9" i="116"/>
  <c r="G10" i="116"/>
  <c r="H10" i="116"/>
  <c r="I10" i="116" s="1"/>
  <c r="J10" i="116"/>
  <c r="K10" i="116"/>
  <c r="L10" i="116"/>
  <c r="O10" i="116"/>
  <c r="G11" i="116"/>
  <c r="H11" i="116"/>
  <c r="I11" i="116"/>
  <c r="K11" i="116"/>
  <c r="N11" i="116" s="1"/>
  <c r="L11" i="116"/>
  <c r="M11" i="116"/>
  <c r="O11" i="116"/>
  <c r="P11" i="116"/>
  <c r="Q11" i="116"/>
  <c r="G12" i="116"/>
  <c r="H12" i="116"/>
  <c r="K12" i="116"/>
  <c r="L12" i="116"/>
  <c r="M12" i="116" s="1"/>
  <c r="N12" i="116"/>
  <c r="O12" i="116"/>
  <c r="P12" i="116"/>
  <c r="Q12" i="116" s="1"/>
  <c r="G13" i="116"/>
  <c r="J13" i="116" s="1"/>
  <c r="H13" i="116"/>
  <c r="I13" i="116"/>
  <c r="K13" i="116"/>
  <c r="L13" i="116"/>
  <c r="M13" i="116"/>
  <c r="P13" i="116"/>
  <c r="G14" i="116"/>
  <c r="H14" i="116"/>
  <c r="I14" i="116" s="1"/>
  <c r="J14" i="116"/>
  <c r="K14" i="116"/>
  <c r="L14" i="116"/>
  <c r="O14" i="116"/>
  <c r="G15" i="116"/>
  <c r="J15" i="116" s="1"/>
  <c r="H15" i="116"/>
  <c r="I15" i="116"/>
  <c r="K15" i="116"/>
  <c r="N15" i="116" s="1"/>
  <c r="L15" i="116"/>
  <c r="M15" i="116"/>
  <c r="O15" i="116"/>
  <c r="P15" i="116"/>
  <c r="Q15" i="116"/>
  <c r="G16" i="116"/>
  <c r="H16" i="116"/>
  <c r="K16" i="116"/>
  <c r="L16" i="116"/>
  <c r="M16" i="116" s="1"/>
  <c r="N16" i="116"/>
  <c r="O16" i="116"/>
  <c r="G18" i="116"/>
  <c r="H18" i="116"/>
  <c r="K18" i="116"/>
  <c r="L18" i="116"/>
  <c r="N18" i="116"/>
  <c r="O18" i="116"/>
  <c r="G19" i="116"/>
  <c r="J19" i="116" s="1"/>
  <c r="H19" i="116"/>
  <c r="I19" i="116"/>
  <c r="K19" i="116"/>
  <c r="L19" i="116"/>
  <c r="M19" i="116"/>
  <c r="P19" i="116"/>
  <c r="G20" i="116"/>
  <c r="H20" i="116"/>
  <c r="I20" i="116" s="1"/>
  <c r="J20" i="116"/>
  <c r="K20" i="116"/>
  <c r="L20" i="116"/>
  <c r="O20" i="116"/>
  <c r="G21" i="116"/>
  <c r="J21" i="116" s="1"/>
  <c r="H21" i="116"/>
  <c r="I21" i="116"/>
  <c r="K21" i="116"/>
  <c r="N21" i="116" s="1"/>
  <c r="L21" i="116"/>
  <c r="M21" i="116"/>
  <c r="O21" i="116"/>
  <c r="P21" i="116"/>
  <c r="Q21" i="116"/>
  <c r="G22" i="116"/>
  <c r="H22" i="116"/>
  <c r="K22" i="116"/>
  <c r="L22" i="116"/>
  <c r="M22" i="116" s="1"/>
  <c r="N22" i="116"/>
  <c r="O22" i="116"/>
  <c r="P22" i="116"/>
  <c r="Q22" i="116" s="1"/>
  <c r="G23" i="116"/>
  <c r="J23" i="116" s="1"/>
  <c r="H23" i="116"/>
  <c r="I23" i="116"/>
  <c r="K23" i="116"/>
  <c r="L23" i="116"/>
  <c r="M23" i="116"/>
  <c r="P23" i="116"/>
  <c r="G24" i="116"/>
  <c r="H24" i="116"/>
  <c r="I24" i="116" s="1"/>
  <c r="J24" i="116"/>
  <c r="K24" i="116"/>
  <c r="L24" i="116"/>
  <c r="O24" i="116"/>
  <c r="G25" i="116"/>
  <c r="H25" i="116"/>
  <c r="I25" i="116"/>
  <c r="K25" i="116"/>
  <c r="N25" i="116" s="1"/>
  <c r="L25" i="116"/>
  <c r="M25" i="116"/>
  <c r="O25" i="116"/>
  <c r="P25" i="116"/>
  <c r="Q25" i="116"/>
  <c r="G26" i="116"/>
  <c r="H26" i="116"/>
  <c r="K26" i="116"/>
  <c r="L26" i="116"/>
  <c r="M26" i="116" s="1"/>
  <c r="N26" i="116"/>
  <c r="O26" i="116"/>
  <c r="G27" i="116"/>
  <c r="J27" i="116" s="1"/>
  <c r="H27" i="116"/>
  <c r="I27" i="116"/>
  <c r="K27" i="116"/>
  <c r="L27" i="116"/>
  <c r="M27" i="116"/>
  <c r="P27" i="116"/>
  <c r="G28" i="116"/>
  <c r="H28" i="116"/>
  <c r="I28" i="116" s="1"/>
  <c r="J28" i="116"/>
  <c r="K28" i="116"/>
  <c r="L28" i="116"/>
  <c r="O28" i="116"/>
  <c r="G29" i="116"/>
  <c r="J29" i="116" s="1"/>
  <c r="H29" i="116"/>
  <c r="I29" i="116"/>
  <c r="K29" i="116"/>
  <c r="N29" i="116" s="1"/>
  <c r="L29" i="116"/>
  <c r="M29" i="116"/>
  <c r="O29" i="116"/>
  <c r="P29" i="116"/>
  <c r="Q29" i="116"/>
  <c r="G30" i="116"/>
  <c r="H30" i="116"/>
  <c r="K30" i="116"/>
  <c r="L30" i="116"/>
  <c r="M30" i="116" s="1"/>
  <c r="N30" i="116"/>
  <c r="O30" i="116"/>
  <c r="P30" i="116"/>
  <c r="Q30" i="116" s="1"/>
  <c r="G31" i="116"/>
  <c r="J31" i="116" s="1"/>
  <c r="H31" i="116"/>
  <c r="I31" i="116"/>
  <c r="K31" i="116"/>
  <c r="L31" i="116"/>
  <c r="M31" i="116"/>
  <c r="P31" i="116"/>
  <c r="G32" i="116"/>
  <c r="H32" i="116"/>
  <c r="I32" i="116" s="1"/>
  <c r="J32" i="116"/>
  <c r="K32" i="116"/>
  <c r="L32" i="116"/>
  <c r="O32" i="116"/>
  <c r="G33" i="116"/>
  <c r="J33" i="116" s="1"/>
  <c r="H33" i="116"/>
  <c r="I33" i="116"/>
  <c r="K33" i="116"/>
  <c r="N33" i="116" s="1"/>
  <c r="L33" i="116"/>
  <c r="M33" i="116"/>
  <c r="O33" i="116"/>
  <c r="P33" i="116"/>
  <c r="Q33" i="116"/>
  <c r="G34" i="116"/>
  <c r="H34" i="116"/>
  <c r="K34" i="116"/>
  <c r="N34" i="116" s="1"/>
  <c r="L34" i="116"/>
  <c r="M34" i="116"/>
  <c r="O34" i="116"/>
  <c r="G35" i="116"/>
  <c r="H35" i="116"/>
  <c r="I35" i="116" s="1"/>
  <c r="J35" i="116"/>
  <c r="K35" i="116"/>
  <c r="L35" i="116"/>
  <c r="M35" i="116" s="1"/>
  <c r="O35" i="116"/>
  <c r="G36" i="116"/>
  <c r="J36" i="116" s="1"/>
  <c r="H36" i="116"/>
  <c r="I36" i="116"/>
  <c r="K36" i="116"/>
  <c r="N36" i="116" s="1"/>
  <c r="L36" i="116"/>
  <c r="M36" i="116"/>
  <c r="O36" i="116"/>
  <c r="P36" i="116"/>
  <c r="Q36" i="116"/>
  <c r="G38" i="116"/>
  <c r="H38" i="116"/>
  <c r="I38" i="116"/>
  <c r="K38" i="116"/>
  <c r="L38" i="116"/>
  <c r="M38" i="116"/>
  <c r="O38" i="116"/>
  <c r="P38" i="116"/>
  <c r="Q38" i="116"/>
  <c r="G39" i="116"/>
  <c r="H39" i="116"/>
  <c r="I39" i="116" s="1"/>
  <c r="K39" i="116"/>
  <c r="L39" i="116"/>
  <c r="M39" i="116" s="1"/>
  <c r="N39" i="116"/>
  <c r="O39" i="116"/>
  <c r="P39" i="116"/>
  <c r="Q39" i="116" s="1"/>
  <c r="G41" i="116"/>
  <c r="H41" i="116"/>
  <c r="K41" i="116"/>
  <c r="L41" i="116"/>
  <c r="N41" i="116"/>
  <c r="O41" i="116"/>
  <c r="P41" i="116"/>
  <c r="Q41" i="116" s="1"/>
  <c r="I42" i="116"/>
  <c r="J42" i="116"/>
  <c r="M42" i="116"/>
  <c r="N42" i="116"/>
  <c r="O42" i="116"/>
  <c r="P42" i="116"/>
  <c r="Q42" i="116"/>
  <c r="I43" i="116"/>
  <c r="J43" i="116"/>
  <c r="M43" i="116"/>
  <c r="N43" i="116"/>
  <c r="O43" i="116"/>
  <c r="P43" i="116"/>
  <c r="Q43" i="116" s="1"/>
  <c r="I44" i="116"/>
  <c r="J44" i="116"/>
  <c r="M44" i="116"/>
  <c r="N44" i="116"/>
  <c r="O44" i="116"/>
  <c r="P44" i="116"/>
  <c r="Q44" i="116"/>
  <c r="I45" i="116"/>
  <c r="J45" i="116"/>
  <c r="M45" i="116"/>
  <c r="N45" i="116"/>
  <c r="O45" i="116"/>
  <c r="P45" i="116"/>
  <c r="Q45" i="116" s="1"/>
  <c r="I46" i="116"/>
  <c r="J46" i="116"/>
  <c r="M46" i="116"/>
  <c r="N46" i="116"/>
  <c r="O46" i="116"/>
  <c r="P46" i="116"/>
  <c r="Q46" i="116"/>
  <c r="I47" i="116"/>
  <c r="J47" i="116"/>
  <c r="M47" i="116"/>
  <c r="N47" i="116"/>
  <c r="O47" i="116"/>
  <c r="P47" i="116"/>
  <c r="Q47" i="116" s="1"/>
  <c r="I48" i="116"/>
  <c r="J48" i="116"/>
  <c r="M48" i="116"/>
  <c r="N48" i="116"/>
  <c r="O48" i="116"/>
  <c r="P48" i="116"/>
  <c r="Q48" i="116"/>
  <c r="I49" i="116"/>
  <c r="J49" i="116"/>
  <c r="M49" i="116"/>
  <c r="N49" i="116"/>
  <c r="O49" i="116"/>
  <c r="P49" i="116"/>
  <c r="Q49" i="116" s="1"/>
  <c r="I50" i="116"/>
  <c r="J50" i="116"/>
  <c r="M50" i="116"/>
  <c r="N50" i="116"/>
  <c r="O50" i="116"/>
  <c r="P50" i="116"/>
  <c r="Q50" i="116"/>
  <c r="I51" i="116"/>
  <c r="J51" i="116"/>
  <c r="M51" i="116"/>
  <c r="N51" i="116"/>
  <c r="O51" i="116"/>
  <c r="P51" i="116"/>
  <c r="Q51" i="116" s="1"/>
  <c r="I52" i="116"/>
  <c r="J52" i="116"/>
  <c r="M52" i="116"/>
  <c r="N52" i="116"/>
  <c r="O52" i="116"/>
  <c r="P52" i="116"/>
  <c r="Q52" i="116"/>
  <c r="I53" i="116"/>
  <c r="J53" i="116"/>
  <c r="M53" i="116"/>
  <c r="N53" i="116"/>
  <c r="O53" i="116"/>
  <c r="P53" i="116"/>
  <c r="Q53" i="116" s="1"/>
  <c r="I54" i="116"/>
  <c r="J54" i="116"/>
  <c r="M54" i="116"/>
  <c r="N54" i="116"/>
  <c r="O54" i="116"/>
  <c r="P54" i="116"/>
  <c r="Q54" i="116"/>
  <c r="I55" i="116"/>
  <c r="J55" i="116"/>
  <c r="M55" i="116"/>
  <c r="N55" i="116"/>
  <c r="O55" i="116"/>
  <c r="P55" i="116"/>
  <c r="Q55" i="116" s="1"/>
  <c r="I56" i="116"/>
  <c r="J56" i="116"/>
  <c r="M56" i="116"/>
  <c r="N56" i="116"/>
  <c r="O56" i="116"/>
  <c r="P56" i="116"/>
  <c r="Q56" i="116"/>
  <c r="I57" i="116"/>
  <c r="J57" i="116"/>
  <c r="M57" i="116"/>
  <c r="N57" i="116"/>
  <c r="O57" i="116"/>
  <c r="P57" i="116"/>
  <c r="Q57" i="116" s="1"/>
  <c r="I58" i="116"/>
  <c r="J58" i="116"/>
  <c r="M58" i="116"/>
  <c r="N58" i="116"/>
  <c r="O58" i="116"/>
  <c r="P58" i="116"/>
  <c r="Q58" i="116"/>
  <c r="I59" i="116"/>
  <c r="J59" i="116"/>
  <c r="M59" i="116"/>
  <c r="N59" i="116"/>
  <c r="O59" i="116"/>
  <c r="P59" i="116"/>
  <c r="Q59" i="116" s="1"/>
  <c r="I60" i="116"/>
  <c r="J60" i="116"/>
  <c r="M60" i="116"/>
  <c r="N60" i="116"/>
  <c r="O60" i="116"/>
  <c r="P60" i="116"/>
  <c r="Q60" i="116"/>
  <c r="I61" i="116"/>
  <c r="J61" i="116"/>
  <c r="M61" i="116"/>
  <c r="N61" i="116"/>
  <c r="O61" i="116"/>
  <c r="P61" i="116"/>
  <c r="Q61" i="116" s="1"/>
  <c r="I62" i="116"/>
  <c r="J62" i="116"/>
  <c r="M62" i="116"/>
  <c r="N62" i="116"/>
  <c r="O62" i="116"/>
  <c r="P62" i="116"/>
  <c r="Q62" i="116"/>
  <c r="I63" i="116"/>
  <c r="J63" i="116"/>
  <c r="M63" i="116"/>
  <c r="N63" i="116"/>
  <c r="O63" i="116"/>
  <c r="P63" i="116"/>
  <c r="Q63" i="116" s="1"/>
  <c r="G65" i="116"/>
  <c r="H65" i="116"/>
  <c r="J65" i="116"/>
  <c r="K65" i="116"/>
  <c r="L65" i="116"/>
  <c r="O65" i="116"/>
  <c r="G66" i="116"/>
  <c r="J66" i="116" s="1"/>
  <c r="H66" i="116"/>
  <c r="I66" i="116"/>
  <c r="K66" i="116"/>
  <c r="L66" i="116"/>
  <c r="M66" i="116"/>
  <c r="O66" i="116"/>
  <c r="P66" i="116"/>
  <c r="Q66" i="116"/>
  <c r="G67" i="116"/>
  <c r="H67" i="116"/>
  <c r="I67" i="116" s="1"/>
  <c r="K67" i="116"/>
  <c r="L67" i="116"/>
  <c r="M67" i="116" s="1"/>
  <c r="N67" i="116"/>
  <c r="O67" i="116"/>
  <c r="P67" i="116"/>
  <c r="Q67" i="116" s="1"/>
  <c r="G68" i="116"/>
  <c r="J68" i="116" s="1"/>
  <c r="H68" i="116"/>
  <c r="I68" i="116"/>
  <c r="K68" i="116"/>
  <c r="L68" i="116"/>
  <c r="M68" i="116"/>
  <c r="P68" i="116"/>
  <c r="G69" i="116"/>
  <c r="H69" i="116"/>
  <c r="I69" i="116" s="1"/>
  <c r="J69" i="116"/>
  <c r="K69" i="116"/>
  <c r="L69" i="116"/>
  <c r="M69" i="116" s="1"/>
  <c r="O69" i="116"/>
  <c r="A2" i="115"/>
  <c r="C2" i="115"/>
  <c r="E2" i="115"/>
  <c r="K3" i="115"/>
  <c r="L3" i="115"/>
  <c r="O3" i="115"/>
  <c r="P3" i="115"/>
  <c r="H6" i="115"/>
  <c r="L6" i="115"/>
  <c r="P6" i="115"/>
  <c r="G7" i="115"/>
  <c r="H7" i="115"/>
  <c r="I7" i="115"/>
  <c r="K7" i="115"/>
  <c r="L7" i="115"/>
  <c r="M7" i="115"/>
  <c r="P7" i="115"/>
  <c r="I8" i="115"/>
  <c r="J8" i="115"/>
  <c r="M8" i="115"/>
  <c r="N8" i="115"/>
  <c r="O8" i="115"/>
  <c r="P8" i="115"/>
  <c r="Q8" i="115" s="1"/>
  <c r="I9" i="115"/>
  <c r="J9" i="115"/>
  <c r="M9" i="115"/>
  <c r="N9" i="115"/>
  <c r="O9" i="115"/>
  <c r="P9" i="115"/>
  <c r="Q9" i="115"/>
  <c r="I10" i="115"/>
  <c r="J10" i="115"/>
  <c r="M10" i="115"/>
  <c r="N10" i="115"/>
  <c r="O10" i="115"/>
  <c r="P10" i="115"/>
  <c r="Q10" i="115" s="1"/>
  <c r="I11" i="115"/>
  <c r="J11" i="115"/>
  <c r="M11" i="115"/>
  <c r="N11" i="115"/>
  <c r="O11" i="115"/>
  <c r="P11" i="115"/>
  <c r="Q11" i="115"/>
  <c r="I12" i="115"/>
  <c r="J12" i="115"/>
  <c r="M12" i="115"/>
  <c r="N12" i="115"/>
  <c r="O12" i="115"/>
  <c r="P12" i="115"/>
  <c r="Q12" i="115" s="1"/>
  <c r="I13" i="115"/>
  <c r="J13" i="115"/>
  <c r="M13" i="115"/>
  <c r="N13" i="115"/>
  <c r="O13" i="115"/>
  <c r="P13" i="115"/>
  <c r="Q13" i="115"/>
  <c r="I14" i="115"/>
  <c r="J14" i="115"/>
  <c r="M14" i="115"/>
  <c r="N14" i="115"/>
  <c r="O14" i="115"/>
  <c r="P14" i="115"/>
  <c r="Q14" i="115" s="1"/>
  <c r="I15" i="115"/>
  <c r="J15" i="115"/>
  <c r="M15" i="115"/>
  <c r="N15" i="115"/>
  <c r="O15" i="115"/>
  <c r="P15" i="115"/>
  <c r="Q15" i="115"/>
  <c r="I16" i="115"/>
  <c r="J16" i="115"/>
  <c r="M16" i="115"/>
  <c r="N16" i="115"/>
  <c r="O16" i="115"/>
  <c r="P16" i="115"/>
  <c r="Q16" i="115" s="1"/>
  <c r="G17" i="115"/>
  <c r="J17" i="115" s="1"/>
  <c r="H17" i="115"/>
  <c r="I17" i="115"/>
  <c r="K17" i="115"/>
  <c r="N17" i="115" s="1"/>
  <c r="L17" i="115"/>
  <c r="M17" i="115"/>
  <c r="O17" i="115"/>
  <c r="P17" i="115"/>
  <c r="Q17" i="115"/>
  <c r="I18" i="115"/>
  <c r="J18" i="115"/>
  <c r="M18" i="115"/>
  <c r="N18" i="115"/>
  <c r="O18" i="115"/>
  <c r="P18" i="115"/>
  <c r="Q18" i="115" s="1"/>
  <c r="I19" i="115"/>
  <c r="J19" i="115"/>
  <c r="M19" i="115"/>
  <c r="N19" i="115"/>
  <c r="O19" i="115"/>
  <c r="P19" i="115"/>
  <c r="Q19" i="115"/>
  <c r="I20" i="115"/>
  <c r="J20" i="115"/>
  <c r="M20" i="115"/>
  <c r="N20" i="115"/>
  <c r="O20" i="115"/>
  <c r="P20" i="115"/>
  <c r="Q20" i="115" s="1"/>
  <c r="I21" i="115"/>
  <c r="J21" i="115"/>
  <c r="M21" i="115"/>
  <c r="N21" i="115"/>
  <c r="O21" i="115"/>
  <c r="P21" i="115"/>
  <c r="Q21" i="115"/>
  <c r="I22" i="115"/>
  <c r="J22" i="115"/>
  <c r="M22" i="115"/>
  <c r="N22" i="115"/>
  <c r="O22" i="115"/>
  <c r="P22" i="115"/>
  <c r="Q22" i="115" s="1"/>
  <c r="I23" i="115"/>
  <c r="J23" i="115"/>
  <c r="M23" i="115"/>
  <c r="N23" i="115"/>
  <c r="O23" i="115"/>
  <c r="P23" i="115"/>
  <c r="Q23" i="115"/>
  <c r="I24" i="115"/>
  <c r="J24" i="115"/>
  <c r="M24" i="115"/>
  <c r="N24" i="115"/>
  <c r="O24" i="115"/>
  <c r="P24" i="115"/>
  <c r="Q24" i="115" s="1"/>
  <c r="I25" i="115"/>
  <c r="J25" i="115"/>
  <c r="M25" i="115"/>
  <c r="N25" i="115"/>
  <c r="O25" i="115"/>
  <c r="P25" i="115"/>
  <c r="Q25" i="115"/>
  <c r="I26" i="115"/>
  <c r="J26" i="115"/>
  <c r="M26" i="115"/>
  <c r="N26" i="115"/>
  <c r="O26" i="115"/>
  <c r="P26" i="115"/>
  <c r="Q26" i="115" s="1"/>
  <c r="I27" i="115"/>
  <c r="J27" i="115"/>
  <c r="M27" i="115"/>
  <c r="N27" i="115"/>
  <c r="O27" i="115"/>
  <c r="P27" i="115"/>
  <c r="Q27" i="115"/>
  <c r="I28" i="115"/>
  <c r="J28" i="115"/>
  <c r="M28" i="115"/>
  <c r="N28" i="115"/>
  <c r="O28" i="115"/>
  <c r="P28" i="115"/>
  <c r="Q28" i="115" s="1"/>
  <c r="I29" i="115"/>
  <c r="J29" i="115"/>
  <c r="M29" i="115"/>
  <c r="N29" i="115"/>
  <c r="O29" i="115"/>
  <c r="P29" i="115"/>
  <c r="Q29" i="115"/>
  <c r="I30" i="115"/>
  <c r="J30" i="115"/>
  <c r="M30" i="115"/>
  <c r="N30" i="115"/>
  <c r="O30" i="115"/>
  <c r="P30" i="115"/>
  <c r="Q30" i="115" s="1"/>
  <c r="I31" i="115"/>
  <c r="J31" i="115"/>
  <c r="M31" i="115"/>
  <c r="N31" i="115"/>
  <c r="O31" i="115"/>
  <c r="P31" i="115"/>
  <c r="Q31" i="115"/>
  <c r="I32" i="115"/>
  <c r="J32" i="115"/>
  <c r="M32" i="115"/>
  <c r="N32" i="115"/>
  <c r="O32" i="115"/>
  <c r="P32" i="115"/>
  <c r="Q32" i="115" s="1"/>
  <c r="I33" i="115"/>
  <c r="J33" i="115"/>
  <c r="M33" i="115"/>
  <c r="N33" i="115"/>
  <c r="O33" i="115"/>
  <c r="P33" i="115"/>
  <c r="Q33" i="115"/>
  <c r="I34" i="115"/>
  <c r="J34" i="115"/>
  <c r="M34" i="115"/>
  <c r="N34" i="115"/>
  <c r="O34" i="115"/>
  <c r="P34" i="115"/>
  <c r="Q34" i="115" s="1"/>
  <c r="I35" i="115"/>
  <c r="J35" i="115"/>
  <c r="M35" i="115"/>
  <c r="N35" i="115"/>
  <c r="O35" i="115"/>
  <c r="P35" i="115"/>
  <c r="Q35" i="115"/>
  <c r="I36" i="115"/>
  <c r="J36" i="115"/>
  <c r="M36" i="115"/>
  <c r="N36" i="115"/>
  <c r="O36" i="115"/>
  <c r="P36" i="115"/>
  <c r="Q36" i="115" s="1"/>
  <c r="G37" i="115"/>
  <c r="J37" i="115" s="1"/>
  <c r="H37" i="115"/>
  <c r="I37" i="115"/>
  <c r="K37" i="115"/>
  <c r="N37" i="115" s="1"/>
  <c r="L37" i="115"/>
  <c r="M37" i="115"/>
  <c r="O37" i="115"/>
  <c r="P37" i="115"/>
  <c r="Q37" i="115"/>
  <c r="I38" i="115"/>
  <c r="J38" i="115"/>
  <c r="M38" i="115"/>
  <c r="N38" i="115"/>
  <c r="O38" i="115"/>
  <c r="P38" i="115"/>
  <c r="Q38" i="115" s="1"/>
  <c r="I39" i="115"/>
  <c r="J39" i="115"/>
  <c r="M39" i="115"/>
  <c r="N39" i="115"/>
  <c r="O39" i="115"/>
  <c r="P39" i="115"/>
  <c r="Q39" i="115"/>
  <c r="G42" i="115"/>
  <c r="H42" i="115"/>
  <c r="K42" i="115"/>
  <c r="L42" i="115"/>
  <c r="N42" i="115" s="1"/>
  <c r="O42" i="115"/>
  <c r="G43" i="115"/>
  <c r="J43" i="115" s="1"/>
  <c r="H43" i="115"/>
  <c r="I43" i="115"/>
  <c r="K43" i="115"/>
  <c r="L43" i="115"/>
  <c r="M43" i="115" s="1"/>
  <c r="G44" i="115"/>
  <c r="H44" i="115"/>
  <c r="K44" i="115"/>
  <c r="L44" i="115"/>
  <c r="O44" i="115"/>
  <c r="G45" i="115"/>
  <c r="H45" i="115"/>
  <c r="I45" i="115" s="1"/>
  <c r="K45" i="115"/>
  <c r="L45" i="115"/>
  <c r="M45" i="115"/>
  <c r="P45" i="115"/>
  <c r="G46" i="115"/>
  <c r="H46" i="115"/>
  <c r="K46" i="115"/>
  <c r="L46" i="115"/>
  <c r="N46" i="115"/>
  <c r="P46" i="115"/>
  <c r="G47" i="115"/>
  <c r="H47" i="115"/>
  <c r="K47" i="115"/>
  <c r="N47" i="115" s="1"/>
  <c r="L47" i="115"/>
  <c r="M47" i="115"/>
  <c r="G48" i="115"/>
  <c r="O48" i="115" s="1"/>
  <c r="H48" i="115"/>
  <c r="J48" i="115"/>
  <c r="K48" i="115"/>
  <c r="L48" i="115"/>
  <c r="M48" i="115" s="1"/>
  <c r="G49" i="115"/>
  <c r="J49" i="115" s="1"/>
  <c r="H49" i="115"/>
  <c r="I49" i="115"/>
  <c r="K49" i="115"/>
  <c r="L49" i="115"/>
  <c r="O49" i="115"/>
  <c r="G50" i="115"/>
  <c r="H50" i="115"/>
  <c r="K50" i="115"/>
  <c r="L50" i="115"/>
  <c r="O50" i="115"/>
  <c r="G51" i="115"/>
  <c r="J51" i="115" s="1"/>
  <c r="H51" i="115"/>
  <c r="I51" i="115"/>
  <c r="K51" i="115"/>
  <c r="L51" i="115"/>
  <c r="M51" i="115" s="1"/>
  <c r="P51" i="115"/>
  <c r="G52" i="115"/>
  <c r="H52" i="115"/>
  <c r="K52" i="115"/>
  <c r="L52" i="115"/>
  <c r="O52" i="115"/>
  <c r="G53" i="115"/>
  <c r="H53" i="115"/>
  <c r="I53" i="115" s="1"/>
  <c r="K53" i="115"/>
  <c r="L53" i="115"/>
  <c r="M53" i="115"/>
  <c r="P53" i="115"/>
  <c r="G54" i="115"/>
  <c r="H54" i="115"/>
  <c r="K54" i="115"/>
  <c r="L54" i="115"/>
  <c r="N54" i="115"/>
  <c r="P54" i="115"/>
  <c r="G55" i="115"/>
  <c r="H55" i="115"/>
  <c r="K55" i="115"/>
  <c r="N55" i="115" s="1"/>
  <c r="L55" i="115"/>
  <c r="M55" i="115"/>
  <c r="G56" i="115"/>
  <c r="O56" i="115" s="1"/>
  <c r="H56" i="115"/>
  <c r="J56" i="115"/>
  <c r="K56" i="115"/>
  <c r="L56" i="115"/>
  <c r="M56" i="115" s="1"/>
  <c r="G57" i="115"/>
  <c r="J57" i="115" s="1"/>
  <c r="H57" i="115"/>
  <c r="I57" i="115"/>
  <c r="K57" i="115"/>
  <c r="L57" i="115"/>
  <c r="G58" i="115"/>
  <c r="H58" i="115"/>
  <c r="I58" i="115" s="1"/>
  <c r="K58" i="115"/>
  <c r="L58" i="115"/>
  <c r="M58" i="115" s="1"/>
  <c r="O58" i="115"/>
  <c r="G59" i="115"/>
  <c r="H59" i="115"/>
  <c r="K59" i="115"/>
  <c r="O59" i="115" s="1"/>
  <c r="L59" i="115"/>
  <c r="N59" i="115"/>
  <c r="P59" i="115"/>
  <c r="G60" i="115"/>
  <c r="H60" i="115"/>
  <c r="I60" i="115" s="1"/>
  <c r="K60" i="115"/>
  <c r="L60" i="115"/>
  <c r="M60" i="115"/>
  <c r="P60" i="115"/>
  <c r="G61" i="115"/>
  <c r="O61" i="115" s="1"/>
  <c r="H61" i="115"/>
  <c r="J61" i="115"/>
  <c r="K61" i="115"/>
  <c r="L61" i="115"/>
  <c r="G62" i="115"/>
  <c r="J62" i="115" s="1"/>
  <c r="H62" i="115"/>
  <c r="I62" i="115"/>
  <c r="K62" i="115"/>
  <c r="L62" i="115"/>
  <c r="G63" i="115"/>
  <c r="H63" i="115"/>
  <c r="K63" i="115"/>
  <c r="O63" i="115" s="1"/>
  <c r="L63" i="115"/>
  <c r="N63" i="115"/>
  <c r="P63" i="115"/>
  <c r="Q63" i="115" s="1"/>
  <c r="G64" i="115"/>
  <c r="J64" i="115" s="1"/>
  <c r="H64" i="115"/>
  <c r="I64" i="115"/>
  <c r="K64" i="115"/>
  <c r="N64" i="115" s="1"/>
  <c r="L64" i="115"/>
  <c r="M64" i="115"/>
  <c r="O64" i="115"/>
  <c r="P64" i="115"/>
  <c r="Q64" i="115"/>
  <c r="I65" i="115"/>
  <c r="J65" i="115"/>
  <c r="M65" i="115"/>
  <c r="N65" i="115"/>
  <c r="O65" i="115"/>
  <c r="P65" i="115"/>
  <c r="Q65" i="115" s="1"/>
  <c r="I66" i="115"/>
  <c r="J66" i="115"/>
  <c r="M66" i="115"/>
  <c r="N66" i="115"/>
  <c r="O66" i="115"/>
  <c r="P66" i="115"/>
  <c r="Q66" i="115"/>
  <c r="I67" i="115"/>
  <c r="J67" i="115"/>
  <c r="M67" i="115"/>
  <c r="N67" i="115"/>
  <c r="O67" i="115"/>
  <c r="P67" i="115"/>
  <c r="Q67" i="115" s="1"/>
  <c r="I68" i="115"/>
  <c r="J68" i="115"/>
  <c r="M68" i="115"/>
  <c r="N68" i="115"/>
  <c r="O68" i="115"/>
  <c r="P68" i="115"/>
  <c r="Q68" i="115"/>
  <c r="I69" i="115"/>
  <c r="J69" i="115"/>
  <c r="M69" i="115"/>
  <c r="N69" i="115"/>
  <c r="O69" i="115"/>
  <c r="P69" i="115"/>
  <c r="Q69" i="115" s="1"/>
  <c r="C2" i="114"/>
  <c r="K3" i="114"/>
  <c r="L3" i="114"/>
  <c r="O3" i="114"/>
  <c r="P3" i="114"/>
  <c r="H6" i="114"/>
  <c r="L6" i="114"/>
  <c r="G7" i="114"/>
  <c r="H7" i="114"/>
  <c r="I7" i="114"/>
  <c r="K7" i="114"/>
  <c r="L7" i="114"/>
  <c r="M7" i="114"/>
  <c r="P7" i="114"/>
  <c r="I8" i="114"/>
  <c r="J8" i="114"/>
  <c r="M8" i="114"/>
  <c r="N8" i="114"/>
  <c r="O8" i="114"/>
  <c r="P8" i="114"/>
  <c r="Q8" i="114" s="1"/>
  <c r="I9" i="114"/>
  <c r="J9" i="114"/>
  <c r="M9" i="114"/>
  <c r="N9" i="114"/>
  <c r="O9" i="114"/>
  <c r="P9" i="114"/>
  <c r="Q9" i="114"/>
  <c r="I10" i="114"/>
  <c r="J10" i="114"/>
  <c r="M10" i="114"/>
  <c r="N10" i="114"/>
  <c r="O10" i="114"/>
  <c r="P10" i="114"/>
  <c r="Q10" i="114" s="1"/>
  <c r="I11" i="114"/>
  <c r="J11" i="114"/>
  <c r="M11" i="114"/>
  <c r="N11" i="114"/>
  <c r="O11" i="114"/>
  <c r="P11" i="114"/>
  <c r="Q11" i="114"/>
  <c r="I12" i="114"/>
  <c r="J12" i="114"/>
  <c r="M12" i="114"/>
  <c r="N12" i="114"/>
  <c r="O12" i="114"/>
  <c r="P12" i="114"/>
  <c r="Q12" i="114" s="1"/>
  <c r="I13" i="114"/>
  <c r="J13" i="114"/>
  <c r="M13" i="114"/>
  <c r="N13" i="114"/>
  <c r="O13" i="114"/>
  <c r="P13" i="114"/>
  <c r="Q13" i="114"/>
  <c r="I14" i="114"/>
  <c r="J14" i="114"/>
  <c r="M14" i="114"/>
  <c r="N14" i="114"/>
  <c r="O14" i="114"/>
  <c r="P14" i="114"/>
  <c r="Q14" i="114" s="1"/>
  <c r="I15" i="114"/>
  <c r="J15" i="114"/>
  <c r="M15" i="114"/>
  <c r="N15" i="114"/>
  <c r="O15" i="114"/>
  <c r="P15" i="114"/>
  <c r="Q15" i="114"/>
  <c r="I16" i="114"/>
  <c r="J16" i="114"/>
  <c r="M16" i="114"/>
  <c r="N16" i="114"/>
  <c r="O16" i="114"/>
  <c r="P16" i="114"/>
  <c r="Q16" i="114" s="1"/>
  <c r="G17" i="114"/>
  <c r="J17" i="114" s="1"/>
  <c r="H17" i="114"/>
  <c r="I17" i="114"/>
  <c r="K17" i="114"/>
  <c r="N17" i="114" s="1"/>
  <c r="L17" i="114"/>
  <c r="M17" i="114"/>
  <c r="O17" i="114"/>
  <c r="P17" i="114"/>
  <c r="Q17" i="114"/>
  <c r="I18" i="114"/>
  <c r="J18" i="114"/>
  <c r="M18" i="114"/>
  <c r="N18" i="114"/>
  <c r="O18" i="114"/>
  <c r="P18" i="114"/>
  <c r="Q18" i="114" s="1"/>
  <c r="I19" i="114"/>
  <c r="J19" i="114"/>
  <c r="M19" i="114"/>
  <c r="N19" i="114"/>
  <c r="O19" i="114"/>
  <c r="P19" i="114"/>
  <c r="Q19" i="114"/>
  <c r="I20" i="114"/>
  <c r="J20" i="114"/>
  <c r="M20" i="114"/>
  <c r="N20" i="114"/>
  <c r="O20" i="114"/>
  <c r="P20" i="114"/>
  <c r="Q20" i="114" s="1"/>
  <c r="I21" i="114"/>
  <c r="J21" i="114"/>
  <c r="M21" i="114"/>
  <c r="N21" i="114"/>
  <c r="O21" i="114"/>
  <c r="P21" i="114"/>
  <c r="Q21" i="114"/>
  <c r="I22" i="114"/>
  <c r="J22" i="114"/>
  <c r="M22" i="114"/>
  <c r="N22" i="114"/>
  <c r="O22" i="114"/>
  <c r="P22" i="114"/>
  <c r="Q22" i="114" s="1"/>
  <c r="I23" i="114"/>
  <c r="J23" i="114"/>
  <c r="M23" i="114"/>
  <c r="N23" i="114"/>
  <c r="O23" i="114"/>
  <c r="P23" i="114"/>
  <c r="Q23" i="114"/>
  <c r="I24" i="114"/>
  <c r="J24" i="114"/>
  <c r="M24" i="114"/>
  <c r="N24" i="114"/>
  <c r="O24" i="114"/>
  <c r="P24" i="114"/>
  <c r="Q24" i="114" s="1"/>
  <c r="I25" i="114"/>
  <c r="J25" i="114"/>
  <c r="M25" i="114"/>
  <c r="N25" i="114"/>
  <c r="O25" i="114"/>
  <c r="P25" i="114"/>
  <c r="Q25" i="114"/>
  <c r="I26" i="114"/>
  <c r="J26" i="114"/>
  <c r="M26" i="114"/>
  <c r="N26" i="114"/>
  <c r="O26" i="114"/>
  <c r="P26" i="114"/>
  <c r="Q26" i="114" s="1"/>
  <c r="I27" i="114"/>
  <c r="J27" i="114"/>
  <c r="M27" i="114"/>
  <c r="N27" i="114"/>
  <c r="O27" i="114"/>
  <c r="P27" i="114"/>
  <c r="Q27" i="114"/>
  <c r="I28" i="114"/>
  <c r="J28" i="114"/>
  <c r="M28" i="114"/>
  <c r="N28" i="114"/>
  <c r="O28" i="114"/>
  <c r="P28" i="114"/>
  <c r="Q28" i="114" s="1"/>
  <c r="I29" i="114"/>
  <c r="J29" i="114"/>
  <c r="M29" i="114"/>
  <c r="N29" i="114"/>
  <c r="O29" i="114"/>
  <c r="P29" i="114"/>
  <c r="Q29" i="114"/>
  <c r="I30" i="114"/>
  <c r="J30" i="114"/>
  <c r="M30" i="114"/>
  <c r="N30" i="114"/>
  <c r="O30" i="114"/>
  <c r="P30" i="114"/>
  <c r="Q30" i="114" s="1"/>
  <c r="I31" i="114"/>
  <c r="J31" i="114"/>
  <c r="M31" i="114"/>
  <c r="N31" i="114"/>
  <c r="O31" i="114"/>
  <c r="P31" i="114"/>
  <c r="Q31" i="114"/>
  <c r="I32" i="114"/>
  <c r="J32" i="114"/>
  <c r="M32" i="114"/>
  <c r="N32" i="114"/>
  <c r="O32" i="114"/>
  <c r="P32" i="114"/>
  <c r="Q32" i="114" s="1"/>
  <c r="I33" i="114"/>
  <c r="J33" i="114"/>
  <c r="M33" i="114"/>
  <c r="N33" i="114"/>
  <c r="O33" i="114"/>
  <c r="P33" i="114"/>
  <c r="Q33" i="114"/>
  <c r="I34" i="114"/>
  <c r="J34" i="114"/>
  <c r="M34" i="114"/>
  <c r="N34" i="114"/>
  <c r="O34" i="114"/>
  <c r="P34" i="114"/>
  <c r="Q34" i="114" s="1"/>
  <c r="I35" i="114"/>
  <c r="J35" i="114"/>
  <c r="M35" i="114"/>
  <c r="N35" i="114"/>
  <c r="O35" i="114"/>
  <c r="P35" i="114"/>
  <c r="Q35" i="114"/>
  <c r="I36" i="114"/>
  <c r="J36" i="114"/>
  <c r="M36" i="114"/>
  <c r="N36" i="114"/>
  <c r="O36" i="114"/>
  <c r="P36" i="114"/>
  <c r="Q36" i="114" s="1"/>
  <c r="G37" i="114"/>
  <c r="J37" i="114" s="1"/>
  <c r="H37" i="114"/>
  <c r="I37" i="114"/>
  <c r="K37" i="114"/>
  <c r="N37" i="114" s="1"/>
  <c r="L37" i="114"/>
  <c r="M37" i="114"/>
  <c r="O37" i="114"/>
  <c r="P37" i="114"/>
  <c r="Q37" i="114"/>
  <c r="I38" i="114"/>
  <c r="J38" i="114"/>
  <c r="M38" i="114"/>
  <c r="N38" i="114"/>
  <c r="O38" i="114"/>
  <c r="P38" i="114"/>
  <c r="Q38" i="114" s="1"/>
  <c r="I39" i="114"/>
  <c r="J39" i="114"/>
  <c r="M39" i="114"/>
  <c r="N39" i="114"/>
  <c r="O39" i="114"/>
  <c r="P39" i="114"/>
  <c r="Q39" i="114"/>
  <c r="L40" i="114"/>
  <c r="G41" i="114"/>
  <c r="H41" i="114"/>
  <c r="I41" i="114"/>
  <c r="K41" i="114"/>
  <c r="L41" i="114"/>
  <c r="M41" i="114"/>
  <c r="P41" i="114"/>
  <c r="I42" i="114"/>
  <c r="J42" i="114"/>
  <c r="M42" i="114"/>
  <c r="N42" i="114"/>
  <c r="O42" i="114"/>
  <c r="P42" i="114"/>
  <c r="Q42" i="114" s="1"/>
  <c r="I43" i="114"/>
  <c r="J43" i="114"/>
  <c r="M43" i="114"/>
  <c r="N43" i="114"/>
  <c r="O43" i="114"/>
  <c r="P43" i="114"/>
  <c r="Q43" i="114"/>
  <c r="I44" i="114"/>
  <c r="J44" i="114"/>
  <c r="M44" i="114"/>
  <c r="N44" i="114"/>
  <c r="O44" i="114"/>
  <c r="P44" i="114"/>
  <c r="Q44" i="114" s="1"/>
  <c r="I45" i="114"/>
  <c r="J45" i="114"/>
  <c r="M45" i="114"/>
  <c r="N45" i="114"/>
  <c r="O45" i="114"/>
  <c r="P45" i="114"/>
  <c r="Q45" i="114"/>
  <c r="I46" i="114"/>
  <c r="J46" i="114"/>
  <c r="M46" i="114"/>
  <c r="N46" i="114"/>
  <c r="O46" i="114"/>
  <c r="P46" i="114"/>
  <c r="Q46" i="114" s="1"/>
  <c r="I47" i="114"/>
  <c r="J47" i="114"/>
  <c r="M47" i="114"/>
  <c r="N47" i="114"/>
  <c r="O47" i="114"/>
  <c r="P47" i="114"/>
  <c r="Q47" i="114"/>
  <c r="I48" i="114"/>
  <c r="J48" i="114"/>
  <c r="M48" i="114"/>
  <c r="N48" i="114"/>
  <c r="O48" i="114"/>
  <c r="P48" i="114"/>
  <c r="Q48" i="114" s="1"/>
  <c r="I49" i="114"/>
  <c r="J49" i="114"/>
  <c r="M49" i="114"/>
  <c r="N49" i="114"/>
  <c r="O49" i="114"/>
  <c r="P49" i="114"/>
  <c r="Q49" i="114"/>
  <c r="I50" i="114"/>
  <c r="J50" i="114"/>
  <c r="M50" i="114"/>
  <c r="N50" i="114"/>
  <c r="O50" i="114"/>
  <c r="P50" i="114"/>
  <c r="Q50" i="114" s="1"/>
  <c r="I51" i="114"/>
  <c r="J51" i="114"/>
  <c r="M51" i="114"/>
  <c r="N51" i="114"/>
  <c r="O51" i="114"/>
  <c r="P51" i="114"/>
  <c r="Q51" i="114"/>
  <c r="I52" i="114"/>
  <c r="J52" i="114"/>
  <c r="M52" i="114"/>
  <c r="N52" i="114"/>
  <c r="O52" i="114"/>
  <c r="P52" i="114"/>
  <c r="Q52" i="114" s="1"/>
  <c r="I53" i="114"/>
  <c r="J53" i="114"/>
  <c r="M53" i="114"/>
  <c r="N53" i="114"/>
  <c r="O53" i="114"/>
  <c r="P53" i="114"/>
  <c r="Q53" i="114"/>
  <c r="I54" i="114"/>
  <c r="J54" i="114"/>
  <c r="M54" i="114"/>
  <c r="N54" i="114"/>
  <c r="O54" i="114"/>
  <c r="P54" i="114"/>
  <c r="Q54" i="114" s="1"/>
  <c r="I55" i="114"/>
  <c r="J55" i="114"/>
  <c r="M55" i="114"/>
  <c r="N55" i="114"/>
  <c r="O55" i="114"/>
  <c r="P55" i="114"/>
  <c r="Q55" i="114"/>
  <c r="I56" i="114"/>
  <c r="J56" i="114"/>
  <c r="M56" i="114"/>
  <c r="N56" i="114"/>
  <c r="O56" i="114"/>
  <c r="P56" i="114"/>
  <c r="Q56" i="114" s="1"/>
  <c r="I57" i="114"/>
  <c r="J57" i="114"/>
  <c r="M57" i="114"/>
  <c r="N57" i="114"/>
  <c r="O57" i="114"/>
  <c r="P57" i="114"/>
  <c r="Q57" i="114"/>
  <c r="I58" i="114"/>
  <c r="J58" i="114"/>
  <c r="M58" i="114"/>
  <c r="N58" i="114"/>
  <c r="O58" i="114"/>
  <c r="P58" i="114"/>
  <c r="Q58" i="114" s="1"/>
  <c r="I59" i="114"/>
  <c r="J59" i="114"/>
  <c r="M59" i="114"/>
  <c r="N59" i="114"/>
  <c r="O59" i="114"/>
  <c r="P59" i="114"/>
  <c r="Q59" i="114"/>
  <c r="I60" i="114"/>
  <c r="J60" i="114"/>
  <c r="M60" i="114"/>
  <c r="N60" i="114"/>
  <c r="O60" i="114"/>
  <c r="P60" i="114"/>
  <c r="Q60" i="114" s="1"/>
  <c r="I61" i="114"/>
  <c r="J61" i="114"/>
  <c r="M61" i="114"/>
  <c r="N61" i="114"/>
  <c r="O61" i="114"/>
  <c r="P61" i="114"/>
  <c r="Q61" i="114"/>
  <c r="I62" i="114"/>
  <c r="J62" i="114"/>
  <c r="M62" i="114"/>
  <c r="N62" i="114"/>
  <c r="O62" i="114"/>
  <c r="P62" i="114"/>
  <c r="Q62" i="114" s="1"/>
  <c r="I63" i="114"/>
  <c r="J63" i="114"/>
  <c r="M63" i="114"/>
  <c r="N63" i="114"/>
  <c r="O63" i="114"/>
  <c r="P63" i="114"/>
  <c r="Q63" i="114"/>
  <c r="G64" i="114"/>
  <c r="H64" i="114"/>
  <c r="K64" i="114"/>
  <c r="L64" i="114"/>
  <c r="M64" i="114" s="1"/>
  <c r="N64" i="114"/>
  <c r="O64" i="114"/>
  <c r="P64" i="114"/>
  <c r="Q64" i="114" s="1"/>
  <c r="I65" i="114"/>
  <c r="J65" i="114"/>
  <c r="M65" i="114"/>
  <c r="N65" i="114"/>
  <c r="O65" i="114"/>
  <c r="P65" i="114"/>
  <c r="Q65" i="114"/>
  <c r="I66" i="114"/>
  <c r="J66" i="114"/>
  <c r="M66" i="114"/>
  <c r="N66" i="114"/>
  <c r="O66" i="114"/>
  <c r="P66" i="114"/>
  <c r="Q66" i="114" s="1"/>
  <c r="I67" i="114"/>
  <c r="J67" i="114"/>
  <c r="M67" i="114"/>
  <c r="N67" i="114"/>
  <c r="O67" i="114"/>
  <c r="P67" i="114"/>
  <c r="Q67" i="114"/>
  <c r="I68" i="114"/>
  <c r="J68" i="114"/>
  <c r="M68" i="114"/>
  <c r="N68" i="114"/>
  <c r="O68" i="114"/>
  <c r="P68" i="114"/>
  <c r="Q68" i="114" s="1"/>
  <c r="I69" i="114"/>
  <c r="J69" i="114"/>
  <c r="M69" i="114"/>
  <c r="N69" i="114"/>
  <c r="O69" i="114"/>
  <c r="P69" i="114"/>
  <c r="Q69" i="114"/>
  <c r="A2" i="113"/>
  <c r="C2" i="113"/>
  <c r="E2" i="113"/>
  <c r="K3" i="113"/>
  <c r="L3" i="113"/>
  <c r="O3" i="113"/>
  <c r="P3" i="113"/>
  <c r="H6" i="113"/>
  <c r="L6" i="113"/>
  <c r="P6" i="113"/>
  <c r="G7" i="113"/>
  <c r="H7" i="113"/>
  <c r="I7" i="113"/>
  <c r="K7" i="113"/>
  <c r="L7" i="113"/>
  <c r="M7" i="113"/>
  <c r="P7" i="113"/>
  <c r="I8" i="113"/>
  <c r="J8" i="113"/>
  <c r="M8" i="113"/>
  <c r="N8" i="113"/>
  <c r="O8" i="113"/>
  <c r="P8" i="113"/>
  <c r="Q8" i="113" s="1"/>
  <c r="I9" i="113"/>
  <c r="J9" i="113"/>
  <c r="M9" i="113"/>
  <c r="N9" i="113"/>
  <c r="O9" i="113"/>
  <c r="P9" i="113"/>
  <c r="Q9" i="113"/>
  <c r="I10" i="113"/>
  <c r="J10" i="113"/>
  <c r="M10" i="113"/>
  <c r="N10" i="113"/>
  <c r="O10" i="113"/>
  <c r="P10" i="113"/>
  <c r="Q10" i="113" s="1"/>
  <c r="I11" i="113"/>
  <c r="J11" i="113"/>
  <c r="M11" i="113"/>
  <c r="N11" i="113"/>
  <c r="O11" i="113"/>
  <c r="P11" i="113"/>
  <c r="Q11" i="113"/>
  <c r="I12" i="113"/>
  <c r="J12" i="113"/>
  <c r="M12" i="113"/>
  <c r="N12" i="113"/>
  <c r="O12" i="113"/>
  <c r="P12" i="113"/>
  <c r="Q12" i="113" s="1"/>
  <c r="I13" i="113"/>
  <c r="J13" i="113"/>
  <c r="M13" i="113"/>
  <c r="N13" i="113"/>
  <c r="O13" i="113"/>
  <c r="P13" i="113"/>
  <c r="Q13" i="113"/>
  <c r="I14" i="113"/>
  <c r="J14" i="113"/>
  <c r="M14" i="113"/>
  <c r="N14" i="113"/>
  <c r="O14" i="113"/>
  <c r="P14" i="113"/>
  <c r="Q14" i="113" s="1"/>
  <c r="I15" i="113"/>
  <c r="J15" i="113"/>
  <c r="M15" i="113"/>
  <c r="N15" i="113"/>
  <c r="O15" i="113"/>
  <c r="P15" i="113"/>
  <c r="Q15" i="113"/>
  <c r="I16" i="113"/>
  <c r="J16" i="113"/>
  <c r="M16" i="113"/>
  <c r="N16" i="113"/>
  <c r="O16" i="113"/>
  <c r="P16" i="113"/>
  <c r="Q16" i="113" s="1"/>
  <c r="G17" i="113"/>
  <c r="J17" i="113" s="1"/>
  <c r="H17" i="113"/>
  <c r="I17" i="113"/>
  <c r="K17" i="113"/>
  <c r="N17" i="113" s="1"/>
  <c r="L17" i="113"/>
  <c r="M17" i="113"/>
  <c r="O17" i="113"/>
  <c r="P17" i="113"/>
  <c r="Q17" i="113"/>
  <c r="I18" i="113"/>
  <c r="J18" i="113"/>
  <c r="M18" i="113"/>
  <c r="N18" i="113"/>
  <c r="O18" i="113"/>
  <c r="P18" i="113"/>
  <c r="Q18" i="113" s="1"/>
  <c r="I19" i="113"/>
  <c r="J19" i="113"/>
  <c r="M19" i="113"/>
  <c r="N19" i="113"/>
  <c r="O19" i="113"/>
  <c r="P19" i="113"/>
  <c r="Q19" i="113"/>
  <c r="I20" i="113"/>
  <c r="J20" i="113"/>
  <c r="M20" i="113"/>
  <c r="N20" i="113"/>
  <c r="O20" i="113"/>
  <c r="P20" i="113"/>
  <c r="Q20" i="113" s="1"/>
  <c r="I21" i="113"/>
  <c r="J21" i="113"/>
  <c r="M21" i="113"/>
  <c r="N21" i="113"/>
  <c r="O21" i="113"/>
  <c r="P21" i="113"/>
  <c r="Q21" i="113"/>
  <c r="I22" i="113"/>
  <c r="J22" i="113"/>
  <c r="M22" i="113"/>
  <c r="N22" i="113"/>
  <c r="O22" i="113"/>
  <c r="P22" i="113"/>
  <c r="Q22" i="113" s="1"/>
  <c r="I23" i="113"/>
  <c r="J23" i="113"/>
  <c r="M23" i="113"/>
  <c r="N23" i="113"/>
  <c r="O23" i="113"/>
  <c r="P23" i="113"/>
  <c r="Q23" i="113"/>
  <c r="I24" i="113"/>
  <c r="J24" i="113"/>
  <c r="M24" i="113"/>
  <c r="N24" i="113"/>
  <c r="O24" i="113"/>
  <c r="P24" i="113"/>
  <c r="Q24" i="113" s="1"/>
  <c r="I25" i="113"/>
  <c r="J25" i="113"/>
  <c r="M25" i="113"/>
  <c r="N25" i="113"/>
  <c r="O25" i="113"/>
  <c r="P25" i="113"/>
  <c r="Q25" i="113"/>
  <c r="I26" i="113"/>
  <c r="J26" i="113"/>
  <c r="M26" i="113"/>
  <c r="N26" i="113"/>
  <c r="O26" i="113"/>
  <c r="P26" i="113"/>
  <c r="Q26" i="113" s="1"/>
  <c r="I27" i="113"/>
  <c r="J27" i="113"/>
  <c r="M27" i="113"/>
  <c r="N27" i="113"/>
  <c r="O27" i="113"/>
  <c r="P27" i="113"/>
  <c r="Q27" i="113"/>
  <c r="I28" i="113"/>
  <c r="J28" i="113"/>
  <c r="M28" i="113"/>
  <c r="N28" i="113"/>
  <c r="O28" i="113"/>
  <c r="P28" i="113"/>
  <c r="Q28" i="113" s="1"/>
  <c r="I29" i="113"/>
  <c r="J29" i="113"/>
  <c r="M29" i="113"/>
  <c r="N29" i="113"/>
  <c r="O29" i="113"/>
  <c r="P29" i="113"/>
  <c r="Q29" i="113"/>
  <c r="I30" i="113"/>
  <c r="J30" i="113"/>
  <c r="M30" i="113"/>
  <c r="N30" i="113"/>
  <c r="O30" i="113"/>
  <c r="P30" i="113"/>
  <c r="Q30" i="113" s="1"/>
  <c r="I31" i="113"/>
  <c r="J31" i="113"/>
  <c r="M31" i="113"/>
  <c r="N31" i="113"/>
  <c r="O31" i="113"/>
  <c r="P31" i="113"/>
  <c r="Q31" i="113"/>
  <c r="I32" i="113"/>
  <c r="J32" i="113"/>
  <c r="M32" i="113"/>
  <c r="N32" i="113"/>
  <c r="O32" i="113"/>
  <c r="P32" i="113"/>
  <c r="Q32" i="113" s="1"/>
  <c r="I33" i="113"/>
  <c r="J33" i="113"/>
  <c r="M33" i="113"/>
  <c r="N33" i="113"/>
  <c r="O33" i="113"/>
  <c r="P33" i="113"/>
  <c r="Q33" i="113"/>
  <c r="I34" i="113"/>
  <c r="J34" i="113"/>
  <c r="M34" i="113"/>
  <c r="N34" i="113"/>
  <c r="O34" i="113"/>
  <c r="P34" i="113"/>
  <c r="Q34" i="113" s="1"/>
  <c r="I35" i="113"/>
  <c r="J35" i="113"/>
  <c r="M35" i="113"/>
  <c r="N35" i="113"/>
  <c r="O35" i="113"/>
  <c r="P35" i="113"/>
  <c r="Q35" i="113"/>
  <c r="I36" i="113"/>
  <c r="J36" i="113"/>
  <c r="M36" i="113"/>
  <c r="N36" i="113"/>
  <c r="O36" i="113"/>
  <c r="P36" i="113"/>
  <c r="Q36" i="113" s="1"/>
  <c r="G37" i="113"/>
  <c r="J37" i="113" s="1"/>
  <c r="H37" i="113"/>
  <c r="I37" i="113"/>
  <c r="K37" i="113"/>
  <c r="N37" i="113" s="1"/>
  <c r="L37" i="113"/>
  <c r="M37" i="113"/>
  <c r="O37" i="113"/>
  <c r="P37" i="113"/>
  <c r="Q37" i="113"/>
  <c r="I38" i="113"/>
  <c r="J38" i="113"/>
  <c r="M38" i="113"/>
  <c r="N38" i="113"/>
  <c r="O38" i="113"/>
  <c r="P38" i="113"/>
  <c r="Q38" i="113" s="1"/>
  <c r="I39" i="113"/>
  <c r="J39" i="113"/>
  <c r="M39" i="113"/>
  <c r="N39" i="113"/>
  <c r="O39" i="113"/>
  <c r="P39" i="113"/>
  <c r="Q39" i="113"/>
  <c r="G41" i="113"/>
  <c r="H41" i="113"/>
  <c r="I41" i="113"/>
  <c r="K41" i="113"/>
  <c r="L41" i="113"/>
  <c r="M41" i="113"/>
  <c r="P41" i="113"/>
  <c r="I42" i="113"/>
  <c r="J42" i="113"/>
  <c r="M42" i="113"/>
  <c r="N42" i="113"/>
  <c r="O42" i="113"/>
  <c r="P42" i="113"/>
  <c r="Q42" i="113" s="1"/>
  <c r="I43" i="113"/>
  <c r="J43" i="113"/>
  <c r="M43" i="113"/>
  <c r="N43" i="113"/>
  <c r="O43" i="113"/>
  <c r="P43" i="113"/>
  <c r="Q43" i="113"/>
  <c r="I44" i="113"/>
  <c r="J44" i="113"/>
  <c r="M44" i="113"/>
  <c r="N44" i="113"/>
  <c r="O44" i="113"/>
  <c r="P44" i="113"/>
  <c r="Q44" i="113" s="1"/>
  <c r="I45" i="113"/>
  <c r="J45" i="113"/>
  <c r="M45" i="113"/>
  <c r="N45" i="113"/>
  <c r="O45" i="113"/>
  <c r="P45" i="113"/>
  <c r="Q45" i="113"/>
  <c r="I46" i="113"/>
  <c r="J46" i="113"/>
  <c r="M46" i="113"/>
  <c r="N46" i="113"/>
  <c r="O46" i="113"/>
  <c r="P46" i="113"/>
  <c r="Q46" i="113" s="1"/>
  <c r="I47" i="113"/>
  <c r="J47" i="113"/>
  <c r="M47" i="113"/>
  <c r="N47" i="113"/>
  <c r="O47" i="113"/>
  <c r="P47" i="113"/>
  <c r="Q47" i="113"/>
  <c r="I48" i="113"/>
  <c r="J48" i="113"/>
  <c r="M48" i="113"/>
  <c r="N48" i="113"/>
  <c r="O48" i="113"/>
  <c r="P48" i="113"/>
  <c r="Q48" i="113" s="1"/>
  <c r="I49" i="113"/>
  <c r="J49" i="113"/>
  <c r="M49" i="113"/>
  <c r="N49" i="113"/>
  <c r="O49" i="113"/>
  <c r="P49" i="113"/>
  <c r="Q49" i="113"/>
  <c r="I50" i="113"/>
  <c r="J50" i="113"/>
  <c r="M50" i="113"/>
  <c r="N50" i="113"/>
  <c r="O50" i="113"/>
  <c r="P50" i="113"/>
  <c r="Q50" i="113" s="1"/>
  <c r="I51" i="113"/>
  <c r="J51" i="113"/>
  <c r="M51" i="113"/>
  <c r="N51" i="113"/>
  <c r="O51" i="113"/>
  <c r="P51" i="113"/>
  <c r="Q51" i="113"/>
  <c r="I52" i="113"/>
  <c r="J52" i="113"/>
  <c r="M52" i="113"/>
  <c r="N52" i="113"/>
  <c r="O52" i="113"/>
  <c r="P52" i="113"/>
  <c r="Q52" i="113" s="1"/>
  <c r="I53" i="113"/>
  <c r="J53" i="113"/>
  <c r="M53" i="113"/>
  <c r="N53" i="113"/>
  <c r="O53" i="113"/>
  <c r="P53" i="113"/>
  <c r="Q53" i="113"/>
  <c r="I54" i="113"/>
  <c r="J54" i="113"/>
  <c r="M54" i="113"/>
  <c r="N54" i="113"/>
  <c r="O54" i="113"/>
  <c r="P54" i="113"/>
  <c r="Q54" i="113" s="1"/>
  <c r="I55" i="113"/>
  <c r="J55" i="113"/>
  <c r="M55" i="113"/>
  <c r="N55" i="113"/>
  <c r="O55" i="113"/>
  <c r="P55" i="113"/>
  <c r="Q55" i="113"/>
  <c r="I56" i="113"/>
  <c r="J56" i="113"/>
  <c r="M56" i="113"/>
  <c r="N56" i="113"/>
  <c r="O56" i="113"/>
  <c r="P56" i="113"/>
  <c r="Q56" i="113" s="1"/>
  <c r="I57" i="113"/>
  <c r="J57" i="113"/>
  <c r="M57" i="113"/>
  <c r="N57" i="113"/>
  <c r="O57" i="113"/>
  <c r="P57" i="113"/>
  <c r="Q57" i="113"/>
  <c r="I58" i="113"/>
  <c r="J58" i="113"/>
  <c r="M58" i="113"/>
  <c r="N58" i="113"/>
  <c r="O58" i="113"/>
  <c r="P58" i="113"/>
  <c r="Q58" i="113" s="1"/>
  <c r="I59" i="113"/>
  <c r="J59" i="113"/>
  <c r="M59" i="113"/>
  <c r="N59" i="113"/>
  <c r="O59" i="113"/>
  <c r="P59" i="113"/>
  <c r="Q59" i="113"/>
  <c r="I60" i="113"/>
  <c r="J60" i="113"/>
  <c r="M60" i="113"/>
  <c r="N60" i="113"/>
  <c r="O60" i="113"/>
  <c r="P60" i="113"/>
  <c r="Q60" i="113" s="1"/>
  <c r="I61" i="113"/>
  <c r="J61" i="113"/>
  <c r="M61" i="113"/>
  <c r="N61" i="113"/>
  <c r="O61" i="113"/>
  <c r="P61" i="113"/>
  <c r="Q61" i="113"/>
  <c r="I62" i="113"/>
  <c r="J62" i="113"/>
  <c r="M62" i="113"/>
  <c r="N62" i="113"/>
  <c r="O62" i="113"/>
  <c r="P62" i="113"/>
  <c r="Q62" i="113" s="1"/>
  <c r="I63" i="113"/>
  <c r="J63" i="113"/>
  <c r="M63" i="113"/>
  <c r="N63" i="113"/>
  <c r="O63" i="113"/>
  <c r="P63" i="113"/>
  <c r="Q63" i="113"/>
  <c r="G70" i="113"/>
  <c r="H70" i="113"/>
  <c r="I70" i="113" s="1"/>
  <c r="K70" i="113"/>
  <c r="L70" i="113"/>
  <c r="M70" i="113" s="1"/>
  <c r="N70" i="113"/>
  <c r="O70" i="113"/>
  <c r="P70" i="113"/>
  <c r="Q70" i="113" s="1"/>
  <c r="I71" i="113"/>
  <c r="J71" i="113"/>
  <c r="M71" i="113"/>
  <c r="N71" i="113"/>
  <c r="O71" i="113"/>
  <c r="P71" i="113"/>
  <c r="Q71" i="113"/>
  <c r="I72" i="113"/>
  <c r="J72" i="113"/>
  <c r="M72" i="113"/>
  <c r="N72" i="113"/>
  <c r="O72" i="113"/>
  <c r="P72" i="113"/>
  <c r="Q72" i="113" s="1"/>
  <c r="I73" i="113"/>
  <c r="J73" i="113"/>
  <c r="M73" i="113"/>
  <c r="N73" i="113"/>
  <c r="O73" i="113"/>
  <c r="P73" i="113"/>
  <c r="Q73" i="113"/>
  <c r="I74" i="113"/>
  <c r="J74" i="113"/>
  <c r="M74" i="113"/>
  <c r="N74" i="113"/>
  <c r="O74" i="113"/>
  <c r="P74" i="113"/>
  <c r="Q74" i="113" s="1"/>
  <c r="I75" i="113"/>
  <c r="J75" i="113"/>
  <c r="M75" i="113"/>
  <c r="N75" i="113"/>
  <c r="O75" i="113"/>
  <c r="P75" i="113"/>
  <c r="Q75" i="113"/>
  <c r="I76" i="113"/>
  <c r="J76" i="113"/>
  <c r="M76" i="113"/>
  <c r="N76" i="113"/>
  <c r="O76" i="113"/>
  <c r="P76" i="113"/>
  <c r="Q76" i="113" s="1"/>
  <c r="I77" i="113"/>
  <c r="J77" i="113"/>
  <c r="M77" i="113"/>
  <c r="N77" i="113"/>
  <c r="O77" i="113"/>
  <c r="P77" i="113"/>
  <c r="Q77" i="113"/>
  <c r="I78" i="113"/>
  <c r="J78" i="113"/>
  <c r="M78" i="113"/>
  <c r="N78" i="113"/>
  <c r="O78" i="113"/>
  <c r="P78" i="113"/>
  <c r="Q78" i="113" s="1"/>
  <c r="I79" i="113"/>
  <c r="J79" i="113"/>
  <c r="M79" i="113"/>
  <c r="N79" i="113"/>
  <c r="O79" i="113"/>
  <c r="P79" i="113"/>
  <c r="Q79" i="113"/>
  <c r="I80" i="113"/>
  <c r="J80" i="113"/>
  <c r="M80" i="113"/>
  <c r="N80" i="113"/>
  <c r="O80" i="113"/>
  <c r="P80" i="113"/>
  <c r="Q80" i="113" s="1"/>
  <c r="G81" i="113"/>
  <c r="J81" i="113" s="1"/>
  <c r="H81" i="113"/>
  <c r="I81" i="113"/>
  <c r="K81" i="113"/>
  <c r="N81" i="113" s="1"/>
  <c r="L81" i="113"/>
  <c r="M81" i="113"/>
  <c r="O81" i="113"/>
  <c r="P81" i="113"/>
  <c r="Q81" i="113"/>
  <c r="I82" i="113"/>
  <c r="J82" i="113"/>
  <c r="M82" i="113"/>
  <c r="N82" i="113"/>
  <c r="O82" i="113"/>
  <c r="P82" i="113"/>
  <c r="Q82" i="113" s="1"/>
  <c r="G65" i="113"/>
  <c r="H66" i="113"/>
  <c r="L67" i="113"/>
  <c r="L68" i="113"/>
  <c r="A2" i="86"/>
  <c r="C2" i="86"/>
  <c r="E2" i="86"/>
  <c r="K3" i="86"/>
  <c r="L3" i="86"/>
  <c r="O3" i="86"/>
  <c r="P3" i="86"/>
  <c r="H6" i="86"/>
  <c r="L6" i="86"/>
  <c r="P6" i="86"/>
  <c r="G7" i="86"/>
  <c r="H7" i="86"/>
  <c r="I7" i="86"/>
  <c r="K7" i="86"/>
  <c r="L7" i="86"/>
  <c r="M7" i="86"/>
  <c r="P7" i="86"/>
  <c r="I8" i="86"/>
  <c r="J8" i="86"/>
  <c r="M8" i="86"/>
  <c r="N8" i="86"/>
  <c r="O8" i="86"/>
  <c r="P8" i="86"/>
  <c r="Q8" i="86" s="1"/>
  <c r="I9" i="86"/>
  <c r="J9" i="86"/>
  <c r="M9" i="86"/>
  <c r="N9" i="86"/>
  <c r="O9" i="86"/>
  <c r="P9" i="86"/>
  <c r="Q9" i="86"/>
  <c r="I10" i="86"/>
  <c r="J10" i="86"/>
  <c r="M10" i="86"/>
  <c r="N10" i="86"/>
  <c r="O10" i="86"/>
  <c r="P10" i="86"/>
  <c r="Q10" i="86" s="1"/>
  <c r="I11" i="86"/>
  <c r="J11" i="86"/>
  <c r="M11" i="86"/>
  <c r="N11" i="86"/>
  <c r="O11" i="86"/>
  <c r="P11" i="86"/>
  <c r="Q11" i="86"/>
  <c r="I12" i="86"/>
  <c r="J12" i="86"/>
  <c r="M12" i="86"/>
  <c r="N12" i="86"/>
  <c r="O12" i="86"/>
  <c r="P12" i="86"/>
  <c r="Q12" i="86" s="1"/>
  <c r="I13" i="86"/>
  <c r="J13" i="86"/>
  <c r="M13" i="86"/>
  <c r="N13" i="86"/>
  <c r="O13" i="86"/>
  <c r="P13" i="86"/>
  <c r="Q13" i="86"/>
  <c r="I14" i="86"/>
  <c r="J14" i="86"/>
  <c r="M14" i="86"/>
  <c r="N14" i="86"/>
  <c r="O14" i="86"/>
  <c r="P14" i="86"/>
  <c r="Q14" i="86" s="1"/>
  <c r="I15" i="86"/>
  <c r="J15" i="86"/>
  <c r="M15" i="86"/>
  <c r="N15" i="86"/>
  <c r="O15" i="86"/>
  <c r="P15" i="86"/>
  <c r="Q15" i="86"/>
  <c r="I16" i="86"/>
  <c r="J16" i="86"/>
  <c r="M16" i="86"/>
  <c r="N16" i="86"/>
  <c r="O16" i="86"/>
  <c r="P16" i="86"/>
  <c r="Q16" i="86" s="1"/>
  <c r="G17" i="86"/>
  <c r="J17" i="86" s="1"/>
  <c r="H17" i="86"/>
  <c r="I17" i="86"/>
  <c r="K17" i="86"/>
  <c r="N17" i="86" s="1"/>
  <c r="L17" i="86"/>
  <c r="M17" i="86"/>
  <c r="O17" i="86"/>
  <c r="P17" i="86"/>
  <c r="Q17" i="86"/>
  <c r="I18" i="86"/>
  <c r="J18" i="86"/>
  <c r="M18" i="86"/>
  <c r="N18" i="86"/>
  <c r="O18" i="86"/>
  <c r="P18" i="86"/>
  <c r="Q18" i="86" s="1"/>
  <c r="I19" i="86"/>
  <c r="J19" i="86"/>
  <c r="M19" i="86"/>
  <c r="N19" i="86"/>
  <c r="O19" i="86"/>
  <c r="P19" i="86"/>
  <c r="Q19" i="86"/>
  <c r="I20" i="86"/>
  <c r="J20" i="86"/>
  <c r="M20" i="86"/>
  <c r="N20" i="86"/>
  <c r="O20" i="86"/>
  <c r="P20" i="86"/>
  <c r="Q20" i="86" s="1"/>
  <c r="I21" i="86"/>
  <c r="J21" i="86"/>
  <c r="M21" i="86"/>
  <c r="N21" i="86"/>
  <c r="O21" i="86"/>
  <c r="P21" i="86"/>
  <c r="Q21" i="86"/>
  <c r="I22" i="86"/>
  <c r="J22" i="86"/>
  <c r="M22" i="86"/>
  <c r="N22" i="86"/>
  <c r="O22" i="86"/>
  <c r="P22" i="86"/>
  <c r="Q22" i="86" s="1"/>
  <c r="I23" i="86"/>
  <c r="J23" i="86"/>
  <c r="M23" i="86"/>
  <c r="N23" i="86"/>
  <c r="O23" i="86"/>
  <c r="P23" i="86"/>
  <c r="Q23" i="86"/>
  <c r="I24" i="86"/>
  <c r="J24" i="86"/>
  <c r="M24" i="86"/>
  <c r="N24" i="86"/>
  <c r="O24" i="86"/>
  <c r="P24" i="86"/>
  <c r="Q24" i="86" s="1"/>
  <c r="I25" i="86"/>
  <c r="J25" i="86"/>
  <c r="M25" i="86"/>
  <c r="N25" i="86"/>
  <c r="O25" i="86"/>
  <c r="P25" i="86"/>
  <c r="Q25" i="86"/>
  <c r="I26" i="86"/>
  <c r="J26" i="86"/>
  <c r="M26" i="86"/>
  <c r="N26" i="86"/>
  <c r="O26" i="86"/>
  <c r="P26" i="86"/>
  <c r="Q26" i="86" s="1"/>
  <c r="I27" i="86"/>
  <c r="J27" i="86"/>
  <c r="M27" i="86"/>
  <c r="N27" i="86"/>
  <c r="O27" i="86"/>
  <c r="P27" i="86"/>
  <c r="Q27" i="86"/>
  <c r="I28" i="86"/>
  <c r="J28" i="86"/>
  <c r="M28" i="86"/>
  <c r="N28" i="86"/>
  <c r="O28" i="86"/>
  <c r="P28" i="86"/>
  <c r="Q28" i="86" s="1"/>
  <c r="I29" i="86"/>
  <c r="J29" i="86"/>
  <c r="M29" i="86"/>
  <c r="N29" i="86"/>
  <c r="O29" i="86"/>
  <c r="P29" i="86"/>
  <c r="Q29" i="86"/>
  <c r="I30" i="86"/>
  <c r="J30" i="86"/>
  <c r="M30" i="86"/>
  <c r="N30" i="86"/>
  <c r="O30" i="86"/>
  <c r="P30" i="86"/>
  <c r="Q30" i="86" s="1"/>
  <c r="I31" i="86"/>
  <c r="J31" i="86"/>
  <c r="M31" i="86"/>
  <c r="N31" i="86"/>
  <c r="O31" i="86"/>
  <c r="P31" i="86"/>
  <c r="Q31" i="86"/>
  <c r="I32" i="86"/>
  <c r="J32" i="86"/>
  <c r="M32" i="86"/>
  <c r="N32" i="86"/>
  <c r="O32" i="86"/>
  <c r="P32" i="86"/>
  <c r="Q32" i="86" s="1"/>
  <c r="I33" i="86"/>
  <c r="J33" i="86"/>
  <c r="M33" i="86"/>
  <c r="N33" i="86"/>
  <c r="O33" i="86"/>
  <c r="P33" i="86"/>
  <c r="Q33" i="86"/>
  <c r="I34" i="86"/>
  <c r="J34" i="86"/>
  <c r="M34" i="86"/>
  <c r="N34" i="86"/>
  <c r="O34" i="86"/>
  <c r="P34" i="86"/>
  <c r="Q34" i="86" s="1"/>
  <c r="I35" i="86"/>
  <c r="J35" i="86"/>
  <c r="M35" i="86"/>
  <c r="N35" i="86"/>
  <c r="O35" i="86"/>
  <c r="P35" i="86"/>
  <c r="Q35" i="86"/>
  <c r="I36" i="86"/>
  <c r="J36" i="86"/>
  <c r="M36" i="86"/>
  <c r="N36" i="86"/>
  <c r="O36" i="86"/>
  <c r="P36" i="86"/>
  <c r="Q36" i="86" s="1"/>
  <c r="G37" i="86"/>
  <c r="J37" i="86" s="1"/>
  <c r="H37" i="86"/>
  <c r="I37" i="86"/>
  <c r="K37" i="86"/>
  <c r="N37" i="86" s="1"/>
  <c r="L37" i="86"/>
  <c r="M37" i="86"/>
  <c r="O37" i="86"/>
  <c r="P37" i="86"/>
  <c r="Q37" i="86"/>
  <c r="I38" i="86"/>
  <c r="J38" i="86"/>
  <c r="M38" i="86"/>
  <c r="N38" i="86"/>
  <c r="O38" i="86"/>
  <c r="P38" i="86"/>
  <c r="Q38" i="86" s="1"/>
  <c r="I39" i="86"/>
  <c r="J39" i="86"/>
  <c r="M39" i="86"/>
  <c r="N39" i="86"/>
  <c r="O39" i="86"/>
  <c r="P39" i="86"/>
  <c r="Q39" i="86"/>
  <c r="G41" i="86"/>
  <c r="H41" i="86"/>
  <c r="I41" i="86"/>
  <c r="K41" i="86"/>
  <c r="L41" i="86"/>
  <c r="M41" i="86"/>
  <c r="P41" i="86"/>
  <c r="I42" i="86"/>
  <c r="J42" i="86"/>
  <c r="M42" i="86"/>
  <c r="N42" i="86"/>
  <c r="O42" i="86"/>
  <c r="P42" i="86"/>
  <c r="Q42" i="86" s="1"/>
  <c r="I43" i="86"/>
  <c r="J43" i="86"/>
  <c r="M43" i="86"/>
  <c r="N43" i="86"/>
  <c r="O43" i="86"/>
  <c r="P43" i="86"/>
  <c r="Q43" i="86"/>
  <c r="I44" i="86"/>
  <c r="J44" i="86"/>
  <c r="M44" i="86"/>
  <c r="N44" i="86"/>
  <c r="O44" i="86"/>
  <c r="P44" i="86"/>
  <c r="Q44" i="86" s="1"/>
  <c r="I45" i="86"/>
  <c r="J45" i="86"/>
  <c r="M45" i="86"/>
  <c r="N45" i="86"/>
  <c r="O45" i="86"/>
  <c r="P45" i="86"/>
  <c r="Q45" i="86"/>
  <c r="I46" i="86"/>
  <c r="J46" i="86"/>
  <c r="M46" i="86"/>
  <c r="N46" i="86"/>
  <c r="O46" i="86"/>
  <c r="P46" i="86"/>
  <c r="Q46" i="86" s="1"/>
  <c r="I47" i="86"/>
  <c r="J47" i="86"/>
  <c r="M47" i="86"/>
  <c r="N47" i="86"/>
  <c r="O47" i="86"/>
  <c r="P47" i="86"/>
  <c r="Q47" i="86"/>
  <c r="I48" i="86"/>
  <c r="J48" i="86"/>
  <c r="M48" i="86"/>
  <c r="N48" i="86"/>
  <c r="O48" i="86"/>
  <c r="P48" i="86"/>
  <c r="Q48" i="86" s="1"/>
  <c r="I49" i="86"/>
  <c r="J49" i="86"/>
  <c r="M49" i="86"/>
  <c r="N49" i="86"/>
  <c r="O49" i="86"/>
  <c r="P49" i="86"/>
  <c r="Q49" i="86"/>
  <c r="I50" i="86"/>
  <c r="J50" i="86"/>
  <c r="M50" i="86"/>
  <c r="N50" i="86"/>
  <c r="O50" i="86"/>
  <c r="P50" i="86"/>
  <c r="Q50" i="86" s="1"/>
  <c r="I51" i="86"/>
  <c r="J51" i="86"/>
  <c r="M51" i="86"/>
  <c r="N51" i="86"/>
  <c r="O51" i="86"/>
  <c r="P51" i="86"/>
  <c r="Q51" i="86"/>
  <c r="I52" i="86"/>
  <c r="J52" i="86"/>
  <c r="M52" i="86"/>
  <c r="N52" i="86"/>
  <c r="O52" i="86"/>
  <c r="P52" i="86"/>
  <c r="Q52" i="86" s="1"/>
  <c r="I53" i="86"/>
  <c r="J53" i="86"/>
  <c r="M53" i="86"/>
  <c r="N53" i="86"/>
  <c r="O53" i="86"/>
  <c r="P53" i="86"/>
  <c r="Q53" i="86"/>
  <c r="I54" i="86"/>
  <c r="J54" i="86"/>
  <c r="M54" i="86"/>
  <c r="N54" i="86"/>
  <c r="O54" i="86"/>
  <c r="P54" i="86"/>
  <c r="Q54" i="86" s="1"/>
  <c r="I55" i="86"/>
  <c r="J55" i="86"/>
  <c r="M55" i="86"/>
  <c r="N55" i="86"/>
  <c r="O55" i="86"/>
  <c r="P55" i="86"/>
  <c r="Q55" i="86"/>
  <c r="I56" i="86"/>
  <c r="J56" i="86"/>
  <c r="M56" i="86"/>
  <c r="N56" i="86"/>
  <c r="O56" i="86"/>
  <c r="P56" i="86"/>
  <c r="Q56" i="86" s="1"/>
  <c r="I57" i="86"/>
  <c r="J57" i="86"/>
  <c r="M57" i="86"/>
  <c r="N57" i="86"/>
  <c r="O57" i="86"/>
  <c r="P57" i="86"/>
  <c r="Q57" i="86"/>
  <c r="I58" i="86"/>
  <c r="J58" i="86"/>
  <c r="M58" i="86"/>
  <c r="N58" i="86"/>
  <c r="O58" i="86"/>
  <c r="P58" i="86"/>
  <c r="Q58" i="86" s="1"/>
  <c r="I59" i="86"/>
  <c r="J59" i="86"/>
  <c r="M59" i="86"/>
  <c r="N59" i="86"/>
  <c r="O59" i="86"/>
  <c r="P59" i="86"/>
  <c r="Q59" i="86"/>
  <c r="I60" i="86"/>
  <c r="J60" i="86"/>
  <c r="M60" i="86"/>
  <c r="N60" i="86"/>
  <c r="O60" i="86"/>
  <c r="P60" i="86"/>
  <c r="Q60" i="86" s="1"/>
  <c r="I61" i="86"/>
  <c r="J61" i="86"/>
  <c r="M61" i="86"/>
  <c r="N61" i="86"/>
  <c r="O61" i="86"/>
  <c r="P61" i="86"/>
  <c r="Q61" i="86"/>
  <c r="I62" i="86"/>
  <c r="J62" i="86"/>
  <c r="M62" i="86"/>
  <c r="N62" i="86"/>
  <c r="O62" i="86"/>
  <c r="P62" i="86"/>
  <c r="Q62" i="86" s="1"/>
  <c r="I63" i="86"/>
  <c r="J63" i="86"/>
  <c r="M63" i="86"/>
  <c r="N63" i="86"/>
  <c r="O63" i="86"/>
  <c r="P63" i="86"/>
  <c r="Q63" i="86"/>
  <c r="G65" i="86"/>
  <c r="O65" i="86" s="1"/>
  <c r="H65" i="86"/>
  <c r="I65" i="86"/>
  <c r="K65" i="86"/>
  <c r="L65" i="86"/>
  <c r="M65" i="86" s="1"/>
  <c r="G66" i="86"/>
  <c r="H66" i="86"/>
  <c r="K66" i="86"/>
  <c r="L66" i="86"/>
  <c r="O66" i="86"/>
  <c r="G67" i="86"/>
  <c r="H67" i="86"/>
  <c r="I67" i="86" s="1"/>
  <c r="K67" i="86"/>
  <c r="L67" i="86"/>
  <c r="P67" i="86"/>
  <c r="G68" i="86"/>
  <c r="H68" i="86"/>
  <c r="I68" i="86" s="1"/>
  <c r="K68" i="86"/>
  <c r="L68" i="86"/>
  <c r="O68" i="86"/>
  <c r="G69" i="86"/>
  <c r="H69" i="86"/>
  <c r="K69" i="86"/>
  <c r="N69" i="86" s="1"/>
  <c r="L69" i="86"/>
  <c r="M69" i="86"/>
  <c r="P69" i="86"/>
  <c r="G70" i="86"/>
  <c r="H70" i="86"/>
  <c r="I70" i="86" s="1"/>
  <c r="K70" i="86"/>
  <c r="L70" i="86"/>
  <c r="M70" i="86" s="1"/>
  <c r="N70" i="86"/>
  <c r="O70" i="86"/>
  <c r="P70" i="86"/>
  <c r="Q70" i="86" s="1"/>
  <c r="I71" i="86"/>
  <c r="J71" i="86"/>
  <c r="M71" i="86"/>
  <c r="N71" i="86"/>
  <c r="O71" i="86"/>
  <c r="P71" i="86"/>
  <c r="Q71" i="86"/>
  <c r="I72" i="86"/>
  <c r="J72" i="86"/>
  <c r="M72" i="86"/>
  <c r="N72" i="86"/>
  <c r="O72" i="86"/>
  <c r="P72" i="86"/>
  <c r="Q72" i="86" s="1"/>
  <c r="I73" i="86"/>
  <c r="J73" i="86"/>
  <c r="M73" i="86"/>
  <c r="N73" i="86"/>
  <c r="O73" i="86"/>
  <c r="P73" i="86"/>
  <c r="Q73" i="86"/>
  <c r="I74" i="86"/>
  <c r="J74" i="86"/>
  <c r="M74" i="86"/>
  <c r="N74" i="86"/>
  <c r="O74" i="86"/>
  <c r="P74" i="86"/>
  <c r="Q74" i="86" s="1"/>
  <c r="I75" i="86"/>
  <c r="J75" i="86"/>
  <c r="M75" i="86"/>
  <c r="N75" i="86"/>
  <c r="O75" i="86"/>
  <c r="P75" i="86"/>
  <c r="Q75" i="86"/>
  <c r="I76" i="86"/>
  <c r="J76" i="86"/>
  <c r="M76" i="86"/>
  <c r="N76" i="86"/>
  <c r="O76" i="86"/>
  <c r="P76" i="86"/>
  <c r="Q76" i="86" s="1"/>
  <c r="I77" i="86"/>
  <c r="J77" i="86"/>
  <c r="M77" i="86"/>
  <c r="N77" i="86"/>
  <c r="O77" i="86"/>
  <c r="P77" i="86"/>
  <c r="Q77" i="86"/>
  <c r="I78" i="86"/>
  <c r="J78" i="86"/>
  <c r="M78" i="86"/>
  <c r="N78" i="86"/>
  <c r="O78" i="86"/>
  <c r="P78" i="86"/>
  <c r="Q78" i="86" s="1"/>
  <c r="I79" i="86"/>
  <c r="J79" i="86"/>
  <c r="M79" i="86"/>
  <c r="N79" i="86"/>
  <c r="O79" i="86"/>
  <c r="P79" i="86"/>
  <c r="Q79" i="86"/>
  <c r="I80" i="86"/>
  <c r="J80" i="86"/>
  <c r="M80" i="86"/>
  <c r="N80" i="86"/>
  <c r="O80" i="86"/>
  <c r="P80" i="86"/>
  <c r="Q80" i="86" s="1"/>
  <c r="G81" i="86"/>
  <c r="J81" i="86" s="1"/>
  <c r="H81" i="86"/>
  <c r="I81" i="86"/>
  <c r="K81" i="86"/>
  <c r="N81" i="86" s="1"/>
  <c r="L81" i="86"/>
  <c r="M81" i="86"/>
  <c r="O81" i="86"/>
  <c r="P81" i="86"/>
  <c r="Q81" i="86"/>
  <c r="I82" i="86"/>
  <c r="J82" i="86"/>
  <c r="M82" i="86"/>
  <c r="N82" i="86"/>
  <c r="O82" i="86"/>
  <c r="P82" i="86"/>
  <c r="Q82" i="86" s="1"/>
  <c r="F1" i="55"/>
  <c r="A1" i="55"/>
  <c r="F1" i="56"/>
  <c r="A1" i="56"/>
  <c r="F1" i="57"/>
  <c r="A1" i="57"/>
  <c r="F1" i="54"/>
  <c r="A1" i="54"/>
  <c r="E1" i="50"/>
  <c r="A1" i="50"/>
  <c r="E1" i="51"/>
  <c r="A1" i="51"/>
  <c r="E1" i="52"/>
  <c r="A1" i="52"/>
  <c r="E1" i="53"/>
  <c r="A1" i="53"/>
  <c r="E1" i="49"/>
  <c r="A1" i="49"/>
  <c r="C7" i="1"/>
  <c r="B7" i="1"/>
  <c r="F1" i="46"/>
  <c r="A1" i="46"/>
  <c r="F1" i="47"/>
  <c r="A1" i="47"/>
  <c r="F1" i="48"/>
  <c r="A1" i="48"/>
  <c r="F1" i="45"/>
  <c r="A1" i="45"/>
  <c r="E1" i="41"/>
  <c r="A1" i="41"/>
  <c r="E1" i="42"/>
  <c r="A1" i="42"/>
  <c r="E1" i="43"/>
  <c r="A1" i="43"/>
  <c r="E1" i="44"/>
  <c r="A1" i="44"/>
  <c r="E1" i="40"/>
  <c r="A1" i="40"/>
  <c r="C6" i="1"/>
  <c r="C5" i="1"/>
  <c r="B6" i="1"/>
  <c r="B5" i="1"/>
  <c r="F1" i="37"/>
  <c r="A1" i="37"/>
  <c r="F1" i="38"/>
  <c r="A1" i="38"/>
  <c r="F1" i="39"/>
  <c r="A1" i="39"/>
  <c r="F1" i="36"/>
  <c r="A1" i="36"/>
  <c r="E1" i="32"/>
  <c r="A1" i="32"/>
  <c r="E1" i="33"/>
  <c r="A1" i="33"/>
  <c r="E1" i="34"/>
  <c r="A1" i="34"/>
  <c r="E1" i="35"/>
  <c r="A1" i="35"/>
  <c r="E1" i="31"/>
  <c r="A1" i="31"/>
  <c r="D1" i="28"/>
  <c r="A1" i="28"/>
  <c r="D1" i="29"/>
  <c r="A1" i="29"/>
  <c r="D1" i="30"/>
  <c r="A1" i="30"/>
  <c r="D1" i="27"/>
  <c r="A1" i="27"/>
  <c r="E1" i="23"/>
  <c r="A1" i="23"/>
  <c r="E1" i="24"/>
  <c r="A1" i="24"/>
  <c r="E1" i="25"/>
  <c r="A1" i="25"/>
  <c r="E1" i="26"/>
  <c r="A1" i="26"/>
  <c r="E1" i="22"/>
  <c r="A1" i="22"/>
  <c r="C4" i="1"/>
  <c r="B4" i="1"/>
  <c r="D1" i="18"/>
  <c r="A1" i="18"/>
  <c r="D1" i="19"/>
  <c r="A1" i="19"/>
  <c r="D1" i="20"/>
  <c r="A1" i="20"/>
  <c r="D1" i="17"/>
  <c r="A1" i="17"/>
  <c r="E1" i="13"/>
  <c r="A1" i="13"/>
  <c r="E1" i="14"/>
  <c r="A1" i="14"/>
  <c r="E1" i="15"/>
  <c r="A1" i="15"/>
  <c r="E1" i="16"/>
  <c r="A1" i="16"/>
  <c r="E1" i="12"/>
  <c r="A1" i="12"/>
  <c r="G3" i="20"/>
  <c r="H3" i="20"/>
  <c r="C8" i="20"/>
  <c r="D8" i="20"/>
  <c r="G8" i="20"/>
  <c r="H8" i="20"/>
  <c r="C9" i="20"/>
  <c r="D9" i="20"/>
  <c r="F9" i="20" s="1"/>
  <c r="G9" i="20"/>
  <c r="H9" i="20"/>
  <c r="C10" i="20"/>
  <c r="D10" i="20"/>
  <c r="F10" i="20" s="1"/>
  <c r="G10" i="20"/>
  <c r="H10" i="20"/>
  <c r="C11" i="20"/>
  <c r="D11" i="20"/>
  <c r="G11" i="20"/>
  <c r="H11" i="20"/>
  <c r="C13" i="20"/>
  <c r="D13" i="20"/>
  <c r="F13" i="20"/>
  <c r="G13" i="20"/>
  <c r="H13" i="20"/>
  <c r="C14" i="20"/>
  <c r="D14" i="20"/>
  <c r="F14" i="20" s="1"/>
  <c r="G14" i="20"/>
  <c r="H14" i="20"/>
  <c r="C15" i="20"/>
  <c r="D15" i="20"/>
  <c r="F15" i="20" s="1"/>
  <c r="G15" i="20"/>
  <c r="H15" i="20"/>
  <c r="C16" i="20"/>
  <c r="D16" i="20"/>
  <c r="G16" i="20"/>
  <c r="H16" i="20"/>
  <c r="C18" i="20"/>
  <c r="D18" i="20"/>
  <c r="F18" i="20"/>
  <c r="G18" i="20"/>
  <c r="H18" i="20"/>
  <c r="C19" i="20"/>
  <c r="D19" i="20"/>
  <c r="F19" i="20" s="1"/>
  <c r="G19" i="20"/>
  <c r="H19" i="20"/>
  <c r="C20" i="20"/>
  <c r="D20" i="20"/>
  <c r="F20" i="20" s="1"/>
  <c r="G20" i="20"/>
  <c r="H20" i="20"/>
  <c r="C21" i="20"/>
  <c r="D21" i="20"/>
  <c r="G21" i="20"/>
  <c r="H21" i="20"/>
  <c r="C23" i="20"/>
  <c r="D23" i="20"/>
  <c r="F23" i="20"/>
  <c r="G23" i="20"/>
  <c r="H23" i="20"/>
  <c r="C24" i="20"/>
  <c r="D24" i="20"/>
  <c r="F24" i="20" s="1"/>
  <c r="G24" i="20"/>
  <c r="H24" i="20"/>
  <c r="C25" i="20"/>
  <c r="D25" i="20"/>
  <c r="F25" i="20" s="1"/>
  <c r="G25" i="20"/>
  <c r="H25" i="20"/>
  <c r="C26" i="20"/>
  <c r="D26" i="20"/>
  <c r="G26" i="20"/>
  <c r="H26" i="20"/>
  <c r="C28" i="20"/>
  <c r="D28" i="20"/>
  <c r="F28" i="20"/>
  <c r="G28" i="20"/>
  <c r="H28" i="20"/>
  <c r="C29" i="20"/>
  <c r="D29" i="20"/>
  <c r="F29" i="20" s="1"/>
  <c r="G29" i="20"/>
  <c r="H29" i="20"/>
  <c r="C31" i="20"/>
  <c r="D31" i="20"/>
  <c r="F31" i="20" s="1"/>
  <c r="G31" i="20"/>
  <c r="H31" i="20"/>
  <c r="C33" i="20"/>
  <c r="D33" i="20"/>
  <c r="G33" i="20"/>
  <c r="H33" i="20"/>
  <c r="C34" i="20"/>
  <c r="D34" i="20"/>
  <c r="F34" i="20"/>
  <c r="G34" i="20"/>
  <c r="H34" i="20"/>
  <c r="G3" i="19"/>
  <c r="H3" i="19"/>
  <c r="G3" i="18"/>
  <c r="H3" i="18"/>
  <c r="C8" i="18"/>
  <c r="D8" i="18"/>
  <c r="G8" i="18"/>
  <c r="H8" i="18"/>
  <c r="J8" i="18" s="1"/>
  <c r="C9" i="18"/>
  <c r="D9" i="18"/>
  <c r="G9" i="18"/>
  <c r="H9" i="18"/>
  <c r="J9" i="18" s="1"/>
  <c r="C13" i="18"/>
  <c r="D13" i="18"/>
  <c r="G13" i="18"/>
  <c r="H13" i="18"/>
  <c r="C14" i="18"/>
  <c r="D14" i="18"/>
  <c r="G14" i="18"/>
  <c r="H14" i="18"/>
  <c r="J14" i="18"/>
  <c r="C18" i="18"/>
  <c r="D18" i="18"/>
  <c r="G18" i="18"/>
  <c r="H18" i="18"/>
  <c r="J18" i="18" s="1"/>
  <c r="C19" i="18"/>
  <c r="D19" i="18"/>
  <c r="G19" i="18"/>
  <c r="H19" i="18"/>
  <c r="J19" i="18" s="1"/>
  <c r="C23" i="18"/>
  <c r="D23" i="18"/>
  <c r="G23" i="18"/>
  <c r="H23" i="18"/>
  <c r="C24" i="18"/>
  <c r="D24" i="18"/>
  <c r="G24" i="18"/>
  <c r="H24" i="18"/>
  <c r="J24" i="18"/>
  <c r="C28" i="18"/>
  <c r="D28" i="18"/>
  <c r="G28" i="18"/>
  <c r="H28" i="18"/>
  <c r="J28" i="18" s="1"/>
  <c r="C29" i="18"/>
  <c r="D29" i="18"/>
  <c r="G29" i="18"/>
  <c r="H29" i="18"/>
  <c r="J29" i="18" s="1"/>
  <c r="G3" i="17"/>
  <c r="H3" i="17"/>
  <c r="C8" i="17"/>
  <c r="D8" i="17"/>
  <c r="G8" i="17"/>
  <c r="H8" i="17"/>
  <c r="C9" i="17"/>
  <c r="D9" i="17"/>
  <c r="G9" i="17"/>
  <c r="H9" i="17"/>
  <c r="J9" i="17"/>
  <c r="C10" i="17"/>
  <c r="D10" i="17"/>
  <c r="G10" i="17"/>
  <c r="H10" i="17"/>
  <c r="J10" i="17" s="1"/>
  <c r="C13" i="17"/>
  <c r="D13" i="17"/>
  <c r="G13" i="17"/>
  <c r="H13" i="17"/>
  <c r="J13" i="17" s="1"/>
  <c r="C14" i="17"/>
  <c r="D14" i="17"/>
  <c r="G14" i="17"/>
  <c r="H14" i="17"/>
  <c r="C15" i="17"/>
  <c r="D15" i="17"/>
  <c r="G15" i="17"/>
  <c r="H15" i="17"/>
  <c r="J15" i="17"/>
  <c r="C18" i="17"/>
  <c r="D18" i="17"/>
  <c r="G18" i="17"/>
  <c r="H18" i="17"/>
  <c r="J18" i="17" s="1"/>
  <c r="C19" i="17"/>
  <c r="D19" i="17"/>
  <c r="G19" i="17"/>
  <c r="H19" i="17"/>
  <c r="J19" i="17" s="1"/>
  <c r="C20" i="17"/>
  <c r="D20" i="17"/>
  <c r="G20" i="17"/>
  <c r="H20" i="17"/>
  <c r="C23" i="17"/>
  <c r="D23" i="17"/>
  <c r="G23" i="17"/>
  <c r="H23" i="17"/>
  <c r="J23" i="17"/>
  <c r="C24" i="17"/>
  <c r="D24" i="17"/>
  <c r="G24" i="17"/>
  <c r="H24" i="17"/>
  <c r="J24" i="17" s="1"/>
  <c r="C25" i="17"/>
  <c r="D25" i="17"/>
  <c r="G25" i="17"/>
  <c r="H25" i="17"/>
  <c r="J25" i="17" s="1"/>
  <c r="C28" i="17"/>
  <c r="D28" i="17"/>
  <c r="G28" i="17"/>
  <c r="H28" i="17"/>
  <c r="C29" i="17"/>
  <c r="D29" i="17"/>
  <c r="G29" i="17"/>
  <c r="H29" i="17"/>
  <c r="J29" i="17"/>
  <c r="C31" i="17"/>
  <c r="D31" i="17"/>
  <c r="G31" i="17"/>
  <c r="H31" i="17"/>
  <c r="J31" i="17" s="1"/>
  <c r="F4" i="16"/>
  <c r="G4" i="16"/>
  <c r="J4" i="16"/>
  <c r="K4" i="16"/>
  <c r="B8" i="16"/>
  <c r="C8" i="16"/>
  <c r="E8" i="16" s="1"/>
  <c r="F8" i="16"/>
  <c r="G8" i="16"/>
  <c r="J8" i="16"/>
  <c r="D9" i="16"/>
  <c r="E9" i="16"/>
  <c r="H9" i="16"/>
  <c r="I9" i="16"/>
  <c r="J9" i="16"/>
  <c r="K9" i="16"/>
  <c r="D10" i="16"/>
  <c r="E10" i="16"/>
  <c r="H10" i="16"/>
  <c r="I10" i="16"/>
  <c r="J10" i="16"/>
  <c r="K10" i="16"/>
  <c r="D11" i="16"/>
  <c r="E11" i="16"/>
  <c r="H11" i="16"/>
  <c r="I11" i="16"/>
  <c r="J11" i="16"/>
  <c r="K11" i="16"/>
  <c r="L11" i="16"/>
  <c r="D12" i="16"/>
  <c r="E12" i="16"/>
  <c r="H12" i="16"/>
  <c r="I12" i="16"/>
  <c r="J12" i="16"/>
  <c r="K12" i="16"/>
  <c r="L12" i="16" s="1"/>
  <c r="D13" i="16"/>
  <c r="E13" i="16"/>
  <c r="H13" i="16"/>
  <c r="I13" i="16"/>
  <c r="J13" i="16"/>
  <c r="K13" i="16"/>
  <c r="L13" i="16" s="1"/>
  <c r="D14" i="16"/>
  <c r="E14" i="16"/>
  <c r="H14" i="16"/>
  <c r="I14" i="16"/>
  <c r="J14" i="16"/>
  <c r="K14" i="16"/>
  <c r="D15" i="16"/>
  <c r="E15" i="16"/>
  <c r="H15" i="16"/>
  <c r="I15" i="16"/>
  <c r="J15" i="16"/>
  <c r="K15" i="16"/>
  <c r="L15" i="16" s="1"/>
  <c r="D16" i="16"/>
  <c r="E16" i="16"/>
  <c r="H16" i="16"/>
  <c r="I16" i="16"/>
  <c r="J16" i="16"/>
  <c r="K16" i="16"/>
  <c r="D17" i="16"/>
  <c r="E17" i="16"/>
  <c r="H17" i="16"/>
  <c r="I17" i="16"/>
  <c r="J17" i="16"/>
  <c r="K17" i="16"/>
  <c r="B18" i="16"/>
  <c r="C18" i="16"/>
  <c r="F18" i="16"/>
  <c r="G18" i="16"/>
  <c r="I18" i="16" s="1"/>
  <c r="D19" i="16"/>
  <c r="E19" i="16"/>
  <c r="H19" i="16"/>
  <c r="I19" i="16"/>
  <c r="J19" i="16"/>
  <c r="K19" i="16"/>
  <c r="D20" i="16"/>
  <c r="E20" i="16"/>
  <c r="H20" i="16"/>
  <c r="I20" i="16"/>
  <c r="J20" i="16"/>
  <c r="K20" i="16"/>
  <c r="D21" i="16"/>
  <c r="E21" i="16"/>
  <c r="H21" i="16"/>
  <c r="I21" i="16"/>
  <c r="J21" i="16"/>
  <c r="K21" i="16"/>
  <c r="D22" i="16"/>
  <c r="E22" i="16"/>
  <c r="H22" i="16"/>
  <c r="I22" i="16"/>
  <c r="J22" i="16"/>
  <c r="K22" i="16"/>
  <c r="D23" i="16"/>
  <c r="E23" i="16"/>
  <c r="H23" i="16"/>
  <c r="I23" i="16"/>
  <c r="J23" i="16"/>
  <c r="K23" i="16"/>
  <c r="L23" i="16"/>
  <c r="D24" i="16"/>
  <c r="E24" i="16"/>
  <c r="H24" i="16"/>
  <c r="I24" i="16"/>
  <c r="J24" i="16"/>
  <c r="K24" i="16"/>
  <c r="L24" i="16" s="1"/>
  <c r="D25" i="16"/>
  <c r="E25" i="16"/>
  <c r="H25" i="16"/>
  <c r="I25" i="16"/>
  <c r="J25" i="16"/>
  <c r="K25" i="16"/>
  <c r="L25" i="16" s="1"/>
  <c r="D26" i="16"/>
  <c r="E26" i="16"/>
  <c r="H26" i="16"/>
  <c r="I26" i="16"/>
  <c r="J26" i="16"/>
  <c r="K26" i="16"/>
  <c r="D27" i="16"/>
  <c r="E27" i="16"/>
  <c r="H27" i="16"/>
  <c r="I27" i="16"/>
  <c r="J27" i="16"/>
  <c r="K27" i="16"/>
  <c r="L27" i="16" s="1"/>
  <c r="D28" i="16"/>
  <c r="E28" i="16"/>
  <c r="H28" i="16"/>
  <c r="I28" i="16"/>
  <c r="J28" i="16"/>
  <c r="K28" i="16"/>
  <c r="D29" i="16"/>
  <c r="E29" i="16"/>
  <c r="H29" i="16"/>
  <c r="I29" i="16"/>
  <c r="J29" i="16"/>
  <c r="K29" i="16"/>
  <c r="D30" i="16"/>
  <c r="E30" i="16"/>
  <c r="H30" i="16"/>
  <c r="I30" i="16"/>
  <c r="J30" i="16"/>
  <c r="K30" i="16"/>
  <c r="D31" i="16"/>
  <c r="E31" i="16"/>
  <c r="H31" i="16"/>
  <c r="I31" i="16"/>
  <c r="J31" i="16"/>
  <c r="K31" i="16"/>
  <c r="L31" i="16" s="1"/>
  <c r="D32" i="16"/>
  <c r="E32" i="16"/>
  <c r="H32" i="16"/>
  <c r="I32" i="16"/>
  <c r="J32" i="16"/>
  <c r="K32" i="16"/>
  <c r="D33" i="16"/>
  <c r="E33" i="16"/>
  <c r="H33" i="16"/>
  <c r="I33" i="16"/>
  <c r="J33" i="16"/>
  <c r="K33" i="16"/>
  <c r="D34" i="16"/>
  <c r="E34" i="16"/>
  <c r="H34" i="16"/>
  <c r="I34" i="16"/>
  <c r="J34" i="16"/>
  <c r="K34" i="16"/>
  <c r="D35" i="16"/>
  <c r="E35" i="16"/>
  <c r="H35" i="16"/>
  <c r="I35" i="16"/>
  <c r="J35" i="16"/>
  <c r="K35" i="16"/>
  <c r="D36" i="16"/>
  <c r="E36" i="16"/>
  <c r="H36" i="16"/>
  <c r="I36" i="16"/>
  <c r="J36" i="16"/>
  <c r="K36" i="16"/>
  <c r="D37" i="16"/>
  <c r="E37" i="16"/>
  <c r="H37" i="16"/>
  <c r="I37" i="16"/>
  <c r="J37" i="16"/>
  <c r="K37" i="16"/>
  <c r="B38" i="16"/>
  <c r="C38" i="16"/>
  <c r="D30" i="20" s="1"/>
  <c r="F38" i="16"/>
  <c r="G30" i="20" s="1"/>
  <c r="G38" i="16"/>
  <c r="I38" i="16"/>
  <c r="K38" i="16"/>
  <c r="D39" i="16"/>
  <c r="E39" i="16"/>
  <c r="H39" i="16"/>
  <c r="I39" i="16"/>
  <c r="J39" i="16"/>
  <c r="K39" i="16"/>
  <c r="D40" i="16"/>
  <c r="E40" i="16"/>
  <c r="H40" i="16"/>
  <c r="I40" i="16"/>
  <c r="J40" i="16"/>
  <c r="K40" i="16"/>
  <c r="B42" i="16"/>
  <c r="J42" i="16" s="1"/>
  <c r="C42" i="16"/>
  <c r="E42" i="16"/>
  <c r="F42" i="16"/>
  <c r="G42" i="16"/>
  <c r="D43" i="16"/>
  <c r="E43" i="16"/>
  <c r="H43" i="16"/>
  <c r="I43" i="16"/>
  <c r="J43" i="16"/>
  <c r="K43" i="16"/>
  <c r="L43" i="16" s="1"/>
  <c r="D44" i="16"/>
  <c r="E44" i="16"/>
  <c r="H44" i="16"/>
  <c r="I44" i="16"/>
  <c r="J44" i="16"/>
  <c r="K44" i="16"/>
  <c r="D45" i="16"/>
  <c r="E45" i="16"/>
  <c r="H45" i="16"/>
  <c r="I45" i="16"/>
  <c r="J45" i="16"/>
  <c r="K45" i="16"/>
  <c r="D46" i="16"/>
  <c r="E46" i="16"/>
  <c r="H46" i="16"/>
  <c r="I46" i="16"/>
  <c r="J46" i="16"/>
  <c r="K46" i="16"/>
  <c r="D47" i="16"/>
  <c r="E47" i="16"/>
  <c r="H47" i="16"/>
  <c r="I47" i="16"/>
  <c r="J47" i="16"/>
  <c r="K47" i="16"/>
  <c r="L47" i="16" s="1"/>
  <c r="D48" i="16"/>
  <c r="E48" i="16"/>
  <c r="H48" i="16"/>
  <c r="I48" i="16"/>
  <c r="J48" i="16"/>
  <c r="K48" i="16"/>
  <c r="D49" i="16"/>
  <c r="E49" i="16"/>
  <c r="H49" i="16"/>
  <c r="I49" i="16"/>
  <c r="J49" i="16"/>
  <c r="K49" i="16"/>
  <c r="D50" i="16"/>
  <c r="E50" i="16"/>
  <c r="H50" i="16"/>
  <c r="I50" i="16"/>
  <c r="J50" i="16"/>
  <c r="K50" i="16"/>
  <c r="D51" i="16"/>
  <c r="E51" i="16"/>
  <c r="H51" i="16"/>
  <c r="I51" i="16"/>
  <c r="J51" i="16"/>
  <c r="K51" i="16"/>
  <c r="D52" i="16"/>
  <c r="E52" i="16"/>
  <c r="H52" i="16"/>
  <c r="I52" i="16"/>
  <c r="J52" i="16"/>
  <c r="K52" i="16"/>
  <c r="D53" i="16"/>
  <c r="E53" i="16"/>
  <c r="H53" i="16"/>
  <c r="I53" i="16"/>
  <c r="J53" i="16"/>
  <c r="K53" i="16"/>
  <c r="D54" i="16"/>
  <c r="E54" i="16"/>
  <c r="H54" i="16"/>
  <c r="I54" i="16"/>
  <c r="J54" i="16"/>
  <c r="K54" i="16"/>
  <c r="D55" i="16"/>
  <c r="E55" i="16"/>
  <c r="H55" i="16"/>
  <c r="I55" i="16"/>
  <c r="J55" i="16"/>
  <c r="K55" i="16"/>
  <c r="L55" i="16"/>
  <c r="D56" i="16"/>
  <c r="E56" i="16"/>
  <c r="H56" i="16"/>
  <c r="I56" i="16"/>
  <c r="J56" i="16"/>
  <c r="K56" i="16"/>
  <c r="L56" i="16" s="1"/>
  <c r="D57" i="16"/>
  <c r="E57" i="16"/>
  <c r="H57" i="16"/>
  <c r="I57" i="16"/>
  <c r="J57" i="16"/>
  <c r="K57" i="16"/>
  <c r="L57" i="16" s="1"/>
  <c r="D58" i="16"/>
  <c r="E58" i="16"/>
  <c r="H58" i="16"/>
  <c r="I58" i="16"/>
  <c r="J58" i="16"/>
  <c r="K58" i="16"/>
  <c r="D59" i="16"/>
  <c r="E59" i="16"/>
  <c r="H59" i="16"/>
  <c r="I59" i="16"/>
  <c r="J59" i="16"/>
  <c r="K59" i="16"/>
  <c r="L59" i="16" s="1"/>
  <c r="D60" i="16"/>
  <c r="E60" i="16"/>
  <c r="H60" i="16"/>
  <c r="I60" i="16"/>
  <c r="J60" i="16"/>
  <c r="K60" i="16"/>
  <c r="D61" i="16"/>
  <c r="E61" i="16"/>
  <c r="H61" i="16"/>
  <c r="I61" i="16"/>
  <c r="J61" i="16"/>
  <c r="K61" i="16"/>
  <c r="D62" i="16"/>
  <c r="E62" i="16"/>
  <c r="H62" i="16"/>
  <c r="I62" i="16"/>
  <c r="J62" i="16"/>
  <c r="K62" i="16"/>
  <c r="D63" i="16"/>
  <c r="E63" i="16"/>
  <c r="H63" i="16"/>
  <c r="I63" i="16"/>
  <c r="J63" i="16"/>
  <c r="K63" i="16"/>
  <c r="L63" i="16" s="1"/>
  <c r="D64" i="16"/>
  <c r="E64" i="16"/>
  <c r="H64" i="16"/>
  <c r="I64" i="16"/>
  <c r="J64" i="16"/>
  <c r="K64" i="16"/>
  <c r="B67" i="16"/>
  <c r="B70" i="16"/>
  <c r="C70" i="16"/>
  <c r="F70" i="16"/>
  <c r="G70" i="16"/>
  <c r="I70" i="16" s="1"/>
  <c r="D71" i="16"/>
  <c r="E71" i="16"/>
  <c r="H71" i="16"/>
  <c r="I71" i="16"/>
  <c r="J71" i="16"/>
  <c r="K71" i="16"/>
  <c r="D72" i="16"/>
  <c r="E72" i="16"/>
  <c r="H72" i="16"/>
  <c r="I72" i="16"/>
  <c r="J72" i="16"/>
  <c r="K72" i="16"/>
  <c r="D73" i="16"/>
  <c r="E73" i="16"/>
  <c r="H73" i="16"/>
  <c r="I73" i="16"/>
  <c r="J73" i="16"/>
  <c r="K73" i="16"/>
  <c r="D74" i="16"/>
  <c r="E74" i="16"/>
  <c r="H74" i="16"/>
  <c r="I74" i="16"/>
  <c r="J74" i="16"/>
  <c r="K74" i="16"/>
  <c r="D75" i="16"/>
  <c r="E75" i="16"/>
  <c r="H75" i="16"/>
  <c r="I75" i="16"/>
  <c r="J75" i="16"/>
  <c r="K75" i="16"/>
  <c r="D76" i="16"/>
  <c r="E76" i="16"/>
  <c r="H76" i="16"/>
  <c r="I76" i="16"/>
  <c r="J76" i="16"/>
  <c r="K76" i="16"/>
  <c r="D77" i="16"/>
  <c r="E77" i="16"/>
  <c r="H77" i="16"/>
  <c r="I77" i="16"/>
  <c r="J77" i="16"/>
  <c r="K77" i="16"/>
  <c r="L77" i="16"/>
  <c r="D78" i="16"/>
  <c r="E78" i="16"/>
  <c r="H78" i="16"/>
  <c r="I78" i="16"/>
  <c r="J78" i="16"/>
  <c r="K78" i="16"/>
  <c r="L78" i="16" s="1"/>
  <c r="B79" i="16"/>
  <c r="C79" i="16"/>
  <c r="F79" i="16"/>
  <c r="G79" i="16"/>
  <c r="H79" i="16" s="1"/>
  <c r="D80" i="16"/>
  <c r="E80" i="16"/>
  <c r="H80" i="16"/>
  <c r="I80" i="16"/>
  <c r="J80" i="16"/>
  <c r="K80" i="16"/>
  <c r="F4" i="15"/>
  <c r="G4" i="15"/>
  <c r="J4" i="15"/>
  <c r="K4" i="15"/>
  <c r="C37" i="15"/>
  <c r="B43" i="15"/>
  <c r="C43" i="15"/>
  <c r="F43" i="15"/>
  <c r="G43" i="15"/>
  <c r="B44" i="15"/>
  <c r="C44" i="15"/>
  <c r="D44" i="15" s="1"/>
  <c r="F44" i="15"/>
  <c r="G44" i="15"/>
  <c r="B45" i="15"/>
  <c r="C45" i="15"/>
  <c r="F45" i="15"/>
  <c r="J45" i="15" s="1"/>
  <c r="G45" i="15"/>
  <c r="B46" i="15"/>
  <c r="C46" i="15"/>
  <c r="F46" i="15"/>
  <c r="G46" i="15"/>
  <c r="B47" i="15"/>
  <c r="C47" i="15"/>
  <c r="F47" i="15"/>
  <c r="G47" i="15"/>
  <c r="J47" i="15"/>
  <c r="B48" i="15"/>
  <c r="C48" i="15"/>
  <c r="F48" i="15"/>
  <c r="G48" i="15"/>
  <c r="J48" i="15"/>
  <c r="B49" i="15"/>
  <c r="C49" i="15"/>
  <c r="F49" i="15"/>
  <c r="J49" i="15" s="1"/>
  <c r="G49" i="15"/>
  <c r="B50" i="15"/>
  <c r="C50" i="15"/>
  <c r="F50" i="15"/>
  <c r="G50" i="15"/>
  <c r="B51" i="15"/>
  <c r="C51" i="15"/>
  <c r="F51" i="15"/>
  <c r="G51" i="15"/>
  <c r="B52" i="15"/>
  <c r="E52" i="15" s="1"/>
  <c r="C52" i="15"/>
  <c r="D52" i="15"/>
  <c r="F52" i="15"/>
  <c r="G52" i="15"/>
  <c r="B53" i="15"/>
  <c r="C53" i="15"/>
  <c r="F53" i="15"/>
  <c r="J53" i="15" s="1"/>
  <c r="G53" i="15"/>
  <c r="I53" i="15" s="1"/>
  <c r="B54" i="15"/>
  <c r="C54" i="15"/>
  <c r="F54" i="15"/>
  <c r="G54" i="15"/>
  <c r="H54" i="15" s="1"/>
  <c r="B55" i="15"/>
  <c r="C55" i="15"/>
  <c r="F55" i="15"/>
  <c r="G55" i="15"/>
  <c r="J55" i="15"/>
  <c r="B56" i="15"/>
  <c r="C56" i="15"/>
  <c r="F56" i="15"/>
  <c r="G56" i="15"/>
  <c r="J56" i="15"/>
  <c r="B57" i="15"/>
  <c r="C57" i="15"/>
  <c r="F57" i="15"/>
  <c r="J57" i="15" s="1"/>
  <c r="G57" i="15"/>
  <c r="B58" i="15"/>
  <c r="C58" i="15"/>
  <c r="F58" i="15"/>
  <c r="G58" i="15"/>
  <c r="B59" i="15"/>
  <c r="C59" i="15"/>
  <c r="F59" i="15"/>
  <c r="G59" i="15"/>
  <c r="B60" i="15"/>
  <c r="C60" i="15"/>
  <c r="F60" i="15"/>
  <c r="G60" i="15"/>
  <c r="B61" i="15"/>
  <c r="C61" i="15"/>
  <c r="F61" i="15"/>
  <c r="J61" i="15" s="1"/>
  <c r="G61" i="15"/>
  <c r="B62" i="15"/>
  <c r="C62" i="15"/>
  <c r="F62" i="15"/>
  <c r="G62" i="15"/>
  <c r="B63" i="15"/>
  <c r="J63" i="15" s="1"/>
  <c r="C63" i="15"/>
  <c r="E63" i="15"/>
  <c r="F63" i="15"/>
  <c r="G63" i="15"/>
  <c r="B64" i="15"/>
  <c r="C64" i="15"/>
  <c r="D64" i="15" s="1"/>
  <c r="F64" i="15"/>
  <c r="G64" i="15"/>
  <c r="B65" i="15"/>
  <c r="C32" i="19" s="1"/>
  <c r="C65" i="15"/>
  <c r="F65" i="15"/>
  <c r="G32" i="19" s="1"/>
  <c r="G65" i="15"/>
  <c r="D66" i="15"/>
  <c r="E66" i="15"/>
  <c r="H66" i="15"/>
  <c r="I66" i="15"/>
  <c r="J66" i="15"/>
  <c r="K66" i="15"/>
  <c r="D67" i="15"/>
  <c r="E67" i="15"/>
  <c r="H67" i="15"/>
  <c r="I67" i="15"/>
  <c r="J67" i="15"/>
  <c r="K67" i="15"/>
  <c r="D68" i="15"/>
  <c r="E68" i="15"/>
  <c r="H68" i="15"/>
  <c r="I68" i="15"/>
  <c r="J68" i="15"/>
  <c r="K68" i="15"/>
  <c r="D69" i="15"/>
  <c r="E69" i="15"/>
  <c r="H69" i="15"/>
  <c r="I69" i="15"/>
  <c r="J69" i="15"/>
  <c r="K69" i="15"/>
  <c r="F4" i="14"/>
  <c r="G4" i="14"/>
  <c r="J4" i="14"/>
  <c r="K4" i="14"/>
  <c r="B9" i="14"/>
  <c r="B9" i="15" s="1"/>
  <c r="C9" i="14"/>
  <c r="C9" i="15" s="1"/>
  <c r="D9" i="14"/>
  <c r="F9" i="14"/>
  <c r="F9" i="15" s="1"/>
  <c r="G9" i="14"/>
  <c r="B10" i="14"/>
  <c r="B10" i="15" s="1"/>
  <c r="C10" i="14"/>
  <c r="F10" i="14"/>
  <c r="F10" i="15" s="1"/>
  <c r="G10" i="14"/>
  <c r="G10" i="15" s="1"/>
  <c r="J10" i="14"/>
  <c r="B11" i="14"/>
  <c r="B11" i="15" s="1"/>
  <c r="C11" i="14"/>
  <c r="F11" i="14"/>
  <c r="G11" i="14"/>
  <c r="G11" i="15" s="1"/>
  <c r="K11" i="14"/>
  <c r="B12" i="14"/>
  <c r="C12" i="14"/>
  <c r="F12" i="14"/>
  <c r="F12" i="15" s="1"/>
  <c r="G18" i="19" s="1"/>
  <c r="G12" i="14"/>
  <c r="I12" i="14" s="1"/>
  <c r="B13" i="14"/>
  <c r="C13" i="14"/>
  <c r="F13" i="14"/>
  <c r="G13" i="14"/>
  <c r="G13" i="15" s="1"/>
  <c r="B14" i="14"/>
  <c r="C14" i="14"/>
  <c r="C14" i="15" s="1"/>
  <c r="E14" i="14"/>
  <c r="F14" i="14"/>
  <c r="F14" i="15" s="1"/>
  <c r="G14" i="14"/>
  <c r="H14" i="14" s="1"/>
  <c r="B15" i="14"/>
  <c r="C15" i="14"/>
  <c r="C15" i="15" s="1"/>
  <c r="F15" i="14"/>
  <c r="F15" i="15" s="1"/>
  <c r="G15" i="14"/>
  <c r="B16" i="14"/>
  <c r="B16" i="15" s="1"/>
  <c r="C16" i="14"/>
  <c r="F16" i="14"/>
  <c r="F16" i="15" s="1"/>
  <c r="G16" i="14"/>
  <c r="J16" i="14"/>
  <c r="B17" i="14"/>
  <c r="C17" i="14"/>
  <c r="C17" i="15" s="1"/>
  <c r="F17" i="14"/>
  <c r="F17" i="15" s="1"/>
  <c r="G17" i="14"/>
  <c r="B19" i="14"/>
  <c r="B19" i="15" s="1"/>
  <c r="C19" i="14"/>
  <c r="F19" i="14"/>
  <c r="F19" i="15" s="1"/>
  <c r="G19" i="14"/>
  <c r="G19" i="15" s="1"/>
  <c r="H19" i="14"/>
  <c r="B20" i="14"/>
  <c r="C20" i="14"/>
  <c r="C20" i="15" s="1"/>
  <c r="F20" i="14"/>
  <c r="F20" i="15" s="1"/>
  <c r="G20" i="14"/>
  <c r="B21" i="14"/>
  <c r="C21" i="14"/>
  <c r="F21" i="14"/>
  <c r="F21" i="15" s="1"/>
  <c r="G21" i="14"/>
  <c r="B22" i="14"/>
  <c r="B22" i="15" s="1"/>
  <c r="C22" i="14"/>
  <c r="F22" i="14"/>
  <c r="F22" i="15" s="1"/>
  <c r="G22" i="14"/>
  <c r="J22" i="14"/>
  <c r="B23" i="14"/>
  <c r="C23" i="14"/>
  <c r="F23" i="14"/>
  <c r="F23" i="15" s="1"/>
  <c r="G23" i="14"/>
  <c r="B24" i="14"/>
  <c r="B24" i="15" s="1"/>
  <c r="C24" i="14"/>
  <c r="F24" i="14"/>
  <c r="F24" i="15" s="1"/>
  <c r="G24" i="14"/>
  <c r="J24" i="14"/>
  <c r="B25" i="14"/>
  <c r="B25" i="15" s="1"/>
  <c r="C25" i="14"/>
  <c r="K25" i="14" s="1"/>
  <c r="F25" i="14"/>
  <c r="G25" i="14"/>
  <c r="B26" i="14"/>
  <c r="C26" i="14"/>
  <c r="C26" i="15" s="1"/>
  <c r="F26" i="14"/>
  <c r="F26" i="15" s="1"/>
  <c r="G26" i="14"/>
  <c r="K26" i="14"/>
  <c r="B27" i="14"/>
  <c r="B27" i="15" s="1"/>
  <c r="C27" i="14"/>
  <c r="F27" i="14"/>
  <c r="G27" i="14"/>
  <c r="B28" i="14"/>
  <c r="C28" i="14"/>
  <c r="F28" i="14"/>
  <c r="F28" i="15" s="1"/>
  <c r="G28" i="14"/>
  <c r="B29" i="14"/>
  <c r="E29" i="14" s="1"/>
  <c r="C29" i="14"/>
  <c r="C29" i="15" s="1"/>
  <c r="D29" i="14"/>
  <c r="F29" i="14"/>
  <c r="F29" i="15" s="1"/>
  <c r="G29" i="14"/>
  <c r="B30" i="14"/>
  <c r="B30" i="15" s="1"/>
  <c r="C30" i="14"/>
  <c r="F30" i="14"/>
  <c r="F30" i="15" s="1"/>
  <c r="G30" i="14"/>
  <c r="J30" i="14"/>
  <c r="B31" i="14"/>
  <c r="C31" i="14"/>
  <c r="C31" i="15" s="1"/>
  <c r="F31" i="14"/>
  <c r="F31" i="15" s="1"/>
  <c r="G31" i="14"/>
  <c r="K31" i="14"/>
  <c r="B32" i="14"/>
  <c r="B32" i="15" s="1"/>
  <c r="C32" i="14"/>
  <c r="F32" i="14"/>
  <c r="F32" i="15" s="1"/>
  <c r="G32" i="14"/>
  <c r="J32" i="14"/>
  <c r="B33" i="14"/>
  <c r="B33" i="15" s="1"/>
  <c r="C33" i="14"/>
  <c r="F33" i="14"/>
  <c r="G33" i="14"/>
  <c r="G33" i="15" s="1"/>
  <c r="H33" i="14"/>
  <c r="K33" i="14"/>
  <c r="B34" i="14"/>
  <c r="C34" i="14"/>
  <c r="F34" i="14"/>
  <c r="F34" i="15" s="1"/>
  <c r="G34" i="14"/>
  <c r="I34" i="14"/>
  <c r="K34" i="14"/>
  <c r="B35" i="14"/>
  <c r="B35" i="15" s="1"/>
  <c r="E35" i="15" s="1"/>
  <c r="C35" i="14"/>
  <c r="C35" i="15" s="1"/>
  <c r="F35" i="14"/>
  <c r="J35" i="14" s="1"/>
  <c r="G35" i="14"/>
  <c r="I35" i="14"/>
  <c r="K35" i="14"/>
  <c r="B36" i="14"/>
  <c r="C36" i="14"/>
  <c r="F36" i="14"/>
  <c r="G36" i="14"/>
  <c r="G36" i="15" s="1"/>
  <c r="H36" i="14"/>
  <c r="K36" i="14"/>
  <c r="B37" i="14"/>
  <c r="B37" i="15" s="1"/>
  <c r="C37" i="14"/>
  <c r="E37" i="14"/>
  <c r="F37" i="14"/>
  <c r="F37" i="15" s="1"/>
  <c r="G37" i="14"/>
  <c r="B39" i="14"/>
  <c r="B39" i="15" s="1"/>
  <c r="C39" i="14"/>
  <c r="C39" i="15" s="1"/>
  <c r="F39" i="14"/>
  <c r="F39" i="15" s="1"/>
  <c r="G39" i="14"/>
  <c r="B40" i="14"/>
  <c r="C40" i="14"/>
  <c r="F40" i="14"/>
  <c r="G40" i="14"/>
  <c r="B42" i="14"/>
  <c r="C42" i="14"/>
  <c r="F42" i="14"/>
  <c r="G42" i="14"/>
  <c r="K42" i="14"/>
  <c r="D43" i="14"/>
  <c r="E43" i="14"/>
  <c r="H43" i="14"/>
  <c r="I43" i="14"/>
  <c r="J43" i="14"/>
  <c r="K43" i="14"/>
  <c r="D44" i="14"/>
  <c r="E44" i="14"/>
  <c r="H44" i="14"/>
  <c r="I44" i="14"/>
  <c r="J44" i="14"/>
  <c r="K44" i="14"/>
  <c r="L44" i="14" s="1"/>
  <c r="D45" i="14"/>
  <c r="E45" i="14"/>
  <c r="H45" i="14"/>
  <c r="I45" i="14"/>
  <c r="J45" i="14"/>
  <c r="K45" i="14"/>
  <c r="D46" i="14"/>
  <c r="E46" i="14"/>
  <c r="H46" i="14"/>
  <c r="I46" i="14"/>
  <c r="J46" i="14"/>
  <c r="K46" i="14"/>
  <c r="D47" i="14"/>
  <c r="E47" i="14"/>
  <c r="H47" i="14"/>
  <c r="I47" i="14"/>
  <c r="J47" i="14"/>
  <c r="K47" i="14"/>
  <c r="D48" i="14"/>
  <c r="E48" i="14"/>
  <c r="H48" i="14"/>
  <c r="I48" i="14"/>
  <c r="J48" i="14"/>
  <c r="K48" i="14"/>
  <c r="L48" i="14" s="1"/>
  <c r="D49" i="14"/>
  <c r="E49" i="14"/>
  <c r="H49" i="14"/>
  <c r="I49" i="14"/>
  <c r="J49" i="14"/>
  <c r="K49" i="14"/>
  <c r="D50" i="14"/>
  <c r="E50" i="14"/>
  <c r="H50" i="14"/>
  <c r="I50" i="14"/>
  <c r="J50" i="14"/>
  <c r="K50" i="14"/>
  <c r="D51" i="14"/>
  <c r="E51" i="14"/>
  <c r="H51" i="14"/>
  <c r="I51" i="14"/>
  <c r="J51" i="14"/>
  <c r="K51" i="14"/>
  <c r="D52" i="14"/>
  <c r="E52" i="14"/>
  <c r="H52" i="14"/>
  <c r="I52" i="14"/>
  <c r="J52" i="14"/>
  <c r="K52" i="14"/>
  <c r="D53" i="14"/>
  <c r="E53" i="14"/>
  <c r="H53" i="14"/>
  <c r="I53" i="14"/>
  <c r="J53" i="14"/>
  <c r="K53" i="14"/>
  <c r="D54" i="14"/>
  <c r="E54" i="14"/>
  <c r="H54" i="14"/>
  <c r="I54" i="14"/>
  <c r="J54" i="14"/>
  <c r="K54" i="14"/>
  <c r="D55" i="14"/>
  <c r="E55" i="14"/>
  <c r="H55" i="14"/>
  <c r="I55" i="14"/>
  <c r="J55" i="14"/>
  <c r="K55" i="14"/>
  <c r="D56" i="14"/>
  <c r="E56" i="14"/>
  <c r="H56" i="14"/>
  <c r="I56" i="14"/>
  <c r="J56" i="14"/>
  <c r="K56" i="14"/>
  <c r="L56" i="14"/>
  <c r="D57" i="14"/>
  <c r="E57" i="14"/>
  <c r="H57" i="14"/>
  <c r="I57" i="14"/>
  <c r="J57" i="14"/>
  <c r="K57" i="14"/>
  <c r="L57" i="14" s="1"/>
  <c r="D58" i="14"/>
  <c r="E58" i="14"/>
  <c r="H58" i="14"/>
  <c r="I58" i="14"/>
  <c r="J58" i="14"/>
  <c r="K58" i="14"/>
  <c r="L58" i="14" s="1"/>
  <c r="D59" i="14"/>
  <c r="E59" i="14"/>
  <c r="H59" i="14"/>
  <c r="I59" i="14"/>
  <c r="J59" i="14"/>
  <c r="K59" i="14"/>
  <c r="D60" i="14"/>
  <c r="E60" i="14"/>
  <c r="H60" i="14"/>
  <c r="I60" i="14"/>
  <c r="J60" i="14"/>
  <c r="K60" i="14"/>
  <c r="L60" i="14" s="1"/>
  <c r="D61" i="14"/>
  <c r="H61" i="14"/>
  <c r="I61" i="14"/>
  <c r="J61" i="14"/>
  <c r="K61" i="14"/>
  <c r="D62" i="14"/>
  <c r="E62" i="14"/>
  <c r="H62" i="14"/>
  <c r="I62" i="14"/>
  <c r="J62" i="14"/>
  <c r="K62" i="14"/>
  <c r="D63" i="14"/>
  <c r="E63" i="14"/>
  <c r="H63" i="14"/>
  <c r="I63" i="14"/>
  <c r="J63" i="14"/>
  <c r="K63" i="14"/>
  <c r="D64" i="14"/>
  <c r="E64" i="14"/>
  <c r="H64" i="14"/>
  <c r="I64" i="14"/>
  <c r="J64" i="14"/>
  <c r="K64" i="14"/>
  <c r="B66" i="14"/>
  <c r="B66" i="16" s="1"/>
  <c r="C66" i="14"/>
  <c r="C66" i="16" s="1"/>
  <c r="D66" i="14"/>
  <c r="F66" i="14"/>
  <c r="G66" i="14"/>
  <c r="B67" i="14"/>
  <c r="C67" i="14"/>
  <c r="F67" i="14"/>
  <c r="F67" i="16" s="1"/>
  <c r="G67" i="14"/>
  <c r="J67" i="14"/>
  <c r="B68" i="14"/>
  <c r="C68" i="14"/>
  <c r="C68" i="16" s="1"/>
  <c r="D68" i="14"/>
  <c r="F68" i="14"/>
  <c r="F68" i="16" s="1"/>
  <c r="G68" i="14"/>
  <c r="B69" i="14"/>
  <c r="B69" i="16" s="1"/>
  <c r="C69" i="14"/>
  <c r="F69" i="14"/>
  <c r="F69" i="16" s="1"/>
  <c r="G69" i="14"/>
  <c r="J69" i="14"/>
  <c r="F4" i="13"/>
  <c r="G4" i="13"/>
  <c r="J4" i="13"/>
  <c r="K4" i="13"/>
  <c r="B8" i="13"/>
  <c r="C8" i="13"/>
  <c r="E8" i="13"/>
  <c r="F8" i="13"/>
  <c r="G8" i="13"/>
  <c r="D9" i="13"/>
  <c r="E9" i="13"/>
  <c r="H9" i="13"/>
  <c r="I9" i="13"/>
  <c r="J9" i="13"/>
  <c r="K9" i="13"/>
  <c r="L9" i="13" s="1"/>
  <c r="D10" i="13"/>
  <c r="E10" i="13"/>
  <c r="H10" i="13"/>
  <c r="I10" i="13"/>
  <c r="J10" i="13"/>
  <c r="K10" i="13"/>
  <c r="D11" i="13"/>
  <c r="E11" i="13"/>
  <c r="H11" i="13"/>
  <c r="I11" i="13"/>
  <c r="J11" i="13"/>
  <c r="K11" i="13"/>
  <c r="D12" i="13"/>
  <c r="E12" i="13"/>
  <c r="H12" i="13"/>
  <c r="I12" i="13"/>
  <c r="J12" i="13"/>
  <c r="K12" i="13"/>
  <c r="D13" i="13"/>
  <c r="E13" i="13"/>
  <c r="H13" i="13"/>
  <c r="I13" i="13"/>
  <c r="J13" i="13"/>
  <c r="K13" i="13"/>
  <c r="L13" i="13" s="1"/>
  <c r="D14" i="13"/>
  <c r="E14" i="13"/>
  <c r="H14" i="13"/>
  <c r="I14" i="13"/>
  <c r="J14" i="13"/>
  <c r="K14" i="13"/>
  <c r="D15" i="13"/>
  <c r="E15" i="13"/>
  <c r="H15" i="13"/>
  <c r="I15" i="13"/>
  <c r="J15" i="13"/>
  <c r="K15" i="13"/>
  <c r="D16" i="13"/>
  <c r="E16" i="13"/>
  <c r="H16" i="13"/>
  <c r="I16" i="13"/>
  <c r="J16" i="13"/>
  <c r="K16" i="13"/>
  <c r="D17" i="13"/>
  <c r="E17" i="13"/>
  <c r="H17" i="13"/>
  <c r="I17" i="13"/>
  <c r="J17" i="13"/>
  <c r="K17" i="13"/>
  <c r="B18" i="13"/>
  <c r="C18" i="13"/>
  <c r="F18" i="13"/>
  <c r="G18" i="13"/>
  <c r="J18" i="13"/>
  <c r="D19" i="13"/>
  <c r="E19" i="13"/>
  <c r="H19" i="13"/>
  <c r="I19" i="13"/>
  <c r="J19" i="13"/>
  <c r="K19" i="13"/>
  <c r="L19" i="13" s="1"/>
  <c r="D20" i="13"/>
  <c r="E20" i="13"/>
  <c r="H20" i="13"/>
  <c r="I20" i="13"/>
  <c r="J20" i="13"/>
  <c r="K20" i="13"/>
  <c r="D21" i="13"/>
  <c r="E21" i="13"/>
  <c r="H21" i="13"/>
  <c r="I21" i="13"/>
  <c r="J21" i="13"/>
  <c r="K21" i="13"/>
  <c r="D22" i="13"/>
  <c r="E22" i="13"/>
  <c r="H22" i="13"/>
  <c r="I22" i="13"/>
  <c r="J22" i="13"/>
  <c r="K22" i="13"/>
  <c r="D23" i="13"/>
  <c r="E23" i="13"/>
  <c r="H23" i="13"/>
  <c r="I23" i="13"/>
  <c r="J23" i="13"/>
  <c r="K23" i="13"/>
  <c r="L23" i="13" s="1"/>
  <c r="D24" i="13"/>
  <c r="E24" i="13"/>
  <c r="H24" i="13"/>
  <c r="I24" i="13"/>
  <c r="J24" i="13"/>
  <c r="K24" i="13"/>
  <c r="D25" i="13"/>
  <c r="E25" i="13"/>
  <c r="H25" i="13"/>
  <c r="I25" i="13"/>
  <c r="J25" i="13"/>
  <c r="K25" i="13"/>
  <c r="D26" i="13"/>
  <c r="E26" i="13"/>
  <c r="H26" i="13"/>
  <c r="I26" i="13"/>
  <c r="J26" i="13"/>
  <c r="K26" i="13"/>
  <c r="D27" i="13"/>
  <c r="E27" i="13"/>
  <c r="H27" i="13"/>
  <c r="I27" i="13"/>
  <c r="J27" i="13"/>
  <c r="K27" i="13"/>
  <c r="D28" i="13"/>
  <c r="E28" i="13"/>
  <c r="H28" i="13"/>
  <c r="I28" i="13"/>
  <c r="J28" i="13"/>
  <c r="K28" i="13"/>
  <c r="D29" i="13"/>
  <c r="E29" i="13"/>
  <c r="H29" i="13"/>
  <c r="I29" i="13"/>
  <c r="J29" i="13"/>
  <c r="K29" i="13"/>
  <c r="D30" i="13"/>
  <c r="E30" i="13"/>
  <c r="H30" i="13"/>
  <c r="I30" i="13"/>
  <c r="J30" i="13"/>
  <c r="K30" i="13"/>
  <c r="D31" i="13"/>
  <c r="E31" i="13"/>
  <c r="H31" i="13"/>
  <c r="I31" i="13"/>
  <c r="J31" i="13"/>
  <c r="K31" i="13"/>
  <c r="L31" i="13"/>
  <c r="D32" i="13"/>
  <c r="E32" i="13"/>
  <c r="H32" i="13"/>
  <c r="I32" i="13"/>
  <c r="J32" i="13"/>
  <c r="K32" i="13"/>
  <c r="L32" i="13" s="1"/>
  <c r="D33" i="13"/>
  <c r="E33" i="13"/>
  <c r="H33" i="13"/>
  <c r="I33" i="13"/>
  <c r="J33" i="13"/>
  <c r="K33" i="13"/>
  <c r="L33" i="13" s="1"/>
  <c r="D34" i="13"/>
  <c r="E34" i="13"/>
  <c r="H34" i="13"/>
  <c r="I34" i="13"/>
  <c r="J34" i="13"/>
  <c r="K34" i="13"/>
  <c r="D35" i="13"/>
  <c r="E35" i="13"/>
  <c r="H35" i="13"/>
  <c r="I35" i="13"/>
  <c r="J35" i="13"/>
  <c r="K35" i="13"/>
  <c r="L35" i="13" s="1"/>
  <c r="D36" i="13"/>
  <c r="E36" i="13"/>
  <c r="H36" i="13"/>
  <c r="I36" i="13"/>
  <c r="J36" i="13"/>
  <c r="K36" i="13"/>
  <c r="D37" i="13"/>
  <c r="E37" i="13"/>
  <c r="H37" i="13"/>
  <c r="I37" i="13"/>
  <c r="J37" i="13"/>
  <c r="K37" i="13"/>
  <c r="B38" i="13"/>
  <c r="C38" i="13"/>
  <c r="F38" i="13"/>
  <c r="G30" i="18" s="1"/>
  <c r="G38" i="13"/>
  <c r="I38" i="13" s="1"/>
  <c r="K38" i="13"/>
  <c r="D39" i="13"/>
  <c r="E39" i="13"/>
  <c r="H39" i="13"/>
  <c r="I39" i="13"/>
  <c r="J39" i="13"/>
  <c r="K39" i="13"/>
  <c r="D40" i="13"/>
  <c r="E40" i="13"/>
  <c r="H40" i="13"/>
  <c r="I40" i="13"/>
  <c r="J40" i="13"/>
  <c r="K40" i="13"/>
  <c r="B43" i="13"/>
  <c r="C43" i="13"/>
  <c r="F43" i="13"/>
  <c r="G43" i="13"/>
  <c r="H43" i="13" s="1"/>
  <c r="B44" i="13"/>
  <c r="C44" i="13"/>
  <c r="F44" i="13"/>
  <c r="G44" i="13"/>
  <c r="B45" i="13"/>
  <c r="C45" i="13"/>
  <c r="F45" i="13"/>
  <c r="G45" i="13"/>
  <c r="B46" i="13"/>
  <c r="C46" i="13"/>
  <c r="F46" i="13"/>
  <c r="G46" i="13"/>
  <c r="J46" i="13"/>
  <c r="B47" i="13"/>
  <c r="C47" i="13"/>
  <c r="D47" i="13" s="1"/>
  <c r="F47" i="13"/>
  <c r="G47" i="13"/>
  <c r="B48" i="13"/>
  <c r="C48" i="13"/>
  <c r="F48" i="13"/>
  <c r="G48" i="13"/>
  <c r="J48" i="13"/>
  <c r="B49" i="13"/>
  <c r="C49" i="13"/>
  <c r="F49" i="13"/>
  <c r="G49" i="13"/>
  <c r="H49" i="13"/>
  <c r="K49" i="13"/>
  <c r="B50" i="13"/>
  <c r="H50" i="13"/>
  <c r="I50" i="13"/>
  <c r="K50" i="13"/>
  <c r="B51" i="13"/>
  <c r="C51" i="13"/>
  <c r="F51" i="13"/>
  <c r="G51" i="13"/>
  <c r="I51" i="13"/>
  <c r="K51" i="13"/>
  <c r="B52" i="13"/>
  <c r="C52" i="13"/>
  <c r="F52" i="13"/>
  <c r="I52" i="13" s="1"/>
  <c r="G52" i="13"/>
  <c r="H52" i="13"/>
  <c r="B53" i="13"/>
  <c r="C53" i="13"/>
  <c r="E53" i="13" s="1"/>
  <c r="F53" i="13"/>
  <c r="G53" i="13"/>
  <c r="B54" i="13"/>
  <c r="C54" i="13"/>
  <c r="D54" i="13" s="1"/>
  <c r="F54" i="13"/>
  <c r="G54" i="13"/>
  <c r="B55" i="13"/>
  <c r="C55" i="13"/>
  <c r="F55" i="13"/>
  <c r="G55" i="13"/>
  <c r="J55" i="13"/>
  <c r="B56" i="13"/>
  <c r="C56" i="13"/>
  <c r="F56" i="13"/>
  <c r="G56" i="13"/>
  <c r="B57" i="13"/>
  <c r="C57" i="13"/>
  <c r="F57" i="13"/>
  <c r="G57" i="13"/>
  <c r="J57" i="13"/>
  <c r="B58" i="13"/>
  <c r="C58" i="13"/>
  <c r="F58" i="13"/>
  <c r="G58" i="13"/>
  <c r="H58" i="13" s="1"/>
  <c r="B59" i="13"/>
  <c r="C59" i="13"/>
  <c r="F59" i="13"/>
  <c r="G59" i="13"/>
  <c r="K59" i="13"/>
  <c r="B60" i="13"/>
  <c r="C60" i="13"/>
  <c r="F60" i="13"/>
  <c r="G60" i="13"/>
  <c r="J60" i="13"/>
  <c r="B61" i="13"/>
  <c r="D61" i="13" s="1"/>
  <c r="H61" i="13"/>
  <c r="I61" i="13"/>
  <c r="K61" i="13"/>
  <c r="B62" i="13"/>
  <c r="C62" i="13"/>
  <c r="F62" i="13"/>
  <c r="G62" i="13"/>
  <c r="J62" i="13"/>
  <c r="B63" i="13"/>
  <c r="C63" i="13"/>
  <c r="F63" i="13"/>
  <c r="G63" i="13"/>
  <c r="J63" i="13"/>
  <c r="K63" i="13"/>
  <c r="B64" i="13"/>
  <c r="C64" i="13"/>
  <c r="F64" i="13"/>
  <c r="G20" i="18" s="1"/>
  <c r="G64" i="13"/>
  <c r="I64" i="13" s="1"/>
  <c r="B65" i="13"/>
  <c r="C65" i="13"/>
  <c r="D32" i="18" s="1"/>
  <c r="F65" i="13"/>
  <c r="G65" i="13"/>
  <c r="H32" i="18" s="1"/>
  <c r="D66" i="13"/>
  <c r="E66" i="13"/>
  <c r="H66" i="13"/>
  <c r="I66" i="13"/>
  <c r="J66" i="13"/>
  <c r="K66" i="13"/>
  <c r="D67" i="13"/>
  <c r="E67" i="13"/>
  <c r="H67" i="13"/>
  <c r="I67" i="13"/>
  <c r="J67" i="13"/>
  <c r="K67" i="13"/>
  <c r="D68" i="13"/>
  <c r="E68" i="13"/>
  <c r="H68" i="13"/>
  <c r="I68" i="13"/>
  <c r="J68" i="13"/>
  <c r="K68" i="13"/>
  <c r="D69" i="13"/>
  <c r="E69" i="13"/>
  <c r="H69" i="13"/>
  <c r="I69" i="13"/>
  <c r="J69" i="13"/>
  <c r="K69" i="13"/>
  <c r="F4" i="12"/>
  <c r="G4" i="12"/>
  <c r="J4" i="12"/>
  <c r="K4" i="12"/>
  <c r="B8" i="12"/>
  <c r="C8" i="12"/>
  <c r="F8" i="12"/>
  <c r="G8" i="12"/>
  <c r="I8" i="12"/>
  <c r="K8" i="12"/>
  <c r="D9" i="12"/>
  <c r="E9" i="12"/>
  <c r="H9" i="12"/>
  <c r="I9" i="12"/>
  <c r="J9" i="12"/>
  <c r="K9" i="12"/>
  <c r="D10" i="12"/>
  <c r="E10" i="12"/>
  <c r="H10" i="12"/>
  <c r="I10" i="12"/>
  <c r="J10" i="12"/>
  <c r="K10" i="12"/>
  <c r="D11" i="12"/>
  <c r="E11" i="12"/>
  <c r="H11" i="12"/>
  <c r="I11" i="12"/>
  <c r="J11" i="12"/>
  <c r="K11" i="12"/>
  <c r="L11" i="12"/>
  <c r="D12" i="12"/>
  <c r="E12" i="12"/>
  <c r="H12" i="12"/>
  <c r="I12" i="12"/>
  <c r="J12" i="12"/>
  <c r="K12" i="12"/>
  <c r="L12" i="12" s="1"/>
  <c r="D13" i="12"/>
  <c r="E13" i="12"/>
  <c r="H13" i="12"/>
  <c r="I13" i="12"/>
  <c r="J13" i="12"/>
  <c r="K13" i="12"/>
  <c r="L13" i="12" s="1"/>
  <c r="D14" i="12"/>
  <c r="E14" i="12"/>
  <c r="H14" i="12"/>
  <c r="I14" i="12"/>
  <c r="J14" i="12"/>
  <c r="K14" i="12"/>
  <c r="D15" i="12"/>
  <c r="E15" i="12"/>
  <c r="H15" i="12"/>
  <c r="I15" i="12"/>
  <c r="J15" i="12"/>
  <c r="K15" i="12"/>
  <c r="L15" i="12" s="1"/>
  <c r="D16" i="12"/>
  <c r="E16" i="12"/>
  <c r="H16" i="12"/>
  <c r="I16" i="12"/>
  <c r="J16" i="12"/>
  <c r="K16" i="12"/>
  <c r="D17" i="12"/>
  <c r="E17" i="12"/>
  <c r="H17" i="12"/>
  <c r="I17" i="12"/>
  <c r="J17" i="12"/>
  <c r="K17" i="12"/>
  <c r="B18" i="12"/>
  <c r="C18" i="12"/>
  <c r="E18" i="12"/>
  <c r="F18" i="12"/>
  <c r="G18" i="12"/>
  <c r="I18" i="12" s="1"/>
  <c r="K18" i="12"/>
  <c r="D19" i="12"/>
  <c r="E19" i="12"/>
  <c r="H19" i="12"/>
  <c r="I19" i="12"/>
  <c r="J19" i="12"/>
  <c r="K19" i="12"/>
  <c r="L19" i="12" s="1"/>
  <c r="D20" i="12"/>
  <c r="E20" i="12"/>
  <c r="H20" i="12"/>
  <c r="I20" i="12"/>
  <c r="J20" i="12"/>
  <c r="K20" i="12"/>
  <c r="D21" i="12"/>
  <c r="E21" i="12"/>
  <c r="H21" i="12"/>
  <c r="I21" i="12"/>
  <c r="J21" i="12"/>
  <c r="K21" i="12"/>
  <c r="L21" i="12" s="1"/>
  <c r="D22" i="12"/>
  <c r="E22" i="12"/>
  <c r="H22" i="12"/>
  <c r="I22" i="12"/>
  <c r="J22" i="12"/>
  <c r="K22" i="12"/>
  <c r="D23" i="12"/>
  <c r="E23" i="12"/>
  <c r="H23" i="12"/>
  <c r="I23" i="12"/>
  <c r="J23" i="12"/>
  <c r="K23" i="12"/>
  <c r="D24" i="12"/>
  <c r="E24" i="12"/>
  <c r="H24" i="12"/>
  <c r="I24" i="12"/>
  <c r="J24" i="12"/>
  <c r="K24" i="12"/>
  <c r="D25" i="12"/>
  <c r="E25" i="12"/>
  <c r="H25" i="12"/>
  <c r="I25" i="12"/>
  <c r="J25" i="12"/>
  <c r="K25" i="12"/>
  <c r="L25" i="12"/>
  <c r="D26" i="12"/>
  <c r="E26" i="12"/>
  <c r="H26" i="12"/>
  <c r="I26" i="12"/>
  <c r="J26" i="12"/>
  <c r="K26" i="12"/>
  <c r="L26" i="12" s="1"/>
  <c r="D27" i="12"/>
  <c r="E27" i="12"/>
  <c r="H27" i="12"/>
  <c r="I27" i="12"/>
  <c r="J27" i="12"/>
  <c r="K27" i="12"/>
  <c r="L27" i="12" s="1"/>
  <c r="D28" i="12"/>
  <c r="E28" i="12"/>
  <c r="H28" i="12"/>
  <c r="I28" i="12"/>
  <c r="J28" i="12"/>
  <c r="K28" i="12"/>
  <c r="D29" i="12"/>
  <c r="E29" i="12"/>
  <c r="H29" i="12"/>
  <c r="I29" i="12"/>
  <c r="J29" i="12"/>
  <c r="K29" i="12"/>
  <c r="L29" i="12" s="1"/>
  <c r="D30" i="12"/>
  <c r="E30" i="12"/>
  <c r="H30" i="12"/>
  <c r="I30" i="12"/>
  <c r="J30" i="12"/>
  <c r="K30" i="12"/>
  <c r="D31" i="12"/>
  <c r="E31" i="12"/>
  <c r="H31" i="12"/>
  <c r="I31" i="12"/>
  <c r="J31" i="12"/>
  <c r="K31" i="12"/>
  <c r="D32" i="12"/>
  <c r="E32" i="12"/>
  <c r="H32" i="12"/>
  <c r="I32" i="12"/>
  <c r="J32" i="12"/>
  <c r="K32" i="12"/>
  <c r="D33" i="12"/>
  <c r="E33" i="12"/>
  <c r="H33" i="12"/>
  <c r="I33" i="12"/>
  <c r="J33" i="12"/>
  <c r="K33" i="12"/>
  <c r="L33" i="12"/>
  <c r="D34" i="12"/>
  <c r="E34" i="12"/>
  <c r="H34" i="12"/>
  <c r="I34" i="12"/>
  <c r="J34" i="12"/>
  <c r="K34" i="12"/>
  <c r="L34" i="12" s="1"/>
  <c r="D35" i="12"/>
  <c r="E35" i="12"/>
  <c r="H35" i="12"/>
  <c r="I35" i="12"/>
  <c r="J35" i="12"/>
  <c r="K35" i="12"/>
  <c r="L35" i="12" s="1"/>
  <c r="D36" i="12"/>
  <c r="E36" i="12"/>
  <c r="H36" i="12"/>
  <c r="I36" i="12"/>
  <c r="J36" i="12"/>
  <c r="K36" i="12"/>
  <c r="D37" i="12"/>
  <c r="E37" i="12"/>
  <c r="H37" i="12"/>
  <c r="I37" i="12"/>
  <c r="J37" i="12"/>
  <c r="K37" i="12"/>
  <c r="L37" i="12" s="1"/>
  <c r="B38" i="12"/>
  <c r="C30" i="17" s="1"/>
  <c r="C38" i="12"/>
  <c r="F38" i="12"/>
  <c r="G30" i="17" s="1"/>
  <c r="G38" i="12"/>
  <c r="I38" i="12"/>
  <c r="K38" i="12"/>
  <c r="D39" i="12"/>
  <c r="E39" i="12"/>
  <c r="H39" i="12"/>
  <c r="I39" i="12"/>
  <c r="J39" i="12"/>
  <c r="K39" i="12"/>
  <c r="D40" i="12"/>
  <c r="E40" i="12"/>
  <c r="H40" i="12"/>
  <c r="I40" i="12"/>
  <c r="J40" i="12"/>
  <c r="K40" i="12"/>
  <c r="B42" i="12"/>
  <c r="J42" i="12" s="1"/>
  <c r="C42" i="12"/>
  <c r="E42" i="12"/>
  <c r="F42" i="12"/>
  <c r="G42" i="12"/>
  <c r="D43" i="12"/>
  <c r="E43" i="12"/>
  <c r="H43" i="12"/>
  <c r="I43" i="12"/>
  <c r="J43" i="12"/>
  <c r="K43" i="12"/>
  <c r="L43" i="12"/>
  <c r="D44" i="12"/>
  <c r="E44" i="12"/>
  <c r="H44" i="12"/>
  <c r="I44" i="12"/>
  <c r="J44" i="12"/>
  <c r="K44" i="12"/>
  <c r="L44" i="12" s="1"/>
  <c r="D45" i="12"/>
  <c r="E45" i="12"/>
  <c r="H45" i="12"/>
  <c r="I45" i="12"/>
  <c r="J45" i="12"/>
  <c r="K45" i="12"/>
  <c r="L45" i="12" s="1"/>
  <c r="D46" i="12"/>
  <c r="E46" i="12"/>
  <c r="H46" i="12"/>
  <c r="I46" i="12"/>
  <c r="J46" i="12"/>
  <c r="K46" i="12"/>
  <c r="D47" i="12"/>
  <c r="E47" i="12"/>
  <c r="H47" i="12"/>
  <c r="I47" i="12"/>
  <c r="J47" i="12"/>
  <c r="K47" i="12"/>
  <c r="L47" i="12" s="1"/>
  <c r="D48" i="12"/>
  <c r="E48" i="12"/>
  <c r="H48" i="12"/>
  <c r="I48" i="12"/>
  <c r="J48" i="12"/>
  <c r="K48" i="12"/>
  <c r="D49" i="12"/>
  <c r="E49" i="12"/>
  <c r="H49" i="12"/>
  <c r="I49" i="12"/>
  <c r="J49" i="12"/>
  <c r="K49" i="12"/>
  <c r="D50" i="12"/>
  <c r="E50" i="12"/>
  <c r="H50" i="12"/>
  <c r="I50" i="12"/>
  <c r="J50" i="12"/>
  <c r="K50" i="12"/>
  <c r="D51" i="12"/>
  <c r="E51" i="12"/>
  <c r="H51" i="12"/>
  <c r="I51" i="12"/>
  <c r="J51" i="12"/>
  <c r="K51" i="12"/>
  <c r="L51" i="12"/>
  <c r="D52" i="12"/>
  <c r="E52" i="12"/>
  <c r="H52" i="12"/>
  <c r="I52" i="12"/>
  <c r="J52" i="12"/>
  <c r="K52" i="12"/>
  <c r="L52" i="12" s="1"/>
  <c r="D53" i="12"/>
  <c r="E53" i="12"/>
  <c r="H53" i="12"/>
  <c r="I53" i="12"/>
  <c r="J53" i="12"/>
  <c r="K53" i="12"/>
  <c r="L53" i="12" s="1"/>
  <c r="D54" i="12"/>
  <c r="E54" i="12"/>
  <c r="H54" i="12"/>
  <c r="I54" i="12"/>
  <c r="J54" i="12"/>
  <c r="K54" i="12"/>
  <c r="D55" i="12"/>
  <c r="E55" i="12"/>
  <c r="H55" i="12"/>
  <c r="I55" i="12"/>
  <c r="J55" i="12"/>
  <c r="K55" i="12"/>
  <c r="L55" i="12" s="1"/>
  <c r="D56" i="12"/>
  <c r="E56" i="12"/>
  <c r="H56" i="12"/>
  <c r="I56" i="12"/>
  <c r="J56" i="12"/>
  <c r="K56" i="12"/>
  <c r="D57" i="12"/>
  <c r="E57" i="12"/>
  <c r="H57" i="12"/>
  <c r="I57" i="12"/>
  <c r="J57" i="12"/>
  <c r="K57" i="12"/>
  <c r="D58" i="12"/>
  <c r="E58" i="12"/>
  <c r="H58" i="12"/>
  <c r="I58" i="12"/>
  <c r="J58" i="12"/>
  <c r="K58" i="12"/>
  <c r="D59" i="12"/>
  <c r="E59" i="12"/>
  <c r="H59" i="12"/>
  <c r="I59" i="12"/>
  <c r="J59" i="12"/>
  <c r="K59" i="12"/>
  <c r="L59" i="12"/>
  <c r="D60" i="12"/>
  <c r="E60" i="12"/>
  <c r="H60" i="12"/>
  <c r="I60" i="12"/>
  <c r="J60" i="12"/>
  <c r="K60" i="12"/>
  <c r="L60" i="12" s="1"/>
  <c r="D61" i="12"/>
  <c r="E61" i="12"/>
  <c r="H61" i="12"/>
  <c r="I61" i="12"/>
  <c r="J61" i="12"/>
  <c r="K61" i="12"/>
  <c r="L61" i="12" s="1"/>
  <c r="D62" i="12"/>
  <c r="E62" i="12"/>
  <c r="H62" i="12"/>
  <c r="I62" i="12"/>
  <c r="J62" i="12"/>
  <c r="K62" i="12"/>
  <c r="D63" i="12"/>
  <c r="E63" i="12"/>
  <c r="H63" i="12"/>
  <c r="I63" i="12"/>
  <c r="J63" i="12"/>
  <c r="K63" i="12"/>
  <c r="L63" i="12" s="1"/>
  <c r="D64" i="12"/>
  <c r="E64" i="12"/>
  <c r="K64" i="12"/>
  <c r="B65" i="12"/>
  <c r="C65" i="12"/>
  <c r="D65" i="12" s="1"/>
  <c r="F65" i="12"/>
  <c r="G65" i="12"/>
  <c r="H32" i="17" s="1"/>
  <c r="J65" i="12"/>
  <c r="D66" i="12"/>
  <c r="E66" i="12"/>
  <c r="H66" i="12"/>
  <c r="I66" i="12"/>
  <c r="J66" i="12"/>
  <c r="K66" i="12"/>
  <c r="L66" i="12" s="1"/>
  <c r="D67" i="12"/>
  <c r="E67" i="12"/>
  <c r="H67" i="12"/>
  <c r="I67" i="12"/>
  <c r="J67" i="12"/>
  <c r="K67" i="12"/>
  <c r="L67" i="12" s="1"/>
  <c r="D68" i="12"/>
  <c r="E68" i="12"/>
  <c r="H68" i="12"/>
  <c r="I68" i="12"/>
  <c r="J68" i="12"/>
  <c r="K68" i="12"/>
  <c r="D69" i="12"/>
  <c r="E69" i="12"/>
  <c r="H69" i="12"/>
  <c r="I69" i="12"/>
  <c r="J69" i="12"/>
  <c r="K69" i="12"/>
  <c r="L69" i="12" s="1"/>
  <c r="K13" i="121" l="1"/>
  <c r="E8" i="121"/>
  <c r="K8" i="121"/>
  <c r="C6" i="121"/>
  <c r="F33" i="121"/>
  <c r="L19" i="121"/>
  <c r="G29" i="121"/>
  <c r="C29" i="121"/>
  <c r="G24" i="121"/>
  <c r="C24" i="121"/>
  <c r="G19" i="121"/>
  <c r="C19" i="121"/>
  <c r="H13" i="121"/>
  <c r="I13" i="121" s="1"/>
  <c r="D13" i="121"/>
  <c r="H8" i="121"/>
  <c r="D8" i="121"/>
  <c r="H33" i="121"/>
  <c r="I33" i="121" s="1"/>
  <c r="D33" i="121"/>
  <c r="I30" i="121"/>
  <c r="E30" i="121"/>
  <c r="I25" i="121"/>
  <c r="E25" i="121"/>
  <c r="I20" i="121"/>
  <c r="E20" i="121"/>
  <c r="J14" i="121"/>
  <c r="F14" i="121"/>
  <c r="J9" i="121"/>
  <c r="F9" i="121"/>
  <c r="F31" i="120"/>
  <c r="H24" i="120"/>
  <c r="I25" i="120"/>
  <c r="J24" i="120"/>
  <c r="C24" i="120"/>
  <c r="I22" i="120"/>
  <c r="H33" i="120"/>
  <c r="J33" i="120" s="1"/>
  <c r="D19" i="120"/>
  <c r="E20" i="120"/>
  <c r="G13" i="120"/>
  <c r="J14" i="120"/>
  <c r="H13" i="120"/>
  <c r="D13" i="120"/>
  <c r="L13" i="120" s="1"/>
  <c r="K8" i="120"/>
  <c r="F8" i="120"/>
  <c r="D34" i="120"/>
  <c r="I33" i="120"/>
  <c r="L32" i="120"/>
  <c r="M32" i="120" s="1"/>
  <c r="J32" i="120"/>
  <c r="H30" i="120"/>
  <c r="D30" i="120"/>
  <c r="F27" i="120"/>
  <c r="J25" i="120"/>
  <c r="D24" i="120"/>
  <c r="L24" i="120" s="1"/>
  <c r="E25" i="120"/>
  <c r="I24" i="120"/>
  <c r="L22" i="120"/>
  <c r="M22" i="120" s="1"/>
  <c r="J22" i="120"/>
  <c r="E22" i="120"/>
  <c r="D33" i="120"/>
  <c r="L33" i="120" s="1"/>
  <c r="M33" i="120" s="1"/>
  <c r="K21" i="120"/>
  <c r="M21" i="120" s="1"/>
  <c r="H19" i="120"/>
  <c r="I20" i="120"/>
  <c r="F20" i="120"/>
  <c r="G19" i="120"/>
  <c r="C19" i="120"/>
  <c r="F17" i="120"/>
  <c r="L15" i="120"/>
  <c r="M15" i="120" s="1"/>
  <c r="J15" i="120"/>
  <c r="K14" i="120"/>
  <c r="M14" i="120" s="1"/>
  <c r="C13" i="120"/>
  <c r="F14" i="120"/>
  <c r="C30" i="120"/>
  <c r="K11" i="120"/>
  <c r="M11" i="120" s="1"/>
  <c r="G8" i="120"/>
  <c r="H8" i="120"/>
  <c r="D8" i="120"/>
  <c r="H31" i="120"/>
  <c r="J31" i="120" s="1"/>
  <c r="D31" i="120"/>
  <c r="G30" i="120"/>
  <c r="J9" i="120"/>
  <c r="F9" i="120"/>
  <c r="C24" i="119"/>
  <c r="F25" i="119"/>
  <c r="F22" i="119"/>
  <c r="C33" i="119"/>
  <c r="G19" i="119"/>
  <c r="J20" i="119"/>
  <c r="H19" i="119"/>
  <c r="L19" i="119" s="1"/>
  <c r="H13" i="119"/>
  <c r="I14" i="119"/>
  <c r="H30" i="119"/>
  <c r="H29" i="119" s="1"/>
  <c r="G13" i="119"/>
  <c r="C13" i="119"/>
  <c r="J10" i="119"/>
  <c r="G31" i="119"/>
  <c r="G8" i="119"/>
  <c r="D8" i="119"/>
  <c r="H31" i="119"/>
  <c r="D31" i="119"/>
  <c r="L31" i="119" s="1"/>
  <c r="G30" i="119"/>
  <c r="C30" i="119"/>
  <c r="K27" i="119"/>
  <c r="M27" i="119" s="1"/>
  <c r="F26" i="119"/>
  <c r="G24" i="119"/>
  <c r="J25" i="119"/>
  <c r="H24" i="119"/>
  <c r="D24" i="119"/>
  <c r="L24" i="119" s="1"/>
  <c r="J22" i="119"/>
  <c r="G33" i="119"/>
  <c r="L21" i="119"/>
  <c r="M21" i="119" s="1"/>
  <c r="J21" i="119"/>
  <c r="C19" i="119"/>
  <c r="F20" i="119"/>
  <c r="K17" i="119"/>
  <c r="M17" i="119" s="1"/>
  <c r="F16" i="119"/>
  <c r="L14" i="119"/>
  <c r="M14" i="119" s="1"/>
  <c r="J14" i="119"/>
  <c r="D13" i="119"/>
  <c r="L13" i="119" s="1"/>
  <c r="E14" i="119"/>
  <c r="D30" i="119"/>
  <c r="L11" i="119"/>
  <c r="M11" i="119" s="1"/>
  <c r="J11" i="119"/>
  <c r="K10" i="119"/>
  <c r="M10" i="119" s="1"/>
  <c r="H8" i="119"/>
  <c r="H6" i="119" s="1"/>
  <c r="C8" i="119"/>
  <c r="C31" i="119"/>
  <c r="I9" i="119"/>
  <c r="E9" i="119"/>
  <c r="K28" i="118"/>
  <c r="M28" i="118" s="1"/>
  <c r="F27" i="118"/>
  <c r="D24" i="118"/>
  <c r="E25" i="118"/>
  <c r="L23" i="118"/>
  <c r="M23" i="118" s="1"/>
  <c r="J23" i="118"/>
  <c r="K22" i="118"/>
  <c r="M22" i="118" s="1"/>
  <c r="F21" i="118"/>
  <c r="G19" i="118"/>
  <c r="J20" i="118"/>
  <c r="H19" i="118"/>
  <c r="D19" i="118"/>
  <c r="J17" i="118"/>
  <c r="K16" i="118"/>
  <c r="M16" i="118" s="1"/>
  <c r="F15" i="118"/>
  <c r="G13" i="118"/>
  <c r="J14" i="118"/>
  <c r="H13" i="118"/>
  <c r="D13" i="118"/>
  <c r="L13" i="118" s="1"/>
  <c r="F10" i="118"/>
  <c r="C31" i="118"/>
  <c r="H8" i="118"/>
  <c r="I9" i="118"/>
  <c r="H30" i="118"/>
  <c r="H29" i="118" s="1"/>
  <c r="G8" i="118"/>
  <c r="C8" i="118"/>
  <c r="I30" i="118"/>
  <c r="H24" i="118"/>
  <c r="I25" i="118"/>
  <c r="G24" i="118"/>
  <c r="C24" i="118"/>
  <c r="C19" i="118"/>
  <c r="F20" i="118"/>
  <c r="C13" i="118"/>
  <c r="F14" i="118"/>
  <c r="K12" i="118"/>
  <c r="M12" i="118" s="1"/>
  <c r="F11" i="118"/>
  <c r="J10" i="118"/>
  <c r="G31" i="118"/>
  <c r="G29" i="118" s="1"/>
  <c r="L9" i="118"/>
  <c r="M9" i="118" s="1"/>
  <c r="J9" i="118"/>
  <c r="D8" i="118"/>
  <c r="E9" i="118"/>
  <c r="D30" i="118"/>
  <c r="N48" i="117"/>
  <c r="J46" i="117"/>
  <c r="N44" i="117"/>
  <c r="I43" i="117"/>
  <c r="H41" i="117"/>
  <c r="G41" i="117"/>
  <c r="J42" i="117"/>
  <c r="O37" i="117"/>
  <c r="O64" i="117"/>
  <c r="Q64" i="117" s="1"/>
  <c r="J63" i="117"/>
  <c r="P61" i="117"/>
  <c r="Q61" i="117" s="1"/>
  <c r="N61" i="117"/>
  <c r="O60" i="117"/>
  <c r="Q60" i="117" s="1"/>
  <c r="J59" i="117"/>
  <c r="P57" i="117"/>
  <c r="Q57" i="117" s="1"/>
  <c r="N57" i="117"/>
  <c r="O56" i="117"/>
  <c r="Q56" i="117" s="1"/>
  <c r="J55" i="117"/>
  <c r="P53" i="117"/>
  <c r="Q53" i="117" s="1"/>
  <c r="N53" i="117"/>
  <c r="O52" i="117"/>
  <c r="Q52" i="117" s="1"/>
  <c r="J51" i="117"/>
  <c r="P49" i="117"/>
  <c r="Q49" i="117" s="1"/>
  <c r="N49" i="117"/>
  <c r="O48" i="117"/>
  <c r="Q48" i="117" s="1"/>
  <c r="J47" i="117"/>
  <c r="P45" i="117"/>
  <c r="Q45" i="117" s="1"/>
  <c r="N45" i="117"/>
  <c r="O44" i="117"/>
  <c r="Q44" i="117" s="1"/>
  <c r="M43" i="117"/>
  <c r="L41" i="117"/>
  <c r="L40" i="117" s="1"/>
  <c r="J43" i="117"/>
  <c r="K41" i="117"/>
  <c r="N42" i="117"/>
  <c r="N37" i="117"/>
  <c r="L37" i="117"/>
  <c r="M37" i="117" s="1"/>
  <c r="H37" i="117"/>
  <c r="P37" i="117" s="1"/>
  <c r="H17" i="117"/>
  <c r="I18" i="117"/>
  <c r="H7" i="117"/>
  <c r="I8" i="117"/>
  <c r="N38" i="117"/>
  <c r="J38" i="117"/>
  <c r="P34" i="117"/>
  <c r="Q34" i="117" s="1"/>
  <c r="J34" i="117"/>
  <c r="P32" i="117"/>
  <c r="Q32" i="117" s="1"/>
  <c r="N32" i="117"/>
  <c r="O31" i="117"/>
  <c r="Q31" i="117" s="1"/>
  <c r="J30" i="117"/>
  <c r="P28" i="117"/>
  <c r="Q28" i="117" s="1"/>
  <c r="N28" i="117"/>
  <c r="O27" i="117"/>
  <c r="Q27" i="117" s="1"/>
  <c r="J26" i="117"/>
  <c r="P24" i="117"/>
  <c r="Q24" i="117" s="1"/>
  <c r="N24" i="117"/>
  <c r="O23" i="117"/>
  <c r="Q23" i="117" s="1"/>
  <c r="J22" i="117"/>
  <c r="P20" i="117"/>
  <c r="Q20" i="117" s="1"/>
  <c r="N20" i="117"/>
  <c r="O19" i="117"/>
  <c r="Q19" i="117" s="1"/>
  <c r="L17" i="117"/>
  <c r="M18" i="117"/>
  <c r="J18" i="117"/>
  <c r="K17" i="117"/>
  <c r="G17" i="117"/>
  <c r="J16" i="117"/>
  <c r="P14" i="117"/>
  <c r="Q14" i="117" s="1"/>
  <c r="N14" i="117"/>
  <c r="O13" i="117"/>
  <c r="Q13" i="117" s="1"/>
  <c r="J12" i="117"/>
  <c r="P10" i="117"/>
  <c r="Q10" i="117" s="1"/>
  <c r="N10" i="117"/>
  <c r="O9" i="117"/>
  <c r="Q9" i="117" s="1"/>
  <c r="L7" i="117"/>
  <c r="M8" i="117"/>
  <c r="J8" i="117"/>
  <c r="K7" i="117"/>
  <c r="G7" i="117"/>
  <c r="I63" i="115"/>
  <c r="J63" i="115"/>
  <c r="M62" i="115"/>
  <c r="P62" i="115"/>
  <c r="M61" i="115"/>
  <c r="N61" i="115"/>
  <c r="P61" i="115"/>
  <c r="Q61" i="115" s="1"/>
  <c r="N60" i="115"/>
  <c r="O60" i="115"/>
  <c r="Q60" i="115" s="1"/>
  <c r="M57" i="115"/>
  <c r="P57" i="115"/>
  <c r="O54" i="115"/>
  <c r="N53" i="115"/>
  <c r="O53" i="115"/>
  <c r="Q53" i="115" s="1"/>
  <c r="I52" i="115"/>
  <c r="J52" i="115"/>
  <c r="I47" i="115"/>
  <c r="P47" i="115"/>
  <c r="Q46" i="115"/>
  <c r="P42" i="115"/>
  <c r="Q42" i="115" s="1"/>
  <c r="N68" i="116"/>
  <c r="K68" i="113"/>
  <c r="L64" i="116"/>
  <c r="L40" i="116" s="1"/>
  <c r="M65" i="116"/>
  <c r="L65" i="113"/>
  <c r="K64" i="116"/>
  <c r="G64" i="116"/>
  <c r="I41" i="116"/>
  <c r="G37" i="116"/>
  <c r="J38" i="116"/>
  <c r="I34" i="116"/>
  <c r="J34" i="116"/>
  <c r="P34" i="116"/>
  <c r="Q34" i="116" s="1"/>
  <c r="M32" i="116"/>
  <c r="N32" i="116"/>
  <c r="P32" i="116"/>
  <c r="Q32" i="116" s="1"/>
  <c r="N31" i="116"/>
  <c r="O31" i="116"/>
  <c r="Q31" i="116" s="1"/>
  <c r="I26" i="116"/>
  <c r="J26" i="116"/>
  <c r="J25" i="116"/>
  <c r="M24" i="116"/>
  <c r="N24" i="116"/>
  <c r="P24" i="116"/>
  <c r="Q24" i="116" s="1"/>
  <c r="N23" i="116"/>
  <c r="O23" i="116"/>
  <c r="Q23" i="116" s="1"/>
  <c r="H17" i="116"/>
  <c r="I18" i="116"/>
  <c r="J18" i="116"/>
  <c r="I16" i="116"/>
  <c r="J16" i="116"/>
  <c r="M14" i="116"/>
  <c r="N14" i="116"/>
  <c r="P14" i="116"/>
  <c r="Q14" i="116" s="1"/>
  <c r="N13" i="116"/>
  <c r="O13" i="116"/>
  <c r="Q13" i="116" s="1"/>
  <c r="H7" i="116"/>
  <c r="I8" i="116"/>
  <c r="J8" i="116"/>
  <c r="O62" i="115"/>
  <c r="Q62" i="115" s="1"/>
  <c r="Q59" i="115"/>
  <c r="I59" i="115"/>
  <c r="J59" i="115"/>
  <c r="O57" i="115"/>
  <c r="I55" i="115"/>
  <c r="P55" i="115"/>
  <c r="Q54" i="115"/>
  <c r="M50" i="115"/>
  <c r="N50" i="115"/>
  <c r="I50" i="115"/>
  <c r="P50" i="115"/>
  <c r="Q50" i="115" s="1"/>
  <c r="M49" i="115"/>
  <c r="P49" i="115"/>
  <c r="Q49" i="115" s="1"/>
  <c r="O46" i="115"/>
  <c r="N45" i="115"/>
  <c r="O45" i="115"/>
  <c r="Q45" i="115" s="1"/>
  <c r="I44" i="115"/>
  <c r="J44" i="115"/>
  <c r="P43" i="115"/>
  <c r="P69" i="116"/>
  <c r="Q69" i="116" s="1"/>
  <c r="N69" i="116"/>
  <c r="O68" i="116"/>
  <c r="Q68" i="116" s="1"/>
  <c r="J67" i="116"/>
  <c r="N66" i="116"/>
  <c r="K66" i="113"/>
  <c r="P65" i="116"/>
  <c r="Q65" i="116" s="1"/>
  <c r="N65" i="116"/>
  <c r="H64" i="116"/>
  <c r="I65" i="116"/>
  <c r="M41" i="116"/>
  <c r="J41" i="116"/>
  <c r="J39" i="116"/>
  <c r="K37" i="116"/>
  <c r="N38" i="116"/>
  <c r="L37" i="116"/>
  <c r="H37" i="116"/>
  <c r="P37" i="116" s="1"/>
  <c r="P35" i="116"/>
  <c r="Q35" i="116" s="1"/>
  <c r="N35" i="116"/>
  <c r="I30" i="116"/>
  <c r="J30" i="116"/>
  <c r="M28" i="116"/>
  <c r="N28" i="116"/>
  <c r="P28" i="116"/>
  <c r="Q28" i="116" s="1"/>
  <c r="N27" i="116"/>
  <c r="O27" i="116"/>
  <c r="Q27" i="116" s="1"/>
  <c r="P26" i="116"/>
  <c r="Q26" i="116" s="1"/>
  <c r="I22" i="116"/>
  <c r="J22" i="116"/>
  <c r="M20" i="116"/>
  <c r="N20" i="116"/>
  <c r="P20" i="116"/>
  <c r="Q20" i="116" s="1"/>
  <c r="N19" i="116"/>
  <c r="K17" i="116"/>
  <c r="O19" i="116"/>
  <c r="Q19" i="116" s="1"/>
  <c r="P18" i="116"/>
  <c r="Q18" i="116" s="1"/>
  <c r="P16" i="116"/>
  <c r="Q16" i="116" s="1"/>
  <c r="I12" i="116"/>
  <c r="J12" i="116"/>
  <c r="J11" i="116"/>
  <c r="M10" i="116"/>
  <c r="N10" i="116"/>
  <c r="P10" i="116"/>
  <c r="Q10" i="116" s="1"/>
  <c r="N9" i="116"/>
  <c r="K7" i="116"/>
  <c r="O9" i="116"/>
  <c r="Q9" i="116" s="1"/>
  <c r="P8" i="116"/>
  <c r="Q8" i="116" s="1"/>
  <c r="M63" i="115"/>
  <c r="N62" i="115"/>
  <c r="I61" i="115"/>
  <c r="J60" i="115"/>
  <c r="M59" i="115"/>
  <c r="N58" i="115"/>
  <c r="N57" i="115"/>
  <c r="I56" i="115"/>
  <c r="J55" i="115"/>
  <c r="M54" i="115"/>
  <c r="I54" i="115"/>
  <c r="J53" i="115"/>
  <c r="M52" i="115"/>
  <c r="N51" i="115"/>
  <c r="N49" i="115"/>
  <c r="I48" i="115"/>
  <c r="J47" i="115"/>
  <c r="M46" i="115"/>
  <c r="I46" i="115"/>
  <c r="J45" i="115"/>
  <c r="M44" i="115"/>
  <c r="N43" i="115"/>
  <c r="L17" i="116"/>
  <c r="M18" i="116"/>
  <c r="G17" i="116"/>
  <c r="L7" i="116"/>
  <c r="M8" i="116"/>
  <c r="G7" i="116"/>
  <c r="M68" i="113"/>
  <c r="H69" i="113"/>
  <c r="H41" i="115"/>
  <c r="I42" i="115"/>
  <c r="K6" i="115"/>
  <c r="N7" i="115"/>
  <c r="P58" i="115"/>
  <c r="Q58" i="115" s="1"/>
  <c r="J58" i="115"/>
  <c r="P56" i="115"/>
  <c r="Q56" i="115" s="1"/>
  <c r="N56" i="115"/>
  <c r="O55" i="115"/>
  <c r="Q55" i="115" s="1"/>
  <c r="J54" i="115"/>
  <c r="P52" i="115"/>
  <c r="Q52" i="115" s="1"/>
  <c r="N52" i="115"/>
  <c r="O51" i="115"/>
  <c r="Q51" i="115" s="1"/>
  <c r="J50" i="115"/>
  <c r="P48" i="115"/>
  <c r="Q48" i="115" s="1"/>
  <c r="N48" i="115"/>
  <c r="O47" i="115"/>
  <c r="Q47" i="115" s="1"/>
  <c r="J46" i="115"/>
  <c r="P44" i="115"/>
  <c r="Q44" i="115" s="1"/>
  <c r="N44" i="115"/>
  <c r="O43" i="115"/>
  <c r="Q43" i="115" s="1"/>
  <c r="L41" i="115"/>
  <c r="L40" i="115" s="1"/>
  <c r="L5" i="115" s="1"/>
  <c r="M42" i="115"/>
  <c r="J42" i="115"/>
  <c r="K41" i="115"/>
  <c r="G41" i="115"/>
  <c r="O7" i="115"/>
  <c r="Q7" i="115" s="1"/>
  <c r="G6" i="115"/>
  <c r="J7" i="115"/>
  <c r="L69" i="113"/>
  <c r="G69" i="113"/>
  <c r="K67" i="113"/>
  <c r="G66" i="113"/>
  <c r="O66" i="113" s="1"/>
  <c r="K65" i="113"/>
  <c r="O65" i="113"/>
  <c r="L5" i="114"/>
  <c r="G68" i="113"/>
  <c r="H67" i="113"/>
  <c r="P67" i="113" s="1"/>
  <c r="H65" i="113"/>
  <c r="P65" i="113" s="1"/>
  <c r="I64" i="114"/>
  <c r="J64" i="114"/>
  <c r="K40" i="114"/>
  <c r="N41" i="114"/>
  <c r="O41" i="114"/>
  <c r="Q41" i="114" s="1"/>
  <c r="H40" i="114"/>
  <c r="P40" i="114" s="1"/>
  <c r="K6" i="114"/>
  <c r="N7" i="114"/>
  <c r="O7" i="114"/>
  <c r="Q7" i="114" s="1"/>
  <c r="P6" i="114"/>
  <c r="K69" i="113"/>
  <c r="H68" i="113"/>
  <c r="G67" i="113"/>
  <c r="L66" i="113"/>
  <c r="P66" i="113" s="1"/>
  <c r="Q66" i="113" s="1"/>
  <c r="G40" i="114"/>
  <c r="J41" i="114"/>
  <c r="G6" i="114"/>
  <c r="J7" i="114"/>
  <c r="J65" i="113"/>
  <c r="N41" i="113"/>
  <c r="K6" i="113"/>
  <c r="N7" i="113"/>
  <c r="J70" i="113"/>
  <c r="P68" i="113"/>
  <c r="N68" i="113"/>
  <c r="O67" i="113"/>
  <c r="Q67" i="113" s="1"/>
  <c r="K64" i="113"/>
  <c r="N65" i="113"/>
  <c r="L64" i="113"/>
  <c r="L40" i="113" s="1"/>
  <c r="L5" i="113" s="1"/>
  <c r="O41" i="113"/>
  <c r="Q41" i="113" s="1"/>
  <c r="J41" i="113"/>
  <c r="O7" i="113"/>
  <c r="Q7" i="113" s="1"/>
  <c r="G6" i="113"/>
  <c r="J7" i="113"/>
  <c r="I69" i="86"/>
  <c r="M67" i="86"/>
  <c r="J67" i="86"/>
  <c r="M66" i="86"/>
  <c r="I66" i="86"/>
  <c r="O69" i="86"/>
  <c r="Q69" i="86" s="1"/>
  <c r="J69" i="86"/>
  <c r="M68" i="86"/>
  <c r="J68" i="86"/>
  <c r="N67" i="86"/>
  <c r="P66" i="86"/>
  <c r="Q66" i="86" s="1"/>
  <c r="N66" i="86"/>
  <c r="P65" i="86"/>
  <c r="Q65" i="86" s="1"/>
  <c r="G64" i="86"/>
  <c r="J65" i="86"/>
  <c r="N41" i="86"/>
  <c r="K6" i="86"/>
  <c r="N7" i="86"/>
  <c r="J70" i="86"/>
  <c r="P68" i="86"/>
  <c r="Q68" i="86" s="1"/>
  <c r="N68" i="86"/>
  <c r="O67" i="86"/>
  <c r="Q67" i="86" s="1"/>
  <c r="J66" i="86"/>
  <c r="K64" i="86"/>
  <c r="N65" i="86"/>
  <c r="L64" i="86"/>
  <c r="L40" i="86" s="1"/>
  <c r="L5" i="86" s="1"/>
  <c r="H64" i="86"/>
  <c r="O41" i="86"/>
  <c r="Q41" i="86" s="1"/>
  <c r="G40" i="86"/>
  <c r="J41" i="86"/>
  <c r="O7" i="86"/>
  <c r="Q7" i="86" s="1"/>
  <c r="G6" i="86"/>
  <c r="J7" i="86"/>
  <c r="K64" i="13"/>
  <c r="G27" i="15"/>
  <c r="H27" i="14"/>
  <c r="G25" i="15"/>
  <c r="H25" i="14"/>
  <c r="C21" i="15"/>
  <c r="D21" i="14"/>
  <c r="D32" i="19"/>
  <c r="E65" i="15"/>
  <c r="K45" i="15"/>
  <c r="L45" i="15" s="1"/>
  <c r="K58" i="13"/>
  <c r="C40" i="15"/>
  <c r="D40" i="14"/>
  <c r="G26" i="15"/>
  <c r="I26" i="14"/>
  <c r="C23" i="15"/>
  <c r="D23" i="14"/>
  <c r="K12" i="14"/>
  <c r="K58" i="15"/>
  <c r="K70" i="16"/>
  <c r="I59" i="13"/>
  <c r="D56" i="13"/>
  <c r="D45" i="13"/>
  <c r="E44" i="13"/>
  <c r="L27" i="13"/>
  <c r="L25" i="13"/>
  <c r="L24" i="13"/>
  <c r="L17" i="13"/>
  <c r="L15" i="13"/>
  <c r="L14" i="13"/>
  <c r="L61" i="14"/>
  <c r="L52" i="14"/>
  <c r="L50" i="14"/>
  <c r="L49" i="14"/>
  <c r="H42" i="14"/>
  <c r="D42" i="14"/>
  <c r="E28" i="14"/>
  <c r="E23" i="14"/>
  <c r="E21" i="14"/>
  <c r="L66" i="15"/>
  <c r="I61" i="15"/>
  <c r="K61" i="15"/>
  <c r="L61" i="15" s="1"/>
  <c r="D60" i="15"/>
  <c r="E59" i="15"/>
  <c r="D56" i="15"/>
  <c r="I49" i="15"/>
  <c r="H46" i="15"/>
  <c r="D46" i="15"/>
  <c r="C10" i="19"/>
  <c r="L73" i="16"/>
  <c r="L71" i="16"/>
  <c r="L64" i="16"/>
  <c r="L51" i="16"/>
  <c r="L49" i="16"/>
  <c r="L48" i="16"/>
  <c r="L35" i="16"/>
  <c r="L33" i="16"/>
  <c r="L32" i="16"/>
  <c r="L19" i="16"/>
  <c r="J28" i="17"/>
  <c r="J20" i="17"/>
  <c r="J14" i="17"/>
  <c r="J8" i="17"/>
  <c r="J23" i="18"/>
  <c r="J13" i="18"/>
  <c r="F33" i="20"/>
  <c r="F26" i="20"/>
  <c r="F21" i="20"/>
  <c r="F16" i="20"/>
  <c r="F11" i="20"/>
  <c r="B7" i="12"/>
  <c r="H20" i="18"/>
  <c r="I20" i="18" s="1"/>
  <c r="D20" i="18"/>
  <c r="G10" i="18"/>
  <c r="G7" i="18" s="1"/>
  <c r="C10" i="18"/>
  <c r="H9" i="14"/>
  <c r="G9" i="15"/>
  <c r="F32" i="19"/>
  <c r="K49" i="15"/>
  <c r="G20" i="19"/>
  <c r="C28" i="15"/>
  <c r="D32" i="17"/>
  <c r="L57" i="12"/>
  <c r="L56" i="12"/>
  <c r="L49" i="12"/>
  <c r="L48" i="12"/>
  <c r="L39" i="12"/>
  <c r="D38" i="12"/>
  <c r="L31" i="12"/>
  <c r="L30" i="12"/>
  <c r="L23" i="12"/>
  <c r="L22" i="12"/>
  <c r="J18" i="12"/>
  <c r="L17" i="12"/>
  <c r="L16" i="12"/>
  <c r="L9" i="12"/>
  <c r="L69" i="13"/>
  <c r="L68" i="13"/>
  <c r="L66" i="13"/>
  <c r="K65" i="13"/>
  <c r="I65" i="13"/>
  <c r="J20" i="18"/>
  <c r="L63" i="13"/>
  <c r="I63" i="13"/>
  <c r="E63" i="13"/>
  <c r="J61" i="13"/>
  <c r="L61" i="13" s="1"/>
  <c r="D31" i="18"/>
  <c r="K56" i="13"/>
  <c r="D10" i="18"/>
  <c r="L39" i="13"/>
  <c r="L37" i="13"/>
  <c r="L36" i="13"/>
  <c r="L29" i="13"/>
  <c r="L28" i="13"/>
  <c r="L21" i="13"/>
  <c r="L20" i="13"/>
  <c r="L11" i="13"/>
  <c r="L10" i="13"/>
  <c r="L63" i="14"/>
  <c r="L62" i="14"/>
  <c r="L54" i="14"/>
  <c r="L53" i="14"/>
  <c r="L46" i="14"/>
  <c r="L45" i="14"/>
  <c r="E39" i="14"/>
  <c r="D36" i="14"/>
  <c r="D31" i="14"/>
  <c r="E31" i="14"/>
  <c r="J29" i="14"/>
  <c r="H28" i="14"/>
  <c r="H20" i="14"/>
  <c r="E20" i="14"/>
  <c r="D17" i="14"/>
  <c r="E17" i="14"/>
  <c r="D15" i="14"/>
  <c r="E15" i="14"/>
  <c r="H13" i="14"/>
  <c r="I13" i="14"/>
  <c r="H11" i="14"/>
  <c r="K9" i="14"/>
  <c r="D8" i="19"/>
  <c r="L68" i="15"/>
  <c r="L67" i="15"/>
  <c r="E64" i="15"/>
  <c r="H62" i="15"/>
  <c r="D62" i="15"/>
  <c r="D54" i="15"/>
  <c r="K54" i="15"/>
  <c r="K53" i="15"/>
  <c r="L53" i="15" s="1"/>
  <c r="G31" i="19"/>
  <c r="H10" i="19"/>
  <c r="E60" i="15"/>
  <c r="H58" i="15"/>
  <c r="D58" i="15"/>
  <c r="I57" i="15"/>
  <c r="K57" i="15"/>
  <c r="L57" i="15" s="1"/>
  <c r="E55" i="15"/>
  <c r="E51" i="15"/>
  <c r="G25" i="19"/>
  <c r="I45" i="15"/>
  <c r="G10" i="19"/>
  <c r="L75" i="16"/>
  <c r="L74" i="16"/>
  <c r="L61" i="16"/>
  <c r="L60" i="16"/>
  <c r="L53" i="16"/>
  <c r="L52" i="16"/>
  <c r="L45" i="16"/>
  <c r="L44" i="16"/>
  <c r="L39" i="16"/>
  <c r="L37" i="16"/>
  <c r="L36" i="16"/>
  <c r="L29" i="16"/>
  <c r="L28" i="16"/>
  <c r="L21" i="16"/>
  <c r="L20" i="16"/>
  <c r="L17" i="16"/>
  <c r="L16" i="16"/>
  <c r="L9" i="16"/>
  <c r="F7" i="16"/>
  <c r="B7" i="16"/>
  <c r="J7" i="12"/>
  <c r="G9" i="19"/>
  <c r="E65" i="12"/>
  <c r="C32" i="17"/>
  <c r="G41" i="12"/>
  <c r="L18" i="12"/>
  <c r="C7" i="12"/>
  <c r="C6" i="12" s="1"/>
  <c r="E8" i="12"/>
  <c r="E65" i="13"/>
  <c r="C32" i="18"/>
  <c r="F32" i="18" s="1"/>
  <c r="E54" i="13"/>
  <c r="J54" i="13"/>
  <c r="C30" i="18"/>
  <c r="J38" i="13"/>
  <c r="B7" i="13"/>
  <c r="J8" i="13"/>
  <c r="J69" i="16"/>
  <c r="G68" i="16"/>
  <c r="I68" i="16" s="1"/>
  <c r="H68" i="14"/>
  <c r="E68" i="14"/>
  <c r="B68" i="16"/>
  <c r="D68" i="16" s="1"/>
  <c r="H67" i="14"/>
  <c r="I67" i="14"/>
  <c r="D67" i="14"/>
  <c r="C67" i="16"/>
  <c r="E67" i="16" s="1"/>
  <c r="K67" i="14"/>
  <c r="L67" i="14" s="1"/>
  <c r="G66" i="16"/>
  <c r="K66" i="16" s="1"/>
  <c r="H66" i="14"/>
  <c r="K66" i="14"/>
  <c r="H40" i="14"/>
  <c r="K40" i="14"/>
  <c r="E40" i="14"/>
  <c r="B40" i="15"/>
  <c r="E40" i="15" s="1"/>
  <c r="G38" i="14"/>
  <c r="I39" i="14"/>
  <c r="K39" i="14"/>
  <c r="H37" i="14"/>
  <c r="I37" i="14"/>
  <c r="K37" i="14"/>
  <c r="I36" i="14"/>
  <c r="J36" i="14"/>
  <c r="L36" i="14" s="1"/>
  <c r="J34" i="14"/>
  <c r="I33" i="14"/>
  <c r="F33" i="15"/>
  <c r="G29" i="19" s="1"/>
  <c r="J33" i="14"/>
  <c r="L33" i="14" s="1"/>
  <c r="D32" i="14"/>
  <c r="E32" i="14"/>
  <c r="B28" i="15"/>
  <c r="J28" i="14"/>
  <c r="C27" i="15"/>
  <c r="D27" i="14"/>
  <c r="K27" i="14"/>
  <c r="C25" i="15"/>
  <c r="D25" i="15" s="1"/>
  <c r="D25" i="14"/>
  <c r="J24" i="15"/>
  <c r="G23" i="15"/>
  <c r="H23" i="15" s="1"/>
  <c r="H23" i="14"/>
  <c r="H22" i="14"/>
  <c r="G22" i="15"/>
  <c r="I22" i="15" s="1"/>
  <c r="I22" i="14"/>
  <c r="D22" i="14"/>
  <c r="C22" i="15"/>
  <c r="K22" i="14"/>
  <c r="L22" i="14" s="1"/>
  <c r="G21" i="15"/>
  <c r="H21" i="14"/>
  <c r="K21" i="14"/>
  <c r="G17" i="15"/>
  <c r="H17" i="15" s="1"/>
  <c r="H17" i="14"/>
  <c r="H16" i="14"/>
  <c r="G16" i="15"/>
  <c r="I16" i="15" s="1"/>
  <c r="I16" i="14"/>
  <c r="D16" i="14"/>
  <c r="C16" i="15"/>
  <c r="K16" i="14"/>
  <c r="L16" i="14" s="1"/>
  <c r="G15" i="15"/>
  <c r="H15" i="14"/>
  <c r="K15" i="14"/>
  <c r="J12" i="14"/>
  <c r="I11" i="14"/>
  <c r="J11" i="14"/>
  <c r="L11" i="14" s="1"/>
  <c r="D10" i="14"/>
  <c r="E10" i="14"/>
  <c r="G8" i="19"/>
  <c r="H65" i="15"/>
  <c r="H32" i="19"/>
  <c r="I65" i="15"/>
  <c r="K65" i="15"/>
  <c r="H64" i="15"/>
  <c r="K64" i="15"/>
  <c r="H31" i="19"/>
  <c r="I31" i="19" s="1"/>
  <c r="H50" i="15"/>
  <c r="D50" i="15"/>
  <c r="D31" i="19"/>
  <c r="D20" i="19"/>
  <c r="D48" i="15"/>
  <c r="D10" i="19"/>
  <c r="E10" i="19" s="1"/>
  <c r="E43" i="15"/>
  <c r="D40" i="15"/>
  <c r="G39" i="15"/>
  <c r="K39" i="15" s="1"/>
  <c r="F36" i="15"/>
  <c r="I36" i="15" s="1"/>
  <c r="J33" i="15"/>
  <c r="C32" i="15"/>
  <c r="E32" i="15" s="1"/>
  <c r="G28" i="15"/>
  <c r="E27" i="15"/>
  <c r="B23" i="15"/>
  <c r="C9" i="19" s="1"/>
  <c r="B21" i="15"/>
  <c r="C19" i="19" s="1"/>
  <c r="B17" i="15"/>
  <c r="D17" i="15" s="1"/>
  <c r="B15" i="15"/>
  <c r="D15" i="15" s="1"/>
  <c r="F13" i="15"/>
  <c r="G23" i="19" s="1"/>
  <c r="B12" i="15"/>
  <c r="F11" i="15"/>
  <c r="H11" i="15" s="1"/>
  <c r="H13" i="19"/>
  <c r="D79" i="16"/>
  <c r="K79" i="16"/>
  <c r="G67" i="16"/>
  <c r="H67" i="16" s="1"/>
  <c r="E32" i="17"/>
  <c r="E31" i="17"/>
  <c r="F31" i="17"/>
  <c r="G32" i="18"/>
  <c r="J32" i="18" s="1"/>
  <c r="E28" i="18"/>
  <c r="F28" i="18"/>
  <c r="D15" i="18"/>
  <c r="E14" i="18"/>
  <c r="F14" i="18"/>
  <c r="E8" i="18"/>
  <c r="F8" i="18"/>
  <c r="D7" i="20"/>
  <c r="E8" i="20"/>
  <c r="F8" i="20"/>
  <c r="L68" i="12"/>
  <c r="K65" i="12"/>
  <c r="L65" i="12" s="1"/>
  <c r="H65" i="12"/>
  <c r="I65" i="12"/>
  <c r="G32" i="17"/>
  <c r="J32" i="17" s="1"/>
  <c r="L62" i="12"/>
  <c r="L58" i="12"/>
  <c r="L54" i="12"/>
  <c r="L50" i="12"/>
  <c r="L46" i="12"/>
  <c r="K42" i="12"/>
  <c r="L42" i="12" s="1"/>
  <c r="I42" i="12"/>
  <c r="C41" i="12"/>
  <c r="L40" i="12"/>
  <c r="J38" i="12"/>
  <c r="L38" i="12" s="1"/>
  <c r="H38" i="12"/>
  <c r="H30" i="17"/>
  <c r="I30" i="17" s="1"/>
  <c r="E38" i="12"/>
  <c r="L36" i="12"/>
  <c r="L32" i="12"/>
  <c r="L28" i="12"/>
  <c r="L24" i="12"/>
  <c r="L20" i="12"/>
  <c r="H18" i="12"/>
  <c r="F7" i="12"/>
  <c r="J8" i="12"/>
  <c r="L8" i="12" s="1"/>
  <c r="G31" i="18"/>
  <c r="C31" i="18"/>
  <c r="F31" i="18" s="1"/>
  <c r="K47" i="13"/>
  <c r="G25" i="18"/>
  <c r="E45" i="13"/>
  <c r="J45" i="13"/>
  <c r="G15" i="18"/>
  <c r="E10" i="18"/>
  <c r="L38" i="13"/>
  <c r="H18" i="13"/>
  <c r="I18" i="13"/>
  <c r="D18" i="13"/>
  <c r="K18" i="13"/>
  <c r="L18" i="13" s="1"/>
  <c r="F7" i="13"/>
  <c r="D69" i="14"/>
  <c r="E69" i="14"/>
  <c r="K68" i="14"/>
  <c r="J66" i="14"/>
  <c r="L66" i="14" s="1"/>
  <c r="F41" i="14"/>
  <c r="J42" i="14"/>
  <c r="L42" i="14" s="1"/>
  <c r="J40" i="14"/>
  <c r="J39" i="14"/>
  <c r="J39" i="15"/>
  <c r="I39" i="15"/>
  <c r="J37" i="14"/>
  <c r="J37" i="15"/>
  <c r="L35" i="14"/>
  <c r="D35" i="14"/>
  <c r="E35" i="14"/>
  <c r="L34" i="14"/>
  <c r="C33" i="15"/>
  <c r="E33" i="15" s="1"/>
  <c r="D33" i="14"/>
  <c r="J32" i="15"/>
  <c r="G31" i="15"/>
  <c r="I31" i="15" s="1"/>
  <c r="H31" i="14"/>
  <c r="H30" i="14"/>
  <c r="G30" i="15"/>
  <c r="I30" i="15" s="1"/>
  <c r="I30" i="14"/>
  <c r="D30" i="14"/>
  <c r="C30" i="15"/>
  <c r="K30" i="14"/>
  <c r="L30" i="14" s="1"/>
  <c r="G29" i="15"/>
  <c r="H29" i="14"/>
  <c r="K29" i="14"/>
  <c r="L29" i="14" s="1"/>
  <c r="G24" i="19"/>
  <c r="I27" i="14"/>
  <c r="F27" i="15"/>
  <c r="H27" i="15" s="1"/>
  <c r="B26" i="15"/>
  <c r="J26" i="15" s="1"/>
  <c r="J26" i="14"/>
  <c r="L26" i="14" s="1"/>
  <c r="I25" i="14"/>
  <c r="F25" i="15"/>
  <c r="J25" i="14"/>
  <c r="L25" i="14" s="1"/>
  <c r="D24" i="14"/>
  <c r="E24" i="14"/>
  <c r="K23" i="14"/>
  <c r="J21" i="14"/>
  <c r="L21" i="14" s="1"/>
  <c r="D19" i="19"/>
  <c r="B20" i="15"/>
  <c r="J20" i="14"/>
  <c r="H19" i="15"/>
  <c r="D19" i="14"/>
  <c r="K19" i="14"/>
  <c r="K17" i="14"/>
  <c r="J15" i="14"/>
  <c r="B14" i="15"/>
  <c r="J14" i="15" s="1"/>
  <c r="J14" i="14"/>
  <c r="H13" i="15"/>
  <c r="H23" i="19"/>
  <c r="D13" i="14"/>
  <c r="K13" i="14"/>
  <c r="L12" i="14"/>
  <c r="C11" i="15"/>
  <c r="D11" i="14"/>
  <c r="C13" i="19"/>
  <c r="J10" i="15"/>
  <c r="J65" i="15"/>
  <c r="J64" i="15"/>
  <c r="K50" i="15"/>
  <c r="D25" i="19"/>
  <c r="E47" i="15"/>
  <c r="K46" i="15"/>
  <c r="H15" i="19"/>
  <c r="E44" i="15"/>
  <c r="C15" i="19"/>
  <c r="J10" i="19"/>
  <c r="G40" i="15"/>
  <c r="K40" i="15" s="1"/>
  <c r="G37" i="15"/>
  <c r="K37" i="15" s="1"/>
  <c r="C36" i="15"/>
  <c r="F35" i="15"/>
  <c r="J35" i="15" s="1"/>
  <c r="B34" i="15"/>
  <c r="J34" i="15" s="1"/>
  <c r="D33" i="15"/>
  <c r="B31" i="15"/>
  <c r="D31" i="15" s="1"/>
  <c r="B29" i="15"/>
  <c r="C29" i="19" s="1"/>
  <c r="D24" i="19"/>
  <c r="D27" i="15"/>
  <c r="C24" i="15"/>
  <c r="E24" i="15" s="1"/>
  <c r="G19" i="19"/>
  <c r="G20" i="15"/>
  <c r="H14" i="19" s="1"/>
  <c r="C19" i="15"/>
  <c r="G28" i="19"/>
  <c r="G14" i="15"/>
  <c r="H8" i="19" s="1"/>
  <c r="C13" i="15"/>
  <c r="C10" i="15"/>
  <c r="D10" i="15" s="1"/>
  <c r="D9" i="15"/>
  <c r="J70" i="16"/>
  <c r="L70" i="16" s="1"/>
  <c r="C69" i="16"/>
  <c r="D67" i="16"/>
  <c r="D30" i="17"/>
  <c r="E30" i="17" s="1"/>
  <c r="E29" i="17"/>
  <c r="F29" i="17"/>
  <c r="E25" i="17"/>
  <c r="F25" i="17"/>
  <c r="E23" i="17"/>
  <c r="F23" i="17"/>
  <c r="E19" i="17"/>
  <c r="F19" i="17"/>
  <c r="G17" i="17"/>
  <c r="E15" i="17"/>
  <c r="F15" i="17"/>
  <c r="E13" i="17"/>
  <c r="F13" i="17"/>
  <c r="E9" i="17"/>
  <c r="F9" i="17"/>
  <c r="G7" i="17"/>
  <c r="D25" i="18"/>
  <c r="E24" i="18"/>
  <c r="F24" i="18"/>
  <c r="G22" i="18"/>
  <c r="E18" i="18"/>
  <c r="F18" i="18"/>
  <c r="E32" i="19"/>
  <c r="D28" i="19"/>
  <c r="H20" i="19"/>
  <c r="I20" i="19" s="1"/>
  <c r="D18" i="12"/>
  <c r="L14" i="12"/>
  <c r="L10" i="12"/>
  <c r="G7" i="12"/>
  <c r="G6" i="12" s="1"/>
  <c r="L67" i="13"/>
  <c r="I32" i="18"/>
  <c r="D60" i="13"/>
  <c r="D58" i="13"/>
  <c r="H56" i="13"/>
  <c r="E56" i="13"/>
  <c r="H53" i="13"/>
  <c r="J53" i="13"/>
  <c r="H31" i="18"/>
  <c r="D49" i="13"/>
  <c r="C20" i="18"/>
  <c r="F20" i="18" s="1"/>
  <c r="H47" i="13"/>
  <c r="H25" i="18"/>
  <c r="I25" i="18" s="1"/>
  <c r="E47" i="13"/>
  <c r="C25" i="18"/>
  <c r="H44" i="13"/>
  <c r="H15" i="18"/>
  <c r="J44" i="13"/>
  <c r="C15" i="18"/>
  <c r="H10" i="18"/>
  <c r="I10" i="18" s="1"/>
  <c r="L40" i="13"/>
  <c r="H38" i="13"/>
  <c r="H30" i="18"/>
  <c r="I30" i="18" s="1"/>
  <c r="D38" i="13"/>
  <c r="L34" i="13"/>
  <c r="L30" i="13"/>
  <c r="L26" i="13"/>
  <c r="L22" i="13"/>
  <c r="L16" i="13"/>
  <c r="L12" i="13"/>
  <c r="H69" i="14"/>
  <c r="I68" i="14"/>
  <c r="I66" i="14"/>
  <c r="F66" i="16"/>
  <c r="I66" i="16" s="1"/>
  <c r="L64" i="14"/>
  <c r="L59" i="14"/>
  <c r="L55" i="14"/>
  <c r="L51" i="14"/>
  <c r="L47" i="14"/>
  <c r="L43" i="14"/>
  <c r="I40" i="14"/>
  <c r="C38" i="14"/>
  <c r="K38" i="14" s="1"/>
  <c r="D37" i="14"/>
  <c r="E36" i="14"/>
  <c r="H35" i="14"/>
  <c r="H34" i="14"/>
  <c r="D34" i="14"/>
  <c r="E33" i="14"/>
  <c r="H32" i="14"/>
  <c r="I31" i="14"/>
  <c r="I29" i="14"/>
  <c r="D28" i="14"/>
  <c r="E27" i="14"/>
  <c r="H26" i="14"/>
  <c r="D26" i="14"/>
  <c r="E25" i="14"/>
  <c r="H24" i="14"/>
  <c r="I23" i="14"/>
  <c r="I21" i="14"/>
  <c r="D20" i="14"/>
  <c r="I17" i="14"/>
  <c r="I15" i="14"/>
  <c r="D14" i="14"/>
  <c r="E13" i="14"/>
  <c r="H12" i="14"/>
  <c r="D12" i="14"/>
  <c r="E11" i="14"/>
  <c r="H10" i="14"/>
  <c r="L69" i="15"/>
  <c r="D65" i="15"/>
  <c r="J59" i="15"/>
  <c r="E56" i="15"/>
  <c r="J51" i="15"/>
  <c r="C31" i="19"/>
  <c r="F31" i="19" s="1"/>
  <c r="E48" i="15"/>
  <c r="H25" i="19"/>
  <c r="I25" i="19" s="1"/>
  <c r="C25" i="19"/>
  <c r="G15" i="19"/>
  <c r="J15" i="19" s="1"/>
  <c r="D15" i="19"/>
  <c r="E15" i="19" s="1"/>
  <c r="J43" i="15"/>
  <c r="F40" i="15"/>
  <c r="H40" i="15" s="1"/>
  <c r="B36" i="15"/>
  <c r="G35" i="15"/>
  <c r="G34" i="15"/>
  <c r="H34" i="15" s="1"/>
  <c r="C34" i="15"/>
  <c r="G32" i="15"/>
  <c r="H32" i="15" s="1"/>
  <c r="G24" i="15"/>
  <c r="H24" i="15" s="1"/>
  <c r="B13" i="15"/>
  <c r="G12" i="15"/>
  <c r="H18" i="19" s="1"/>
  <c r="I18" i="19" s="1"/>
  <c r="C12" i="15"/>
  <c r="D18" i="19" s="1"/>
  <c r="L80" i="16"/>
  <c r="E79" i="16"/>
  <c r="L76" i="16"/>
  <c r="L72" i="16"/>
  <c r="H70" i="16"/>
  <c r="G69" i="16"/>
  <c r="H69" i="16" s="1"/>
  <c r="C30" i="20"/>
  <c r="F30" i="20" s="1"/>
  <c r="J38" i="16"/>
  <c r="L38" i="16" s="1"/>
  <c r="J18" i="16"/>
  <c r="E28" i="17"/>
  <c r="F28" i="17"/>
  <c r="E24" i="17"/>
  <c r="F24" i="17"/>
  <c r="G22" i="17"/>
  <c r="E20" i="17"/>
  <c r="F20" i="17"/>
  <c r="E18" i="17"/>
  <c r="F18" i="17"/>
  <c r="E14" i="17"/>
  <c r="F14" i="17"/>
  <c r="G12" i="17"/>
  <c r="E10" i="17"/>
  <c r="F10" i="17"/>
  <c r="E8" i="17"/>
  <c r="F8" i="17"/>
  <c r="D30" i="18"/>
  <c r="E30" i="18" s="1"/>
  <c r="E29" i="18"/>
  <c r="F29" i="18"/>
  <c r="G27" i="18"/>
  <c r="E23" i="18"/>
  <c r="F23" i="18"/>
  <c r="E19" i="18"/>
  <c r="F19" i="18"/>
  <c r="G17" i="18"/>
  <c r="E13" i="18"/>
  <c r="F13" i="18"/>
  <c r="E9" i="18"/>
  <c r="F9" i="18"/>
  <c r="C20" i="19"/>
  <c r="I33" i="20"/>
  <c r="J33" i="20"/>
  <c r="I31" i="20"/>
  <c r="J31" i="20"/>
  <c r="I29" i="20"/>
  <c r="J29" i="20"/>
  <c r="I26" i="20"/>
  <c r="J26" i="20"/>
  <c r="I24" i="20"/>
  <c r="J24" i="20"/>
  <c r="I21" i="20"/>
  <c r="J21" i="20"/>
  <c r="I19" i="20"/>
  <c r="J19" i="20"/>
  <c r="I16" i="20"/>
  <c r="J16" i="20"/>
  <c r="I14" i="20"/>
  <c r="J14" i="20"/>
  <c r="I11" i="20"/>
  <c r="J11" i="20"/>
  <c r="I9" i="20"/>
  <c r="J9" i="20"/>
  <c r="L62" i="16"/>
  <c r="L58" i="16"/>
  <c r="L54" i="16"/>
  <c r="L50" i="16"/>
  <c r="L46" i="16"/>
  <c r="L40" i="16"/>
  <c r="H38" i="16"/>
  <c r="L34" i="16"/>
  <c r="L30" i="16"/>
  <c r="L26" i="16"/>
  <c r="L22" i="16"/>
  <c r="H18" i="16"/>
  <c r="L14" i="16"/>
  <c r="L10" i="16"/>
  <c r="I31" i="17"/>
  <c r="I29" i="17"/>
  <c r="I28" i="17"/>
  <c r="C27" i="17"/>
  <c r="I25" i="17"/>
  <c r="I24" i="17"/>
  <c r="I23" i="17"/>
  <c r="C22" i="17"/>
  <c r="I20" i="17"/>
  <c r="I19" i="17"/>
  <c r="I18" i="17"/>
  <c r="C17" i="17"/>
  <c r="I15" i="17"/>
  <c r="I14" i="17"/>
  <c r="I13" i="17"/>
  <c r="C12" i="17"/>
  <c r="I10" i="17"/>
  <c r="I9" i="17"/>
  <c r="I8" i="17"/>
  <c r="C7" i="17"/>
  <c r="C5" i="17" s="1"/>
  <c r="I29" i="18"/>
  <c r="I28" i="18"/>
  <c r="I24" i="18"/>
  <c r="I23" i="18"/>
  <c r="C22" i="18"/>
  <c r="I19" i="18"/>
  <c r="I18" i="18"/>
  <c r="C17" i="18"/>
  <c r="I14" i="18"/>
  <c r="I13" i="18"/>
  <c r="C12" i="18"/>
  <c r="I9" i="18"/>
  <c r="I8" i="18"/>
  <c r="C7" i="18"/>
  <c r="I34" i="20"/>
  <c r="J34" i="20"/>
  <c r="H30" i="20"/>
  <c r="I30" i="20" s="1"/>
  <c r="I28" i="20"/>
  <c r="J28" i="20"/>
  <c r="I25" i="20"/>
  <c r="J25" i="20"/>
  <c r="I23" i="20"/>
  <c r="J23" i="20"/>
  <c r="C22" i="20"/>
  <c r="I20" i="20"/>
  <c r="J20" i="20"/>
  <c r="I18" i="20"/>
  <c r="J18" i="20"/>
  <c r="C17" i="20"/>
  <c r="I15" i="20"/>
  <c r="J15" i="20"/>
  <c r="I13" i="20"/>
  <c r="J13" i="20"/>
  <c r="C12" i="20"/>
  <c r="I10" i="20"/>
  <c r="J10" i="20"/>
  <c r="I8" i="20"/>
  <c r="J8" i="20"/>
  <c r="E34" i="20"/>
  <c r="E33" i="20"/>
  <c r="E31" i="20"/>
  <c r="E29" i="20"/>
  <c r="E28" i="20"/>
  <c r="E26" i="20"/>
  <c r="E25" i="20"/>
  <c r="E24" i="20"/>
  <c r="G22" i="20"/>
  <c r="E23" i="20"/>
  <c r="E21" i="20"/>
  <c r="E20" i="20"/>
  <c r="E19" i="20"/>
  <c r="G17" i="20"/>
  <c r="E18" i="20"/>
  <c r="E16" i="20"/>
  <c r="E15" i="20"/>
  <c r="E14" i="20"/>
  <c r="G12" i="20"/>
  <c r="E13" i="20"/>
  <c r="E11" i="20"/>
  <c r="E10" i="20"/>
  <c r="E9" i="20"/>
  <c r="G7" i="20"/>
  <c r="C7" i="20"/>
  <c r="E7" i="20" s="1"/>
  <c r="H22" i="20"/>
  <c r="I22" i="20" s="1"/>
  <c r="D22" i="20"/>
  <c r="H17" i="20"/>
  <c r="D17" i="20"/>
  <c r="E17" i="20" s="1"/>
  <c r="H12" i="20"/>
  <c r="I12" i="20" s="1"/>
  <c r="D12" i="20"/>
  <c r="H7" i="20"/>
  <c r="H12" i="19"/>
  <c r="H27" i="18"/>
  <c r="J27" i="18" s="1"/>
  <c r="D27" i="18"/>
  <c r="H22" i="18"/>
  <c r="I22" i="18" s="1"/>
  <c r="D22" i="18"/>
  <c r="F22" i="18" s="1"/>
  <c r="D17" i="18"/>
  <c r="F17" i="18" s="1"/>
  <c r="H12" i="18"/>
  <c r="D12" i="18"/>
  <c r="F12" i="18" s="1"/>
  <c r="D7" i="18"/>
  <c r="H27" i="17"/>
  <c r="H22" i="17"/>
  <c r="D22" i="17"/>
  <c r="H17" i="17"/>
  <c r="D17" i="17"/>
  <c r="H12" i="17"/>
  <c r="I12" i="17" s="1"/>
  <c r="D12" i="17"/>
  <c r="H7" i="17"/>
  <c r="D7" i="17"/>
  <c r="K62" i="15"/>
  <c r="D61" i="15"/>
  <c r="E61" i="15"/>
  <c r="H60" i="15"/>
  <c r="K60" i="15"/>
  <c r="H59" i="15"/>
  <c r="I59" i="15"/>
  <c r="K59" i="15"/>
  <c r="L59" i="15" s="1"/>
  <c r="I58" i="15"/>
  <c r="J58" i="15"/>
  <c r="L58" i="15" s="1"/>
  <c r="D53" i="15"/>
  <c r="E53" i="15"/>
  <c r="H52" i="15"/>
  <c r="K52" i="15"/>
  <c r="H51" i="15"/>
  <c r="I51" i="15"/>
  <c r="K51" i="15"/>
  <c r="L51" i="15" s="1"/>
  <c r="I50" i="15"/>
  <c r="J50" i="15"/>
  <c r="D45" i="15"/>
  <c r="E45" i="15"/>
  <c r="H44" i="15"/>
  <c r="K44" i="15"/>
  <c r="G42" i="15"/>
  <c r="G41" i="15" s="1"/>
  <c r="I43" i="15"/>
  <c r="K43" i="15"/>
  <c r="I40" i="15"/>
  <c r="K31" i="15"/>
  <c r="H26" i="15"/>
  <c r="I26" i="15"/>
  <c r="K26" i="15"/>
  <c r="H25" i="15"/>
  <c r="J22" i="15"/>
  <c r="I21" i="15"/>
  <c r="D20" i="15"/>
  <c r="J16" i="15"/>
  <c r="J15" i="15"/>
  <c r="H9" i="15"/>
  <c r="K9" i="15"/>
  <c r="I79" i="16"/>
  <c r="J79" i="16"/>
  <c r="D66" i="16"/>
  <c r="E66" i="16"/>
  <c r="D18" i="16"/>
  <c r="E18" i="16"/>
  <c r="G7" i="16"/>
  <c r="H7" i="16" s="1"/>
  <c r="H8" i="16"/>
  <c r="I8" i="16"/>
  <c r="K8" i="16"/>
  <c r="L8" i="16" s="1"/>
  <c r="I7" i="16"/>
  <c r="H63" i="15"/>
  <c r="I63" i="15"/>
  <c r="K63" i="15"/>
  <c r="L63" i="15" s="1"/>
  <c r="I62" i="15"/>
  <c r="J62" i="15"/>
  <c r="J60" i="15"/>
  <c r="L60" i="15" s="1"/>
  <c r="D57" i="15"/>
  <c r="E57" i="15"/>
  <c r="H56" i="15"/>
  <c r="K56" i="15"/>
  <c r="L56" i="15" s="1"/>
  <c r="H55" i="15"/>
  <c r="I55" i="15"/>
  <c r="K55" i="15"/>
  <c r="L55" i="15" s="1"/>
  <c r="I54" i="15"/>
  <c r="J54" i="15"/>
  <c r="L54" i="15" s="1"/>
  <c r="J52" i="15"/>
  <c r="L52" i="15" s="1"/>
  <c r="L49" i="15"/>
  <c r="D49" i="15"/>
  <c r="E49" i="15"/>
  <c r="H48" i="15"/>
  <c r="K48" i="15"/>
  <c r="L48" i="15" s="1"/>
  <c r="H47" i="15"/>
  <c r="I47" i="15"/>
  <c r="K47" i="15"/>
  <c r="L47" i="15" s="1"/>
  <c r="I46" i="15"/>
  <c r="J46" i="15"/>
  <c r="J44" i="15"/>
  <c r="L44" i="15" s="1"/>
  <c r="L39" i="15"/>
  <c r="C38" i="15"/>
  <c r="D30" i="19" s="1"/>
  <c r="E39" i="15"/>
  <c r="D37" i="15"/>
  <c r="E37" i="15"/>
  <c r="H36" i="15"/>
  <c r="K36" i="15"/>
  <c r="H35" i="15"/>
  <c r="K35" i="15"/>
  <c r="I34" i="15"/>
  <c r="D34" i="15"/>
  <c r="K34" i="15"/>
  <c r="L34" i="15" s="1"/>
  <c r="H33" i="15"/>
  <c r="K33" i="15"/>
  <c r="L33" i="15" s="1"/>
  <c r="J30" i="15"/>
  <c r="I29" i="15"/>
  <c r="D28" i="15"/>
  <c r="K27" i="15"/>
  <c r="J25" i="15"/>
  <c r="D23" i="15"/>
  <c r="K17" i="15"/>
  <c r="H12" i="15"/>
  <c r="I12" i="15"/>
  <c r="D70" i="16"/>
  <c r="E70" i="16"/>
  <c r="H68" i="16"/>
  <c r="K68" i="16"/>
  <c r="I67" i="16"/>
  <c r="J67" i="16"/>
  <c r="H42" i="16"/>
  <c r="I42" i="16"/>
  <c r="K42" i="16"/>
  <c r="L42" i="16" s="1"/>
  <c r="D38" i="16"/>
  <c r="E38" i="16"/>
  <c r="K18" i="16"/>
  <c r="L18" i="16" s="1"/>
  <c r="J7" i="16"/>
  <c r="I64" i="15"/>
  <c r="D63" i="15"/>
  <c r="E62" i="15"/>
  <c r="H61" i="15"/>
  <c r="I60" i="15"/>
  <c r="D59" i="15"/>
  <c r="E58" i="15"/>
  <c r="H57" i="15"/>
  <c r="I56" i="15"/>
  <c r="D55" i="15"/>
  <c r="E54" i="15"/>
  <c r="H53" i="15"/>
  <c r="I52" i="15"/>
  <c r="D51" i="15"/>
  <c r="E50" i="15"/>
  <c r="H49" i="15"/>
  <c r="I48" i="15"/>
  <c r="D47" i="15"/>
  <c r="E46" i="15"/>
  <c r="H45" i="15"/>
  <c r="I44" i="15"/>
  <c r="C42" i="15"/>
  <c r="K42" i="15" s="1"/>
  <c r="G38" i="15"/>
  <c r="H30" i="19" s="1"/>
  <c r="D35" i="15"/>
  <c r="I33" i="15"/>
  <c r="E31" i="15"/>
  <c r="H30" i="15"/>
  <c r="D30" i="15"/>
  <c r="H28" i="15"/>
  <c r="I27" i="15"/>
  <c r="I25" i="15"/>
  <c r="E23" i="15"/>
  <c r="D22" i="15"/>
  <c r="H20" i="15"/>
  <c r="H16" i="15"/>
  <c r="H14" i="15"/>
  <c r="I13" i="15"/>
  <c r="J11" i="15"/>
  <c r="E10" i="15"/>
  <c r="B65" i="16"/>
  <c r="C32" i="20" s="1"/>
  <c r="D42" i="16"/>
  <c r="C7" i="16"/>
  <c r="E7" i="16" s="1"/>
  <c r="D8" i="16"/>
  <c r="E11" i="15"/>
  <c r="H10" i="15"/>
  <c r="C41" i="15"/>
  <c r="K41" i="15" s="1"/>
  <c r="F42" i="15"/>
  <c r="B42" i="15"/>
  <c r="F38" i="15"/>
  <c r="G30" i="19" s="1"/>
  <c r="B38" i="15"/>
  <c r="C30" i="19" s="1"/>
  <c r="F30" i="19" s="1"/>
  <c r="I19" i="15"/>
  <c r="C18" i="15"/>
  <c r="I9" i="15"/>
  <c r="C8" i="15"/>
  <c r="H43" i="15"/>
  <c r="D43" i="15"/>
  <c r="H39" i="15"/>
  <c r="D39" i="15"/>
  <c r="E34" i="15"/>
  <c r="K32" i="15"/>
  <c r="L32" i="15" s="1"/>
  <c r="J31" i="15"/>
  <c r="K28" i="15"/>
  <c r="J27" i="15"/>
  <c r="K24" i="15"/>
  <c r="L24" i="15" s="1"/>
  <c r="I24" i="15"/>
  <c r="J23" i="15"/>
  <c r="K20" i="15"/>
  <c r="I20" i="15"/>
  <c r="J19" i="15"/>
  <c r="E19" i="15"/>
  <c r="E16" i="15"/>
  <c r="K14" i="15"/>
  <c r="E12" i="15"/>
  <c r="I10" i="15"/>
  <c r="J9" i="15"/>
  <c r="B8" i="15"/>
  <c r="E9" i="15"/>
  <c r="J64" i="13"/>
  <c r="D62" i="13"/>
  <c r="E62" i="13"/>
  <c r="K62" i="13"/>
  <c r="L62" i="13" s="1"/>
  <c r="J59" i="13"/>
  <c r="I58" i="13"/>
  <c r="J58" i="13"/>
  <c r="L58" i="13" s="1"/>
  <c r="D57" i="13"/>
  <c r="E57" i="13"/>
  <c r="D52" i="13"/>
  <c r="K52" i="13"/>
  <c r="D50" i="13"/>
  <c r="J50" i="13"/>
  <c r="L50" i="13" s="1"/>
  <c r="I49" i="13"/>
  <c r="J49" i="13"/>
  <c r="L49" i="13" s="1"/>
  <c r="D48" i="13"/>
  <c r="E48" i="13"/>
  <c r="D43" i="13"/>
  <c r="K43" i="13"/>
  <c r="E66" i="14"/>
  <c r="B65" i="14"/>
  <c r="L64" i="13"/>
  <c r="H60" i="13"/>
  <c r="I60" i="13"/>
  <c r="L59" i="13"/>
  <c r="H55" i="13"/>
  <c r="I55" i="13"/>
  <c r="D55" i="13"/>
  <c r="K55" i="13"/>
  <c r="L55" i="13" s="1"/>
  <c r="H54" i="13"/>
  <c r="K54" i="13"/>
  <c r="J51" i="13"/>
  <c r="L51" i="13" s="1"/>
  <c r="E50" i="13"/>
  <c r="H46" i="13"/>
  <c r="I46" i="13"/>
  <c r="D46" i="13"/>
  <c r="K46" i="13"/>
  <c r="L46" i="13" s="1"/>
  <c r="H45" i="13"/>
  <c r="K45" i="13"/>
  <c r="L45" i="13" s="1"/>
  <c r="K69" i="14"/>
  <c r="L69" i="14" s="1"/>
  <c r="I69" i="14"/>
  <c r="J68" i="14"/>
  <c r="L68" i="14" s="1"/>
  <c r="E67" i="14"/>
  <c r="C65" i="14"/>
  <c r="G65" i="14"/>
  <c r="F38" i="14"/>
  <c r="B38" i="14"/>
  <c r="F18" i="14"/>
  <c r="I19" i="14"/>
  <c r="G18" i="14"/>
  <c r="C18" i="14"/>
  <c r="F8" i="14"/>
  <c r="I9" i="14"/>
  <c r="G8" i="14"/>
  <c r="G7" i="14" s="1"/>
  <c r="C8" i="14"/>
  <c r="H64" i="13"/>
  <c r="D64" i="13"/>
  <c r="H62" i="13"/>
  <c r="H59" i="13"/>
  <c r="D59" i="13"/>
  <c r="E58" i="13"/>
  <c r="H57" i="13"/>
  <c r="I56" i="13"/>
  <c r="I54" i="13"/>
  <c r="D53" i="13"/>
  <c r="E52" i="13"/>
  <c r="H51" i="13"/>
  <c r="D51" i="13"/>
  <c r="E49" i="13"/>
  <c r="H48" i="13"/>
  <c r="I47" i="13"/>
  <c r="I45" i="13"/>
  <c r="D44" i="13"/>
  <c r="I42" i="14"/>
  <c r="E42" i="14"/>
  <c r="H39" i="14"/>
  <c r="D39" i="14"/>
  <c r="E34" i="14"/>
  <c r="K32" i="14"/>
  <c r="L32" i="14" s="1"/>
  <c r="I32" i="14"/>
  <c r="J31" i="14"/>
  <c r="L31" i="14" s="1"/>
  <c r="E30" i="14"/>
  <c r="K28" i="14"/>
  <c r="I28" i="14"/>
  <c r="J27" i="14"/>
  <c r="E26" i="14"/>
  <c r="K24" i="14"/>
  <c r="L24" i="14" s="1"/>
  <c r="I24" i="14"/>
  <c r="J23" i="14"/>
  <c r="L23" i="14" s="1"/>
  <c r="E22" i="14"/>
  <c r="K20" i="14"/>
  <c r="L20" i="14" s="1"/>
  <c r="I20" i="14"/>
  <c r="J19" i="14"/>
  <c r="B18" i="14"/>
  <c r="E19" i="14"/>
  <c r="J17" i="14"/>
  <c r="L17" i="14" s="1"/>
  <c r="E16" i="14"/>
  <c r="K14" i="14"/>
  <c r="L14" i="14" s="1"/>
  <c r="I14" i="14"/>
  <c r="J13" i="14"/>
  <c r="L13" i="14" s="1"/>
  <c r="E12" i="14"/>
  <c r="K10" i="14"/>
  <c r="L10" i="14" s="1"/>
  <c r="I10" i="14"/>
  <c r="J9" i="14"/>
  <c r="L9" i="14" s="1"/>
  <c r="B8" i="14"/>
  <c r="E9" i="14"/>
  <c r="D65" i="13"/>
  <c r="E64" i="13"/>
  <c r="I62" i="13"/>
  <c r="K60" i="13"/>
  <c r="L60" i="13" s="1"/>
  <c r="E60" i="13"/>
  <c r="F42" i="13"/>
  <c r="I43" i="13"/>
  <c r="G42" i="13"/>
  <c r="G41" i="13" s="1"/>
  <c r="C42" i="13"/>
  <c r="G7" i="13"/>
  <c r="G6" i="13" s="1"/>
  <c r="H8" i="13"/>
  <c r="I7" i="13"/>
  <c r="J65" i="13"/>
  <c r="H65" i="13"/>
  <c r="H63" i="13"/>
  <c r="D63" i="13"/>
  <c r="E59" i="13"/>
  <c r="K57" i="13"/>
  <c r="L57" i="13" s="1"/>
  <c r="I57" i="13"/>
  <c r="J56" i="13"/>
  <c r="L56" i="13" s="1"/>
  <c r="E55" i="13"/>
  <c r="K53" i="13"/>
  <c r="L53" i="13" s="1"/>
  <c r="I53" i="13"/>
  <c r="J52" i="13"/>
  <c r="L52" i="13" s="1"/>
  <c r="E51" i="13"/>
  <c r="K48" i="13"/>
  <c r="L48" i="13" s="1"/>
  <c r="I48" i="13"/>
  <c r="J47" i="13"/>
  <c r="L47" i="13" s="1"/>
  <c r="E46" i="13"/>
  <c r="K44" i="13"/>
  <c r="L44" i="13" s="1"/>
  <c r="I44" i="13"/>
  <c r="J43" i="13"/>
  <c r="L43" i="13" s="1"/>
  <c r="B42" i="13"/>
  <c r="E43" i="13"/>
  <c r="E38" i="13"/>
  <c r="E18" i="13"/>
  <c r="K8" i="13"/>
  <c r="I8" i="13"/>
  <c r="C7" i="13"/>
  <c r="D8" i="13"/>
  <c r="H7" i="12"/>
  <c r="D7" i="12"/>
  <c r="F41" i="12"/>
  <c r="B41" i="12"/>
  <c r="H42" i="12"/>
  <c r="D42" i="12"/>
  <c r="H8" i="12"/>
  <c r="D8" i="12"/>
  <c r="E7" i="12"/>
  <c r="J19" i="121" l="1"/>
  <c r="I19" i="121"/>
  <c r="J24" i="121"/>
  <c r="I24" i="121"/>
  <c r="G6" i="121"/>
  <c r="J13" i="121"/>
  <c r="K6" i="121"/>
  <c r="H29" i="121"/>
  <c r="H6" i="121" s="1"/>
  <c r="L33" i="121"/>
  <c r="M33" i="121" s="1"/>
  <c r="E33" i="121"/>
  <c r="L8" i="121"/>
  <c r="L13" i="121"/>
  <c r="M13" i="121" s="1"/>
  <c r="F19" i="121"/>
  <c r="E19" i="121"/>
  <c r="K19" i="121"/>
  <c r="M19" i="121" s="1"/>
  <c r="F24" i="121"/>
  <c r="E24" i="121"/>
  <c r="K24" i="121"/>
  <c r="M24" i="121" s="1"/>
  <c r="K29" i="121"/>
  <c r="J8" i="121"/>
  <c r="I8" i="121"/>
  <c r="D29" i="121"/>
  <c r="L29" i="121" s="1"/>
  <c r="F8" i="121"/>
  <c r="M8" i="121"/>
  <c r="F13" i="121"/>
  <c r="E13" i="121"/>
  <c r="J33" i="121"/>
  <c r="I30" i="120"/>
  <c r="G29" i="120"/>
  <c r="J30" i="120"/>
  <c r="F19" i="120"/>
  <c r="K19" i="120"/>
  <c r="E19" i="120"/>
  <c r="H29" i="120"/>
  <c r="H6" i="120" s="1"/>
  <c r="I31" i="120"/>
  <c r="M8" i="120"/>
  <c r="F24" i="120"/>
  <c r="E24" i="120"/>
  <c r="K24" i="120"/>
  <c r="M24" i="120" s="1"/>
  <c r="F33" i="120"/>
  <c r="L31" i="120"/>
  <c r="M31" i="120" s="1"/>
  <c r="L8" i="120"/>
  <c r="I8" i="120"/>
  <c r="G6" i="120"/>
  <c r="J8" i="120"/>
  <c r="E30" i="120"/>
  <c r="K30" i="120"/>
  <c r="M30" i="120" s="1"/>
  <c r="C29" i="120"/>
  <c r="F30" i="120"/>
  <c r="E13" i="120"/>
  <c r="K13" i="120"/>
  <c r="M13" i="120" s="1"/>
  <c r="F13" i="120"/>
  <c r="J19" i="120"/>
  <c r="I19" i="120"/>
  <c r="D29" i="120"/>
  <c r="L29" i="120" s="1"/>
  <c r="L30" i="120"/>
  <c r="E31" i="120"/>
  <c r="E33" i="120"/>
  <c r="E34" i="120"/>
  <c r="F34" i="120"/>
  <c r="L34" i="120"/>
  <c r="M34" i="120" s="1"/>
  <c r="C6" i="120"/>
  <c r="E8" i="120"/>
  <c r="I13" i="120"/>
  <c r="J13" i="120"/>
  <c r="L19" i="120"/>
  <c r="F8" i="119"/>
  <c r="E8" i="119"/>
  <c r="K8" i="119"/>
  <c r="M8" i="119" s="1"/>
  <c r="I33" i="119"/>
  <c r="J33" i="119"/>
  <c r="C29" i="119"/>
  <c r="F30" i="119"/>
  <c r="K30" i="119"/>
  <c r="E30" i="119"/>
  <c r="L8" i="119"/>
  <c r="D6" i="119"/>
  <c r="L6" i="119" s="1"/>
  <c r="I31" i="119"/>
  <c r="J31" i="119"/>
  <c r="F13" i="119"/>
  <c r="E13" i="119"/>
  <c r="K13" i="119"/>
  <c r="M13" i="119" s="1"/>
  <c r="E33" i="119"/>
  <c r="K33" i="119"/>
  <c r="M33" i="119" s="1"/>
  <c r="F33" i="119"/>
  <c r="E31" i="119"/>
  <c r="K31" i="119"/>
  <c r="M31" i="119" s="1"/>
  <c r="F31" i="119"/>
  <c r="L30" i="119"/>
  <c r="D29" i="119"/>
  <c r="L29" i="119" s="1"/>
  <c r="E19" i="119"/>
  <c r="K19" i="119"/>
  <c r="M19" i="119" s="1"/>
  <c r="F19" i="119"/>
  <c r="I24" i="119"/>
  <c r="J24" i="119"/>
  <c r="G29" i="119"/>
  <c r="J30" i="119"/>
  <c r="I30" i="119"/>
  <c r="G6" i="119"/>
  <c r="J8" i="119"/>
  <c r="I8" i="119"/>
  <c r="J13" i="119"/>
  <c r="I13" i="119"/>
  <c r="I19" i="119"/>
  <c r="J19" i="119"/>
  <c r="E24" i="119"/>
  <c r="K24" i="119"/>
  <c r="M24" i="119" s="1"/>
  <c r="F24" i="119"/>
  <c r="I29" i="118"/>
  <c r="J29" i="118"/>
  <c r="L30" i="118"/>
  <c r="M30" i="118" s="1"/>
  <c r="D29" i="118"/>
  <c r="L29" i="118" s="1"/>
  <c r="L8" i="118"/>
  <c r="D6" i="118"/>
  <c r="E13" i="118"/>
  <c r="K13" i="118"/>
  <c r="M13" i="118" s="1"/>
  <c r="F13" i="118"/>
  <c r="E19" i="118"/>
  <c r="K19" i="118"/>
  <c r="M19" i="118" s="1"/>
  <c r="F19" i="118"/>
  <c r="J24" i="118"/>
  <c r="I24" i="118"/>
  <c r="G6" i="118"/>
  <c r="J8" i="118"/>
  <c r="I8" i="118"/>
  <c r="E31" i="118"/>
  <c r="F31" i="118"/>
  <c r="K31" i="118"/>
  <c r="M31" i="118" s="1"/>
  <c r="I19" i="118"/>
  <c r="J19" i="118"/>
  <c r="L24" i="118"/>
  <c r="C29" i="118"/>
  <c r="I31" i="118"/>
  <c r="J31" i="118"/>
  <c r="F24" i="118"/>
  <c r="K24" i="118"/>
  <c r="E24" i="118"/>
  <c r="E30" i="118"/>
  <c r="C6" i="118"/>
  <c r="F8" i="118"/>
  <c r="E8" i="118"/>
  <c r="K8" i="118"/>
  <c r="H6" i="118"/>
  <c r="I13" i="118"/>
  <c r="J13" i="118"/>
  <c r="L19" i="118"/>
  <c r="F30" i="118"/>
  <c r="J30" i="118"/>
  <c r="K6" i="117"/>
  <c r="N7" i="117"/>
  <c r="M7" i="117"/>
  <c r="J17" i="117"/>
  <c r="O17" i="117"/>
  <c r="I17" i="117"/>
  <c r="Q37" i="117"/>
  <c r="H40" i="117"/>
  <c r="P40" i="117" s="1"/>
  <c r="P41" i="117"/>
  <c r="M65" i="113"/>
  <c r="G6" i="117"/>
  <c r="J7" i="117"/>
  <c r="O7" i="117"/>
  <c r="I7" i="117"/>
  <c r="L6" i="117"/>
  <c r="L5" i="117" s="1"/>
  <c r="N17" i="117"/>
  <c r="M17" i="117"/>
  <c r="P7" i="117"/>
  <c r="H6" i="117"/>
  <c r="P17" i="117"/>
  <c r="M41" i="117"/>
  <c r="K40" i="117"/>
  <c r="N41" i="117"/>
  <c r="J37" i="117"/>
  <c r="I37" i="117"/>
  <c r="I41" i="117"/>
  <c r="O41" i="117"/>
  <c r="Q41" i="117" s="1"/>
  <c r="G40" i="117"/>
  <c r="J41" i="117"/>
  <c r="J66" i="113"/>
  <c r="M66" i="113"/>
  <c r="I66" i="113"/>
  <c r="G6" i="116"/>
  <c r="J7" i="116"/>
  <c r="O7" i="116"/>
  <c r="I7" i="116"/>
  <c r="L6" i="116"/>
  <c r="L5" i="116" s="1"/>
  <c r="M37" i="116"/>
  <c r="N37" i="116"/>
  <c r="P64" i="116"/>
  <c r="Q57" i="115"/>
  <c r="P7" i="116"/>
  <c r="H6" i="116"/>
  <c r="I37" i="116"/>
  <c r="O37" i="116"/>
  <c r="Q37" i="116" s="1"/>
  <c r="J37" i="116"/>
  <c r="H40" i="116"/>
  <c r="P40" i="116" s="1"/>
  <c r="N64" i="116"/>
  <c r="K40" i="116"/>
  <c r="M64" i="116"/>
  <c r="J17" i="116"/>
  <c r="O17" i="116"/>
  <c r="I17" i="116"/>
  <c r="K6" i="116"/>
  <c r="N7" i="116"/>
  <c r="M7" i="116"/>
  <c r="N17" i="116"/>
  <c r="M17" i="116"/>
  <c r="P17" i="116"/>
  <c r="J64" i="116"/>
  <c r="G40" i="116"/>
  <c r="I64" i="116"/>
  <c r="O64" i="116"/>
  <c r="Q64" i="116" s="1"/>
  <c r="K40" i="115"/>
  <c r="N41" i="115"/>
  <c r="M41" i="115"/>
  <c r="H64" i="113"/>
  <c r="I68" i="113"/>
  <c r="P69" i="113"/>
  <c r="I6" i="115"/>
  <c r="O6" i="115"/>
  <c r="Q6" i="115" s="1"/>
  <c r="J6" i="115"/>
  <c r="G5" i="115"/>
  <c r="G40" i="115"/>
  <c r="J41" i="115"/>
  <c r="O41" i="115"/>
  <c r="I41" i="115"/>
  <c r="M6" i="115"/>
  <c r="N6" i="115"/>
  <c r="K5" i="115"/>
  <c r="P41" i="115"/>
  <c r="H40" i="115"/>
  <c r="I6" i="114"/>
  <c r="O6" i="114"/>
  <c r="Q6" i="114" s="1"/>
  <c r="J6" i="114"/>
  <c r="G5" i="114"/>
  <c r="I40" i="114"/>
  <c r="O40" i="114"/>
  <c r="Q40" i="114" s="1"/>
  <c r="J40" i="114"/>
  <c r="J67" i="113"/>
  <c r="I67" i="113"/>
  <c r="N69" i="113"/>
  <c r="M69" i="113"/>
  <c r="J68" i="113"/>
  <c r="O68" i="113"/>
  <c r="Q68" i="113" s="1"/>
  <c r="N66" i="113"/>
  <c r="G64" i="113"/>
  <c r="G40" i="113" s="1"/>
  <c r="H5" i="114"/>
  <c r="P5" i="114" s="1"/>
  <c r="M6" i="114"/>
  <c r="N6" i="114"/>
  <c r="K5" i="114"/>
  <c r="M40" i="114"/>
  <c r="N40" i="114"/>
  <c r="Q65" i="113"/>
  <c r="N67" i="113"/>
  <c r="M67" i="113"/>
  <c r="J69" i="113"/>
  <c r="I69" i="113"/>
  <c r="O69" i="113"/>
  <c r="Q69" i="113" s="1"/>
  <c r="I65" i="113"/>
  <c r="I6" i="113"/>
  <c r="O6" i="113"/>
  <c r="Q6" i="113" s="1"/>
  <c r="J6" i="113"/>
  <c r="G5" i="113"/>
  <c r="M64" i="113"/>
  <c r="N64" i="113"/>
  <c r="M6" i="113"/>
  <c r="N6" i="113"/>
  <c r="K40" i="113"/>
  <c r="K5" i="113" s="1"/>
  <c r="I64" i="113"/>
  <c r="O64" i="113"/>
  <c r="J64" i="113"/>
  <c r="P64" i="113"/>
  <c r="H40" i="113"/>
  <c r="I6" i="86"/>
  <c r="O6" i="86"/>
  <c r="Q6" i="86" s="1"/>
  <c r="G5" i="86"/>
  <c r="J6" i="86"/>
  <c r="M64" i="86"/>
  <c r="N64" i="86"/>
  <c r="P64" i="86"/>
  <c r="H40" i="86"/>
  <c r="M6" i="86"/>
  <c r="N6" i="86"/>
  <c r="K40" i="86"/>
  <c r="O40" i="86" s="1"/>
  <c r="I64" i="86"/>
  <c r="O64" i="86"/>
  <c r="J64" i="86"/>
  <c r="K30" i="15"/>
  <c r="J18" i="19"/>
  <c r="I30" i="19"/>
  <c r="E25" i="18"/>
  <c r="J17" i="17"/>
  <c r="E25" i="19"/>
  <c r="J15" i="18"/>
  <c r="E15" i="18"/>
  <c r="D12" i="15"/>
  <c r="L37" i="14"/>
  <c r="D7" i="13"/>
  <c r="L37" i="15"/>
  <c r="E20" i="19"/>
  <c r="I7" i="12"/>
  <c r="E7" i="13"/>
  <c r="L65" i="13"/>
  <c r="L19" i="14"/>
  <c r="L28" i="14"/>
  <c r="K10" i="15"/>
  <c r="L10" i="15" s="1"/>
  <c r="I14" i="15"/>
  <c r="L27" i="15"/>
  <c r="L31" i="15"/>
  <c r="H66" i="16"/>
  <c r="E15" i="15"/>
  <c r="H22" i="15"/>
  <c r="F65" i="16"/>
  <c r="G32" i="20" s="1"/>
  <c r="G27" i="20" s="1"/>
  <c r="G5" i="20" s="1"/>
  <c r="L46" i="15"/>
  <c r="L62" i="15"/>
  <c r="L79" i="16"/>
  <c r="E14" i="15"/>
  <c r="K25" i="15"/>
  <c r="L25" i="15" s="1"/>
  <c r="L26" i="15"/>
  <c r="J40" i="15"/>
  <c r="L40" i="15" s="1"/>
  <c r="L43" i="15"/>
  <c r="H5" i="17"/>
  <c r="I17" i="17"/>
  <c r="I22" i="17"/>
  <c r="D5" i="18"/>
  <c r="H17" i="18"/>
  <c r="I17" i="20"/>
  <c r="E19" i="19"/>
  <c r="G14" i="19"/>
  <c r="J14" i="19" s="1"/>
  <c r="J31" i="18"/>
  <c r="K41" i="12"/>
  <c r="F10" i="19"/>
  <c r="K16" i="15"/>
  <c r="L16" i="15" s="1"/>
  <c r="K22" i="15"/>
  <c r="L22" i="15" s="1"/>
  <c r="F32" i="17"/>
  <c r="J30" i="18"/>
  <c r="I10" i="19"/>
  <c r="F10" i="18"/>
  <c r="I8" i="19"/>
  <c r="K6" i="12"/>
  <c r="L35" i="15"/>
  <c r="I7" i="17"/>
  <c r="J12" i="17"/>
  <c r="J22" i="17"/>
  <c r="I7" i="20"/>
  <c r="J12" i="20"/>
  <c r="J22" i="20"/>
  <c r="E13" i="15"/>
  <c r="C23" i="19"/>
  <c r="D13" i="15"/>
  <c r="E36" i="15"/>
  <c r="D36" i="15"/>
  <c r="J36" i="15"/>
  <c r="K69" i="16"/>
  <c r="L69" i="16" s="1"/>
  <c r="D23" i="19"/>
  <c r="K13" i="15"/>
  <c r="G27" i="19"/>
  <c r="D9" i="19"/>
  <c r="K19" i="15"/>
  <c r="L19" i="15" s="1"/>
  <c r="C14" i="19"/>
  <c r="J20" i="15"/>
  <c r="L20" i="15" s="1"/>
  <c r="H29" i="19"/>
  <c r="I29" i="19" s="1"/>
  <c r="F30" i="17"/>
  <c r="C8" i="19"/>
  <c r="G22" i="19"/>
  <c r="J23" i="19"/>
  <c r="F19" i="19"/>
  <c r="H24" i="19"/>
  <c r="J24" i="19" s="1"/>
  <c r="G7" i="19"/>
  <c r="J8" i="19"/>
  <c r="H28" i="19"/>
  <c r="H15" i="15"/>
  <c r="H19" i="19"/>
  <c r="H21" i="15"/>
  <c r="J28" i="15"/>
  <c r="L28" i="15" s="1"/>
  <c r="C24" i="19"/>
  <c r="F24" i="19" s="1"/>
  <c r="D29" i="19"/>
  <c r="J66" i="16"/>
  <c r="L66" i="16" s="1"/>
  <c r="D69" i="16"/>
  <c r="I32" i="17"/>
  <c r="J25" i="19"/>
  <c r="I69" i="16"/>
  <c r="K7" i="12"/>
  <c r="L7" i="12" s="1"/>
  <c r="H7" i="13"/>
  <c r="L8" i="13"/>
  <c r="L27" i="14"/>
  <c r="L54" i="13"/>
  <c r="L9" i="15"/>
  <c r="J13" i="15"/>
  <c r="L14" i="15"/>
  <c r="J17" i="15"/>
  <c r="L17" i="15" s="1"/>
  <c r="B18" i="15"/>
  <c r="B7" i="15" s="1"/>
  <c r="E22" i="15"/>
  <c r="E26" i="15"/>
  <c r="I28" i="15"/>
  <c r="E30" i="15"/>
  <c r="I32" i="15"/>
  <c r="G8" i="15"/>
  <c r="K8" i="15" s="1"/>
  <c r="F8" i="15"/>
  <c r="J8" i="15" s="1"/>
  <c r="G18" i="15"/>
  <c r="K18" i="15" s="1"/>
  <c r="F18" i="15"/>
  <c r="J30" i="19"/>
  <c r="G65" i="16"/>
  <c r="I11" i="15"/>
  <c r="D16" i="15"/>
  <c r="E17" i="15"/>
  <c r="E21" i="15"/>
  <c r="D24" i="15"/>
  <c r="E29" i="15"/>
  <c r="D32" i="15"/>
  <c r="H37" i="15"/>
  <c r="K12" i="15"/>
  <c r="K23" i="15"/>
  <c r="L23" i="15" s="1"/>
  <c r="E28" i="15"/>
  <c r="J29" i="15"/>
  <c r="L30" i="15"/>
  <c r="I35" i="15"/>
  <c r="L36" i="15"/>
  <c r="E30" i="19"/>
  <c r="C65" i="16"/>
  <c r="D32" i="20" s="1"/>
  <c r="D14" i="15"/>
  <c r="I15" i="15"/>
  <c r="E20" i="15"/>
  <c r="J21" i="15"/>
  <c r="D26" i="15"/>
  <c r="L50" i="15"/>
  <c r="F12" i="17"/>
  <c r="F17" i="17"/>
  <c r="F22" i="17"/>
  <c r="D27" i="17"/>
  <c r="F27" i="17" s="1"/>
  <c r="H7" i="18"/>
  <c r="I27" i="18"/>
  <c r="J22" i="18"/>
  <c r="D17" i="19"/>
  <c r="E12" i="20"/>
  <c r="E22" i="20"/>
  <c r="F7" i="20"/>
  <c r="J17" i="20"/>
  <c r="C27" i="20"/>
  <c r="C5" i="20" s="1"/>
  <c r="C27" i="18"/>
  <c r="C5" i="18" s="1"/>
  <c r="E30" i="20"/>
  <c r="F20" i="19"/>
  <c r="J30" i="20"/>
  <c r="F25" i="19"/>
  <c r="F15" i="18"/>
  <c r="I15" i="18"/>
  <c r="F25" i="18"/>
  <c r="I31" i="18"/>
  <c r="G27" i="17"/>
  <c r="J27" i="17" s="1"/>
  <c r="D13" i="19"/>
  <c r="I17" i="15"/>
  <c r="I14" i="19"/>
  <c r="I23" i="15"/>
  <c r="E25" i="15"/>
  <c r="E24" i="19"/>
  <c r="H29" i="15"/>
  <c r="H31" i="15"/>
  <c r="F15" i="19"/>
  <c r="I15" i="19"/>
  <c r="J20" i="19"/>
  <c r="G13" i="19"/>
  <c r="D11" i="15"/>
  <c r="K11" i="15"/>
  <c r="L11" i="15" s="1"/>
  <c r="I23" i="19"/>
  <c r="K15" i="15"/>
  <c r="L15" i="15" s="1"/>
  <c r="L15" i="14"/>
  <c r="H9" i="19"/>
  <c r="I9" i="19" s="1"/>
  <c r="K21" i="15"/>
  <c r="D21" i="15"/>
  <c r="I37" i="15"/>
  <c r="L40" i="14"/>
  <c r="J25" i="18"/>
  <c r="E20" i="18"/>
  <c r="E32" i="18"/>
  <c r="G12" i="18"/>
  <c r="I13" i="19"/>
  <c r="C18" i="19"/>
  <c r="J12" i="15"/>
  <c r="C28" i="19"/>
  <c r="D14" i="19"/>
  <c r="E31" i="19"/>
  <c r="L64" i="15"/>
  <c r="L65" i="15"/>
  <c r="I32" i="19"/>
  <c r="J32" i="19"/>
  <c r="D19" i="15"/>
  <c r="K29" i="15"/>
  <c r="D29" i="15"/>
  <c r="L39" i="14"/>
  <c r="K67" i="16"/>
  <c r="L67" i="16" s="1"/>
  <c r="E68" i="16"/>
  <c r="J68" i="16"/>
  <c r="L68" i="16" s="1"/>
  <c r="E69" i="16"/>
  <c r="J7" i="13"/>
  <c r="F30" i="18"/>
  <c r="J10" i="18"/>
  <c r="J30" i="17"/>
  <c r="J31" i="19"/>
  <c r="G17" i="19"/>
  <c r="E31" i="18"/>
  <c r="J7" i="20"/>
  <c r="F12" i="20"/>
  <c r="F17" i="20"/>
  <c r="F22" i="20"/>
  <c r="F7" i="18"/>
  <c r="E5" i="18"/>
  <c r="F5" i="18"/>
  <c r="E12" i="18"/>
  <c r="E17" i="18"/>
  <c r="E22" i="18"/>
  <c r="E27" i="18"/>
  <c r="E7" i="18"/>
  <c r="J7" i="18"/>
  <c r="F7" i="17"/>
  <c r="E12" i="17"/>
  <c r="E17" i="17"/>
  <c r="E22" i="17"/>
  <c r="E27" i="17"/>
  <c r="E7" i="17"/>
  <c r="J7" i="17"/>
  <c r="K65" i="16"/>
  <c r="B41" i="16"/>
  <c r="I65" i="16"/>
  <c r="H65" i="16"/>
  <c r="K7" i="16"/>
  <c r="L7" i="16" s="1"/>
  <c r="C41" i="16"/>
  <c r="D7" i="16"/>
  <c r="K38" i="15"/>
  <c r="D8" i="15"/>
  <c r="E8" i="15"/>
  <c r="C7" i="15"/>
  <c r="E38" i="15"/>
  <c r="D38" i="15"/>
  <c r="J38" i="15"/>
  <c r="L38" i="15" s="1"/>
  <c r="B41" i="15"/>
  <c r="E42" i="15"/>
  <c r="D42" i="15"/>
  <c r="J42" i="15"/>
  <c r="L42" i="15" s="1"/>
  <c r="J18" i="15"/>
  <c r="H8" i="15"/>
  <c r="F7" i="15"/>
  <c r="I18" i="15"/>
  <c r="I38" i="15"/>
  <c r="H38" i="15"/>
  <c r="F41" i="15"/>
  <c r="I42" i="15"/>
  <c r="H42" i="15"/>
  <c r="D18" i="14"/>
  <c r="J18" i="14"/>
  <c r="E18" i="14"/>
  <c r="H8" i="14"/>
  <c r="I8" i="14"/>
  <c r="F7" i="14"/>
  <c r="H18" i="14"/>
  <c r="I18" i="14"/>
  <c r="I38" i="14"/>
  <c r="H38" i="14"/>
  <c r="C41" i="14"/>
  <c r="K65" i="14"/>
  <c r="E65" i="14"/>
  <c r="J65" i="14"/>
  <c r="L65" i="14" s="1"/>
  <c r="D65" i="14"/>
  <c r="D8" i="14"/>
  <c r="J8" i="14"/>
  <c r="E8" i="14"/>
  <c r="B7" i="14"/>
  <c r="C7" i="14"/>
  <c r="K8" i="14"/>
  <c r="K18" i="14"/>
  <c r="E38" i="14"/>
  <c r="D38" i="14"/>
  <c r="J38" i="14"/>
  <c r="L38" i="14" s="1"/>
  <c r="H65" i="14"/>
  <c r="G41" i="14"/>
  <c r="I65" i="14"/>
  <c r="B41" i="14"/>
  <c r="C41" i="13"/>
  <c r="K41" i="13" s="1"/>
  <c r="K42" i="13"/>
  <c r="K7" i="13"/>
  <c r="C6" i="13"/>
  <c r="K6" i="13" s="1"/>
  <c r="D42" i="13"/>
  <c r="J42" i="13"/>
  <c r="L42" i="13" s="1"/>
  <c r="E42" i="13"/>
  <c r="B41" i="13"/>
  <c r="H42" i="13"/>
  <c r="I42" i="13"/>
  <c r="F41" i="13"/>
  <c r="I41" i="12"/>
  <c r="H41" i="12"/>
  <c r="E41" i="12"/>
  <c r="D41" i="12"/>
  <c r="J41" i="12"/>
  <c r="L41" i="12" s="1"/>
  <c r="B6" i="12"/>
  <c r="F6" i="12"/>
  <c r="M29" i="121" l="1"/>
  <c r="F29" i="121"/>
  <c r="J6" i="121"/>
  <c r="I6" i="121"/>
  <c r="J29" i="121"/>
  <c r="E29" i="121"/>
  <c r="D6" i="121"/>
  <c r="I29" i="121"/>
  <c r="D6" i="120"/>
  <c r="L6" i="120" s="1"/>
  <c r="M19" i="120"/>
  <c r="J29" i="120"/>
  <c r="I29" i="120"/>
  <c r="F6" i="120"/>
  <c r="K6" i="120"/>
  <c r="M6" i="120" s="1"/>
  <c r="F29" i="120"/>
  <c r="K29" i="120"/>
  <c r="M29" i="120" s="1"/>
  <c r="E29" i="120"/>
  <c r="J6" i="120"/>
  <c r="I6" i="120"/>
  <c r="I6" i="119"/>
  <c r="J6" i="119"/>
  <c r="I29" i="119"/>
  <c r="J29" i="119"/>
  <c r="M30" i="119"/>
  <c r="E29" i="119"/>
  <c r="K29" i="119"/>
  <c r="M29" i="119" s="1"/>
  <c r="F29" i="119"/>
  <c r="C6" i="119"/>
  <c r="M8" i="118"/>
  <c r="M24" i="118"/>
  <c r="E29" i="118"/>
  <c r="K29" i="118"/>
  <c r="M29" i="118" s="1"/>
  <c r="F29" i="118"/>
  <c r="L6" i="118"/>
  <c r="E6" i="118"/>
  <c r="K6" i="118"/>
  <c r="M6" i="118" s="1"/>
  <c r="F6" i="118"/>
  <c r="I6" i="118"/>
  <c r="J6" i="118"/>
  <c r="H5" i="117"/>
  <c r="P5" i="117" s="1"/>
  <c r="P6" i="117"/>
  <c r="Q7" i="117"/>
  <c r="I6" i="117"/>
  <c r="O6" i="117"/>
  <c r="J6" i="117"/>
  <c r="G5" i="117"/>
  <c r="J40" i="117"/>
  <c r="I40" i="117"/>
  <c r="O40" i="117"/>
  <c r="Q40" i="117" s="1"/>
  <c r="N40" i="117"/>
  <c r="M40" i="117"/>
  <c r="Q17" i="117"/>
  <c r="M6" i="117"/>
  <c r="N6" i="117"/>
  <c r="K5" i="117"/>
  <c r="M6" i="116"/>
  <c r="N6" i="116"/>
  <c r="K5" i="116"/>
  <c r="Q17" i="116"/>
  <c r="J40" i="116"/>
  <c r="O40" i="116"/>
  <c r="Q40" i="116" s="1"/>
  <c r="I40" i="116"/>
  <c r="N40" i="116"/>
  <c r="M40" i="116"/>
  <c r="H5" i="116"/>
  <c r="P5" i="116" s="1"/>
  <c r="P6" i="116"/>
  <c r="Q7" i="116"/>
  <c r="I6" i="116"/>
  <c r="O6" i="116"/>
  <c r="Q6" i="116" s="1"/>
  <c r="J6" i="116"/>
  <c r="G5" i="116"/>
  <c r="O40" i="113"/>
  <c r="P40" i="115"/>
  <c r="H5" i="115"/>
  <c r="P5" i="115" s="1"/>
  <c r="N5" i="115"/>
  <c r="M5" i="115"/>
  <c r="Q41" i="115"/>
  <c r="I40" i="115"/>
  <c r="O40" i="115"/>
  <c r="Q40" i="115" s="1"/>
  <c r="J40" i="115"/>
  <c r="O5" i="115"/>
  <c r="M40" i="115"/>
  <c r="N40" i="115"/>
  <c r="N5" i="114"/>
  <c r="M5" i="114"/>
  <c r="J5" i="114"/>
  <c r="I5" i="114"/>
  <c r="O5" i="114"/>
  <c r="Q5" i="114" s="1"/>
  <c r="N5" i="113"/>
  <c r="M5" i="113"/>
  <c r="P40" i="113"/>
  <c r="H5" i="113"/>
  <c r="P5" i="113" s="1"/>
  <c r="J40" i="113"/>
  <c r="I40" i="113"/>
  <c r="O5" i="113"/>
  <c r="Q40" i="113"/>
  <c r="Q64" i="113"/>
  <c r="M40" i="113"/>
  <c r="N40" i="113"/>
  <c r="Q64" i="86"/>
  <c r="M40" i="86"/>
  <c r="N40" i="86"/>
  <c r="K5" i="86"/>
  <c r="O5" i="86" s="1"/>
  <c r="P40" i="86"/>
  <c r="Q40" i="86" s="1"/>
  <c r="H5" i="86"/>
  <c r="P5" i="86" s="1"/>
  <c r="J40" i="86"/>
  <c r="I40" i="86"/>
  <c r="F27" i="18"/>
  <c r="F14" i="19"/>
  <c r="I27" i="17"/>
  <c r="G5" i="17"/>
  <c r="I17" i="18"/>
  <c r="J17" i="18"/>
  <c r="E18" i="15"/>
  <c r="D18" i="15"/>
  <c r="F41" i="16"/>
  <c r="D65" i="16"/>
  <c r="J65" i="16"/>
  <c r="L65" i="16" s="1"/>
  <c r="J9" i="19"/>
  <c r="H5" i="18"/>
  <c r="H18" i="15"/>
  <c r="L13" i="15"/>
  <c r="L18" i="15"/>
  <c r="C27" i="19"/>
  <c r="F28" i="19"/>
  <c r="C17" i="19"/>
  <c r="E17" i="19" s="1"/>
  <c r="F18" i="19"/>
  <c r="J12" i="18"/>
  <c r="G5" i="18"/>
  <c r="E13" i="19"/>
  <c r="D12" i="19"/>
  <c r="E28" i="19"/>
  <c r="L21" i="15"/>
  <c r="E32" i="20"/>
  <c r="D27" i="20"/>
  <c r="F32" i="20"/>
  <c r="E29" i="19"/>
  <c r="D27" i="19"/>
  <c r="I19" i="19"/>
  <c r="H17" i="19"/>
  <c r="I17" i="19" s="1"/>
  <c r="I24" i="19"/>
  <c r="H22" i="19"/>
  <c r="I22" i="19" s="1"/>
  <c r="C7" i="19"/>
  <c r="F8" i="19"/>
  <c r="E8" i="19"/>
  <c r="C12" i="19"/>
  <c r="J19" i="19"/>
  <c r="E9" i="19"/>
  <c r="D7" i="19"/>
  <c r="E23" i="19"/>
  <c r="D22" i="19"/>
  <c r="C22" i="19"/>
  <c r="F23" i="19"/>
  <c r="E18" i="19"/>
  <c r="L7" i="13"/>
  <c r="L18" i="14"/>
  <c r="I8" i="15"/>
  <c r="C6" i="16"/>
  <c r="E65" i="16"/>
  <c r="E14" i="19"/>
  <c r="G12" i="19"/>
  <c r="J13" i="19"/>
  <c r="I12" i="18"/>
  <c r="D5" i="17"/>
  <c r="L29" i="15"/>
  <c r="L12" i="15"/>
  <c r="G41" i="16"/>
  <c r="G6" i="16" s="1"/>
  <c r="H32" i="20"/>
  <c r="G7" i="15"/>
  <c r="G6" i="15" s="1"/>
  <c r="F9" i="19"/>
  <c r="I28" i="19"/>
  <c r="H27" i="19"/>
  <c r="I27" i="19" s="1"/>
  <c r="G5" i="19"/>
  <c r="J22" i="19"/>
  <c r="F13" i="19"/>
  <c r="F29" i="19"/>
  <c r="J28" i="19"/>
  <c r="H7" i="19"/>
  <c r="J29" i="19"/>
  <c r="I7" i="18"/>
  <c r="F6" i="16"/>
  <c r="E41" i="16"/>
  <c r="D41" i="16"/>
  <c r="B6" i="16"/>
  <c r="H41" i="15"/>
  <c r="I41" i="15"/>
  <c r="D41" i="15"/>
  <c r="J41" i="15"/>
  <c r="L41" i="15" s="1"/>
  <c r="E41" i="15"/>
  <c r="B6" i="15"/>
  <c r="E7" i="15"/>
  <c r="D7" i="15"/>
  <c r="J7" i="15"/>
  <c r="L8" i="15"/>
  <c r="F6" i="15"/>
  <c r="K7" i="15"/>
  <c r="C6" i="15"/>
  <c r="D41" i="14"/>
  <c r="J41" i="14"/>
  <c r="E41" i="14"/>
  <c r="I41" i="14"/>
  <c r="H41" i="14"/>
  <c r="B6" i="14"/>
  <c r="E7" i="14"/>
  <c r="D7" i="14"/>
  <c r="J7" i="14"/>
  <c r="L8" i="14"/>
  <c r="K41" i="14"/>
  <c r="G6" i="14"/>
  <c r="K7" i="14"/>
  <c r="C6" i="14"/>
  <c r="K6" i="14" s="1"/>
  <c r="F6" i="14"/>
  <c r="I7" i="14"/>
  <c r="H7" i="14"/>
  <c r="E41" i="13"/>
  <c r="D41" i="13"/>
  <c r="J41" i="13"/>
  <c r="L41" i="13" s="1"/>
  <c r="B6" i="13"/>
  <c r="I41" i="13"/>
  <c r="H41" i="13"/>
  <c r="F6" i="13"/>
  <c r="D6" i="12"/>
  <c r="J6" i="12"/>
  <c r="L6" i="12" s="1"/>
  <c r="E6" i="12"/>
  <c r="H6" i="12"/>
  <c r="I6" i="12"/>
  <c r="D5" i="1"/>
  <c r="D6" i="1"/>
  <c r="D7" i="1"/>
  <c r="D8" i="1"/>
  <c r="D9" i="1"/>
  <c r="D10" i="1"/>
  <c r="D11" i="1"/>
  <c r="D12" i="1"/>
  <c r="D13" i="1"/>
  <c r="D14" i="1"/>
  <c r="D15" i="1"/>
  <c r="C16" i="1"/>
  <c r="B16" i="1"/>
  <c r="L6" i="121" l="1"/>
  <c r="M6" i="121" s="1"/>
  <c r="E6" i="121"/>
  <c r="F6" i="121"/>
  <c r="E6" i="120"/>
  <c r="E6" i="119"/>
  <c r="K6" i="119"/>
  <c r="M6" i="119" s="1"/>
  <c r="F6" i="119"/>
  <c r="N5" i="117"/>
  <c r="M5" i="117"/>
  <c r="J5" i="117"/>
  <c r="I5" i="117"/>
  <c r="O5" i="117"/>
  <c r="Q5" i="117" s="1"/>
  <c r="Q6" i="117"/>
  <c r="J5" i="116"/>
  <c r="I5" i="116"/>
  <c r="O5" i="116"/>
  <c r="Q5" i="116" s="1"/>
  <c r="I5" i="113"/>
  <c r="I5" i="115"/>
  <c r="N5" i="116"/>
  <c r="M5" i="116"/>
  <c r="Q5" i="113"/>
  <c r="J5" i="113"/>
  <c r="Q5" i="115"/>
  <c r="J5" i="115"/>
  <c r="I5" i="86"/>
  <c r="Q5" i="86"/>
  <c r="J5" i="86"/>
  <c r="N5" i="86"/>
  <c r="M5" i="86"/>
  <c r="I7" i="15"/>
  <c r="K6" i="16"/>
  <c r="E22" i="19"/>
  <c r="E12" i="19"/>
  <c r="I41" i="16"/>
  <c r="E27" i="19"/>
  <c r="J41" i="16"/>
  <c r="D5" i="19"/>
  <c r="J5" i="17"/>
  <c r="I5" i="17"/>
  <c r="H5" i="19"/>
  <c r="I5" i="19" s="1"/>
  <c r="J7" i="19"/>
  <c r="J5" i="19"/>
  <c r="C5" i="19"/>
  <c r="F7" i="19"/>
  <c r="E7" i="19"/>
  <c r="E27" i="20"/>
  <c r="F27" i="20"/>
  <c r="D5" i="20"/>
  <c r="K41" i="16"/>
  <c r="L41" i="14"/>
  <c r="K6" i="15"/>
  <c r="H7" i="15"/>
  <c r="L41" i="16"/>
  <c r="H41" i="16"/>
  <c r="I7" i="19"/>
  <c r="I32" i="20"/>
  <c r="H27" i="20"/>
  <c r="J32" i="20"/>
  <c r="F5" i="17"/>
  <c r="E5" i="17"/>
  <c r="J12" i="19"/>
  <c r="I12" i="19"/>
  <c r="F22" i="19"/>
  <c r="J27" i="19"/>
  <c r="F27" i="19"/>
  <c r="F17" i="19"/>
  <c r="F12" i="19"/>
  <c r="I5" i="18"/>
  <c r="J5" i="18"/>
  <c r="J17" i="19"/>
  <c r="D6" i="16"/>
  <c r="J6" i="16"/>
  <c r="L6" i="16" s="1"/>
  <c r="E6" i="16"/>
  <c r="H6" i="16"/>
  <c r="I6" i="16"/>
  <c r="D6" i="15"/>
  <c r="J6" i="15"/>
  <c r="L6" i="15" s="1"/>
  <c r="E6" i="15"/>
  <c r="H6" i="15"/>
  <c r="I6" i="15"/>
  <c r="L7" i="15"/>
  <c r="D6" i="14"/>
  <c r="J6" i="14"/>
  <c r="L6" i="14" s="1"/>
  <c r="E6" i="14"/>
  <c r="H6" i="14"/>
  <c r="I6" i="14"/>
  <c r="L7" i="14"/>
  <c r="D6" i="13"/>
  <c r="J6" i="13"/>
  <c r="L6" i="13" s="1"/>
  <c r="E6" i="13"/>
  <c r="H6" i="13"/>
  <c r="I6" i="13"/>
  <c r="D4" i="1"/>
  <c r="D16" i="1"/>
  <c r="E5" i="20" l="1"/>
  <c r="F5" i="20"/>
  <c r="I27" i="20"/>
  <c r="H5" i="20"/>
  <c r="J27" i="20"/>
  <c r="F5" i="19"/>
  <c r="E5" i="19"/>
  <c r="J5" i="20" l="1"/>
  <c r="I5" i="20"/>
</calcChain>
</file>

<file path=xl/sharedStrings.xml><?xml version="1.0" encoding="utf-8"?>
<sst xmlns="http://schemas.openxmlformats.org/spreadsheetml/2006/main" count="12008" uniqueCount="542">
  <si>
    <t>月</t>
    <rPh sb="0" eb="1">
      <t>ツキ</t>
    </rPh>
    <phoneticPr fontId="3"/>
  </si>
  <si>
    <t>輸送実績</t>
    <phoneticPr fontId="3"/>
  </si>
  <si>
    <t>利用率</t>
    <phoneticPr fontId="3"/>
  </si>
  <si>
    <t>上旬</t>
    <rPh sb="0" eb="2">
      <t>ジョウジュン</t>
    </rPh>
    <phoneticPr fontId="3"/>
  </si>
  <si>
    <t>月間</t>
    <rPh sb="0" eb="2">
      <t>ゲッカン</t>
    </rPh>
    <phoneticPr fontId="3"/>
  </si>
  <si>
    <t>中旬</t>
    <rPh sb="0" eb="2">
      <t>チュウジュン</t>
    </rPh>
    <phoneticPr fontId="3"/>
  </si>
  <si>
    <t>下旬</t>
    <rPh sb="0" eb="2">
      <t>ゲジュン</t>
    </rPh>
    <phoneticPr fontId="3"/>
  </si>
  <si>
    <t>４月月間</t>
    <rPh sb="1" eb="2">
      <t>ガツ</t>
    </rPh>
    <rPh sb="2" eb="4">
      <t>ゲッカン</t>
    </rPh>
    <phoneticPr fontId="3"/>
  </si>
  <si>
    <t>４月上旬</t>
    <rPh sb="1" eb="2">
      <t>ガツ</t>
    </rPh>
    <rPh sb="2" eb="4">
      <t>ジョウジュン</t>
    </rPh>
    <phoneticPr fontId="3"/>
  </si>
  <si>
    <t>４月中旬</t>
    <rPh sb="1" eb="2">
      <t>ガツ</t>
    </rPh>
    <rPh sb="2" eb="4">
      <t>チュウジュン</t>
    </rPh>
    <phoneticPr fontId="3"/>
  </si>
  <si>
    <t>４月下旬</t>
    <rPh sb="1" eb="2">
      <t>ガツ</t>
    </rPh>
    <rPh sb="2" eb="4">
      <t>ゲジュン</t>
    </rPh>
    <phoneticPr fontId="3"/>
  </si>
  <si>
    <t>４月</t>
    <rPh sb="1" eb="2">
      <t>ガツ</t>
    </rPh>
    <phoneticPr fontId="3"/>
  </si>
  <si>
    <t>実績</t>
    <rPh sb="0" eb="2">
      <t>ジッセキ</t>
    </rPh>
    <phoneticPr fontId="3"/>
  </si>
  <si>
    <t>５月</t>
  </si>
  <si>
    <t>５月月間</t>
    <rPh sb="1" eb="2">
      <t>ガツ</t>
    </rPh>
    <rPh sb="2" eb="4">
      <t>ゲッカン</t>
    </rPh>
    <phoneticPr fontId="3"/>
  </si>
  <si>
    <t>５月上旬</t>
    <rPh sb="1" eb="2">
      <t>ガツ</t>
    </rPh>
    <rPh sb="2" eb="4">
      <t>ジョウジュン</t>
    </rPh>
    <phoneticPr fontId="3"/>
  </si>
  <si>
    <t>５月中旬</t>
    <rPh sb="1" eb="2">
      <t>ガツ</t>
    </rPh>
    <rPh sb="2" eb="4">
      <t>チュウジュン</t>
    </rPh>
    <phoneticPr fontId="3"/>
  </si>
  <si>
    <t>５月下旬</t>
    <rPh sb="1" eb="2">
      <t>ガツ</t>
    </rPh>
    <rPh sb="2" eb="4">
      <t>ゲジュン</t>
    </rPh>
    <phoneticPr fontId="3"/>
  </si>
  <si>
    <t>６月</t>
  </si>
  <si>
    <t>６月月間</t>
    <rPh sb="1" eb="2">
      <t>ガツ</t>
    </rPh>
    <rPh sb="2" eb="4">
      <t>ゲッカン</t>
    </rPh>
    <phoneticPr fontId="3"/>
  </si>
  <si>
    <t>６月上旬</t>
    <rPh sb="1" eb="2">
      <t>ガツ</t>
    </rPh>
    <rPh sb="2" eb="4">
      <t>ジョウジュン</t>
    </rPh>
    <phoneticPr fontId="3"/>
  </si>
  <si>
    <t>６月中旬</t>
    <rPh sb="1" eb="2">
      <t>ガツ</t>
    </rPh>
    <rPh sb="2" eb="4">
      <t>チュウジュン</t>
    </rPh>
    <phoneticPr fontId="3"/>
  </si>
  <si>
    <t>６月下旬</t>
    <rPh sb="1" eb="2">
      <t>ガツ</t>
    </rPh>
    <rPh sb="2" eb="4">
      <t>ゲジュン</t>
    </rPh>
    <phoneticPr fontId="3"/>
  </si>
  <si>
    <t>７月</t>
  </si>
  <si>
    <t>７月月間</t>
    <rPh sb="1" eb="2">
      <t>ガツ</t>
    </rPh>
    <rPh sb="2" eb="4">
      <t>ゲッカン</t>
    </rPh>
    <phoneticPr fontId="3"/>
  </si>
  <si>
    <t>７月上旬</t>
    <rPh sb="1" eb="2">
      <t>ガツ</t>
    </rPh>
    <rPh sb="2" eb="4">
      <t>ジョウジュン</t>
    </rPh>
    <phoneticPr fontId="3"/>
  </si>
  <si>
    <t>７月中旬</t>
    <rPh sb="1" eb="2">
      <t>ガツ</t>
    </rPh>
    <rPh sb="2" eb="4">
      <t>チュウジュン</t>
    </rPh>
    <phoneticPr fontId="3"/>
  </si>
  <si>
    <t>７月下旬</t>
    <rPh sb="1" eb="2">
      <t>ガツ</t>
    </rPh>
    <rPh sb="2" eb="4">
      <t>ゲジュン</t>
    </rPh>
    <phoneticPr fontId="3"/>
  </si>
  <si>
    <t>８月</t>
  </si>
  <si>
    <t>８月月間</t>
    <rPh sb="1" eb="2">
      <t>ガツ</t>
    </rPh>
    <rPh sb="2" eb="4">
      <t>ゲッカン</t>
    </rPh>
    <phoneticPr fontId="3"/>
  </si>
  <si>
    <t>８月上旬</t>
    <rPh sb="1" eb="2">
      <t>ガツ</t>
    </rPh>
    <rPh sb="2" eb="4">
      <t>ジョウジュン</t>
    </rPh>
    <phoneticPr fontId="3"/>
  </si>
  <si>
    <t>８月中旬</t>
    <rPh sb="1" eb="2">
      <t>ガツ</t>
    </rPh>
    <rPh sb="2" eb="4">
      <t>チュウジュン</t>
    </rPh>
    <phoneticPr fontId="3"/>
  </si>
  <si>
    <t>８月下旬</t>
    <rPh sb="1" eb="2">
      <t>ガツ</t>
    </rPh>
    <rPh sb="2" eb="4">
      <t>ゲジュン</t>
    </rPh>
    <phoneticPr fontId="3"/>
  </si>
  <si>
    <t>９月</t>
  </si>
  <si>
    <t>９月月間</t>
    <rPh sb="1" eb="2">
      <t>ガツ</t>
    </rPh>
    <rPh sb="2" eb="4">
      <t>ゲッカン</t>
    </rPh>
    <phoneticPr fontId="3"/>
  </si>
  <si>
    <t>９月上旬</t>
    <rPh sb="1" eb="2">
      <t>ガツ</t>
    </rPh>
    <rPh sb="2" eb="4">
      <t>ジョウジュン</t>
    </rPh>
    <phoneticPr fontId="3"/>
  </si>
  <si>
    <t>９月中旬</t>
    <rPh sb="1" eb="2">
      <t>ガツ</t>
    </rPh>
    <rPh sb="2" eb="4">
      <t>チュウジュン</t>
    </rPh>
    <phoneticPr fontId="3"/>
  </si>
  <si>
    <t>９月下旬</t>
    <rPh sb="1" eb="2">
      <t>ガツ</t>
    </rPh>
    <rPh sb="2" eb="4">
      <t>ゲジュン</t>
    </rPh>
    <phoneticPr fontId="3"/>
  </si>
  <si>
    <t>１月</t>
  </si>
  <si>
    <t>２月</t>
  </si>
  <si>
    <t>３月</t>
  </si>
  <si>
    <t>１月月間</t>
    <rPh sb="1" eb="2">
      <t>ガツ</t>
    </rPh>
    <rPh sb="2" eb="4">
      <t>ゲッカン</t>
    </rPh>
    <phoneticPr fontId="3"/>
  </si>
  <si>
    <t>２月月間</t>
    <rPh sb="1" eb="2">
      <t>ガツ</t>
    </rPh>
    <rPh sb="2" eb="4">
      <t>ゲッカン</t>
    </rPh>
    <phoneticPr fontId="3"/>
  </si>
  <si>
    <t>３月月間</t>
    <rPh sb="1" eb="2">
      <t>ガツ</t>
    </rPh>
    <rPh sb="2" eb="4">
      <t>ゲッカン</t>
    </rPh>
    <phoneticPr fontId="3"/>
  </si>
  <si>
    <t>１月上旬</t>
    <rPh sb="1" eb="2">
      <t>ガツ</t>
    </rPh>
    <rPh sb="2" eb="4">
      <t>ジョウジュン</t>
    </rPh>
    <phoneticPr fontId="3"/>
  </si>
  <si>
    <t>１月中旬</t>
    <rPh sb="1" eb="2">
      <t>ガツ</t>
    </rPh>
    <rPh sb="2" eb="4">
      <t>チュウジュン</t>
    </rPh>
    <phoneticPr fontId="3"/>
  </si>
  <si>
    <t>１月下旬</t>
    <rPh sb="1" eb="2">
      <t>ガツ</t>
    </rPh>
    <rPh sb="2" eb="4">
      <t>ゲジュン</t>
    </rPh>
    <phoneticPr fontId="3"/>
  </si>
  <si>
    <t>２月上旬</t>
    <rPh sb="1" eb="2">
      <t>ガツ</t>
    </rPh>
    <rPh sb="2" eb="4">
      <t>ジョウジュン</t>
    </rPh>
    <phoneticPr fontId="3"/>
  </si>
  <si>
    <t>２月中旬</t>
    <rPh sb="1" eb="2">
      <t>ガツ</t>
    </rPh>
    <rPh sb="2" eb="4">
      <t>チュウジュン</t>
    </rPh>
    <phoneticPr fontId="3"/>
  </si>
  <si>
    <t>２月下旬</t>
    <rPh sb="1" eb="2">
      <t>ガツ</t>
    </rPh>
    <rPh sb="2" eb="4">
      <t>ゲジュン</t>
    </rPh>
    <phoneticPr fontId="3"/>
  </si>
  <si>
    <t>３月上旬</t>
    <rPh sb="1" eb="2">
      <t>ガツ</t>
    </rPh>
    <rPh sb="2" eb="4">
      <t>ジョウジュン</t>
    </rPh>
    <phoneticPr fontId="3"/>
  </si>
  <si>
    <t>３月中旬</t>
    <rPh sb="1" eb="2">
      <t>ガツ</t>
    </rPh>
    <rPh sb="2" eb="4">
      <t>チュウジュン</t>
    </rPh>
    <phoneticPr fontId="3"/>
  </si>
  <si>
    <t>３月下旬</t>
    <rPh sb="1" eb="2">
      <t>ガツ</t>
    </rPh>
    <rPh sb="2" eb="4">
      <t>ゲジュン</t>
    </rPh>
    <phoneticPr fontId="3"/>
  </si>
  <si>
    <t>10月月間</t>
    <rPh sb="2" eb="3">
      <t>ガツ</t>
    </rPh>
    <rPh sb="3" eb="5">
      <t>ゲッカン</t>
    </rPh>
    <phoneticPr fontId="3"/>
  </si>
  <si>
    <t>11月月間</t>
    <rPh sb="2" eb="3">
      <t>ガツ</t>
    </rPh>
    <rPh sb="3" eb="5">
      <t>ゲッカン</t>
    </rPh>
    <phoneticPr fontId="3"/>
  </si>
  <si>
    <t>12月月間</t>
    <rPh sb="2" eb="3">
      <t>ガツ</t>
    </rPh>
    <rPh sb="3" eb="5">
      <t>ゲッカン</t>
    </rPh>
    <phoneticPr fontId="3"/>
  </si>
  <si>
    <t>10月上旬</t>
    <rPh sb="2" eb="3">
      <t>ガツ</t>
    </rPh>
    <rPh sb="3" eb="5">
      <t>ジョウジュン</t>
    </rPh>
    <phoneticPr fontId="3"/>
  </si>
  <si>
    <t>10月中旬</t>
    <rPh sb="2" eb="3">
      <t>ガツ</t>
    </rPh>
    <rPh sb="3" eb="5">
      <t>チュウジュン</t>
    </rPh>
    <phoneticPr fontId="3"/>
  </si>
  <si>
    <t>10月下旬</t>
    <rPh sb="2" eb="3">
      <t>ガツ</t>
    </rPh>
    <rPh sb="3" eb="5">
      <t>ゲジュン</t>
    </rPh>
    <phoneticPr fontId="3"/>
  </si>
  <si>
    <t>11月上旬</t>
    <rPh sb="2" eb="3">
      <t>ガツ</t>
    </rPh>
    <rPh sb="3" eb="5">
      <t>ジョウジュン</t>
    </rPh>
    <phoneticPr fontId="3"/>
  </si>
  <si>
    <t>11月中旬</t>
    <rPh sb="2" eb="3">
      <t>ガツ</t>
    </rPh>
    <rPh sb="3" eb="5">
      <t>チュウジュン</t>
    </rPh>
    <phoneticPr fontId="3"/>
  </si>
  <si>
    <t>11月下旬</t>
    <rPh sb="2" eb="3">
      <t>ガツ</t>
    </rPh>
    <rPh sb="3" eb="5">
      <t>ゲジュン</t>
    </rPh>
    <phoneticPr fontId="3"/>
  </si>
  <si>
    <t>12月上旬</t>
    <rPh sb="2" eb="3">
      <t>ガツ</t>
    </rPh>
    <rPh sb="3" eb="5">
      <t>ジョウジュン</t>
    </rPh>
    <phoneticPr fontId="3"/>
  </si>
  <si>
    <t>12月中旬</t>
    <rPh sb="2" eb="3">
      <t>ガツ</t>
    </rPh>
    <rPh sb="3" eb="5">
      <t>チュウジュン</t>
    </rPh>
    <phoneticPr fontId="3"/>
  </si>
  <si>
    <t>12月下旬</t>
    <rPh sb="2" eb="3">
      <t>ガツ</t>
    </rPh>
    <rPh sb="3" eb="5">
      <t>ゲジュン</t>
    </rPh>
    <phoneticPr fontId="3"/>
  </si>
  <si>
    <t>合計</t>
    <rPh sb="0" eb="2">
      <t>ゴウケイ</t>
    </rPh>
    <phoneticPr fontId="3"/>
  </si>
  <si>
    <t>10月</t>
    <phoneticPr fontId="3"/>
  </si>
  <si>
    <t>11月</t>
    <phoneticPr fontId="3"/>
  </si>
  <si>
    <t>12月</t>
    <phoneticPr fontId="3"/>
  </si>
  <si>
    <t>航空旅客輸送実績</t>
    <phoneticPr fontId="3"/>
  </si>
  <si>
    <t>航空旅客輸送実績</t>
    <rPh sb="0" eb="2">
      <t>コウクウ</t>
    </rPh>
    <rPh sb="2" eb="4">
      <t>リョキャク</t>
    </rPh>
    <rPh sb="4" eb="6">
      <t>ユソウ</t>
    </rPh>
    <rPh sb="6" eb="8">
      <t>ジッセキ</t>
    </rPh>
    <phoneticPr fontId="4"/>
  </si>
  <si>
    <t>提供座席数</t>
    <rPh sb="4" eb="5">
      <t>スウ</t>
    </rPh>
    <phoneticPr fontId="3"/>
  </si>
  <si>
    <t>※上記の各セルをクリックすると、各月・各旬ごとのシートに移動します。</t>
    <rPh sb="1" eb="3">
      <t>ジョウキ</t>
    </rPh>
    <rPh sb="4" eb="5">
      <t>カク</t>
    </rPh>
    <rPh sb="16" eb="18">
      <t>カクツキ</t>
    </rPh>
    <rPh sb="19" eb="20">
      <t>カク</t>
    </rPh>
    <rPh sb="20" eb="21">
      <t>シュン</t>
    </rPh>
    <rPh sb="28" eb="30">
      <t>イドウ</t>
    </rPh>
    <phoneticPr fontId="3"/>
  </si>
  <si>
    <t>※移動後の各シートでは、シート左上の年度の表記をクリックすると、このシートに戻ります。</t>
    <rPh sb="1" eb="4">
      <t>イドウゴ</t>
    </rPh>
    <rPh sb="5" eb="6">
      <t>カク</t>
    </rPh>
    <rPh sb="15" eb="17">
      <t>ヒダリウエ</t>
    </rPh>
    <rPh sb="18" eb="20">
      <t>ネンド</t>
    </rPh>
    <rPh sb="21" eb="23">
      <t>ヒョウキ</t>
    </rPh>
    <rPh sb="38" eb="39">
      <t>モド</t>
    </rPh>
    <phoneticPr fontId="3"/>
  </si>
  <si>
    <t>リンク（路線ごと実績）</t>
    <rPh sb="4" eb="6">
      <t>ロセン</t>
    </rPh>
    <rPh sb="8" eb="10">
      <t>ジッセキ</t>
    </rPh>
    <phoneticPr fontId="3"/>
  </si>
  <si>
    <t>リンク（方面別実績）</t>
    <rPh sb="4" eb="7">
      <t>ホウメンベツ</t>
    </rPh>
    <rPh sb="7" eb="9">
      <t>ジッセキ</t>
    </rPh>
    <phoneticPr fontId="3"/>
  </si>
  <si>
    <t>平成25年度</t>
    <rPh sb="0" eb="2">
      <t>ヘイセイ</t>
    </rPh>
    <rPh sb="4" eb="6">
      <t>ネンド</t>
    </rPh>
    <phoneticPr fontId="3"/>
  </si>
  <si>
    <t>※データは、航空会社のデータ修正等により、過去にさかのぼって変更されることがある。</t>
    <rPh sb="6" eb="8">
      <t>コウクウガ</t>
    </rPh>
    <rPh sb="8" eb="10">
      <t>ガイシャシ</t>
    </rPh>
    <rPh sb="14" eb="16">
      <t>シュウセイナ</t>
    </rPh>
    <rPh sb="16" eb="17">
      <t>ナドカ</t>
    </rPh>
    <rPh sb="21" eb="23">
      <t>カコヘ</t>
    </rPh>
    <rPh sb="30" eb="32">
      <t>ヘンコウ</t>
    </rPh>
    <phoneticPr fontId="4"/>
  </si>
  <si>
    <t>※ＳＫＹは月間実績のみを集計している。</t>
    <rPh sb="5" eb="7">
      <t>ゲッカンジ</t>
    </rPh>
    <rPh sb="7" eb="9">
      <t>ジッセキシ</t>
    </rPh>
    <rPh sb="12" eb="14">
      <t>シュウケイ</t>
    </rPh>
    <phoneticPr fontId="4"/>
  </si>
  <si>
    <t>※チャーター便など不定期路線は含まない。</t>
    <rPh sb="6" eb="7">
      <t>ビンフ</t>
    </rPh>
    <rPh sb="9" eb="12">
      <t>フテイキロ</t>
    </rPh>
    <rPh sb="12" eb="14">
      <t>ロセンフ</t>
    </rPh>
    <rPh sb="15" eb="16">
      <t>フク</t>
    </rPh>
    <phoneticPr fontId="4"/>
  </si>
  <si>
    <t>※本土発沖縄向け（定期路線、下り便）の航空旅客輸送実績である。</t>
    <rPh sb="1" eb="3">
      <t>ホンドハ</t>
    </rPh>
    <rPh sb="3" eb="4">
      <t>ハツオ</t>
    </rPh>
    <rPh sb="4" eb="6">
      <t>オキナワム</t>
    </rPh>
    <rPh sb="6" eb="7">
      <t>ムテ</t>
    </rPh>
    <rPh sb="9" eb="11">
      <t>テイキロ</t>
    </rPh>
    <rPh sb="11" eb="13">
      <t>ロセンク</t>
    </rPh>
    <rPh sb="14" eb="15">
      <t>クダビ</t>
    </rPh>
    <rPh sb="16" eb="17">
      <t>ビンコ</t>
    </rPh>
    <rPh sb="19" eb="21">
      <t>コウクウリ</t>
    </rPh>
    <rPh sb="21" eb="23">
      <t>リョカクユ</t>
    </rPh>
    <rPh sb="23" eb="25">
      <t>ユソウジ</t>
    </rPh>
    <rPh sb="25" eb="27">
      <t>ジッセキ</t>
    </rPh>
    <phoneticPr fontId="4"/>
  </si>
  <si>
    <r>
      <t>鹿児島(09/2/1～）</t>
    </r>
    <r>
      <rPr>
        <sz val="6"/>
        <rFont val="ＭＳ ゴシック"/>
        <family val="3"/>
        <charset val="128"/>
      </rPr>
      <t>ＡＮＡより移管</t>
    </r>
    <rPh sb="0" eb="3">
      <t>カゴシマ</t>
    </rPh>
    <phoneticPr fontId="4"/>
  </si>
  <si>
    <r>
      <t>長崎(09/2/1～13/3/30）</t>
    </r>
    <r>
      <rPr>
        <sz val="6"/>
        <rFont val="ＭＳ ゴシック"/>
        <family val="3"/>
        <charset val="128"/>
      </rPr>
      <t>ＡＮＡより移管</t>
    </r>
    <rPh sb="0" eb="2">
      <t>ナガサキイ</t>
    </rPh>
    <rPh sb="23" eb="25">
      <t>イカン</t>
    </rPh>
    <phoneticPr fontId="4"/>
  </si>
  <si>
    <t>熊本(09/11/1～13/3/30）</t>
  </si>
  <si>
    <t>宮崎(09/11/1～)</t>
  </si>
  <si>
    <r>
      <t>ＳＮＡ</t>
    </r>
    <r>
      <rPr>
        <sz val="6"/>
        <rFont val="ＭＳ ゴシック"/>
        <family val="3"/>
        <charset val="128"/>
      </rPr>
      <t>（スカイネットアジア航空）</t>
    </r>
    <rPh sb="13" eb="15">
      <t>コウクウ</t>
    </rPh>
    <phoneticPr fontId="4"/>
  </si>
  <si>
    <t>福岡－石垣(09/4/1～09/10/31)</t>
    <rPh sb="0" eb="2">
      <t>フクオカイ</t>
    </rPh>
    <rPh sb="3" eb="5">
      <t>イシガキ</t>
    </rPh>
    <phoneticPr fontId="4"/>
  </si>
  <si>
    <t>名古屋ー石垣(13/1/8～)</t>
    <rPh sb="0" eb="3">
      <t>ナゴヤイ</t>
    </rPh>
    <rPh sb="4" eb="6">
      <t>イシガキ</t>
    </rPh>
    <phoneticPr fontId="4"/>
  </si>
  <si>
    <t>関西ー石垣</t>
    <rPh sb="0" eb="2">
      <t>カンサイイ</t>
    </rPh>
    <rPh sb="3" eb="5">
      <t>イシガキ</t>
    </rPh>
    <phoneticPr fontId="4"/>
  </si>
  <si>
    <t>羽田ー石垣（13/3/31～）</t>
    <rPh sb="0" eb="2">
      <t>ハネダイ</t>
    </rPh>
    <rPh sb="3" eb="5">
      <t>イシガキ</t>
    </rPh>
    <phoneticPr fontId="4"/>
  </si>
  <si>
    <t>鹿児島</t>
  </si>
  <si>
    <t>宮崎</t>
  </si>
  <si>
    <t>長崎</t>
  </si>
  <si>
    <t>熊本</t>
  </si>
  <si>
    <t>松山(11/10/30～12/3/24)</t>
    <rPh sb="0" eb="2">
      <t>マツヤマ</t>
    </rPh>
    <phoneticPr fontId="4"/>
  </si>
  <si>
    <t>高松※08年は通年運航</t>
  </si>
  <si>
    <t>広島</t>
  </si>
  <si>
    <t>静岡（09/06/04～）</t>
    <rPh sb="0" eb="2">
      <t>シズオカ</t>
    </rPh>
    <phoneticPr fontId="4"/>
  </si>
  <si>
    <t>新潟※2008年は6月～9月運休</t>
    <rPh sb="0" eb="2">
      <t>ニイガタネ</t>
    </rPh>
    <rPh sb="7" eb="8">
      <t>ネンガ</t>
    </rPh>
    <rPh sb="10" eb="11">
      <t>ガツガ</t>
    </rPh>
    <rPh sb="13" eb="14">
      <t>ガツウ</t>
    </rPh>
    <rPh sb="14" eb="16">
      <t>ウンキュウ</t>
    </rPh>
    <phoneticPr fontId="4"/>
  </si>
  <si>
    <t>仙台</t>
  </si>
  <si>
    <t>札幌(12/10/28～)</t>
    <rPh sb="0" eb="2">
      <t>サッポロ</t>
    </rPh>
    <phoneticPr fontId="4"/>
  </si>
  <si>
    <t>成田(06/11/1～）</t>
    <rPh sb="0" eb="2">
      <t>ナリタ</t>
    </rPh>
    <phoneticPr fontId="4"/>
  </si>
  <si>
    <t>福岡</t>
  </si>
  <si>
    <t>名古屋</t>
  </si>
  <si>
    <t>神戸(06/02/16～)</t>
    <rPh sb="0" eb="2">
      <t>コウベ</t>
    </rPh>
    <phoneticPr fontId="4"/>
  </si>
  <si>
    <t>関西</t>
    <rPh sb="0" eb="1">
      <t>カンサイ</t>
    </rPh>
    <phoneticPr fontId="4"/>
  </si>
  <si>
    <t>伊丹</t>
    <rPh sb="0" eb="1">
      <t>イタミ</t>
    </rPh>
    <phoneticPr fontId="4"/>
  </si>
  <si>
    <t>東京</t>
  </si>
  <si>
    <r>
      <t>ＡＮＡ</t>
    </r>
    <r>
      <rPr>
        <sz val="6"/>
        <rFont val="ＭＳ ゴシック"/>
        <family val="3"/>
        <charset val="128"/>
      </rPr>
      <t>（全日空）</t>
    </r>
    <rPh sb="4" eb="5">
      <t>ゼンビ</t>
    </rPh>
    <rPh sb="5" eb="6">
      <t>ビソ</t>
    </rPh>
    <rPh sb="6" eb="7">
      <t>ソラ</t>
    </rPh>
    <phoneticPr fontId="4"/>
  </si>
  <si>
    <t>ＡＮＡ＋ＳＮＡ(b)</t>
  </si>
  <si>
    <t>奄美</t>
    <rPh sb="0" eb="1">
      <t>アマミ</t>
    </rPh>
    <phoneticPr fontId="4"/>
  </si>
  <si>
    <t>与論</t>
    <rPh sb="0" eb="1">
      <t>ヨロン</t>
    </rPh>
    <phoneticPr fontId="4"/>
  </si>
  <si>
    <r>
      <t>ＲＡＣ</t>
    </r>
    <r>
      <rPr>
        <sz val="6"/>
        <rFont val="ＭＳ ゴシック"/>
        <family val="3"/>
        <charset val="128"/>
      </rPr>
      <t>（琉球エアコミューター）</t>
    </r>
    <rPh sb="4" eb="6">
      <t>リュウキュウ</t>
    </rPh>
    <phoneticPr fontId="4"/>
  </si>
  <si>
    <t>名古屋(11/3/27～)</t>
    <rPh sb="0" eb="3">
      <t>ナゴヤ</t>
    </rPh>
    <phoneticPr fontId="4"/>
  </si>
  <si>
    <t>神戸(07/7/1～10/6/1)</t>
  </si>
  <si>
    <t>北九州（06/3/16～10/5/6）</t>
    <rPh sb="0" eb="3">
      <t>キタキュウシュウ</t>
    </rPh>
    <phoneticPr fontId="4"/>
  </si>
  <si>
    <t>小松</t>
    <rPh sb="0" eb="1">
      <t>コマツ</t>
    </rPh>
    <phoneticPr fontId="4"/>
  </si>
  <si>
    <t>福島</t>
    <rPh sb="0" eb="1">
      <t>フクシマ</t>
    </rPh>
    <phoneticPr fontId="4"/>
  </si>
  <si>
    <t>岡山</t>
    <rPh sb="0" eb="1">
      <t>オカヤマ</t>
    </rPh>
    <phoneticPr fontId="4"/>
  </si>
  <si>
    <t>高知</t>
    <rPh sb="0" eb="1">
      <t>コウチ</t>
    </rPh>
    <phoneticPr fontId="4"/>
  </si>
  <si>
    <t>松山</t>
    <rPh sb="0" eb="1">
      <t>マツヤマ</t>
    </rPh>
    <phoneticPr fontId="4"/>
  </si>
  <si>
    <r>
      <t>仙台</t>
    </r>
    <r>
      <rPr>
        <sz val="8"/>
        <color indexed="10"/>
        <rFont val="ＭＳ ゴシック"/>
        <family val="3"/>
        <charset val="128"/>
      </rPr>
      <t>※不定期便</t>
    </r>
    <rPh sb="0" eb="2">
      <t>センダイフ</t>
    </rPh>
    <rPh sb="3" eb="7">
      <t>フテイキビン</t>
    </rPh>
    <phoneticPr fontId="4"/>
  </si>
  <si>
    <t>名古屋－石垣(09/2/1～12/3/24)</t>
    <rPh sb="0" eb="3">
      <t>ナゴヤイ</t>
    </rPh>
    <rPh sb="4" eb="6">
      <t>イシガキ</t>
    </rPh>
    <phoneticPr fontId="4"/>
  </si>
  <si>
    <t>神戸－石垣(07/7/1～10/6/1)</t>
    <rPh sb="0" eb="2">
      <t>コウベイ</t>
    </rPh>
    <rPh sb="3" eb="5">
      <t>イシガキ</t>
    </rPh>
    <phoneticPr fontId="4"/>
  </si>
  <si>
    <t>関西－宮古(12/3/8～12/3/22)</t>
    <rPh sb="0" eb="2">
      <t>カンサイミ</t>
    </rPh>
    <rPh sb="3" eb="5">
      <t>ミヤコ</t>
    </rPh>
    <phoneticPr fontId="4"/>
  </si>
  <si>
    <t>関西－石垣</t>
    <rPh sb="0" eb="2">
      <t>カンサイイ</t>
    </rPh>
    <rPh sb="3" eb="5">
      <t>イシガキ</t>
    </rPh>
    <phoneticPr fontId="4"/>
  </si>
  <si>
    <t>東京－久米島（夏期季節運航）</t>
    <rPh sb="0" eb="2">
      <t>トウキョウク</t>
    </rPh>
    <rPh sb="3" eb="6">
      <t>クメジマカ</t>
    </rPh>
    <rPh sb="7" eb="9">
      <t>カキキ</t>
    </rPh>
    <rPh sb="9" eb="11">
      <t>キセツウ</t>
    </rPh>
    <rPh sb="11" eb="13">
      <t>ウンコウ</t>
    </rPh>
    <phoneticPr fontId="4"/>
  </si>
  <si>
    <t>東京－宮古</t>
    <rPh sb="0" eb="2">
      <t>トウキョウミ</t>
    </rPh>
    <rPh sb="3" eb="5">
      <t>ミヤコ</t>
    </rPh>
    <phoneticPr fontId="4"/>
  </si>
  <si>
    <t>東京－石垣</t>
    <rPh sb="0" eb="2">
      <t>トウキョウイ</t>
    </rPh>
    <rPh sb="3" eb="5">
      <t>イシガキ</t>
    </rPh>
    <phoneticPr fontId="4"/>
  </si>
  <si>
    <t>福岡</t>
    <rPh sb="0" eb="1">
      <t>フクオカ</t>
    </rPh>
    <phoneticPr fontId="4"/>
  </si>
  <si>
    <r>
      <t>関西（12/7/13～）</t>
    </r>
    <r>
      <rPr>
        <sz val="6"/>
        <rFont val="ＭＳ ゴシック"/>
        <family val="3"/>
        <charset val="128"/>
      </rPr>
      <t>JALから移管</t>
    </r>
    <rPh sb="0" eb="2">
      <t>カンサイイ</t>
    </rPh>
    <rPh sb="17" eb="19">
      <t>イカン</t>
    </rPh>
    <phoneticPr fontId="4"/>
  </si>
  <si>
    <r>
      <t>東京（08/7/1～）</t>
    </r>
    <r>
      <rPr>
        <sz val="6"/>
        <rFont val="ＭＳ ゴシック"/>
        <family val="3"/>
        <charset val="128"/>
      </rPr>
      <t>ＪＡＬに移管</t>
    </r>
    <rPh sb="0" eb="2">
      <t>トウキョウ</t>
    </rPh>
    <phoneticPr fontId="4"/>
  </si>
  <si>
    <r>
      <t>ＪＴＡ</t>
    </r>
    <r>
      <rPr>
        <sz val="6"/>
        <rFont val="ＭＳ ゴシック"/>
        <family val="3"/>
        <charset val="128"/>
      </rPr>
      <t>（日本トランスオーシャン航空）</t>
    </r>
    <rPh sb="4" eb="6">
      <t>ニホンコ</t>
    </rPh>
    <rPh sb="15" eb="17">
      <t>コウクウ</t>
    </rPh>
    <phoneticPr fontId="4"/>
  </si>
  <si>
    <t>花巻（３月期間運航）</t>
    <rPh sb="0" eb="2">
      <t>ハナマキガ</t>
    </rPh>
    <rPh sb="4" eb="5">
      <t>ガツキ</t>
    </rPh>
    <rPh sb="5" eb="7">
      <t>キカンウ</t>
    </rPh>
    <rPh sb="7" eb="9">
      <t>ウンコウ</t>
    </rPh>
    <phoneticPr fontId="4"/>
  </si>
  <si>
    <r>
      <t>神戸（08/7/1～）</t>
    </r>
    <r>
      <rPr>
        <sz val="6"/>
        <rFont val="ＭＳ ゴシック"/>
        <family val="3"/>
        <charset val="128"/>
      </rPr>
      <t>ＪＴＡに移管</t>
    </r>
    <rPh sb="0" eb="2">
      <t>コウベイ</t>
    </rPh>
    <rPh sb="15" eb="17">
      <t>イカン</t>
    </rPh>
    <phoneticPr fontId="4"/>
  </si>
  <si>
    <t>仙台（～08/12/18まで冬季運航）</t>
    <rPh sb="0" eb="2">
      <t>センダイト</t>
    </rPh>
    <rPh sb="14" eb="16">
      <t>トウキウ</t>
    </rPh>
    <rPh sb="16" eb="18">
      <t>ウンコウ</t>
    </rPh>
    <phoneticPr fontId="4"/>
  </si>
  <si>
    <t>成田（10/1/5～）</t>
    <rPh sb="0" eb="2">
      <t>ナリタ</t>
    </rPh>
    <phoneticPr fontId="4"/>
  </si>
  <si>
    <t>関西（～12/7/13）JALへ移管</t>
    <rPh sb="0" eb="2">
      <t>カンサイ</t>
    </rPh>
    <phoneticPr fontId="4"/>
  </si>
  <si>
    <t>伊丹</t>
  </si>
  <si>
    <r>
      <t>ＪＡＬ</t>
    </r>
    <r>
      <rPr>
        <sz val="6"/>
        <rFont val="ＭＳ ゴシック"/>
        <family val="3"/>
        <charset val="128"/>
      </rPr>
      <t>（日本航空）</t>
    </r>
    <rPh sb="4" eb="6">
      <t>ニホンコ</t>
    </rPh>
    <rPh sb="6" eb="8">
      <t>コウクウ</t>
    </rPh>
    <phoneticPr fontId="4"/>
  </si>
  <si>
    <t>ＪＡＬ＋ＪＴＡ＋ＲＡＣ(a)</t>
  </si>
  <si>
    <t>合計 a+b</t>
  </si>
  <si>
    <t>増減△数</t>
  </si>
  <si>
    <t>比率</t>
  </si>
  <si>
    <t>対前年同月比較</t>
  </si>
  <si>
    <t>(12'4/1～10)</t>
  </si>
  <si>
    <t>(13'4/1～10)</t>
  </si>
  <si>
    <t>利　用　率</t>
    <rPh sb="0" eb="4">
      <t>リヨウリツ</t>
    </rPh>
    <phoneticPr fontId="4"/>
  </si>
  <si>
    <t>提供座席数</t>
    <rPh sb="0" eb="2">
      <t>テイキョウザ</t>
    </rPh>
    <rPh sb="2" eb="5">
      <t>ザセキスウ</t>
    </rPh>
    <phoneticPr fontId="4"/>
  </si>
  <si>
    <t>輸送実績人数</t>
  </si>
  <si>
    <t>※データは、航空会社のデータ修正等により、過去にさかのぼって変更されることがある。</t>
  </si>
  <si>
    <t>(12'4/11～20)</t>
  </si>
  <si>
    <t>(13'4/11～20)</t>
  </si>
  <si>
    <t>(12'4/1～20)</t>
  </si>
  <si>
    <t>(13'4/1～20)</t>
  </si>
  <si>
    <t>(12'4/21～31)</t>
  </si>
  <si>
    <t>(13'4/21～31)</t>
  </si>
  <si>
    <t>（沖永良部経由）徳之島（09/06/20～）</t>
    <rPh sb="1" eb="5">
      <t>オキノエラブケ</t>
    </rPh>
    <rPh sb="5" eb="7">
      <t>ケイユト</t>
    </rPh>
    <rPh sb="8" eb="11">
      <t>トクノシマ</t>
    </rPh>
    <phoneticPr fontId="4"/>
  </si>
  <si>
    <t>第一航空（d）</t>
    <rPh sb="0" eb="2">
      <t>ダイイチコ</t>
    </rPh>
    <rPh sb="2" eb="4">
      <t>コウクウ</t>
    </rPh>
    <phoneticPr fontId="4"/>
  </si>
  <si>
    <t>名古屋(11/06/01～)</t>
  </si>
  <si>
    <t>北九州(12/7/20～8/30季節)</t>
    <rPh sb="0" eb="3">
      <t>キタキュウシュウキ</t>
    </rPh>
    <rPh sb="16" eb="18">
      <t>キセツ</t>
    </rPh>
    <phoneticPr fontId="4"/>
  </si>
  <si>
    <t>茨城(12/7/1～9/30季節)</t>
    <rPh sb="0" eb="2">
      <t>イバラキキ</t>
    </rPh>
    <rPh sb="14" eb="16">
      <t>キセツ</t>
    </rPh>
    <phoneticPr fontId="4"/>
  </si>
  <si>
    <t>神戸(09/12/25～)</t>
  </si>
  <si>
    <t>関西(12/3/25～13/3/31)</t>
    <rPh sb="0" eb="2">
      <t>カンサイ</t>
    </rPh>
    <phoneticPr fontId="4"/>
  </si>
  <si>
    <t>福岡(09/3/7～)</t>
    <rPh sb="0" eb="2">
      <t>フクオカ</t>
    </rPh>
    <phoneticPr fontId="4"/>
  </si>
  <si>
    <t>成田(10/12/8～)</t>
    <rPh sb="0" eb="2">
      <t>ナリタ</t>
    </rPh>
    <phoneticPr fontId="4"/>
  </si>
  <si>
    <t>東京(06/9/15～)</t>
    <rPh sb="0" eb="2">
      <t>トウキョウ</t>
    </rPh>
    <phoneticPr fontId="4"/>
  </si>
  <si>
    <r>
      <t>ＳＫＹ</t>
    </r>
    <r>
      <rPr>
        <b/>
        <sz val="6"/>
        <rFont val="ＭＳ ゴシック"/>
        <family val="3"/>
        <charset val="128"/>
      </rPr>
      <t>（スカイマーク）</t>
    </r>
    <r>
      <rPr>
        <b/>
        <sz val="8"/>
        <rFont val="ＭＳ ゴシック"/>
        <family val="3"/>
        <charset val="128"/>
      </rPr>
      <t xml:space="preserve"> (c)</t>
    </r>
  </si>
  <si>
    <t>合計 a+b+c+d+e</t>
  </si>
  <si>
    <t>(12'4/1～31)</t>
  </si>
  <si>
    <t>(13'4/1～31)</t>
  </si>
  <si>
    <t>-</t>
  </si>
  <si>
    <t>第一航空</t>
    <rPh sb="0" eb="1">
      <t>ダイイ</t>
    </rPh>
    <rPh sb="1" eb="2">
      <t>イチコ</t>
    </rPh>
    <rPh sb="2" eb="4">
      <t>コウクウ</t>
    </rPh>
    <phoneticPr fontId="8"/>
  </si>
  <si>
    <t>SKY</t>
  </si>
  <si>
    <t>ＳＮＡ</t>
  </si>
  <si>
    <t>ＡＮＡ</t>
  </si>
  <si>
    <t>ＲＡＣ</t>
  </si>
  <si>
    <t>ＪＴＡ</t>
  </si>
  <si>
    <t>ＪＡＬ</t>
  </si>
  <si>
    <t>⑤その他方面</t>
    <rPh sb="3" eb="4">
      <t>タホ</t>
    </rPh>
    <rPh sb="4" eb="6">
      <t>ホウメン</t>
    </rPh>
    <phoneticPr fontId="8"/>
  </si>
  <si>
    <t>ＳＫＹ</t>
  </si>
  <si>
    <t>④名古屋方面</t>
    <rPh sb="1" eb="4">
      <t>ナゴヤホ</t>
    </rPh>
    <rPh sb="4" eb="6">
      <t>ホウメン</t>
    </rPh>
    <phoneticPr fontId="8"/>
  </si>
  <si>
    <t>（福岡、北九州）</t>
    <rPh sb="1" eb="3">
      <t>フクオカキ</t>
    </rPh>
    <rPh sb="4" eb="7">
      <t>キタキュウシュウ</t>
    </rPh>
    <phoneticPr fontId="8"/>
  </si>
  <si>
    <t>③福岡方面</t>
    <rPh sb="1" eb="3">
      <t>フクオカホ</t>
    </rPh>
    <rPh sb="3" eb="5">
      <t>ホウメン</t>
    </rPh>
    <phoneticPr fontId="8"/>
  </si>
  <si>
    <t>（関西、伊丹、神戸）</t>
    <rPh sb="1" eb="3">
      <t>カンサイイ</t>
    </rPh>
    <rPh sb="4" eb="6">
      <t>イタミコ</t>
    </rPh>
    <rPh sb="7" eb="9">
      <t>コウベ</t>
    </rPh>
    <phoneticPr fontId="8"/>
  </si>
  <si>
    <t>②関西方面</t>
    <rPh sb="1" eb="3">
      <t>カンサイホ</t>
    </rPh>
    <rPh sb="3" eb="5">
      <t>ホウメン</t>
    </rPh>
    <phoneticPr fontId="8"/>
  </si>
  <si>
    <t>（羽田、成田）</t>
    <rPh sb="1" eb="3">
      <t>ハネダナ</t>
    </rPh>
    <rPh sb="4" eb="6">
      <t>ナリタ</t>
    </rPh>
    <phoneticPr fontId="8"/>
  </si>
  <si>
    <t>①東京方面</t>
    <rPh sb="1" eb="3">
      <t>トウキョウホ</t>
    </rPh>
    <rPh sb="3" eb="5">
      <t>ホウメン</t>
    </rPh>
    <phoneticPr fontId="8"/>
  </si>
  <si>
    <t>①＋②＋③＋④＋⑤</t>
  </si>
  <si>
    <t>合　　　　　計</t>
    <rPh sb="0" eb="1">
      <t>ゴウケ</t>
    </rPh>
    <rPh sb="6" eb="7">
      <t>ケイ</t>
    </rPh>
    <phoneticPr fontId="8"/>
  </si>
  <si>
    <t>増減数</t>
    <rPh sb="0" eb="2">
      <t>ゾウゲンス</t>
    </rPh>
    <rPh sb="2" eb="3">
      <t>スウ</t>
    </rPh>
    <phoneticPr fontId="8"/>
  </si>
  <si>
    <t>比率</t>
    <rPh sb="0" eb="1">
      <t>ヒリツ</t>
    </rPh>
    <phoneticPr fontId="8"/>
  </si>
  <si>
    <t>対前年同月比較</t>
    <rPh sb="0" eb="1">
      <t>タイゼ</t>
    </rPh>
    <rPh sb="1" eb="3">
      <t>ゼンネンド</t>
    </rPh>
    <rPh sb="3" eb="5">
      <t>ドウゲツヒ</t>
    </rPh>
    <rPh sb="5" eb="7">
      <t>ヒカク</t>
    </rPh>
    <phoneticPr fontId="8"/>
  </si>
  <si>
    <t>12.4.上旬</t>
    <rPh sb="5" eb="7">
      <t>ジョウジュン</t>
    </rPh>
    <phoneticPr fontId="8"/>
  </si>
  <si>
    <t>13.4.上旬</t>
    <rPh sb="5" eb="7">
      <t>ジョウジュン</t>
    </rPh>
    <phoneticPr fontId="8"/>
  </si>
  <si>
    <t>提供座席数</t>
    <rPh sb="0" eb="2">
      <t>テイキョウザ</t>
    </rPh>
    <rPh sb="2" eb="5">
      <t>ザセキスウ</t>
    </rPh>
    <phoneticPr fontId="8"/>
  </si>
  <si>
    <t>輸送実績人数</t>
    <rPh sb="0" eb="2">
      <t>ユソウジ</t>
    </rPh>
    <rPh sb="2" eb="4">
      <t>ジッセキニ</t>
    </rPh>
    <rPh sb="4" eb="6">
      <t>ニンズウ</t>
    </rPh>
    <phoneticPr fontId="8"/>
  </si>
  <si>
    <t>12.4.中旬</t>
  </si>
  <si>
    <t>13.4.中旬</t>
    <rPh sb="5" eb="7">
      <t>チュウジュン</t>
    </rPh>
    <phoneticPr fontId="8"/>
  </si>
  <si>
    <t>12.4.下旬</t>
    <rPh sb="5" eb="7">
      <t>ゲジュン</t>
    </rPh>
    <phoneticPr fontId="8"/>
  </si>
  <si>
    <t>13.4.下旬</t>
    <rPh sb="5" eb="7">
      <t>ゲジュン</t>
    </rPh>
    <phoneticPr fontId="8"/>
  </si>
  <si>
    <t>12.4月</t>
    <rPh sb="4" eb="5">
      <t>ガツ</t>
    </rPh>
    <phoneticPr fontId="8"/>
  </si>
  <si>
    <t>13.4月</t>
    <rPh sb="4" eb="5">
      <t>ガツ</t>
    </rPh>
    <phoneticPr fontId="8"/>
  </si>
  <si>
    <t>航空旅客輸送実績</t>
  </si>
  <si>
    <t>(12'5/1～31)</t>
  </si>
  <si>
    <t>(13'5/1～31)</t>
  </si>
  <si>
    <t>(12'5/1～10)</t>
  </si>
  <si>
    <t>(13'5/1～10)</t>
  </si>
  <si>
    <t>(12'5/11～20)</t>
  </si>
  <si>
    <t>(13'5/11～20)</t>
  </si>
  <si>
    <t>(12'5/1～20)</t>
  </si>
  <si>
    <t>(13'5/1～20)</t>
  </si>
  <si>
    <t>(12'5/21～31)</t>
  </si>
  <si>
    <t>(13'5/21～31)</t>
  </si>
  <si>
    <t>12.5月</t>
  </si>
  <si>
    <t>13.5月</t>
  </si>
  <si>
    <t>12.5月</t>
    <rPh sb="4" eb="5">
      <t>ガツ</t>
    </rPh>
    <phoneticPr fontId="8"/>
  </si>
  <si>
    <t>13.5月</t>
    <rPh sb="4" eb="5">
      <t>ガツ</t>
    </rPh>
    <phoneticPr fontId="8"/>
  </si>
  <si>
    <t>12.5.上旬</t>
  </si>
  <si>
    <t>13.5.上旬</t>
  </si>
  <si>
    <t>12.5.上旬</t>
    <rPh sb="5" eb="7">
      <t>ジョウジュン</t>
    </rPh>
    <phoneticPr fontId="8"/>
  </si>
  <si>
    <t>13.5.上旬</t>
    <rPh sb="5" eb="7">
      <t>ジョウジュン</t>
    </rPh>
    <phoneticPr fontId="8"/>
  </si>
  <si>
    <t>12.5.中旬</t>
  </si>
  <si>
    <t>13.5.中旬</t>
  </si>
  <si>
    <t>13.5.中旬</t>
    <rPh sb="5" eb="7">
      <t>チュウジュン</t>
    </rPh>
    <phoneticPr fontId="8"/>
  </si>
  <si>
    <t>12.5.下旬</t>
  </si>
  <si>
    <t>13.5.下旬</t>
  </si>
  <si>
    <t>12.5.下旬</t>
    <rPh sb="5" eb="7">
      <t>ゲジュン</t>
    </rPh>
    <phoneticPr fontId="8"/>
  </si>
  <si>
    <t>13.5.下旬</t>
    <rPh sb="5" eb="7">
      <t>ゲジュン</t>
    </rPh>
    <phoneticPr fontId="8"/>
  </si>
  <si>
    <t>茨城(7/1～9/30季節)</t>
    <rPh sb="0" eb="2">
      <t>イバラキキ</t>
    </rPh>
    <rPh sb="11" eb="13">
      <t>キセツ</t>
    </rPh>
    <phoneticPr fontId="4"/>
  </si>
  <si>
    <r>
      <t>神戸(13/6/1～）</t>
    </r>
    <r>
      <rPr>
        <sz val="6"/>
        <rFont val="ＭＳ ゴシック"/>
        <family val="3"/>
        <charset val="128"/>
      </rPr>
      <t>ＡＮＡコードシェア便</t>
    </r>
    <rPh sb="0" eb="2">
      <t>コウベビ</t>
    </rPh>
    <rPh sb="20" eb="21">
      <t>ビン</t>
    </rPh>
    <phoneticPr fontId="4"/>
  </si>
  <si>
    <t>(12'6/1～31)</t>
  </si>
  <si>
    <t>(13'6/1～31)</t>
  </si>
  <si>
    <t>(12'6/1～10)</t>
  </si>
  <si>
    <t>(13'6/1～10)</t>
  </si>
  <si>
    <t>(12'6/11～20)</t>
  </si>
  <si>
    <t>(13'6/11～20)</t>
  </si>
  <si>
    <t>(12'6/1～20)</t>
  </si>
  <si>
    <t>(13'6/1～20)</t>
  </si>
  <si>
    <t>(12'6/21～31)</t>
  </si>
  <si>
    <t>(13'6/21～31)</t>
  </si>
  <si>
    <t>※LCC除く</t>
    <rPh sb="4" eb="5">
      <t>ノゾ</t>
    </rPh>
    <phoneticPr fontId="8"/>
  </si>
  <si>
    <t>対前年
増減</t>
    <rPh sb="0" eb="1">
      <t>タイゼ</t>
    </rPh>
    <rPh sb="1" eb="3">
      <t>ゼンネンゾ</t>
    </rPh>
    <rPh sb="4" eb="6">
      <t>ゾウゲン</t>
    </rPh>
    <phoneticPr fontId="8"/>
  </si>
  <si>
    <t>12.6月</t>
  </si>
  <si>
    <t>13.6月</t>
  </si>
  <si>
    <t>12.6月</t>
    <rPh sb="4" eb="5">
      <t>ガツ</t>
    </rPh>
    <phoneticPr fontId="8"/>
  </si>
  <si>
    <t>13.6月</t>
    <rPh sb="4" eb="5">
      <t>ガツ</t>
    </rPh>
    <phoneticPr fontId="8"/>
  </si>
  <si>
    <t>利用率</t>
    <rPh sb="0" eb="2">
      <t>リヨウリツ</t>
    </rPh>
    <phoneticPr fontId="8"/>
  </si>
  <si>
    <t>12.6.上旬</t>
  </si>
  <si>
    <t>13.6.上旬</t>
  </si>
  <si>
    <t>12.6.上旬</t>
    <rPh sb="5" eb="7">
      <t>ジョウジュン</t>
    </rPh>
    <phoneticPr fontId="8"/>
  </si>
  <si>
    <t>13.6.上旬</t>
    <rPh sb="5" eb="7">
      <t>ジョウジュン</t>
    </rPh>
    <phoneticPr fontId="8"/>
  </si>
  <si>
    <t>12.6.中旬</t>
  </si>
  <si>
    <t>13.6.中旬</t>
  </si>
  <si>
    <t>13.6.中旬</t>
    <rPh sb="5" eb="7">
      <t>チュウジュン</t>
    </rPh>
    <phoneticPr fontId="8"/>
  </si>
  <si>
    <t>12.6.下旬</t>
  </si>
  <si>
    <t>13.6.下旬</t>
  </si>
  <si>
    <t>12.6.下旬</t>
    <rPh sb="5" eb="7">
      <t>ゲジュン</t>
    </rPh>
    <phoneticPr fontId="8"/>
  </si>
  <si>
    <t>13.6.下旬</t>
    <rPh sb="5" eb="7">
      <t>ゲジュン</t>
    </rPh>
    <phoneticPr fontId="8"/>
  </si>
  <si>
    <t>神戸－石垣（13/7/10～13/7/31）</t>
    <rPh sb="0" eb="2">
      <t>コウベイ</t>
    </rPh>
    <rPh sb="3" eb="5">
      <t>イシガキ</t>
    </rPh>
    <phoneticPr fontId="4"/>
  </si>
  <si>
    <t>成田－石垣（13/7/10～13/7/31）</t>
    <rPh sb="0" eb="2">
      <t>ナリタイ</t>
    </rPh>
    <rPh sb="3" eb="5">
      <t>イシガキ</t>
    </rPh>
    <phoneticPr fontId="4"/>
  </si>
  <si>
    <t>(12'7/1～31)</t>
  </si>
  <si>
    <t>(13'7/1～31)</t>
  </si>
  <si>
    <t>(12'7/1～10)</t>
  </si>
  <si>
    <t>(13'7/1～10)</t>
  </si>
  <si>
    <t>(12'7/11～20)</t>
  </si>
  <si>
    <t>(13'7/11～20)</t>
  </si>
  <si>
    <t>(12'7/1～20)</t>
  </si>
  <si>
    <t>(13'7/1～20)</t>
  </si>
  <si>
    <t>(12'7/21～31)</t>
  </si>
  <si>
    <t>(13'7/21～31)</t>
  </si>
  <si>
    <t>12.7月</t>
  </si>
  <si>
    <t>13.7月</t>
  </si>
  <si>
    <t>12.7月</t>
    <rPh sb="4" eb="5">
      <t>ガツ</t>
    </rPh>
    <phoneticPr fontId="8"/>
  </si>
  <si>
    <t>13.7月</t>
    <rPh sb="4" eb="5">
      <t>ガツ</t>
    </rPh>
    <phoneticPr fontId="8"/>
  </si>
  <si>
    <t>12.7.上旬</t>
  </si>
  <si>
    <t>13.7.上旬</t>
  </si>
  <si>
    <t>12.7.上旬</t>
    <rPh sb="5" eb="7">
      <t>ジョウジュン</t>
    </rPh>
    <phoneticPr fontId="8"/>
  </si>
  <si>
    <t>13.7.上旬</t>
    <rPh sb="5" eb="7">
      <t>ジョウジュン</t>
    </rPh>
    <phoneticPr fontId="8"/>
  </si>
  <si>
    <t>12.7.中旬</t>
  </si>
  <si>
    <t>13.7.中旬</t>
  </si>
  <si>
    <t>13.7.中旬</t>
    <rPh sb="5" eb="7">
      <t>チュウジュン</t>
    </rPh>
    <phoneticPr fontId="8"/>
  </si>
  <si>
    <t>12.7.下旬</t>
  </si>
  <si>
    <t>13.7.下旬</t>
  </si>
  <si>
    <t>12.7.下旬</t>
    <rPh sb="5" eb="7">
      <t>ゲジュン</t>
    </rPh>
    <phoneticPr fontId="8"/>
  </si>
  <si>
    <t>13.7.下旬</t>
    <rPh sb="5" eb="7">
      <t>ゲジュン</t>
    </rPh>
    <phoneticPr fontId="8"/>
  </si>
  <si>
    <t>(12'8/1～31)</t>
  </si>
  <si>
    <t>(13'8/1～31)</t>
  </si>
  <si>
    <t>(12'8/1～10)</t>
  </si>
  <si>
    <t>(13'8/1～10)</t>
  </si>
  <si>
    <t>(12'8/11～20)</t>
  </si>
  <si>
    <t>(13'8/11～20)</t>
  </si>
  <si>
    <t>(12'8/1～20)</t>
  </si>
  <si>
    <t>(13'8/1～20)</t>
  </si>
  <si>
    <t>(12'8/21～31)</t>
  </si>
  <si>
    <t>(13'8/21～31)</t>
  </si>
  <si>
    <t>12.8月</t>
  </si>
  <si>
    <t>13.8月</t>
  </si>
  <si>
    <t>12.8月</t>
    <rPh sb="4" eb="5">
      <t>ガツ</t>
    </rPh>
    <phoneticPr fontId="8"/>
  </si>
  <si>
    <t>13.8月</t>
    <rPh sb="4" eb="5">
      <t>ガツ</t>
    </rPh>
    <phoneticPr fontId="8"/>
  </si>
  <si>
    <t>12.8.上旬</t>
  </si>
  <si>
    <t>13.8.上旬</t>
  </si>
  <si>
    <t>12.8.上旬</t>
    <rPh sb="5" eb="7">
      <t>ジョウジュン</t>
    </rPh>
    <phoneticPr fontId="8"/>
  </si>
  <si>
    <t>13.8.上旬</t>
    <rPh sb="5" eb="7">
      <t>ジョウジュン</t>
    </rPh>
    <phoneticPr fontId="8"/>
  </si>
  <si>
    <t>12.8.中旬</t>
  </si>
  <si>
    <t>13.8.中旬</t>
  </si>
  <si>
    <t>13.8.中旬</t>
    <rPh sb="5" eb="7">
      <t>チュウジュン</t>
    </rPh>
    <phoneticPr fontId="8"/>
  </si>
  <si>
    <t>12.8.下旬</t>
  </si>
  <si>
    <t>13.8.下旬</t>
  </si>
  <si>
    <t>12.8.下旬</t>
    <rPh sb="5" eb="7">
      <t>ゲジュン</t>
    </rPh>
    <phoneticPr fontId="8"/>
  </si>
  <si>
    <t>13.8.下旬</t>
    <rPh sb="5" eb="7">
      <t>ゲジュン</t>
    </rPh>
    <phoneticPr fontId="8"/>
  </si>
  <si>
    <t>(12'9/1～31)</t>
  </si>
  <si>
    <t>(13'9/1～31)</t>
  </si>
  <si>
    <t>(12'9/1～10)</t>
  </si>
  <si>
    <t>(13'9/1～10)</t>
  </si>
  <si>
    <t>(12'9/11～20)</t>
  </si>
  <si>
    <t>(13'9/11～20)</t>
  </si>
  <si>
    <t>(12'9/1～20)</t>
  </si>
  <si>
    <t>(13'9/1～20)</t>
  </si>
  <si>
    <t>(12'9/21～31)</t>
  </si>
  <si>
    <t>(13'9/21～31)</t>
  </si>
  <si>
    <t>12.9月</t>
  </si>
  <si>
    <t>13.9月</t>
  </si>
  <si>
    <t>12.9月</t>
    <rPh sb="4" eb="5">
      <t>ガツ</t>
    </rPh>
    <phoneticPr fontId="8"/>
  </si>
  <si>
    <t>13.9月</t>
    <rPh sb="4" eb="5">
      <t>ガツ</t>
    </rPh>
    <phoneticPr fontId="8"/>
  </si>
  <si>
    <t>12.9.上旬</t>
  </si>
  <si>
    <t>13.9.上旬</t>
  </si>
  <si>
    <t>12.9.上旬</t>
    <rPh sb="5" eb="7">
      <t>ジョウジュン</t>
    </rPh>
    <phoneticPr fontId="8"/>
  </si>
  <si>
    <t>13.9.上旬</t>
    <rPh sb="5" eb="7">
      <t>ジョウジュン</t>
    </rPh>
    <phoneticPr fontId="8"/>
  </si>
  <si>
    <t>12.9.中旬</t>
  </si>
  <si>
    <t>13.9.中旬</t>
  </si>
  <si>
    <t>13.9.中旬</t>
    <rPh sb="5" eb="7">
      <t>チュウジュン</t>
    </rPh>
    <phoneticPr fontId="8"/>
  </si>
  <si>
    <t>12.9.下旬</t>
  </si>
  <si>
    <t>13.9.下旬</t>
  </si>
  <si>
    <t>12.9.下旬</t>
    <rPh sb="5" eb="7">
      <t>ゲジュン</t>
    </rPh>
    <phoneticPr fontId="8"/>
  </si>
  <si>
    <t>13.9.下旬</t>
    <rPh sb="5" eb="7">
      <t>ゲジュン</t>
    </rPh>
    <phoneticPr fontId="8"/>
  </si>
  <si>
    <t>(12'10/1～31)</t>
  </si>
  <si>
    <t>(13'10/1～31)</t>
  </si>
  <si>
    <t>(12'10/1～10)</t>
  </si>
  <si>
    <t>(13'10/1～10)</t>
  </si>
  <si>
    <t>(12'10/11～20)</t>
  </si>
  <si>
    <t>(13'10/11～20)</t>
  </si>
  <si>
    <t>(12'10/1～20)</t>
  </si>
  <si>
    <t>(13'10/1～20)</t>
  </si>
  <si>
    <t>(12'10/21～31)</t>
  </si>
  <si>
    <t>(13'10/21～31)</t>
  </si>
  <si>
    <t>12.10月</t>
  </si>
  <si>
    <t>13.10月</t>
  </si>
  <si>
    <t>12.10月</t>
    <rPh sb="5" eb="6">
      <t>ガツ</t>
    </rPh>
    <phoneticPr fontId="8"/>
  </si>
  <si>
    <t>13.10月</t>
    <rPh sb="5" eb="6">
      <t>ガツ</t>
    </rPh>
    <phoneticPr fontId="8"/>
  </si>
  <si>
    <t>12.10.上旬</t>
  </si>
  <si>
    <t>13.10.上旬</t>
  </si>
  <si>
    <t>12.10.上旬</t>
    <rPh sb="6" eb="8">
      <t>ジョウジュン</t>
    </rPh>
    <phoneticPr fontId="8"/>
  </si>
  <si>
    <t>13.10.上旬</t>
    <rPh sb="6" eb="8">
      <t>ジョウジュン</t>
    </rPh>
    <phoneticPr fontId="8"/>
  </si>
  <si>
    <t>12.10.中旬</t>
  </si>
  <si>
    <t>13.10.中旬</t>
  </si>
  <si>
    <t>13.10.中旬</t>
    <rPh sb="6" eb="8">
      <t>チュウジュン</t>
    </rPh>
    <phoneticPr fontId="8"/>
  </si>
  <si>
    <t>12.10.下旬</t>
  </si>
  <si>
    <t>13.10.下旬</t>
  </si>
  <si>
    <t>12.10.下旬</t>
    <rPh sb="6" eb="8">
      <t>ゲジュン</t>
    </rPh>
    <phoneticPr fontId="8"/>
  </si>
  <si>
    <t>13.10.下旬</t>
    <rPh sb="6" eb="8">
      <t>ゲジュン</t>
    </rPh>
    <phoneticPr fontId="8"/>
  </si>
  <si>
    <t>※データは、航空会社のデータ修正等により、過去に遡って変更されることがある</t>
    <rPh sb="6" eb="8">
      <t>コウクウガ</t>
    </rPh>
    <rPh sb="8" eb="10">
      <t>ガイシャシ</t>
    </rPh>
    <rPh sb="14" eb="16">
      <t>シュウセイナ</t>
    </rPh>
    <rPh sb="16" eb="17">
      <t>ナドカ</t>
    </rPh>
    <rPh sb="21" eb="23">
      <t>カコサ</t>
    </rPh>
    <rPh sb="24" eb="25">
      <t>サカノボヘ</t>
    </rPh>
    <rPh sb="27" eb="29">
      <t>ヘンコウ</t>
    </rPh>
    <phoneticPr fontId="4"/>
  </si>
  <si>
    <t>※LCCの輸送実績は非公開</t>
    <rPh sb="5" eb="7">
      <t>ユソウジ</t>
    </rPh>
    <rPh sb="7" eb="9">
      <t>ジッセキヒ</t>
    </rPh>
    <rPh sb="10" eb="13">
      <t>ヒコウカイ</t>
    </rPh>
    <phoneticPr fontId="4"/>
  </si>
  <si>
    <t>※ＳＫＹ（スカイマーク）、第一航空は月間実績のみ集計</t>
    <rPh sb="13" eb="15">
      <t>ダイイチコ</t>
    </rPh>
    <rPh sb="15" eb="17">
      <t>コウクウゲ</t>
    </rPh>
    <rPh sb="18" eb="20">
      <t>ゲッカンジ</t>
    </rPh>
    <rPh sb="20" eb="22">
      <t>ジッセキシ</t>
    </rPh>
    <rPh sb="24" eb="26">
      <t>シュウケイ</t>
    </rPh>
    <phoneticPr fontId="4"/>
  </si>
  <si>
    <t>※チャーター便など不定期路線は含まない</t>
    <rPh sb="6" eb="7">
      <t>ビンフ</t>
    </rPh>
    <rPh sb="9" eb="12">
      <t>フテイキロ</t>
    </rPh>
    <rPh sb="12" eb="14">
      <t>ロセンフ</t>
    </rPh>
    <rPh sb="15" eb="16">
      <t>フク</t>
    </rPh>
    <phoneticPr fontId="4"/>
  </si>
  <si>
    <t>※本土発沖縄向け（定期路線、下り便）の航空旅客輸送実績</t>
    <rPh sb="1" eb="3">
      <t>ホンドハ</t>
    </rPh>
    <rPh sb="3" eb="4">
      <t>ハツオ</t>
    </rPh>
    <rPh sb="4" eb="6">
      <t>オキナワム</t>
    </rPh>
    <rPh sb="6" eb="7">
      <t>ムテ</t>
    </rPh>
    <rPh sb="9" eb="11">
      <t>テイキロ</t>
    </rPh>
    <rPh sb="11" eb="13">
      <t>ロセンク</t>
    </rPh>
    <rPh sb="14" eb="15">
      <t>クダビ</t>
    </rPh>
    <rPh sb="16" eb="17">
      <t>ビンコ</t>
    </rPh>
    <rPh sb="19" eb="21">
      <t>コウクウリ</t>
    </rPh>
    <rPh sb="21" eb="23">
      <t>リョカクユ</t>
    </rPh>
    <rPh sb="23" eb="25">
      <t>ユソウジ</t>
    </rPh>
    <rPh sb="25" eb="27">
      <t>ジッセキ</t>
    </rPh>
    <phoneticPr fontId="4"/>
  </si>
  <si>
    <t>◎</t>
  </si>
  <si>
    <r>
      <t>（沖永良部経由）</t>
    </r>
    <r>
      <rPr>
        <sz val="11"/>
        <color theme="1"/>
        <rFont val="游ゴシック"/>
        <family val="2"/>
        <scheme val="minor"/>
      </rPr>
      <t>徳之島</t>
    </r>
    <rPh sb="1" eb="5">
      <t>オキノエラブケ</t>
    </rPh>
    <rPh sb="5" eb="7">
      <t>ケイユト</t>
    </rPh>
    <rPh sb="8" eb="11">
      <t>トクノシマ</t>
    </rPh>
    <phoneticPr fontId="4"/>
  </si>
  <si>
    <t>第一航空</t>
    <rPh sb="0" eb="2">
      <t>ダイイチコ</t>
    </rPh>
    <rPh sb="2" eb="4">
      <t>コウクウ</t>
    </rPh>
    <phoneticPr fontId="4"/>
  </si>
  <si>
    <t>d</t>
  </si>
  <si>
    <t>石垣</t>
    <rPh sb="0" eb="1">
      <t>イシガキ</t>
    </rPh>
    <phoneticPr fontId="4"/>
  </si>
  <si>
    <t>神戸</t>
    <rPh sb="0" eb="1">
      <t>コウベ</t>
    </rPh>
    <phoneticPr fontId="4"/>
  </si>
  <si>
    <t>成田</t>
    <rPh sb="0" eb="1">
      <t>ナリタ</t>
    </rPh>
    <phoneticPr fontId="4"/>
  </si>
  <si>
    <t>名古屋</t>
    <rPh sb="0" eb="2">
      <t>ナゴヤ</t>
    </rPh>
    <phoneticPr fontId="4"/>
  </si>
  <si>
    <t>北九州</t>
    <rPh sb="0" eb="2">
      <t>キタキュウシュウ</t>
    </rPh>
    <phoneticPr fontId="4"/>
  </si>
  <si>
    <t>○</t>
  </si>
  <si>
    <t>茨城</t>
    <rPh sb="0" eb="1">
      <t>イバラキ</t>
    </rPh>
    <phoneticPr fontId="4"/>
  </si>
  <si>
    <t>福岡</t>
    <rPh sb="0" eb="1">
      <t>フクオ</t>
    </rPh>
    <rPh sb="1" eb="2">
      <t>オカ</t>
    </rPh>
    <phoneticPr fontId="4"/>
  </si>
  <si>
    <t>羽田</t>
    <rPh sb="0" eb="1">
      <t>ハネダ</t>
    </rPh>
    <phoneticPr fontId="4"/>
  </si>
  <si>
    <t>ｃ</t>
  </si>
  <si>
    <t>鹿児島</t>
    <rPh sb="0" eb="2">
      <t>カゴシマ</t>
    </rPh>
    <phoneticPr fontId="4"/>
  </si>
  <si>
    <t>長崎</t>
    <rPh sb="0" eb="1">
      <t>ナガサキ</t>
    </rPh>
    <phoneticPr fontId="4"/>
  </si>
  <si>
    <t>熊本</t>
    <rPh sb="0" eb="1">
      <t>クマモト</t>
    </rPh>
    <phoneticPr fontId="4"/>
  </si>
  <si>
    <t>宮崎</t>
    <rPh sb="0" eb="1">
      <t>ミヤザキ</t>
    </rPh>
    <phoneticPr fontId="4"/>
  </si>
  <si>
    <t>SNA</t>
  </si>
  <si>
    <t>高松</t>
    <rPh sb="0" eb="1">
      <t>タカマツ</t>
    </rPh>
    <phoneticPr fontId="4"/>
  </si>
  <si>
    <t>広島</t>
    <rPh sb="0" eb="1">
      <t>ヒロシマ</t>
    </rPh>
    <phoneticPr fontId="4"/>
  </si>
  <si>
    <t>静岡</t>
    <rPh sb="0" eb="1">
      <t>シズオカ</t>
    </rPh>
    <phoneticPr fontId="4"/>
  </si>
  <si>
    <t>新潟</t>
    <rPh sb="0" eb="1">
      <t>ニイガタ</t>
    </rPh>
    <phoneticPr fontId="4"/>
  </si>
  <si>
    <t>仙台</t>
    <rPh sb="0" eb="1">
      <t>センダイ</t>
    </rPh>
    <phoneticPr fontId="4"/>
  </si>
  <si>
    <t>札幌</t>
    <rPh sb="0" eb="1">
      <t>サッポロ</t>
    </rPh>
    <phoneticPr fontId="4"/>
  </si>
  <si>
    <t>ANA</t>
  </si>
  <si>
    <t>ANA + SNA</t>
  </si>
  <si>
    <t>b</t>
  </si>
  <si>
    <t>RAC</t>
  </si>
  <si>
    <t>宮古</t>
    <rPh sb="0" eb="1">
      <t>ミヤコ</t>
    </rPh>
    <phoneticPr fontId="4"/>
  </si>
  <si>
    <t>久米島</t>
    <rPh sb="0" eb="2">
      <t>クメジ</t>
    </rPh>
    <rPh sb="2" eb="3">
      <t>ジマ</t>
    </rPh>
    <phoneticPr fontId="4"/>
  </si>
  <si>
    <r>
      <t>JTA</t>
    </r>
    <r>
      <rPr>
        <b/>
        <sz val="7"/>
        <rFont val="ＭＳ Ｐゴシック"/>
        <family val="3"/>
        <charset val="128"/>
      </rPr>
      <t>（日本トランスオーシャン航空）</t>
    </r>
    <rPh sb="4" eb="6">
      <t>ニホンコ</t>
    </rPh>
    <rPh sb="15" eb="17">
      <t>コウクウ</t>
    </rPh>
    <phoneticPr fontId="4"/>
  </si>
  <si>
    <t>花巻</t>
    <rPh sb="0" eb="1">
      <t>ハナマキ</t>
    </rPh>
    <phoneticPr fontId="4"/>
  </si>
  <si>
    <t>JAL（日本航空）</t>
    <rPh sb="4" eb="6">
      <t>ニホンコ</t>
    </rPh>
    <rPh sb="6" eb="8">
      <t>コウクウ</t>
    </rPh>
    <phoneticPr fontId="4"/>
  </si>
  <si>
    <t>JAL + JTA + RAC</t>
  </si>
  <si>
    <t>a</t>
  </si>
  <si>
    <t>合計　a+b+c+d+e</t>
    <rPh sb="0" eb="2">
      <t>ゴウケイ</t>
    </rPh>
    <phoneticPr fontId="4"/>
  </si>
  <si>
    <t>増減数</t>
    <rPh sb="0" eb="2">
      <t>ゾウゲンス</t>
    </rPh>
    <rPh sb="2" eb="3">
      <t>スウ</t>
    </rPh>
    <phoneticPr fontId="4"/>
  </si>
  <si>
    <t>比率</t>
    <rPh sb="0" eb="1">
      <t>ヒリツ</t>
    </rPh>
    <phoneticPr fontId="4"/>
  </si>
  <si>
    <t>12'11/1-11/31</t>
  </si>
  <si>
    <t>13'11/1-11/31</t>
  </si>
  <si>
    <t>対前年同月比</t>
    <rPh sb="0" eb="1">
      <t>タイゼ</t>
    </rPh>
    <rPh sb="1" eb="3">
      <t>ゼンネンド</t>
    </rPh>
    <rPh sb="3" eb="5">
      <t>ドウゲツヒ</t>
    </rPh>
    <rPh sb="5" eb="6">
      <t>ヒ</t>
    </rPh>
    <phoneticPr fontId="4"/>
  </si>
  <si>
    <t>キャリア・路線</t>
    <rPh sb="5" eb="7">
      <t>ロセン</t>
    </rPh>
    <phoneticPr fontId="4"/>
  </si>
  <si>
    <t>利用率</t>
    <rPh sb="0" eb="2">
      <t>リヨウリ</t>
    </rPh>
    <rPh sb="2" eb="3">
      <t>リツ</t>
    </rPh>
    <phoneticPr fontId="4"/>
  </si>
  <si>
    <t>提供座席</t>
    <rPh sb="0" eb="2">
      <t>テイキョウザ</t>
    </rPh>
    <rPh sb="2" eb="4">
      <t>ザセキ</t>
    </rPh>
    <phoneticPr fontId="4"/>
  </si>
  <si>
    <t>輸送実績（旅客実績）</t>
    <rPh sb="0" eb="2">
      <t>ユソウジ</t>
    </rPh>
    <rPh sb="2" eb="4">
      <t>ジッセキリ</t>
    </rPh>
    <rPh sb="5" eb="7">
      <t>リョキャクジ</t>
    </rPh>
    <rPh sb="7" eb="9">
      <t>ジッセキ</t>
    </rPh>
    <phoneticPr fontId="4"/>
  </si>
  <si>
    <t>月</t>
    <rPh sb="0" eb="0">
      <t>ガツ</t>
    </rPh>
    <phoneticPr fontId="4"/>
  </si>
  <si>
    <t>年</t>
    <rPh sb="0" eb="0">
      <t>ネン</t>
    </rPh>
    <phoneticPr fontId="4"/>
  </si>
  <si>
    <t>SNA（ソラシドエア）</t>
  </si>
  <si>
    <t>東京</t>
    <rPh sb="0" eb="1">
      <t>トウキョウ</t>
    </rPh>
    <phoneticPr fontId="4"/>
  </si>
  <si>
    <t>ANA（全日空）</t>
    <rPh sb="4" eb="7">
      <t>ゼンニックウ</t>
    </rPh>
    <phoneticPr fontId="4"/>
  </si>
  <si>
    <t>12'11/1-11/10</t>
  </si>
  <si>
    <t>13'11/1-11/10</t>
  </si>
  <si>
    <t>12'11/11-11/20</t>
  </si>
  <si>
    <t>13'11/11-11/20</t>
  </si>
  <si>
    <t>12'11/1-11/20</t>
  </si>
  <si>
    <t>13'11/1-11/20</t>
  </si>
  <si>
    <t>合計　a+b</t>
    <rPh sb="0" eb="2">
      <t>ゴウケイ</t>
    </rPh>
    <phoneticPr fontId="4"/>
  </si>
  <si>
    <r>
      <t>S</t>
    </r>
    <r>
      <rPr>
        <sz val="11"/>
        <color theme="1"/>
        <rFont val="游ゴシック"/>
        <family val="2"/>
        <scheme val="minor"/>
      </rPr>
      <t>NA</t>
    </r>
  </si>
  <si>
    <r>
      <t>A</t>
    </r>
    <r>
      <rPr>
        <sz val="11"/>
        <color theme="1"/>
        <rFont val="游ゴシック"/>
        <family val="2"/>
        <scheme val="minor"/>
      </rPr>
      <t>NA</t>
    </r>
  </si>
  <si>
    <r>
      <t>R</t>
    </r>
    <r>
      <rPr>
        <sz val="11"/>
        <color theme="1"/>
        <rFont val="游ゴシック"/>
        <family val="2"/>
        <scheme val="minor"/>
      </rPr>
      <t>AC</t>
    </r>
  </si>
  <si>
    <r>
      <t>J</t>
    </r>
    <r>
      <rPr>
        <sz val="11"/>
        <color theme="1"/>
        <rFont val="游ゴシック"/>
        <family val="2"/>
        <scheme val="minor"/>
      </rPr>
      <t>TA</t>
    </r>
  </si>
  <si>
    <r>
      <t>J</t>
    </r>
    <r>
      <rPr>
        <sz val="11"/>
        <color theme="1"/>
        <rFont val="游ゴシック"/>
        <family val="2"/>
        <scheme val="minor"/>
      </rPr>
      <t>AL</t>
    </r>
  </si>
  <si>
    <t>③福岡方面（福岡、北九州）</t>
    <rPh sb="1" eb="3">
      <t>フクオカホ</t>
    </rPh>
    <rPh sb="3" eb="5">
      <t>ホウメンフ</t>
    </rPh>
    <rPh sb="6" eb="7">
      <t>フクオ</t>
    </rPh>
    <rPh sb="7" eb="8">
      <t>オカキ</t>
    </rPh>
    <rPh sb="9" eb="12">
      <t>キタキュウシュウ</t>
    </rPh>
    <phoneticPr fontId="8"/>
  </si>
  <si>
    <r>
      <t>②関西方面</t>
    </r>
    <r>
      <rPr>
        <sz val="9"/>
        <rFont val="ＭＳ Ｐゴシック"/>
        <family val="3"/>
        <charset val="128"/>
      </rPr>
      <t>（関西、伊丹、神戸）</t>
    </r>
    <rPh sb="1" eb="3">
      <t>カンサイホ</t>
    </rPh>
    <rPh sb="3" eb="5">
      <t>ホウメンカ</t>
    </rPh>
    <rPh sb="6" eb="8">
      <t>カンサイイ</t>
    </rPh>
    <rPh sb="9" eb="11">
      <t>イタミコ</t>
    </rPh>
    <rPh sb="12" eb="14">
      <t>コウベ</t>
    </rPh>
    <phoneticPr fontId="8"/>
  </si>
  <si>
    <t>①東京方面（羽田、成田）</t>
    <rPh sb="1" eb="3">
      <t>トウキョウホ</t>
    </rPh>
    <rPh sb="3" eb="5">
      <t>ホウメンハ</t>
    </rPh>
    <rPh sb="6" eb="8">
      <t>ハネダナ</t>
    </rPh>
    <rPh sb="9" eb="11">
      <t>ナリタ</t>
    </rPh>
    <phoneticPr fontId="8"/>
  </si>
  <si>
    <r>
      <t>1</t>
    </r>
    <r>
      <rPr>
        <sz val="11"/>
        <color theme="1"/>
        <rFont val="游ゴシック"/>
        <family val="2"/>
        <scheme val="minor"/>
      </rPr>
      <t>2</t>
    </r>
    <r>
      <rPr>
        <sz val="11"/>
        <color theme="1"/>
        <rFont val="游ゴシック"/>
        <family val="2"/>
        <scheme val="minor"/>
      </rPr>
      <t>'11月間</t>
    </r>
  </si>
  <si>
    <t>13'11月間</t>
  </si>
  <si>
    <t>12'11月間</t>
    <rPh sb="5" eb="7">
      <t>ゲッカン</t>
    </rPh>
    <phoneticPr fontId="8"/>
  </si>
  <si>
    <t>13'11月間</t>
    <rPh sb="5" eb="7">
      <t>ゲッカン</t>
    </rPh>
    <phoneticPr fontId="8"/>
  </si>
  <si>
    <t>25（2013）年</t>
    <rPh sb="8" eb="9">
      <t>ネン</t>
    </rPh>
    <phoneticPr fontId="8"/>
  </si>
  <si>
    <r>
      <t>1</t>
    </r>
    <r>
      <rPr>
        <sz val="11"/>
        <color theme="1"/>
        <rFont val="游ゴシック"/>
        <family val="2"/>
        <scheme val="minor"/>
      </rPr>
      <t>2</t>
    </r>
    <r>
      <rPr>
        <sz val="11"/>
        <color theme="1"/>
        <rFont val="游ゴシック"/>
        <family val="2"/>
        <scheme val="minor"/>
      </rPr>
      <t>'11上旬</t>
    </r>
  </si>
  <si>
    <t>13'11上旬</t>
  </si>
  <si>
    <t>12'11上旬</t>
    <rPh sb="5" eb="7">
      <t>ジョウジュン</t>
    </rPh>
    <phoneticPr fontId="8"/>
  </si>
  <si>
    <t>13'11上旬</t>
    <rPh sb="5" eb="7">
      <t>ジョウジュン</t>
    </rPh>
    <phoneticPr fontId="8"/>
  </si>
  <si>
    <r>
      <t>1</t>
    </r>
    <r>
      <rPr>
        <sz val="11"/>
        <color theme="1"/>
        <rFont val="游ゴシック"/>
        <family val="2"/>
        <scheme val="minor"/>
      </rPr>
      <t>2</t>
    </r>
    <r>
      <rPr>
        <sz val="11"/>
        <color theme="1"/>
        <rFont val="游ゴシック"/>
        <family val="2"/>
        <scheme val="minor"/>
      </rPr>
      <t>'11中旬</t>
    </r>
  </si>
  <si>
    <t>13'11中旬</t>
  </si>
  <si>
    <t>12'11中旬</t>
    <rPh sb="5" eb="7">
      <t>チュウジュン</t>
    </rPh>
    <phoneticPr fontId="8"/>
  </si>
  <si>
    <t>13'11中旬</t>
    <rPh sb="5" eb="7">
      <t>チュウジュン</t>
    </rPh>
    <phoneticPr fontId="8"/>
  </si>
  <si>
    <r>
      <t>1</t>
    </r>
    <r>
      <rPr>
        <sz val="11"/>
        <color theme="1"/>
        <rFont val="游ゴシック"/>
        <family val="2"/>
        <scheme val="minor"/>
      </rPr>
      <t>2</t>
    </r>
    <r>
      <rPr>
        <sz val="11"/>
        <color theme="1"/>
        <rFont val="游ゴシック"/>
        <family val="2"/>
        <scheme val="minor"/>
      </rPr>
      <t>'11下旬</t>
    </r>
  </si>
  <si>
    <t>13'11下旬</t>
  </si>
  <si>
    <t>12'11下旬</t>
    <rPh sb="5" eb="7">
      <t>ゲジュン</t>
    </rPh>
    <phoneticPr fontId="8"/>
  </si>
  <si>
    <t>13'11下旬</t>
    <rPh sb="5" eb="7">
      <t>ゲジュン</t>
    </rPh>
    <phoneticPr fontId="8"/>
  </si>
  <si>
    <t>12'12/1-12/31</t>
  </si>
  <si>
    <t>13'12/1-12/31</t>
  </si>
  <si>
    <t>12'12/1-12/10</t>
  </si>
  <si>
    <t>13'12/1-12/10</t>
  </si>
  <si>
    <t>12'12/11-12/20</t>
  </si>
  <si>
    <t>13'12/11-12/20</t>
  </si>
  <si>
    <t>12'12/1-12/20</t>
  </si>
  <si>
    <t>13'12/1-12/20</t>
  </si>
  <si>
    <r>
      <t>1</t>
    </r>
    <r>
      <rPr>
        <sz val="11"/>
        <color theme="1"/>
        <rFont val="游ゴシック"/>
        <family val="2"/>
        <scheme val="minor"/>
      </rPr>
      <t>2</t>
    </r>
    <r>
      <rPr>
        <sz val="11"/>
        <color theme="1"/>
        <rFont val="游ゴシック"/>
        <family val="2"/>
        <scheme val="minor"/>
      </rPr>
      <t>'12月間</t>
    </r>
  </si>
  <si>
    <t>13'12月間</t>
  </si>
  <si>
    <t>12'12月間</t>
    <rPh sb="5" eb="7">
      <t>ゲッカン</t>
    </rPh>
    <phoneticPr fontId="8"/>
  </si>
  <si>
    <t>13'12月間</t>
    <rPh sb="5" eb="7">
      <t>ゲッカン</t>
    </rPh>
    <phoneticPr fontId="8"/>
  </si>
  <si>
    <r>
      <t>1</t>
    </r>
    <r>
      <rPr>
        <sz val="11"/>
        <color theme="1"/>
        <rFont val="游ゴシック"/>
        <family val="2"/>
        <scheme val="minor"/>
      </rPr>
      <t>2</t>
    </r>
    <r>
      <rPr>
        <sz val="11"/>
        <color theme="1"/>
        <rFont val="游ゴシック"/>
        <family val="2"/>
        <scheme val="minor"/>
      </rPr>
      <t>'12上旬</t>
    </r>
  </si>
  <si>
    <t>13'12上旬</t>
  </si>
  <si>
    <t>12'12上旬</t>
    <rPh sb="5" eb="7">
      <t>ジョウジュン</t>
    </rPh>
    <phoneticPr fontId="8"/>
  </si>
  <si>
    <t>13'12上旬</t>
    <rPh sb="5" eb="7">
      <t>ジョウジュン</t>
    </rPh>
    <phoneticPr fontId="8"/>
  </si>
  <si>
    <r>
      <t>1</t>
    </r>
    <r>
      <rPr>
        <sz val="11"/>
        <color theme="1"/>
        <rFont val="游ゴシック"/>
        <family val="2"/>
        <scheme val="minor"/>
      </rPr>
      <t>2</t>
    </r>
    <r>
      <rPr>
        <sz val="11"/>
        <color theme="1"/>
        <rFont val="游ゴシック"/>
        <family val="2"/>
        <scheme val="minor"/>
      </rPr>
      <t>'12中旬</t>
    </r>
  </si>
  <si>
    <t>13'12中旬</t>
  </si>
  <si>
    <t>12'12中旬</t>
    <rPh sb="5" eb="7">
      <t>チュウジュン</t>
    </rPh>
    <phoneticPr fontId="8"/>
  </si>
  <si>
    <t>13'12中旬</t>
    <rPh sb="5" eb="7">
      <t>チュウジュン</t>
    </rPh>
    <phoneticPr fontId="8"/>
  </si>
  <si>
    <r>
      <t>1</t>
    </r>
    <r>
      <rPr>
        <sz val="11"/>
        <color theme="1"/>
        <rFont val="游ゴシック"/>
        <family val="2"/>
        <scheme val="minor"/>
      </rPr>
      <t>2</t>
    </r>
    <r>
      <rPr>
        <sz val="11"/>
        <color theme="1"/>
        <rFont val="游ゴシック"/>
        <family val="2"/>
        <scheme val="minor"/>
      </rPr>
      <t>'12下旬</t>
    </r>
  </si>
  <si>
    <t>13'12下旬</t>
  </si>
  <si>
    <t>12'12下旬</t>
    <rPh sb="5" eb="7">
      <t>ゲジュン</t>
    </rPh>
    <phoneticPr fontId="8"/>
  </si>
  <si>
    <t>13'12下旬</t>
    <rPh sb="5" eb="7">
      <t>ゲジュン</t>
    </rPh>
    <phoneticPr fontId="8"/>
  </si>
  <si>
    <t>13'1/1-1/31</t>
  </si>
  <si>
    <t>14'1/1-1/31</t>
  </si>
  <si>
    <t>13'1/1-1/10</t>
  </si>
  <si>
    <t>14'1/1-1/10</t>
  </si>
  <si>
    <t>13'1/11-1/20</t>
  </si>
  <si>
    <t>14'1/11-1/20</t>
  </si>
  <si>
    <t>13'1/1-1/20</t>
  </si>
  <si>
    <t>14'1/1-1/20</t>
  </si>
  <si>
    <t>13'1/21-1/31</t>
  </si>
  <si>
    <t>14'1/21-1/31</t>
  </si>
  <si>
    <t>13'1上旬</t>
  </si>
  <si>
    <t>14'1上旬</t>
  </si>
  <si>
    <t>13'1上旬</t>
    <rPh sb="4" eb="6">
      <t>ジョウジュン</t>
    </rPh>
    <phoneticPr fontId="8"/>
  </si>
  <si>
    <t>14'1上旬</t>
    <rPh sb="4" eb="6">
      <t>ジョウジュン</t>
    </rPh>
    <phoneticPr fontId="8"/>
  </si>
  <si>
    <r>
      <t>2</t>
    </r>
    <r>
      <rPr>
        <sz val="11"/>
        <color theme="1"/>
        <rFont val="游ゴシック"/>
        <family val="2"/>
        <scheme val="minor"/>
      </rPr>
      <t>6</t>
    </r>
    <r>
      <rPr>
        <sz val="11"/>
        <color theme="1"/>
        <rFont val="游ゴシック"/>
        <family val="2"/>
        <scheme val="minor"/>
      </rPr>
      <t>（201</t>
    </r>
    <r>
      <rPr>
        <sz val="11"/>
        <color theme="1"/>
        <rFont val="游ゴシック"/>
        <family val="2"/>
        <scheme val="minor"/>
      </rPr>
      <t>4</t>
    </r>
    <r>
      <rPr>
        <sz val="11"/>
        <color theme="1"/>
        <rFont val="游ゴシック"/>
        <family val="2"/>
        <scheme val="minor"/>
      </rPr>
      <t>）年</t>
    </r>
    <rPh sb="8" eb="9">
      <t>ネン</t>
    </rPh>
    <phoneticPr fontId="8"/>
  </si>
  <si>
    <t>13'1中旬</t>
  </si>
  <si>
    <t>14'1中旬</t>
  </si>
  <si>
    <t>13'1中旬</t>
    <rPh sb="4" eb="6">
      <t>チュウジュン</t>
    </rPh>
    <phoneticPr fontId="8"/>
  </si>
  <si>
    <t>14'1中旬</t>
    <rPh sb="4" eb="6">
      <t>チュウジュン</t>
    </rPh>
    <phoneticPr fontId="8"/>
  </si>
  <si>
    <t>26（2014）年</t>
  </si>
  <si>
    <t>13'1下旬</t>
  </si>
  <si>
    <t>14'1下旬</t>
  </si>
  <si>
    <t>13'1下旬</t>
    <rPh sb="4" eb="6">
      <t>ゲジュン</t>
    </rPh>
    <phoneticPr fontId="8"/>
  </si>
  <si>
    <t>14'1下旬</t>
    <rPh sb="4" eb="6">
      <t>ゲジュン</t>
    </rPh>
    <phoneticPr fontId="8"/>
  </si>
  <si>
    <t>13'1月間</t>
  </si>
  <si>
    <t>14'1月間</t>
  </si>
  <si>
    <t>13'1月間</t>
    <rPh sb="4" eb="6">
      <t>ゲッカン</t>
    </rPh>
    <phoneticPr fontId="8"/>
  </si>
  <si>
    <t>14'1月間</t>
    <rPh sb="4" eb="6">
      <t>ゲッカン</t>
    </rPh>
    <phoneticPr fontId="8"/>
  </si>
  <si>
    <t>13'2/1-2/31</t>
  </si>
  <si>
    <t>14'2/1-2/31</t>
  </si>
  <si>
    <t>13'2/1-2/10</t>
  </si>
  <si>
    <t>14'2/1-2/10</t>
  </si>
  <si>
    <t>13'2/11-2/20</t>
  </si>
  <si>
    <t>14'2/11-2/20</t>
  </si>
  <si>
    <t>13'2/1-2/20</t>
  </si>
  <si>
    <t>14'2/1-2/20</t>
  </si>
  <si>
    <t>13'2/21-2/31</t>
  </si>
  <si>
    <t>14'2/21-2/31</t>
  </si>
  <si>
    <t>13'2月間</t>
  </si>
  <si>
    <t>14'2月間</t>
  </si>
  <si>
    <t>13'2月間</t>
    <rPh sb="4" eb="6">
      <t>ゲッカン</t>
    </rPh>
    <phoneticPr fontId="8"/>
  </si>
  <si>
    <t>14'2月間</t>
    <rPh sb="4" eb="6">
      <t>ゲッカン</t>
    </rPh>
    <phoneticPr fontId="8"/>
  </si>
  <si>
    <t>13'2上旬</t>
  </si>
  <si>
    <t>14'2上旬</t>
  </si>
  <si>
    <t>13'2上旬</t>
    <rPh sb="4" eb="6">
      <t>ジョウジュン</t>
    </rPh>
    <phoneticPr fontId="8"/>
  </si>
  <si>
    <t>14'2上旬</t>
    <rPh sb="4" eb="6">
      <t>ジョウジュン</t>
    </rPh>
    <phoneticPr fontId="8"/>
  </si>
  <si>
    <t>13'2中旬</t>
  </si>
  <si>
    <t>14'2中旬</t>
  </si>
  <si>
    <t>13'2中旬</t>
    <rPh sb="4" eb="6">
      <t>チュウジュン</t>
    </rPh>
    <phoneticPr fontId="8"/>
  </si>
  <si>
    <t>14'2中旬</t>
    <rPh sb="4" eb="6">
      <t>チュウジュン</t>
    </rPh>
    <phoneticPr fontId="8"/>
  </si>
  <si>
    <t>13'2下旬</t>
  </si>
  <si>
    <t>14'2下旬</t>
  </si>
  <si>
    <t>13'2下旬</t>
    <rPh sb="4" eb="6">
      <t>ゲジュン</t>
    </rPh>
    <phoneticPr fontId="8"/>
  </si>
  <si>
    <t>14'2下旬</t>
    <rPh sb="4" eb="6">
      <t>ゲジュン</t>
    </rPh>
    <phoneticPr fontId="8"/>
  </si>
  <si>
    <t>13'3/1-3/31</t>
  </si>
  <si>
    <t>14'3/1-3/31</t>
  </si>
  <si>
    <t>13'3/1-3/10</t>
  </si>
  <si>
    <t>14'3/1-3/10</t>
  </si>
  <si>
    <t>13'3/11-3/20</t>
  </si>
  <si>
    <t>14'3/11-3/20</t>
  </si>
  <si>
    <t>13'3/1-3/20</t>
  </si>
  <si>
    <t>14'3/1-3/20</t>
  </si>
  <si>
    <t>輸送実績（旅客実績）]</t>
    <rPh sb="0" eb="2">
      <t>ユソウジ</t>
    </rPh>
    <rPh sb="2" eb="4">
      <t>ジッセキリ</t>
    </rPh>
    <rPh sb="5" eb="7">
      <t>リョキャクジ</t>
    </rPh>
    <rPh sb="7" eb="9">
      <t>ジッセキ</t>
    </rPh>
    <phoneticPr fontId="4"/>
  </si>
  <si>
    <t>13'3/21-3/31</t>
  </si>
  <si>
    <t>14'3/21-3/31</t>
  </si>
  <si>
    <t>13'3月間</t>
    <rPh sb="4" eb="6">
      <t>ゲッカン</t>
    </rPh>
    <phoneticPr fontId="8"/>
  </si>
  <si>
    <t>14'3月間</t>
    <rPh sb="4" eb="6">
      <t>ゲッカン</t>
    </rPh>
    <phoneticPr fontId="8"/>
  </si>
  <si>
    <t>13'3上旬</t>
    <rPh sb="4" eb="6">
      <t>ジョウジュン</t>
    </rPh>
    <phoneticPr fontId="8"/>
  </si>
  <si>
    <t>14'3上旬</t>
    <rPh sb="4" eb="6">
      <t>ジョウジュン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</si>
</sst>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
    <numFmt numFmtId="177" formatCode="#,##0_ "/>
    <numFmt numFmtId="178" formatCode="0.0%"/>
    <numFmt numFmtId="179" formatCode="0\ &quot;月&quot;"/>
    <numFmt numFmtId="180" formatCode="#,##0;[Red]&quot;△&quot;#,##0"/>
    <numFmt numFmtId="181" formatCode="0.0%;[Red]&quot;△&quot;0.0%"/>
    <numFmt numFmtId="182" formatCode="[Blue]#,##0;[Red]&quot;▲ &quot;#,##0"/>
    <numFmt numFmtId="183" formatCode="0.0;&quot;△ &quot;0.0"/>
    <numFmt numFmtId="184" formatCode="0.0%;&quot;△&quot;0.0%"/>
    <numFmt numFmtId="185" formatCode="#,##0;&quot;△ &quot;#,##0"/>
    <numFmt numFmtId="186" formatCode="0.0%;&quot;▲&quot;0.0%"/>
  </numFmts>
  <fonts count="51" x14ac:knownFonts="1">
    <font>
      <sz val="11"/>
      <color theme="1"/>
      <name val="游ゴシック"/>
      <family val="2"/>
      <scheme val="minor"/>
    </font>
    <font>
      <sz val="11"/>
      <name val="ＭＳ Ｐゴシック"/>
      <family val="3"/>
      <charset val="128"/>
    </font>
    <font>
      <sz val="13"/>
      <name val="HG丸ｺﾞｼｯｸM-PRO"/>
      <family val="3"/>
      <charset val="128"/>
    </font>
    <font>
      <sz val="6"/>
      <name val="游ゴシック"/>
      <family val="3"/>
      <charset val="128"/>
      <scheme val="minor"/>
    </font>
    <font>
      <sz val="6"/>
      <name val="ＭＳ Ｐゴシック"/>
      <family val="3"/>
      <charset val="128"/>
    </font>
    <font>
      <b/>
      <sz val="11"/>
      <name val="ＭＳ Ｐゴシック"/>
      <family val="3"/>
      <charset val="128"/>
    </font>
    <font>
      <sz val="9"/>
      <name val="ＭＳ Ｐゴシック"/>
      <family val="3"/>
      <charset val="128"/>
    </font>
    <font>
      <sz val="12"/>
      <name val="ＭＳ ゴシック"/>
      <family val="3"/>
      <charset val="128"/>
    </font>
    <font>
      <sz val="6"/>
      <name val="ＭＳ ゴシック"/>
      <family val="3"/>
      <charset val="128"/>
    </font>
    <font>
      <sz val="11"/>
      <name val="ＭＳ ゴシック"/>
      <family val="3"/>
      <charset val="128"/>
    </font>
    <font>
      <sz val="11"/>
      <color indexed="12"/>
      <name val="ＭＳ Ｐゴシック"/>
      <family val="3"/>
      <charset val="128"/>
    </font>
    <font>
      <sz val="8"/>
      <name val="ＭＳ ゴシック"/>
      <family val="3"/>
      <charset val="128"/>
    </font>
    <font>
      <u/>
      <sz val="11"/>
      <color theme="10"/>
      <name val="游ゴシック"/>
      <family val="2"/>
      <scheme val="minor"/>
    </font>
    <font>
      <sz val="10"/>
      <color theme="1"/>
      <name val="ＭＳ ゴシック"/>
      <family val="3"/>
      <charset val="128"/>
    </font>
    <font>
      <u/>
      <sz val="10"/>
      <color theme="10"/>
      <name val="ＭＳ ゴシック"/>
      <family val="3"/>
      <charset val="128"/>
    </font>
    <font>
      <sz val="9"/>
      <color theme="1"/>
      <name val="ＭＳ ゴシック"/>
      <family val="3"/>
      <charset val="128"/>
    </font>
    <font>
      <b/>
      <sz val="8"/>
      <name val="ＭＳ ゴシック"/>
      <family val="3"/>
      <charset val="128"/>
    </font>
    <font>
      <sz val="8"/>
      <color indexed="12"/>
      <name val="ＭＳ ゴシック"/>
      <family val="3"/>
      <charset val="128"/>
    </font>
    <font>
      <b/>
      <sz val="8"/>
      <color indexed="14"/>
      <name val="ＭＳ ゴシック"/>
      <family val="3"/>
      <charset val="128"/>
    </font>
    <font>
      <sz val="8"/>
      <color indexed="14"/>
      <name val="ＭＳ ゴシック"/>
      <family val="3"/>
      <charset val="128"/>
    </font>
    <font>
      <sz val="8"/>
      <color indexed="10"/>
      <name val="ＭＳ ゴシック"/>
      <family val="3"/>
      <charset val="128"/>
    </font>
    <font>
      <sz val="8"/>
      <color indexed="30"/>
      <name val="ＭＳ ゴシック"/>
      <family val="3"/>
      <charset val="128"/>
    </font>
    <font>
      <sz val="8"/>
      <name val="ＭＳ Ｐ明朝"/>
      <family val="1"/>
      <charset val="128"/>
    </font>
    <font>
      <sz val="8"/>
      <color indexed="12"/>
      <name val="ＭＳ Ｐ明朝"/>
      <family val="1"/>
      <charset val="128"/>
    </font>
    <font>
      <b/>
      <sz val="8"/>
      <name val="ＭＳ Ｐ明朝"/>
      <family val="1"/>
      <charset val="128"/>
    </font>
    <font>
      <b/>
      <sz val="8"/>
      <color indexed="14"/>
      <name val="ＭＳ Ｐ明朝"/>
      <family val="1"/>
      <charset val="128"/>
    </font>
    <font>
      <sz val="8"/>
      <color indexed="30"/>
      <name val="ＭＳ Ｐ明朝"/>
      <family val="1"/>
      <charset val="128"/>
    </font>
    <font>
      <sz val="8"/>
      <color indexed="39"/>
      <name val="ＭＳ ゴシック"/>
      <family val="3"/>
      <charset val="128"/>
    </font>
    <font>
      <b/>
      <sz val="6"/>
      <name val="ＭＳ ゴシック"/>
      <family val="3"/>
      <charset val="128"/>
    </font>
    <font>
      <b/>
      <sz val="16"/>
      <name val="ＭＳ ゴシック"/>
      <family val="3"/>
      <charset val="128"/>
    </font>
    <font>
      <sz val="11"/>
      <color indexed="22"/>
      <name val="ＭＳ Ｐゴシック"/>
      <family val="3"/>
      <charset val="128"/>
    </font>
    <font>
      <sz val="9"/>
      <color indexed="22"/>
      <name val="ＭＳ Ｐゴシック"/>
      <family val="3"/>
      <charset val="128"/>
    </font>
    <font>
      <sz val="10.5"/>
      <color indexed="22"/>
      <name val="ＭＳ Ｐゴシック"/>
      <family val="3"/>
      <charset val="128"/>
    </font>
    <font>
      <sz val="10.5"/>
      <name val="ＭＳ Ｐゴシック"/>
      <family val="3"/>
      <charset val="128"/>
    </font>
    <font>
      <sz val="9"/>
      <name val="ＭＳ ゴシック"/>
      <family val="3"/>
      <charset val="128"/>
    </font>
    <font>
      <sz val="10.5"/>
      <name val="ＭＳ ゴシック"/>
      <family val="3"/>
      <charset val="128"/>
    </font>
    <font>
      <sz val="10.5"/>
      <color indexed="12"/>
      <name val="ＭＳ Ｐゴシック"/>
      <family val="3"/>
      <charset val="128"/>
    </font>
    <font>
      <b/>
      <sz val="10.5"/>
      <name val="ＭＳ Ｐゴシック"/>
      <family val="3"/>
      <charset val="128"/>
    </font>
    <font>
      <sz val="10"/>
      <name val="ＭＳ Ｐゴシック"/>
      <family val="3"/>
      <charset val="128"/>
    </font>
    <font>
      <sz val="10"/>
      <name val="ＭＳ ゴシック"/>
      <family val="3"/>
      <charset val="128"/>
    </font>
    <font>
      <sz val="10"/>
      <color indexed="22"/>
      <name val="ＭＳ Ｐゴシック"/>
      <family val="3"/>
      <charset val="128"/>
    </font>
    <font>
      <sz val="9"/>
      <name val="ＭＳ Ｐ明朝"/>
      <family val="1"/>
      <charset val="128"/>
    </font>
    <font>
      <b/>
      <sz val="9"/>
      <name val="ＭＳ Ｐ明朝"/>
      <family val="1"/>
      <charset val="128"/>
    </font>
    <font>
      <sz val="11"/>
      <name val="ＭＳ Ｐ明朝"/>
      <family val="1"/>
      <charset val="128"/>
    </font>
    <font>
      <sz val="9"/>
      <color indexed="23"/>
      <name val="ＭＳ Ｐゴシック"/>
      <family val="3"/>
      <charset val="128"/>
    </font>
    <font>
      <sz val="11"/>
      <color indexed="23"/>
      <name val="ＭＳ Ｐゴシック"/>
      <family val="3"/>
      <charset val="128"/>
    </font>
    <font>
      <b/>
      <sz val="11"/>
      <color indexed="23"/>
      <name val="ＭＳ Ｐゴシック"/>
      <family val="3"/>
      <charset val="128"/>
    </font>
    <font>
      <b/>
      <sz val="7"/>
      <name val="ＭＳ Ｐゴシック"/>
      <family val="3"/>
      <charset val="128"/>
    </font>
    <font>
      <b/>
      <sz val="10"/>
      <name val="ＭＳ ゴシック"/>
      <family val="3"/>
      <charset val="128"/>
    </font>
    <font>
      <b/>
      <sz val="10"/>
      <name val="ＭＳ Ｐゴシック"/>
      <family val="3"/>
      <charset val="128"/>
    </font>
    <font>
      <b/>
      <sz val="11"/>
      <name val="ＭＳ ゴシック"/>
      <family val="3"/>
      <charset val="128"/>
    </font>
  </fonts>
  <fills count="11">
    <fill>
      <patternFill patternType="none"/>
    </fill>
    <fill>
      <patternFill patternType="gray125"/>
    </fill>
    <fill>
      <patternFill patternType="solid">
        <fgColor indexed="47"/>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55"/>
        <bgColor indexed="64"/>
      </patternFill>
    </fill>
    <fill>
      <patternFill patternType="solid">
        <fgColor indexed="29"/>
        <bgColor indexed="64"/>
      </patternFill>
    </fill>
  </fills>
  <borders count="104">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bottom/>
      <diagonal/>
    </border>
    <border>
      <left style="medium">
        <color indexed="64"/>
      </left>
      <right style="hair">
        <color indexed="64"/>
      </right>
      <top/>
      <bottom/>
      <diagonal/>
    </border>
    <border>
      <left style="hair">
        <color indexed="64"/>
      </left>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medium">
        <color indexed="64"/>
      </right>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medium">
        <color indexed="64"/>
      </left>
      <right/>
      <top/>
      <bottom/>
      <diagonal/>
    </border>
    <border>
      <left style="hair">
        <color indexed="64"/>
      </left>
      <right style="medium">
        <color indexed="64"/>
      </right>
      <top/>
      <bottom style="thin">
        <color indexed="64"/>
      </bottom>
      <diagonal/>
    </border>
    <border>
      <left style="hair">
        <color indexed="64"/>
      </left>
      <right style="medium">
        <color indexed="64"/>
      </right>
      <top/>
      <bottom/>
      <diagonal/>
    </border>
    <border>
      <left style="thin">
        <color indexed="64"/>
      </left>
      <right style="medium">
        <color indexed="64"/>
      </right>
      <top style="hair">
        <color indexed="64"/>
      </top>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style="medium">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s>
  <cellStyleXfs count="7">
    <xf numFmtId="0" fontId="0" fillId="0" borderId="0"/>
    <xf numFmtId="0" fontId="1" fillId="0" borderId="0">
      <alignment vertical="center"/>
    </xf>
    <xf numFmtId="0" fontId="7" fillId="0" borderId="0"/>
    <xf numFmtId="0" fontId="12" fillId="0" borderId="0" applyNumberFormat="0" applyFill="0" applyBorder="0" applyAlignment="0" applyProtection="0"/>
    <xf numFmtId="0" fontId="7" fillId="0" borderId="0"/>
    <xf numFmtId="38" fontId="7" fillId="0" borderId="0" applyFont="0" applyFill="0" applyBorder="0" applyAlignment="0" applyProtection="0"/>
    <xf numFmtId="9" fontId="7" fillId="0" borderId="0" applyFont="0" applyFill="0" applyBorder="0" applyAlignment="0" applyProtection="0"/>
  </cellStyleXfs>
  <cellXfs count="1008">
    <xf numFmtId="0" fontId="0" fillId="0" borderId="0" xfId="0"/>
    <xf numFmtId="0" fontId="1" fillId="0" borderId="0" xfId="1">
      <alignment vertical="center"/>
    </xf>
    <xf numFmtId="176" fontId="5" fillId="2" borderId="3" xfId="1" applyNumberFormat="1" applyFont="1" applyFill="1" applyBorder="1" applyAlignment="1">
      <alignment vertical="center"/>
    </xf>
    <xf numFmtId="0" fontId="5" fillId="2" borderId="3" xfId="1" applyFont="1" applyFill="1" applyBorder="1" applyAlignment="1">
      <alignment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0" borderId="0" xfId="2" applyFont="1" applyAlignment="1">
      <alignment vertical="center"/>
    </xf>
    <xf numFmtId="0" fontId="6" fillId="0" borderId="0" xfId="2" applyFont="1" applyAlignment="1">
      <alignment horizontal="center"/>
    </xf>
    <xf numFmtId="0" fontId="11" fillId="0" borderId="0" xfId="2" applyFont="1" applyFill="1" applyAlignment="1">
      <alignment vertical="center"/>
    </xf>
    <xf numFmtId="0" fontId="2" fillId="0" borderId="1" xfId="1" applyFont="1" applyBorder="1" applyAlignment="1">
      <alignment horizontal="center" vertical="center"/>
    </xf>
    <xf numFmtId="0" fontId="2" fillId="0" borderId="0" xfId="2" applyFont="1" applyAlignment="1">
      <alignment horizontal="center" vertical="center"/>
    </xf>
    <xf numFmtId="0" fontId="13" fillId="0" borderId="0" xfId="0" applyFont="1"/>
    <xf numFmtId="0" fontId="2" fillId="0" borderId="1" xfId="1" applyFont="1" applyBorder="1" applyAlignment="1">
      <alignment horizontal="right" vertical="center"/>
    </xf>
    <xf numFmtId="0" fontId="2" fillId="0" borderId="1" xfId="1" applyFont="1" applyBorder="1" applyAlignment="1">
      <alignment horizontal="left" vertical="center"/>
    </xf>
    <xf numFmtId="0" fontId="2" fillId="0" borderId="0" xfId="2" applyFont="1" applyAlignment="1">
      <alignment horizontal="left" vertical="center"/>
    </xf>
    <xf numFmtId="0" fontId="2" fillId="0" borderId="0" xfId="2" applyFont="1" applyAlignment="1">
      <alignment horizontal="right" vertical="center"/>
    </xf>
    <xf numFmtId="0" fontId="13" fillId="0" borderId="0" xfId="0" applyFont="1" applyAlignment="1">
      <alignment horizontal="center" vertical="center"/>
    </xf>
    <xf numFmtId="0" fontId="13" fillId="0" borderId="40" xfId="0" applyFont="1" applyBorder="1" applyAlignment="1">
      <alignment horizontal="center" vertical="center"/>
    </xf>
    <xf numFmtId="0" fontId="13" fillId="0" borderId="51" xfId="0" applyFont="1" applyBorder="1" applyAlignment="1">
      <alignment horizontal="center" vertical="center"/>
    </xf>
    <xf numFmtId="0" fontId="13" fillId="0" borderId="52" xfId="0" applyFont="1" applyBorder="1" applyAlignment="1">
      <alignment horizontal="center" vertical="center"/>
    </xf>
    <xf numFmtId="177" fontId="13" fillId="0" borderId="29" xfId="0" applyNumberFormat="1" applyFont="1" applyBorder="1" applyAlignment="1">
      <alignment horizontal="right" vertical="center"/>
    </xf>
    <xf numFmtId="177" fontId="13" fillId="0" borderId="27" xfId="0" applyNumberFormat="1" applyFont="1" applyBorder="1" applyAlignment="1">
      <alignment horizontal="right" vertical="center"/>
    </xf>
    <xf numFmtId="177" fontId="13" fillId="0" borderId="54" xfId="0" applyNumberFormat="1" applyFont="1" applyBorder="1" applyAlignment="1">
      <alignment horizontal="right" vertical="center"/>
    </xf>
    <xf numFmtId="177" fontId="13" fillId="0" borderId="30" xfId="0" applyNumberFormat="1" applyFont="1" applyBorder="1" applyAlignment="1">
      <alignment horizontal="right" vertical="center"/>
    </xf>
    <xf numFmtId="0" fontId="14" fillId="0" borderId="54" xfId="3" applyFont="1" applyBorder="1" applyAlignment="1">
      <alignment horizontal="center" vertical="center"/>
    </xf>
    <xf numFmtId="0" fontId="14" fillId="0" borderId="30" xfId="3" applyFont="1" applyBorder="1" applyAlignment="1">
      <alignment horizontal="center" vertical="center"/>
    </xf>
    <xf numFmtId="0" fontId="14" fillId="0" borderId="31" xfId="3" applyFont="1" applyBorder="1" applyAlignment="1">
      <alignment horizontal="center" vertical="center"/>
    </xf>
    <xf numFmtId="0" fontId="14" fillId="0" borderId="22" xfId="3" applyFont="1" applyBorder="1" applyAlignment="1">
      <alignment horizontal="center" vertical="center"/>
    </xf>
    <xf numFmtId="0" fontId="14" fillId="0" borderId="20" xfId="3" applyFont="1" applyBorder="1" applyAlignment="1">
      <alignment horizontal="center" vertical="center"/>
    </xf>
    <xf numFmtId="0" fontId="14" fillId="0" borderId="21" xfId="3" applyFont="1" applyBorder="1" applyAlignment="1">
      <alignment horizontal="center" vertical="center"/>
    </xf>
    <xf numFmtId="0" fontId="13" fillId="4" borderId="40" xfId="0" applyFont="1" applyFill="1" applyBorder="1" applyAlignment="1">
      <alignment horizontal="center" vertic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4" fillId="4" borderId="54" xfId="3" applyFont="1" applyFill="1" applyBorder="1" applyAlignment="1">
      <alignment horizontal="center" vertical="center"/>
    </xf>
    <xf numFmtId="0" fontId="14" fillId="4" borderId="30" xfId="3" applyFont="1" applyFill="1" applyBorder="1" applyAlignment="1">
      <alignment horizontal="center" vertical="center"/>
    </xf>
    <xf numFmtId="0" fontId="14" fillId="4" borderId="31" xfId="3" applyFont="1" applyFill="1" applyBorder="1" applyAlignment="1">
      <alignment horizontal="center" vertical="center"/>
    </xf>
    <xf numFmtId="0" fontId="14" fillId="4" borderId="22" xfId="3" applyFont="1" applyFill="1" applyBorder="1" applyAlignment="1">
      <alignment horizontal="center" vertical="center"/>
    </xf>
    <xf numFmtId="0" fontId="14" fillId="4" borderId="20" xfId="3" applyFont="1" applyFill="1" applyBorder="1" applyAlignment="1">
      <alignment horizontal="center" vertical="center"/>
    </xf>
    <xf numFmtId="0" fontId="14" fillId="4" borderId="21" xfId="3" applyFont="1" applyFill="1" applyBorder="1" applyAlignment="1">
      <alignment horizontal="center" vertical="center"/>
    </xf>
    <xf numFmtId="0" fontId="13" fillId="3" borderId="53" xfId="0" applyFont="1" applyFill="1" applyBorder="1" applyAlignment="1">
      <alignment horizontal="center" vertical="center"/>
    </xf>
    <xf numFmtId="0" fontId="13" fillId="3" borderId="55" xfId="0" applyFont="1" applyFill="1" applyBorder="1" applyAlignment="1">
      <alignment horizontal="center" vertical="center"/>
    </xf>
    <xf numFmtId="0" fontId="13" fillId="3" borderId="56" xfId="0" applyFont="1" applyFill="1" applyBorder="1" applyAlignment="1">
      <alignment horizontal="center" vertical="center"/>
    </xf>
    <xf numFmtId="0" fontId="14" fillId="0" borderId="24" xfId="3" applyFont="1" applyBorder="1" applyAlignment="1">
      <alignment horizontal="center" vertical="center"/>
    </xf>
    <xf numFmtId="0" fontId="14" fillId="0" borderId="23" xfId="3" applyFont="1" applyBorder="1" applyAlignment="1">
      <alignment horizontal="center" vertical="center"/>
    </xf>
    <xf numFmtId="0" fontId="14" fillId="0" borderId="32" xfId="3" applyFont="1" applyBorder="1" applyAlignment="1">
      <alignment horizontal="center" vertical="center"/>
    </xf>
    <xf numFmtId="0" fontId="14" fillId="4" borderId="24" xfId="3" applyFont="1" applyFill="1" applyBorder="1" applyAlignment="1">
      <alignment horizontal="center" vertical="center"/>
    </xf>
    <xf numFmtId="0" fontId="14" fillId="4" borderId="23" xfId="3" applyFont="1" applyFill="1" applyBorder="1" applyAlignment="1">
      <alignment horizontal="center" vertical="center"/>
    </xf>
    <xf numFmtId="0" fontId="14" fillId="4" borderId="32" xfId="3" applyFont="1" applyFill="1" applyBorder="1" applyAlignment="1">
      <alignment horizontal="center" vertical="center"/>
    </xf>
    <xf numFmtId="0" fontId="13" fillId="0" borderId="7" xfId="0" applyFont="1" applyBorder="1" applyAlignment="1">
      <alignment horizontal="center" vertical="center"/>
    </xf>
    <xf numFmtId="178" fontId="13" fillId="0" borderId="31" xfId="0" applyNumberFormat="1" applyFont="1" applyBorder="1" applyAlignment="1">
      <alignment horizontal="right" vertical="center"/>
    </xf>
    <xf numFmtId="178" fontId="13" fillId="0" borderId="21" xfId="0" applyNumberFormat="1" applyFont="1" applyBorder="1" applyAlignment="1">
      <alignment horizontal="right" vertical="center"/>
    </xf>
    <xf numFmtId="178" fontId="13" fillId="0" borderId="57" xfId="0" applyNumberFormat="1" applyFont="1" applyBorder="1" applyAlignment="1">
      <alignment horizontal="right" vertical="center"/>
    </xf>
    <xf numFmtId="178" fontId="13" fillId="0" borderId="28" xfId="0" applyNumberFormat="1" applyFont="1" applyBorder="1" applyAlignment="1">
      <alignment horizontal="right" vertical="center"/>
    </xf>
    <xf numFmtId="0" fontId="13" fillId="0" borderId="0" xfId="0" applyFont="1" applyAlignment="1">
      <alignment horizontal="left" vertical="center"/>
    </xf>
    <xf numFmtId="0" fontId="15" fillId="0" borderId="18" xfId="0" applyFont="1" applyBorder="1" applyAlignment="1">
      <alignment horizontal="left" vertical="center" indent="1"/>
    </xf>
    <xf numFmtId="0" fontId="15" fillId="0" borderId="0" xfId="0" applyFont="1" applyBorder="1" applyAlignment="1">
      <alignment horizontal="left" vertical="top" indent="1"/>
    </xf>
    <xf numFmtId="0" fontId="13" fillId="3" borderId="50" xfId="0" applyFont="1" applyFill="1" applyBorder="1" applyAlignment="1">
      <alignment horizontal="center" vertical="center"/>
    </xf>
    <xf numFmtId="0" fontId="12" fillId="0" borderId="1" xfId="3" applyBorder="1" applyAlignment="1">
      <alignment vertical="center"/>
    </xf>
    <xf numFmtId="0" fontId="11" fillId="0" borderId="0" xfId="4" applyFont="1" applyFill="1" applyAlignment="1">
      <alignment vertical="center"/>
    </xf>
    <xf numFmtId="38" fontId="11" fillId="0" borderId="0" xfId="5" applyFont="1" applyFill="1" applyAlignment="1">
      <alignment vertical="center"/>
    </xf>
    <xf numFmtId="0" fontId="16" fillId="0" borderId="0" xfId="4" applyFont="1" applyFill="1" applyAlignment="1">
      <alignment vertical="center"/>
    </xf>
    <xf numFmtId="0" fontId="11" fillId="0" borderId="0" xfId="4" applyFont="1" applyAlignment="1">
      <alignment vertical="center"/>
    </xf>
    <xf numFmtId="181" fontId="11" fillId="0" borderId="58" xfId="6" applyNumberFormat="1" applyFont="1" applyFill="1" applyBorder="1" applyAlignment="1">
      <alignment vertical="center"/>
    </xf>
    <xf numFmtId="178" fontId="11" fillId="0" borderId="58" xfId="6" applyNumberFormat="1" applyFont="1" applyFill="1" applyBorder="1" applyAlignment="1">
      <alignment vertical="center"/>
    </xf>
    <xf numFmtId="180" fontId="11" fillId="0" borderId="58" xfId="4" applyNumberFormat="1" applyFont="1" applyFill="1" applyBorder="1" applyAlignment="1">
      <alignment vertical="center"/>
    </xf>
    <xf numFmtId="3" fontId="11" fillId="0" borderId="58" xfId="5" applyNumberFormat="1" applyFont="1" applyFill="1" applyBorder="1" applyAlignment="1">
      <alignment vertical="center"/>
    </xf>
    <xf numFmtId="3" fontId="17" fillId="0" borderId="58" xfId="5" applyNumberFormat="1" applyFont="1" applyFill="1" applyBorder="1" applyAlignment="1">
      <alignment vertical="center"/>
    </xf>
    <xf numFmtId="0" fontId="11" fillId="0" borderId="58" xfId="4" applyFont="1" applyFill="1" applyBorder="1" applyAlignment="1">
      <alignment vertical="center"/>
    </xf>
    <xf numFmtId="181" fontId="11" fillId="0" borderId="55" xfId="6" applyNumberFormat="1" applyFont="1" applyFill="1" applyBorder="1" applyAlignment="1">
      <alignment vertical="center"/>
    </xf>
    <xf numFmtId="178" fontId="11" fillId="0" borderId="55" xfId="6" applyNumberFormat="1" applyFont="1" applyFill="1" applyBorder="1" applyAlignment="1">
      <alignment vertical="center"/>
    </xf>
    <xf numFmtId="180" fontId="11" fillId="0" borderId="55" xfId="4" applyNumberFormat="1" applyFont="1" applyFill="1" applyBorder="1" applyAlignment="1">
      <alignment vertical="center"/>
    </xf>
    <xf numFmtId="3" fontId="11" fillId="0" borderId="55" xfId="5" applyNumberFormat="1" applyFont="1" applyFill="1" applyBorder="1" applyAlignment="1">
      <alignment vertical="center"/>
    </xf>
    <xf numFmtId="3" fontId="17" fillId="0" borderId="55" xfId="5" applyNumberFormat="1" applyFont="1" applyFill="1" applyBorder="1" applyAlignment="1">
      <alignment vertical="center"/>
    </xf>
    <xf numFmtId="0" fontId="11" fillId="0" borderId="59" xfId="4" applyFont="1" applyFill="1" applyBorder="1" applyAlignment="1">
      <alignment vertical="center"/>
    </xf>
    <xf numFmtId="0" fontId="11" fillId="0" borderId="55" xfId="4" applyFont="1" applyFill="1" applyBorder="1" applyAlignment="1">
      <alignment vertical="center"/>
    </xf>
    <xf numFmtId="181" fontId="11" fillId="0" borderId="53" xfId="6" applyNumberFormat="1" applyFont="1" applyFill="1" applyBorder="1" applyAlignment="1">
      <alignment vertical="center"/>
    </xf>
    <xf numFmtId="178" fontId="11" fillId="0" borderId="53" xfId="6" applyNumberFormat="1" applyFont="1" applyFill="1" applyBorder="1" applyAlignment="1">
      <alignment vertical="center"/>
    </xf>
    <xf numFmtId="180" fontId="11" fillId="0" borderId="53" xfId="4" applyNumberFormat="1" applyFont="1" applyFill="1" applyBorder="1" applyAlignment="1">
      <alignment vertical="center"/>
    </xf>
    <xf numFmtId="3" fontId="11" fillId="0" borderId="53" xfId="5" applyNumberFormat="1" applyFont="1" applyFill="1" applyBorder="1" applyAlignment="1">
      <alignment vertical="center"/>
    </xf>
    <xf numFmtId="3" fontId="17" fillId="0" borderId="53" xfId="5" applyNumberFormat="1" applyFont="1" applyFill="1" applyBorder="1" applyAlignment="1">
      <alignment vertical="center"/>
    </xf>
    <xf numFmtId="0" fontId="11" fillId="0" borderId="60" xfId="4" applyFont="1" applyFill="1" applyBorder="1" applyAlignment="1">
      <alignment vertical="center"/>
    </xf>
    <xf numFmtId="181" fontId="11" fillId="5" borderId="48" xfId="6" applyNumberFormat="1" applyFont="1" applyFill="1" applyBorder="1" applyAlignment="1">
      <alignment vertical="center"/>
    </xf>
    <xf numFmtId="178" fontId="11" fillId="5" borderId="48" xfId="6" applyNumberFormat="1" applyFont="1" applyFill="1" applyBorder="1" applyAlignment="1">
      <alignment vertical="center"/>
    </xf>
    <xf numFmtId="180" fontId="11" fillId="5" borderId="48" xfId="4" applyNumberFormat="1" applyFont="1" applyFill="1" applyBorder="1" applyAlignment="1">
      <alignment vertical="center"/>
    </xf>
    <xf numFmtId="3" fontId="11" fillId="5" borderId="48" xfId="5" applyNumberFormat="1" applyFont="1" applyFill="1" applyBorder="1" applyAlignment="1">
      <alignment vertical="center"/>
    </xf>
    <xf numFmtId="0" fontId="11" fillId="5" borderId="48" xfId="4" applyFont="1" applyFill="1" applyBorder="1" applyAlignment="1">
      <alignment horizontal="center" vertical="center"/>
    </xf>
    <xf numFmtId="3" fontId="16" fillId="0" borderId="58" xfId="5" applyNumberFormat="1" applyFont="1" applyFill="1" applyBorder="1" applyAlignment="1">
      <alignment vertical="center"/>
    </xf>
    <xf numFmtId="3" fontId="18" fillId="0" borderId="58" xfId="5" applyNumberFormat="1" applyFont="1" applyFill="1" applyBorder="1" applyAlignment="1">
      <alignment vertical="center"/>
    </xf>
    <xf numFmtId="181" fontId="11" fillId="0" borderId="61" xfId="6" applyNumberFormat="1" applyFont="1" applyFill="1" applyBorder="1" applyAlignment="1">
      <alignment vertical="center"/>
    </xf>
    <xf numFmtId="178" fontId="11" fillId="0" borderId="61" xfId="6" applyNumberFormat="1" applyFont="1" applyFill="1" applyBorder="1" applyAlignment="1">
      <alignment vertical="center"/>
    </xf>
    <xf numFmtId="180" fontId="11" fillId="0" borderId="61" xfId="4" applyNumberFormat="1" applyFont="1" applyFill="1" applyBorder="1" applyAlignment="1">
      <alignment vertical="center"/>
    </xf>
    <xf numFmtId="3" fontId="16" fillId="0" borderId="60" xfId="5" applyNumberFormat="1" applyFont="1" applyFill="1" applyBorder="1" applyAlignment="1">
      <alignment vertical="center"/>
    </xf>
    <xf numFmtId="3" fontId="17" fillId="0" borderId="61" xfId="5" applyNumberFormat="1" applyFont="1" applyFill="1" applyBorder="1" applyAlignment="1">
      <alignment vertical="center"/>
    </xf>
    <xf numFmtId="3" fontId="16" fillId="0" borderId="61" xfId="5" applyNumberFormat="1" applyFont="1" applyFill="1" applyBorder="1" applyAlignment="1">
      <alignment vertical="center"/>
    </xf>
    <xf numFmtId="0" fontId="11" fillId="0" borderId="61" xfId="4" applyFont="1" applyFill="1" applyBorder="1" applyAlignment="1">
      <alignment vertical="center"/>
    </xf>
    <xf numFmtId="3" fontId="16" fillId="0" borderId="55" xfId="5" applyNumberFormat="1" applyFont="1" applyFill="1" applyBorder="1" applyAlignment="1">
      <alignment vertical="center"/>
    </xf>
    <xf numFmtId="0" fontId="19" fillId="0" borderId="55" xfId="4" applyFont="1" applyFill="1" applyBorder="1" applyAlignment="1">
      <alignment vertical="center"/>
    </xf>
    <xf numFmtId="3" fontId="11" fillId="0" borderId="61" xfId="5" applyNumberFormat="1" applyFont="1" applyFill="1" applyBorder="1" applyAlignment="1">
      <alignment vertical="center"/>
    </xf>
    <xf numFmtId="178" fontId="11" fillId="0" borderId="59" xfId="6" applyNumberFormat="1" applyFont="1" applyFill="1" applyBorder="1" applyAlignment="1">
      <alignment vertical="center"/>
    </xf>
    <xf numFmtId="0" fontId="19" fillId="0" borderId="61" xfId="4" applyFont="1" applyFill="1" applyBorder="1" applyAlignment="1">
      <alignment vertical="center"/>
    </xf>
    <xf numFmtId="181" fontId="11" fillId="0" borderId="62" xfId="6" applyNumberFormat="1" applyFont="1" applyFill="1" applyBorder="1" applyAlignment="1">
      <alignment vertical="center"/>
    </xf>
    <xf numFmtId="178" fontId="11" fillId="0" borderId="62" xfId="6" applyNumberFormat="1" applyFont="1" applyFill="1" applyBorder="1" applyAlignment="1">
      <alignment vertical="center"/>
    </xf>
    <xf numFmtId="180" fontId="11" fillId="0" borderId="62" xfId="4" applyNumberFormat="1" applyFont="1" applyFill="1" applyBorder="1" applyAlignment="1">
      <alignment vertical="center"/>
    </xf>
    <xf numFmtId="178" fontId="11" fillId="0" borderId="63" xfId="6" applyNumberFormat="1" applyFont="1" applyFill="1" applyBorder="1" applyAlignment="1">
      <alignment vertical="center"/>
    </xf>
    <xf numFmtId="178" fontId="11" fillId="0" borderId="64" xfId="6" applyNumberFormat="1" applyFont="1" applyFill="1" applyBorder="1" applyAlignment="1">
      <alignment vertical="center"/>
    </xf>
    <xf numFmtId="3" fontId="11" fillId="0" borderId="59" xfId="5" applyNumberFormat="1" applyFont="1" applyFill="1" applyBorder="1" applyAlignment="1">
      <alignment vertical="center"/>
    </xf>
    <xf numFmtId="180" fontId="11" fillId="0" borderId="59" xfId="4" applyNumberFormat="1" applyFont="1" applyFill="1" applyBorder="1" applyAlignment="1">
      <alignment vertical="center"/>
    </xf>
    <xf numFmtId="180" fontId="11" fillId="0" borderId="63" xfId="4" applyNumberFormat="1" applyFont="1" applyFill="1" applyBorder="1" applyAlignment="1">
      <alignment vertical="center"/>
    </xf>
    <xf numFmtId="3" fontId="17" fillId="0" borderId="65" xfId="5" applyNumberFormat="1" applyFont="1" applyFill="1" applyBorder="1" applyAlignment="1">
      <alignment vertical="center"/>
    </xf>
    <xf numFmtId="180" fontId="11" fillId="0" borderId="64" xfId="4" applyNumberFormat="1" applyFont="1" applyFill="1" applyBorder="1" applyAlignment="1">
      <alignment vertical="center"/>
    </xf>
    <xf numFmtId="0" fontId="11" fillId="0" borderId="0" xfId="4" applyFont="1" applyFill="1" applyBorder="1" applyAlignment="1">
      <alignment vertical="center"/>
    </xf>
    <xf numFmtId="181" fontId="11" fillId="0" borderId="64" xfId="6" applyNumberFormat="1" applyFont="1" applyFill="1" applyBorder="1" applyAlignment="1">
      <alignment vertical="center"/>
    </xf>
    <xf numFmtId="178" fontId="11" fillId="0" borderId="66" xfId="6" applyNumberFormat="1" applyFont="1" applyFill="1" applyBorder="1" applyAlignment="1">
      <alignment vertical="center"/>
    </xf>
    <xf numFmtId="3" fontId="17" fillId="0" borderId="59" xfId="5" applyNumberFormat="1" applyFont="1" applyFill="1" applyBorder="1" applyAlignment="1">
      <alignment vertical="center"/>
    </xf>
    <xf numFmtId="181" fontId="16" fillId="5" borderId="48" xfId="6" applyNumberFormat="1" applyFont="1" applyFill="1" applyBorder="1" applyAlignment="1">
      <alignment vertical="center"/>
    </xf>
    <xf numFmtId="178" fontId="16" fillId="5" borderId="48" xfId="6" applyNumberFormat="1" applyFont="1" applyFill="1" applyBorder="1" applyAlignment="1">
      <alignment vertical="center"/>
    </xf>
    <xf numFmtId="180" fontId="16" fillId="5" borderId="48" xfId="4" applyNumberFormat="1" applyFont="1" applyFill="1" applyBorder="1" applyAlignment="1">
      <alignment vertical="center"/>
    </xf>
    <xf numFmtId="3" fontId="16" fillId="5" borderId="48" xfId="5" applyNumberFormat="1" applyFont="1" applyFill="1" applyBorder="1" applyAlignment="1">
      <alignment vertical="center"/>
    </xf>
    <xf numFmtId="0" fontId="16" fillId="0" borderId="0" xfId="4" applyFont="1" applyAlignment="1">
      <alignment vertical="center"/>
    </xf>
    <xf numFmtId="0" fontId="16" fillId="5" borderId="48" xfId="4" applyFont="1" applyFill="1" applyBorder="1" applyAlignment="1">
      <alignment horizontal="center" vertical="center"/>
    </xf>
    <xf numFmtId="181" fontId="11" fillId="0" borderId="59" xfId="6" applyNumberFormat="1" applyFont="1" applyFill="1" applyBorder="1" applyAlignment="1">
      <alignment vertical="center"/>
    </xf>
    <xf numFmtId="3" fontId="18" fillId="0" borderId="61" xfId="5" applyNumberFormat="1" applyFont="1" applyFill="1" applyBorder="1" applyAlignment="1">
      <alignment vertical="center"/>
    </xf>
    <xf numFmtId="3" fontId="18" fillId="0" borderId="55" xfId="5" applyNumberFormat="1" applyFont="1" applyFill="1" applyBorder="1" applyAlignment="1">
      <alignment vertical="center"/>
    </xf>
    <xf numFmtId="3" fontId="18" fillId="0" borderId="60" xfId="5" applyNumberFormat="1" applyFont="1" applyFill="1" applyBorder="1" applyAlignment="1">
      <alignment vertical="center"/>
    </xf>
    <xf numFmtId="3" fontId="18" fillId="0" borderId="59" xfId="5" applyNumberFormat="1" applyFont="1" applyFill="1" applyBorder="1" applyAlignment="1">
      <alignment vertical="center"/>
    </xf>
    <xf numFmtId="3" fontId="16" fillId="0" borderId="59" xfId="5" applyNumberFormat="1" applyFont="1" applyFill="1" applyBorder="1" applyAlignment="1">
      <alignment vertical="center"/>
    </xf>
    <xf numFmtId="178" fontId="11" fillId="0" borderId="60" xfId="6" applyNumberFormat="1" applyFont="1" applyFill="1" applyBorder="1" applyAlignment="1">
      <alignment vertical="center"/>
    </xf>
    <xf numFmtId="3" fontId="21" fillId="0" borderId="55" xfId="5" applyNumberFormat="1" applyFont="1" applyFill="1" applyBorder="1" applyAlignment="1">
      <alignment vertical="center"/>
    </xf>
    <xf numFmtId="0" fontId="11" fillId="0" borderId="0" xfId="4" applyFont="1" applyFill="1" applyAlignment="1">
      <alignment horizontal="center" vertical="center"/>
    </xf>
    <xf numFmtId="0" fontId="11" fillId="2" borderId="48" xfId="4" applyFont="1" applyFill="1" applyBorder="1" applyAlignment="1">
      <alignment horizontal="center" vertical="center"/>
    </xf>
    <xf numFmtId="38" fontId="11" fillId="0" borderId="0" xfId="5" applyFont="1" applyAlignment="1">
      <alignment vertical="center"/>
    </xf>
    <xf numFmtId="181" fontId="22" fillId="0" borderId="58" xfId="6" applyNumberFormat="1" applyFont="1" applyFill="1" applyBorder="1" applyAlignment="1">
      <alignment vertical="center"/>
    </xf>
    <xf numFmtId="178" fontId="22" fillId="0" borderId="58" xfId="6" applyNumberFormat="1" applyFont="1" applyFill="1" applyBorder="1" applyAlignment="1">
      <alignment vertical="center"/>
    </xf>
    <xf numFmtId="180" fontId="22" fillId="0" borderId="58" xfId="4" applyNumberFormat="1" applyFont="1" applyFill="1" applyBorder="1" applyAlignment="1">
      <alignment vertical="center"/>
    </xf>
    <xf numFmtId="3" fontId="23" fillId="0" borderId="58" xfId="5" applyNumberFormat="1" applyFont="1" applyFill="1" applyBorder="1" applyAlignment="1">
      <alignment vertical="center"/>
    </xf>
    <xf numFmtId="181" fontId="22" fillId="0" borderId="55" xfId="6" applyNumberFormat="1" applyFont="1" applyFill="1" applyBorder="1" applyAlignment="1">
      <alignment vertical="center"/>
    </xf>
    <xf numFmtId="178" fontId="22" fillId="0" borderId="55" xfId="6" applyNumberFormat="1" applyFont="1" applyFill="1" applyBorder="1" applyAlignment="1">
      <alignment vertical="center"/>
    </xf>
    <xf numFmtId="180" fontId="22" fillId="0" borderId="55" xfId="4" applyNumberFormat="1" applyFont="1" applyFill="1" applyBorder="1" applyAlignment="1">
      <alignment vertical="center"/>
    </xf>
    <xf numFmtId="3" fontId="23" fillId="0" borderId="60" xfId="5" applyNumberFormat="1" applyFont="1" applyFill="1" applyBorder="1" applyAlignment="1">
      <alignment vertical="center"/>
    </xf>
    <xf numFmtId="3" fontId="11" fillId="0" borderId="60" xfId="5" applyNumberFormat="1" applyFont="1" applyFill="1" applyBorder="1" applyAlignment="1">
      <alignment vertical="center"/>
    </xf>
    <xf numFmtId="3" fontId="23" fillId="0" borderId="55" xfId="5" applyNumberFormat="1" applyFont="1" applyFill="1" applyBorder="1" applyAlignment="1">
      <alignment vertical="center"/>
    </xf>
    <xf numFmtId="181" fontId="22" fillId="0" borderId="60" xfId="6" applyNumberFormat="1" applyFont="1" applyFill="1" applyBorder="1" applyAlignment="1">
      <alignment vertical="center"/>
    </xf>
    <xf numFmtId="178" fontId="22" fillId="0" borderId="60" xfId="6" applyNumberFormat="1" applyFont="1" applyFill="1" applyBorder="1" applyAlignment="1">
      <alignment vertical="center"/>
    </xf>
    <xf numFmtId="180" fontId="22" fillId="0" borderId="60" xfId="4" applyNumberFormat="1" applyFont="1" applyFill="1" applyBorder="1" applyAlignment="1">
      <alignment vertical="center"/>
    </xf>
    <xf numFmtId="3" fontId="17" fillId="0" borderId="60" xfId="5" applyNumberFormat="1" applyFont="1" applyFill="1" applyBorder="1" applyAlignment="1">
      <alignment vertical="center"/>
    </xf>
    <xf numFmtId="181" fontId="22" fillId="5" borderId="48" xfId="6" applyNumberFormat="1" applyFont="1" applyFill="1" applyBorder="1" applyAlignment="1">
      <alignment vertical="center"/>
    </xf>
    <xf numFmtId="178" fontId="22" fillId="5" borderId="48" xfId="6" applyNumberFormat="1" applyFont="1" applyFill="1" applyBorder="1" applyAlignment="1">
      <alignment vertical="center"/>
    </xf>
    <xf numFmtId="180" fontId="22" fillId="5" borderId="48" xfId="4" applyNumberFormat="1" applyFont="1" applyFill="1" applyBorder="1" applyAlignment="1">
      <alignment vertical="center"/>
    </xf>
    <xf numFmtId="3" fontId="22" fillId="5" borderId="48" xfId="5" applyNumberFormat="1" applyFont="1" applyFill="1" applyBorder="1" applyAlignment="1">
      <alignment vertical="center"/>
    </xf>
    <xf numFmtId="3" fontId="22" fillId="0" borderId="58" xfId="5" applyNumberFormat="1" applyFont="1" applyFill="1" applyBorder="1" applyAlignment="1">
      <alignment vertical="center"/>
    </xf>
    <xf numFmtId="181" fontId="22" fillId="0" borderId="61" xfId="6" applyNumberFormat="1" applyFont="1" applyFill="1" applyBorder="1" applyAlignment="1">
      <alignment vertical="center"/>
    </xf>
    <xf numFmtId="178" fontId="22" fillId="0" borderId="61" xfId="6" applyNumberFormat="1" applyFont="1" applyFill="1" applyBorder="1" applyAlignment="1">
      <alignment vertical="center"/>
    </xf>
    <xf numFmtId="180" fontId="22" fillId="0" borderId="61" xfId="4" applyNumberFormat="1" applyFont="1" applyFill="1" applyBorder="1" applyAlignment="1">
      <alignment vertical="center"/>
    </xf>
    <xf numFmtId="3" fontId="22" fillId="0" borderId="61" xfId="5" applyNumberFormat="1" applyFont="1" applyFill="1" applyBorder="1" applyAlignment="1">
      <alignment vertical="center"/>
    </xf>
    <xf numFmtId="178" fontId="22" fillId="0" borderId="62" xfId="6" applyNumberFormat="1" applyFont="1" applyFill="1" applyBorder="1" applyAlignment="1">
      <alignment vertical="center"/>
    </xf>
    <xf numFmtId="178" fontId="22" fillId="0" borderId="63" xfId="6" applyNumberFormat="1" applyFont="1" applyFill="1" applyBorder="1" applyAlignment="1">
      <alignment vertical="center"/>
    </xf>
    <xf numFmtId="3" fontId="22" fillId="0" borderId="55" xfId="5" applyNumberFormat="1" applyFont="1" applyFill="1" applyBorder="1" applyAlignment="1">
      <alignment vertical="center"/>
    </xf>
    <xf numFmtId="178" fontId="22" fillId="0" borderId="59" xfId="6" applyNumberFormat="1" applyFont="1" applyFill="1" applyBorder="1" applyAlignment="1">
      <alignment vertical="center"/>
    </xf>
    <xf numFmtId="178" fontId="22" fillId="0" borderId="64" xfId="6" applyNumberFormat="1" applyFont="1" applyFill="1" applyBorder="1" applyAlignment="1">
      <alignment vertical="center"/>
    </xf>
    <xf numFmtId="178" fontId="22" fillId="0" borderId="66" xfId="6" applyNumberFormat="1" applyFont="1" applyFill="1" applyBorder="1" applyAlignment="1">
      <alignment vertical="center"/>
    </xf>
    <xf numFmtId="3" fontId="23" fillId="0" borderId="65" xfId="5" applyNumberFormat="1" applyFont="1" applyFill="1" applyBorder="1" applyAlignment="1">
      <alignment vertical="center"/>
    </xf>
    <xf numFmtId="180" fontId="22" fillId="0" borderId="59" xfId="4" applyNumberFormat="1" applyFont="1" applyFill="1" applyBorder="1" applyAlignment="1">
      <alignment vertical="center"/>
    </xf>
    <xf numFmtId="180" fontId="22" fillId="0" borderId="62" xfId="4" applyNumberFormat="1" applyFont="1" applyFill="1" applyBorder="1" applyAlignment="1">
      <alignment vertical="center"/>
    </xf>
    <xf numFmtId="3" fontId="22" fillId="0" borderId="49" xfId="5" applyNumberFormat="1" applyFont="1" applyFill="1" applyBorder="1" applyAlignment="1">
      <alignment vertical="center"/>
    </xf>
    <xf numFmtId="178" fontId="22" fillId="0" borderId="49" xfId="6" applyNumberFormat="1" applyFont="1" applyFill="1" applyBorder="1" applyAlignment="1">
      <alignment vertical="center"/>
    </xf>
    <xf numFmtId="181" fontId="24" fillId="5" borderId="48" xfId="6" applyNumberFormat="1" applyFont="1" applyFill="1" applyBorder="1" applyAlignment="1">
      <alignment vertical="center"/>
    </xf>
    <xf numFmtId="178" fontId="24" fillId="5" borderId="48" xfId="6" applyNumberFormat="1" applyFont="1" applyFill="1" applyBorder="1" applyAlignment="1">
      <alignment vertical="center"/>
    </xf>
    <xf numFmtId="180" fontId="24" fillId="5" borderId="48" xfId="4" applyNumberFormat="1" applyFont="1" applyFill="1" applyBorder="1" applyAlignment="1">
      <alignment vertical="center"/>
    </xf>
    <xf numFmtId="3" fontId="24" fillId="5" borderId="48" xfId="5" applyNumberFormat="1" applyFont="1" applyFill="1" applyBorder="1" applyAlignment="1">
      <alignment vertical="center"/>
    </xf>
    <xf numFmtId="3" fontId="23" fillId="0" borderId="59" xfId="5" applyNumberFormat="1" applyFont="1" applyFill="1" applyBorder="1" applyAlignment="1">
      <alignment vertical="center"/>
    </xf>
    <xf numFmtId="181" fontId="22" fillId="0" borderId="59" xfId="6" applyNumberFormat="1" applyFont="1" applyFill="1" applyBorder="1" applyAlignment="1">
      <alignment vertical="center"/>
    </xf>
    <xf numFmtId="3" fontId="25" fillId="0" borderId="61" xfId="5" applyNumberFormat="1" applyFont="1" applyFill="1" applyBorder="1" applyAlignment="1">
      <alignment vertical="center"/>
    </xf>
    <xf numFmtId="3" fontId="25" fillId="0" borderId="55" xfId="5" applyNumberFormat="1" applyFont="1" applyFill="1" applyBorder="1" applyAlignment="1">
      <alignment vertical="center"/>
    </xf>
    <xf numFmtId="3" fontId="23" fillId="0" borderId="61" xfId="5" applyNumberFormat="1" applyFont="1" applyFill="1" applyBorder="1" applyAlignment="1">
      <alignment vertical="center"/>
    </xf>
    <xf numFmtId="3" fontId="25" fillId="0" borderId="60" xfId="5" applyNumberFormat="1" applyFont="1" applyFill="1" applyBorder="1" applyAlignment="1">
      <alignment vertical="center"/>
    </xf>
    <xf numFmtId="3" fontId="25" fillId="0" borderId="59" xfId="5" applyNumberFormat="1" applyFont="1" applyFill="1" applyBorder="1" applyAlignment="1">
      <alignment vertical="center"/>
    </xf>
    <xf numFmtId="3" fontId="25" fillId="0" borderId="55" xfId="5" applyNumberFormat="1" applyFont="1" applyFill="1" applyBorder="1" applyAlignment="1">
      <alignment horizontal="right" vertical="center"/>
    </xf>
    <xf numFmtId="3" fontId="16" fillId="0" borderId="55" xfId="5" applyNumberFormat="1" applyFont="1" applyFill="1" applyBorder="1" applyAlignment="1">
      <alignment horizontal="right" vertical="center"/>
    </xf>
    <xf numFmtId="3" fontId="23" fillId="0" borderId="55" xfId="5" applyNumberFormat="1" applyFont="1" applyFill="1" applyBorder="1" applyAlignment="1">
      <alignment horizontal="right" vertical="center"/>
    </xf>
    <xf numFmtId="3" fontId="11" fillId="0" borderId="55" xfId="5" applyNumberFormat="1" applyFont="1" applyFill="1" applyBorder="1" applyAlignment="1">
      <alignment horizontal="right" vertical="center"/>
    </xf>
    <xf numFmtId="3" fontId="16" fillId="0" borderId="0" xfId="5" applyNumberFormat="1" applyFont="1" applyFill="1" applyBorder="1" applyAlignment="1">
      <alignment vertical="center"/>
    </xf>
    <xf numFmtId="3" fontId="26" fillId="0" borderId="60" xfId="5" applyNumberFormat="1" applyFont="1" applyFill="1" applyBorder="1" applyAlignment="1">
      <alignment vertical="center"/>
    </xf>
    <xf numFmtId="3" fontId="26" fillId="0" borderId="59" xfId="5" applyNumberFormat="1" applyFont="1" applyFill="1" applyBorder="1" applyAlignment="1">
      <alignment vertical="center"/>
    </xf>
    <xf numFmtId="180" fontId="11" fillId="0" borderId="60" xfId="4" applyNumberFormat="1" applyFont="1" applyFill="1" applyBorder="1" applyAlignment="1">
      <alignment vertical="center"/>
    </xf>
    <xf numFmtId="180" fontId="11" fillId="0" borderId="69" xfId="4" applyNumberFormat="1" applyFont="1" applyFill="1" applyBorder="1" applyAlignment="1">
      <alignment vertical="center"/>
    </xf>
    <xf numFmtId="3" fontId="17" fillId="0" borderId="69" xfId="5" applyNumberFormat="1" applyFont="1" applyFill="1" applyBorder="1" applyAlignment="1">
      <alignment vertical="center"/>
    </xf>
    <xf numFmtId="3" fontId="11" fillId="0" borderId="62" xfId="5" applyNumberFormat="1" applyFont="1" applyFill="1" applyBorder="1" applyAlignment="1">
      <alignment vertical="center"/>
    </xf>
    <xf numFmtId="3" fontId="17" fillId="0" borderId="63" xfId="5" applyNumberFormat="1" applyFont="1" applyFill="1" applyBorder="1" applyAlignment="1">
      <alignment vertical="center"/>
    </xf>
    <xf numFmtId="3" fontId="11" fillId="0" borderId="63" xfId="5" applyNumberFormat="1" applyFont="1" applyFill="1" applyBorder="1" applyAlignment="1">
      <alignment vertical="center"/>
    </xf>
    <xf numFmtId="3" fontId="17" fillId="0" borderId="62" xfId="5" applyNumberFormat="1" applyFont="1" applyFill="1" applyBorder="1" applyAlignment="1">
      <alignment vertical="center"/>
    </xf>
    <xf numFmtId="3" fontId="11" fillId="0" borderId="66" xfId="5" applyNumberFormat="1" applyFont="1" applyFill="1" applyBorder="1" applyAlignment="1">
      <alignment vertical="center"/>
    </xf>
    <xf numFmtId="3" fontId="17" fillId="0" borderId="66" xfId="5" applyNumberFormat="1" applyFont="1" applyFill="1" applyBorder="1" applyAlignment="1">
      <alignment vertical="center"/>
    </xf>
    <xf numFmtId="180" fontId="11" fillId="5" borderId="70" xfId="4" applyNumberFormat="1" applyFont="1" applyFill="1" applyBorder="1" applyAlignment="1">
      <alignment vertical="center"/>
    </xf>
    <xf numFmtId="3" fontId="11" fillId="5" borderId="70" xfId="5" applyNumberFormat="1" applyFont="1" applyFill="1" applyBorder="1" applyAlignment="1">
      <alignment vertical="center"/>
    </xf>
    <xf numFmtId="3" fontId="11" fillId="0" borderId="69" xfId="5" applyNumberFormat="1" applyFont="1" applyFill="1" applyBorder="1" applyAlignment="1">
      <alignment vertical="center"/>
    </xf>
    <xf numFmtId="3" fontId="11" fillId="0" borderId="64" xfId="5" applyNumberFormat="1" applyFont="1" applyFill="1" applyBorder="1" applyAlignment="1">
      <alignment vertical="center"/>
    </xf>
    <xf numFmtId="3" fontId="11" fillId="0" borderId="8" xfId="5" applyNumberFormat="1" applyFont="1" applyFill="1" applyBorder="1" applyAlignment="1">
      <alignment vertical="center"/>
    </xf>
    <xf numFmtId="180" fontId="16" fillId="5" borderId="70" xfId="4" applyNumberFormat="1" applyFont="1" applyFill="1" applyBorder="1" applyAlignment="1">
      <alignment vertical="center"/>
    </xf>
    <xf numFmtId="3" fontId="16" fillId="5" borderId="70" xfId="5" applyNumberFormat="1" applyFont="1" applyFill="1" applyBorder="1" applyAlignment="1">
      <alignment vertical="center"/>
    </xf>
    <xf numFmtId="180" fontId="11" fillId="2" borderId="48" xfId="4" applyNumberFormat="1" applyFont="1" applyFill="1" applyBorder="1" applyAlignment="1">
      <alignment horizontal="center" vertical="center"/>
    </xf>
    <xf numFmtId="181" fontId="11" fillId="0" borderId="58" xfId="4" applyNumberFormat="1" applyFont="1" applyFill="1" applyBorder="1" applyAlignment="1">
      <alignment vertical="center"/>
    </xf>
    <xf numFmtId="178" fontId="11" fillId="0" borderId="58" xfId="4" applyNumberFormat="1" applyFont="1" applyFill="1" applyBorder="1" applyAlignment="1">
      <alignment vertical="center"/>
    </xf>
    <xf numFmtId="3" fontId="11" fillId="0" borderId="58" xfId="4" applyNumberFormat="1" applyFont="1" applyFill="1" applyBorder="1" applyAlignment="1">
      <alignment horizontal="right" vertical="center"/>
    </xf>
    <xf numFmtId="3" fontId="27" fillId="0" borderId="58" xfId="4" applyNumberFormat="1" applyFont="1" applyFill="1" applyBorder="1" applyAlignment="1">
      <alignment vertical="center"/>
    </xf>
    <xf numFmtId="181" fontId="16" fillId="5" borderId="53" xfId="6" applyNumberFormat="1" applyFont="1" applyFill="1" applyBorder="1" applyAlignment="1">
      <alignment vertical="center"/>
    </xf>
    <xf numFmtId="178" fontId="16" fillId="5" borderId="53" xfId="6" applyNumberFormat="1" applyFont="1" applyFill="1" applyBorder="1" applyAlignment="1">
      <alignment vertical="center"/>
    </xf>
    <xf numFmtId="180" fontId="16" fillId="5" borderId="53" xfId="4" applyNumberFormat="1" applyFont="1" applyFill="1" applyBorder="1" applyAlignment="1">
      <alignment vertical="center"/>
    </xf>
    <xf numFmtId="3" fontId="16" fillId="5" borderId="53" xfId="5" applyNumberFormat="1" applyFont="1" applyFill="1" applyBorder="1" applyAlignment="1">
      <alignment vertical="center"/>
    </xf>
    <xf numFmtId="180" fontId="11" fillId="5" borderId="53" xfId="4" applyNumberFormat="1" applyFont="1" applyFill="1" applyBorder="1" applyAlignment="1">
      <alignment vertical="center"/>
    </xf>
    <xf numFmtId="0" fontId="16" fillId="5" borderId="53" xfId="4" applyFont="1" applyFill="1" applyBorder="1" applyAlignment="1">
      <alignment horizontal="center" vertical="center"/>
    </xf>
    <xf numFmtId="3" fontId="17" fillId="0" borderId="58" xfId="5" applyNumberFormat="1" applyFont="1" applyFill="1" applyBorder="1" applyAlignment="1">
      <alignment horizontal="right" vertical="center"/>
    </xf>
    <xf numFmtId="3" fontId="11" fillId="0" borderId="58" xfId="5" applyNumberFormat="1" applyFont="1" applyFill="1" applyBorder="1" applyAlignment="1">
      <alignment horizontal="right" vertical="center"/>
    </xf>
    <xf numFmtId="181" fontId="11" fillId="0" borderId="55" xfId="4" applyNumberFormat="1" applyFont="1" applyFill="1" applyBorder="1" applyAlignment="1">
      <alignment vertical="center"/>
    </xf>
    <xf numFmtId="178" fontId="11" fillId="0" borderId="55" xfId="4" applyNumberFormat="1" applyFont="1" applyFill="1" applyBorder="1" applyAlignment="1">
      <alignment vertical="center"/>
    </xf>
    <xf numFmtId="3" fontId="18" fillId="0" borderId="55" xfId="4" applyNumberFormat="1" applyFont="1" applyFill="1" applyBorder="1" applyAlignment="1">
      <alignment horizontal="right" vertical="center"/>
    </xf>
    <xf numFmtId="3" fontId="18" fillId="0" borderId="55" xfId="5" applyNumberFormat="1" applyFont="1" applyFill="1" applyBorder="1" applyAlignment="1">
      <alignment horizontal="right" vertical="center"/>
    </xf>
    <xf numFmtId="3" fontId="16" fillId="0" borderId="55" xfId="4" applyNumberFormat="1" applyFont="1" applyFill="1" applyBorder="1" applyAlignment="1">
      <alignment horizontal="right" vertical="center"/>
    </xf>
    <xf numFmtId="3" fontId="11" fillId="0" borderId="61" xfId="5" applyNumberFormat="1" applyFont="1" applyFill="1" applyBorder="1" applyAlignment="1">
      <alignment horizontal="right" vertical="center"/>
    </xf>
    <xf numFmtId="3" fontId="17" fillId="0" borderId="55" xfId="5" applyNumberFormat="1" applyFont="1" applyFill="1" applyBorder="1" applyAlignment="1">
      <alignment horizontal="right" vertical="center"/>
    </xf>
    <xf numFmtId="181" fontId="11" fillId="0" borderId="59" xfId="4" applyNumberFormat="1" applyFont="1" applyFill="1" applyBorder="1" applyAlignment="1">
      <alignment vertical="center"/>
    </xf>
    <xf numFmtId="178" fontId="11" fillId="0" borderId="59" xfId="4" applyNumberFormat="1" applyFont="1" applyFill="1" applyBorder="1" applyAlignment="1">
      <alignment vertical="center"/>
    </xf>
    <xf numFmtId="3" fontId="11" fillId="0" borderId="49" xfId="5" applyNumberFormat="1" applyFont="1" applyFill="1" applyBorder="1" applyAlignment="1">
      <alignment vertical="center"/>
    </xf>
    <xf numFmtId="3" fontId="11" fillId="0" borderId="0" xfId="5" applyNumberFormat="1" applyFont="1" applyFill="1" applyBorder="1" applyAlignment="1">
      <alignment vertical="center"/>
    </xf>
    <xf numFmtId="3" fontId="11" fillId="0" borderId="65" xfId="5" applyNumberFormat="1" applyFont="1" applyFill="1" applyBorder="1" applyAlignment="1">
      <alignment vertical="center"/>
    </xf>
    <xf numFmtId="3" fontId="16" fillId="5" borderId="49" xfId="5" applyNumberFormat="1" applyFont="1" applyFill="1" applyBorder="1" applyAlignment="1">
      <alignment vertical="center"/>
    </xf>
    <xf numFmtId="180" fontId="16" fillId="5" borderId="49" xfId="4" applyNumberFormat="1" applyFont="1" applyFill="1" applyBorder="1" applyAlignment="1">
      <alignment vertical="center"/>
    </xf>
    <xf numFmtId="178" fontId="16" fillId="5" borderId="49" xfId="6" applyNumberFormat="1" applyFont="1" applyFill="1" applyBorder="1" applyAlignment="1">
      <alignment vertical="center"/>
    </xf>
    <xf numFmtId="0" fontId="11" fillId="0" borderId="0" xfId="4" applyFont="1" applyAlignment="1">
      <alignment horizontal="center" vertical="center"/>
    </xf>
    <xf numFmtId="180" fontId="11" fillId="2" borderId="60" xfId="4" applyNumberFormat="1" applyFont="1" applyFill="1" applyBorder="1" applyAlignment="1">
      <alignment vertical="center"/>
    </xf>
    <xf numFmtId="0" fontId="29" fillId="2" borderId="50" xfId="4" applyFont="1" applyFill="1" applyBorder="1" applyAlignment="1">
      <alignment vertical="center"/>
    </xf>
    <xf numFmtId="0" fontId="29" fillId="2" borderId="49" xfId="4" applyFont="1" applyFill="1" applyBorder="1" applyAlignment="1">
      <alignment vertical="center"/>
    </xf>
    <xf numFmtId="0" fontId="1" fillId="0" borderId="0" xfId="4" applyFont="1" applyAlignment="1"/>
    <xf numFmtId="0" fontId="6" fillId="0" borderId="0" xfId="4" applyFont="1" applyAlignment="1">
      <alignment horizontal="center"/>
    </xf>
    <xf numFmtId="0" fontId="1" fillId="0" borderId="0" xfId="4" applyFont="1" applyAlignment="1">
      <alignment horizontal="center"/>
    </xf>
    <xf numFmtId="180" fontId="1" fillId="0" borderId="0" xfId="4" applyNumberFormat="1" applyFont="1" applyAlignment="1"/>
    <xf numFmtId="0" fontId="30" fillId="0" borderId="0" xfId="4" applyFont="1" applyAlignment="1"/>
    <xf numFmtId="178" fontId="31" fillId="0" borderId="0" xfId="4" applyNumberFormat="1" applyFont="1" applyAlignment="1">
      <alignment horizontal="center"/>
    </xf>
    <xf numFmtId="182" fontId="31" fillId="0" borderId="43" xfId="4" applyNumberFormat="1" applyFont="1" applyBorder="1" applyAlignment="1">
      <alignment horizontal="right"/>
    </xf>
    <xf numFmtId="178" fontId="31" fillId="0" borderId="25" xfId="4" applyNumberFormat="1" applyFont="1" applyBorder="1" applyAlignment="1">
      <alignment horizontal="right"/>
    </xf>
    <xf numFmtId="177" fontId="31" fillId="0" borderId="28" xfId="4" applyNumberFormat="1" applyFont="1" applyBorder="1" applyAlignment="1">
      <alignment horizontal="right"/>
    </xf>
    <xf numFmtId="180" fontId="31" fillId="0" borderId="44" xfId="4" applyNumberFormat="1" applyFont="1" applyFill="1" applyBorder="1" applyAlignment="1">
      <alignment horizontal="right"/>
    </xf>
    <xf numFmtId="0" fontId="32" fillId="0" borderId="25" xfId="4" applyFont="1" applyBorder="1" applyAlignment="1">
      <alignment horizontal="center" shrinkToFit="1"/>
    </xf>
    <xf numFmtId="0" fontId="32" fillId="0" borderId="50" xfId="4" applyFont="1" applyBorder="1" applyAlignment="1">
      <alignment horizontal="center" shrinkToFit="1"/>
    </xf>
    <xf numFmtId="182" fontId="31" fillId="0" borderId="37" xfId="4" applyNumberFormat="1" applyFont="1" applyBorder="1" applyAlignment="1">
      <alignment horizontal="right"/>
    </xf>
    <xf numFmtId="178" fontId="31" fillId="0" borderId="17" xfId="4" applyNumberFormat="1" applyFont="1" applyBorder="1" applyAlignment="1">
      <alignment horizontal="right"/>
    </xf>
    <xf numFmtId="177" fontId="31" fillId="0" borderId="71" xfId="4" applyNumberFormat="1" applyFont="1" applyBorder="1" applyAlignment="1">
      <alignment horizontal="right"/>
    </xf>
    <xf numFmtId="180" fontId="31" fillId="0" borderId="72" xfId="4" applyNumberFormat="1" applyFont="1" applyFill="1" applyBorder="1" applyAlignment="1">
      <alignment horizontal="right"/>
    </xf>
    <xf numFmtId="0" fontId="32" fillId="0" borderId="17" xfId="4" applyFont="1" applyBorder="1" applyAlignment="1">
      <alignment horizontal="center" shrinkToFit="1"/>
    </xf>
    <xf numFmtId="0" fontId="32" fillId="0" borderId="60" xfId="4" applyFont="1" applyBorder="1" applyAlignment="1">
      <alignment horizontal="center" shrinkToFit="1"/>
    </xf>
    <xf numFmtId="178" fontId="6" fillId="0" borderId="0" xfId="4" applyNumberFormat="1" applyFont="1" applyAlignment="1">
      <alignment horizontal="center"/>
    </xf>
    <xf numFmtId="182" fontId="6" fillId="0" borderId="37" xfId="4" applyNumberFormat="1" applyFont="1" applyBorder="1" applyAlignment="1"/>
    <xf numFmtId="178" fontId="6" fillId="0" borderId="17" xfId="4" applyNumberFormat="1" applyFont="1" applyBorder="1" applyAlignment="1"/>
    <xf numFmtId="177" fontId="6" fillId="0" borderId="71" xfId="4" applyNumberFormat="1" applyFont="1" applyBorder="1" applyAlignment="1"/>
    <xf numFmtId="180" fontId="6" fillId="0" borderId="72" xfId="4" applyNumberFormat="1" applyFont="1" applyBorder="1" applyAlignment="1"/>
    <xf numFmtId="177" fontId="6" fillId="0" borderId="73" xfId="4" applyNumberFormat="1" applyFont="1" applyBorder="1" applyAlignment="1"/>
    <xf numFmtId="0" fontId="33" fillId="0" borderId="17" xfId="4" applyFont="1" applyBorder="1" applyAlignment="1">
      <alignment horizontal="center" shrinkToFit="1"/>
    </xf>
    <xf numFmtId="0" fontId="33" fillId="0" borderId="60" xfId="4" applyFont="1" applyBorder="1" applyAlignment="1">
      <alignment horizontal="center" shrinkToFit="1"/>
    </xf>
    <xf numFmtId="180" fontId="6" fillId="0" borderId="73" xfId="4" applyNumberFormat="1" applyFont="1" applyBorder="1" applyAlignment="1"/>
    <xf numFmtId="0" fontId="33" fillId="0" borderId="47" xfId="4" applyFont="1" applyBorder="1" applyAlignment="1">
      <alignment horizontal="center" shrinkToFit="1"/>
    </xf>
    <xf numFmtId="182" fontId="6" fillId="6" borderId="33" xfId="4" applyNumberFormat="1" applyFont="1" applyFill="1" applyBorder="1" applyAlignment="1"/>
    <xf numFmtId="178" fontId="6" fillId="6" borderId="18" xfId="4" applyNumberFormat="1" applyFont="1" applyFill="1" applyBorder="1" applyAlignment="1"/>
    <xf numFmtId="177" fontId="6" fillId="6" borderId="39" xfId="4" applyNumberFormat="1" applyFont="1" applyFill="1" applyBorder="1" applyAlignment="1"/>
    <xf numFmtId="180" fontId="6" fillId="6" borderId="38" xfId="4" applyNumberFormat="1" applyFont="1" applyFill="1" applyBorder="1" applyAlignment="1"/>
    <xf numFmtId="0" fontId="32" fillId="0" borderId="74" xfId="4" applyFont="1" applyBorder="1" applyAlignment="1">
      <alignment horizontal="center" shrinkToFit="1"/>
    </xf>
    <xf numFmtId="177" fontId="6" fillId="6" borderId="19" xfId="4" applyNumberFormat="1" applyFont="1" applyFill="1" applyBorder="1" applyAlignment="1"/>
    <xf numFmtId="180" fontId="31" fillId="0" borderId="72" xfId="4" applyNumberFormat="1" applyFont="1" applyBorder="1" applyAlignment="1">
      <alignment horizontal="right"/>
    </xf>
    <xf numFmtId="0" fontId="32" fillId="0" borderId="47" xfId="4" applyFont="1" applyBorder="1" applyAlignment="1">
      <alignment horizontal="center" shrinkToFit="1"/>
    </xf>
    <xf numFmtId="0" fontId="33" fillId="0" borderId="46" xfId="4" applyFont="1" applyBorder="1" applyAlignment="1">
      <alignment horizontal="center" vertical="center"/>
    </xf>
    <xf numFmtId="0" fontId="33" fillId="0" borderId="45" xfId="4" applyFont="1" applyBorder="1" applyAlignment="1">
      <alignment horizontal="center" vertical="center"/>
    </xf>
    <xf numFmtId="0" fontId="33" fillId="0" borderId="43" xfId="4" applyFont="1" applyBorder="1" applyAlignment="1">
      <alignment horizontal="center"/>
    </xf>
    <xf numFmtId="0" fontId="33" fillId="0" borderId="25" xfId="4" applyFont="1" applyBorder="1" applyAlignment="1">
      <alignment horizontal="center" shrinkToFit="1"/>
    </xf>
    <xf numFmtId="0" fontId="33" fillId="0" borderId="37" xfId="4" applyFont="1" applyBorder="1" applyAlignment="1">
      <alignment horizontal="center"/>
    </xf>
    <xf numFmtId="0" fontId="1" fillId="0" borderId="33" xfId="4" applyFont="1" applyBorder="1" applyAlignment="1">
      <alignment horizontal="center"/>
    </xf>
    <xf numFmtId="0" fontId="1" fillId="0" borderId="18" xfId="4" applyFont="1" applyBorder="1" applyAlignment="1">
      <alignment horizontal="center"/>
    </xf>
    <xf numFmtId="182" fontId="6" fillId="0" borderId="75" xfId="4" applyNumberFormat="1" applyFont="1" applyBorder="1" applyAlignment="1"/>
    <xf numFmtId="178" fontId="6" fillId="0" borderId="76" xfId="4" applyNumberFormat="1" applyFont="1" applyBorder="1" applyAlignment="1"/>
    <xf numFmtId="180" fontId="6" fillId="0" borderId="77" xfId="4" applyNumberFormat="1" applyFont="1" applyBorder="1" applyAlignment="1"/>
    <xf numFmtId="180" fontId="6" fillId="0" borderId="78" xfId="4" applyNumberFormat="1" applyFont="1" applyBorder="1" applyAlignment="1"/>
    <xf numFmtId="180" fontId="6" fillId="0" borderId="79" xfId="4" applyNumberFormat="1" applyFont="1" applyBorder="1" applyAlignment="1"/>
    <xf numFmtId="0" fontId="33" fillId="0" borderId="50" xfId="4" applyFont="1" applyBorder="1" applyAlignment="1">
      <alignment horizontal="center" shrinkToFit="1"/>
    </xf>
    <xf numFmtId="180" fontId="6" fillId="0" borderId="80" xfId="4" applyNumberFormat="1" applyFont="1" applyBorder="1" applyAlignment="1"/>
    <xf numFmtId="182" fontId="6" fillId="0" borderId="43" xfId="4" applyNumberFormat="1" applyFont="1" applyBorder="1" applyAlignment="1"/>
    <xf numFmtId="178" fontId="6" fillId="0" borderId="25" xfId="4" applyNumberFormat="1" applyFont="1" applyBorder="1" applyAlignment="1"/>
    <xf numFmtId="180" fontId="6" fillId="0" borderId="26" xfId="4" applyNumberFormat="1" applyFont="1" applyBorder="1" applyAlignment="1"/>
    <xf numFmtId="180" fontId="6" fillId="0" borderId="81" xfId="4" applyNumberFormat="1" applyFont="1" applyBorder="1" applyAlignment="1"/>
    <xf numFmtId="180" fontId="6" fillId="0" borderId="44" xfId="4" applyNumberFormat="1" applyFont="1" applyBorder="1" applyAlignment="1"/>
    <xf numFmtId="0" fontId="33" fillId="0" borderId="74" xfId="4" applyFont="1" applyBorder="1" applyAlignment="1">
      <alignment horizontal="center" shrinkToFit="1"/>
    </xf>
    <xf numFmtId="180" fontId="6" fillId="0" borderId="28" xfId="4" applyNumberFormat="1" applyFont="1" applyBorder="1" applyAlignment="1"/>
    <xf numFmtId="180" fontId="6" fillId="0" borderId="71" xfId="4" applyNumberFormat="1" applyFont="1" applyBorder="1" applyAlignment="1"/>
    <xf numFmtId="0" fontId="37" fillId="0" borderId="43" xfId="4" applyFont="1" applyFill="1" applyBorder="1" applyAlignment="1">
      <alignment horizontal="center"/>
    </xf>
    <xf numFmtId="0" fontId="37" fillId="0" borderId="25" xfId="4" applyFont="1" applyFill="1" applyBorder="1" applyAlignment="1">
      <alignment horizontal="center" shrinkToFit="1"/>
    </xf>
    <xf numFmtId="0" fontId="37" fillId="0" borderId="37" xfId="4" applyFont="1" applyFill="1" applyBorder="1" applyAlignment="1">
      <alignment horizontal="center"/>
    </xf>
    <xf numFmtId="0" fontId="37" fillId="0" borderId="17" xfId="4" applyFont="1" applyFill="1" applyBorder="1" applyAlignment="1">
      <alignment horizontal="right" shrinkToFit="1"/>
    </xf>
    <xf numFmtId="0" fontId="5" fillId="0" borderId="33" xfId="4" applyFont="1" applyFill="1" applyBorder="1" applyAlignment="1">
      <alignment horizontal="center"/>
    </xf>
    <xf numFmtId="0" fontId="5" fillId="0" borderId="18" xfId="4" applyFont="1" applyFill="1" applyBorder="1" applyAlignment="1">
      <alignment horizontal="center"/>
    </xf>
    <xf numFmtId="0" fontId="1" fillId="0" borderId="1" xfId="1" applyBorder="1">
      <alignment vertical="center"/>
    </xf>
    <xf numFmtId="181" fontId="16" fillId="2" borderId="48" xfId="6" applyNumberFormat="1" applyFont="1" applyFill="1" applyBorder="1" applyAlignment="1">
      <alignment vertical="center"/>
    </xf>
    <xf numFmtId="178" fontId="16" fillId="2" borderId="48" xfId="6" applyNumberFormat="1" applyFont="1" applyFill="1" applyBorder="1" applyAlignment="1">
      <alignment vertical="center"/>
    </xf>
    <xf numFmtId="180" fontId="16" fillId="2" borderId="48" xfId="4" applyNumberFormat="1" applyFont="1" applyFill="1" applyBorder="1" applyAlignment="1">
      <alignment vertical="center"/>
    </xf>
    <xf numFmtId="3" fontId="16" fillId="2" borderId="48" xfId="5" applyNumberFormat="1" applyFont="1" applyFill="1" applyBorder="1" applyAlignment="1">
      <alignment vertical="center"/>
    </xf>
    <xf numFmtId="180" fontId="16" fillId="2" borderId="49" xfId="4" applyNumberFormat="1" applyFont="1" applyFill="1" applyBorder="1" applyAlignment="1">
      <alignment vertical="center"/>
    </xf>
    <xf numFmtId="0" fontId="16" fillId="2" borderId="48" xfId="4" applyFont="1" applyFill="1" applyBorder="1" applyAlignment="1">
      <alignment horizontal="center" vertical="center"/>
    </xf>
    <xf numFmtId="181" fontId="24" fillId="2" borderId="48" xfId="6" applyNumberFormat="1" applyFont="1" applyFill="1" applyBorder="1" applyAlignment="1">
      <alignment vertical="center"/>
    </xf>
    <xf numFmtId="178" fontId="24" fillId="2" borderId="48" xfId="6" applyNumberFormat="1" applyFont="1" applyFill="1" applyBorder="1" applyAlignment="1">
      <alignment vertical="center"/>
    </xf>
    <xf numFmtId="180" fontId="24" fillId="2" borderId="48" xfId="4" applyNumberFormat="1" applyFont="1" applyFill="1" applyBorder="1" applyAlignment="1">
      <alignment vertical="center"/>
    </xf>
    <xf numFmtId="3" fontId="24" fillId="2" borderId="48" xfId="5" applyNumberFormat="1" applyFont="1" applyFill="1" applyBorder="1" applyAlignment="1">
      <alignment vertical="center"/>
    </xf>
    <xf numFmtId="181" fontId="11" fillId="7" borderId="58" xfId="4" applyNumberFormat="1" applyFont="1" applyFill="1" applyBorder="1" applyAlignment="1">
      <alignment vertical="center"/>
    </xf>
    <xf numFmtId="180" fontId="11" fillId="7" borderId="58" xfId="4" applyNumberFormat="1" applyFont="1" applyFill="1" applyBorder="1" applyAlignment="1">
      <alignment vertical="center"/>
    </xf>
    <xf numFmtId="178" fontId="11" fillId="7" borderId="58" xfId="6" applyNumberFormat="1" applyFont="1" applyFill="1" applyBorder="1" applyAlignment="1">
      <alignment vertical="center"/>
    </xf>
    <xf numFmtId="3" fontId="27" fillId="8" borderId="58" xfId="4" applyNumberFormat="1" applyFont="1" applyFill="1" applyBorder="1" applyAlignment="1">
      <alignment vertical="center"/>
    </xf>
    <xf numFmtId="180" fontId="11" fillId="9" borderId="58" xfId="4" applyNumberFormat="1" applyFont="1" applyFill="1" applyBorder="1" applyAlignment="1">
      <alignment vertical="center"/>
    </xf>
    <xf numFmtId="178" fontId="11" fillId="9" borderId="58" xfId="6" applyNumberFormat="1" applyFont="1" applyFill="1" applyBorder="1" applyAlignment="1">
      <alignment vertical="center"/>
    </xf>
    <xf numFmtId="0" fontId="11" fillId="8" borderId="58" xfId="4" applyFont="1" applyFill="1" applyBorder="1" applyAlignment="1">
      <alignment vertical="center"/>
    </xf>
    <xf numFmtId="181" fontId="16" fillId="7" borderId="53" xfId="6" applyNumberFormat="1" applyFont="1" applyFill="1" applyBorder="1" applyAlignment="1">
      <alignment vertical="center"/>
    </xf>
    <xf numFmtId="178" fontId="16" fillId="0" borderId="53" xfId="6" applyNumberFormat="1" applyFont="1" applyFill="1" applyBorder="1" applyAlignment="1">
      <alignment vertical="center"/>
    </xf>
    <xf numFmtId="180" fontId="16" fillId="7" borderId="53" xfId="4" applyNumberFormat="1" applyFont="1" applyFill="1" applyBorder="1" applyAlignment="1">
      <alignment vertical="center"/>
    </xf>
    <xf numFmtId="178" fontId="16" fillId="7" borderId="53" xfId="6" applyNumberFormat="1" applyFont="1" applyFill="1" applyBorder="1" applyAlignment="1">
      <alignment vertical="center"/>
    </xf>
    <xf numFmtId="3" fontId="16" fillId="0" borderId="53" xfId="5" applyNumberFormat="1" applyFont="1" applyFill="1" applyBorder="1" applyAlignment="1">
      <alignment vertical="center"/>
    </xf>
    <xf numFmtId="180" fontId="11" fillId="9" borderId="53" xfId="4" applyNumberFormat="1" applyFont="1" applyFill="1" applyBorder="1" applyAlignment="1">
      <alignment vertical="center"/>
    </xf>
    <xf numFmtId="178" fontId="16" fillId="9" borderId="53" xfId="6" applyNumberFormat="1" applyFont="1" applyFill="1" applyBorder="1" applyAlignment="1">
      <alignment vertical="center"/>
    </xf>
    <xf numFmtId="0" fontId="16" fillId="0" borderId="53" xfId="4" applyFont="1" applyFill="1" applyBorder="1" applyAlignment="1">
      <alignment horizontal="center" vertical="center"/>
    </xf>
    <xf numFmtId="3" fontId="17" fillId="8" borderId="58" xfId="5" applyNumberFormat="1" applyFont="1" applyFill="1" applyBorder="1" applyAlignment="1">
      <alignment horizontal="right" vertical="center"/>
    </xf>
    <xf numFmtId="181" fontId="11" fillId="7" borderId="55" xfId="4" applyNumberFormat="1" applyFont="1" applyFill="1" applyBorder="1" applyAlignment="1">
      <alignment vertical="center"/>
    </xf>
    <xf numFmtId="180" fontId="11" fillId="7" borderId="55" xfId="4" applyNumberFormat="1" applyFont="1" applyFill="1" applyBorder="1" applyAlignment="1">
      <alignment vertical="center"/>
    </xf>
    <xf numFmtId="178" fontId="11" fillId="7" borderId="55" xfId="6" applyNumberFormat="1" applyFont="1" applyFill="1" applyBorder="1" applyAlignment="1">
      <alignment vertical="center"/>
    </xf>
    <xf numFmtId="180" fontId="11" fillId="9" borderId="55" xfId="4" applyNumberFormat="1" applyFont="1" applyFill="1" applyBorder="1" applyAlignment="1">
      <alignment vertical="center"/>
    </xf>
    <xf numFmtId="178" fontId="11" fillId="9" borderId="55" xfId="6" applyNumberFormat="1" applyFont="1" applyFill="1" applyBorder="1" applyAlignment="1">
      <alignment vertical="center"/>
    </xf>
    <xf numFmtId="3" fontId="17" fillId="8" borderId="55" xfId="5" applyNumberFormat="1" applyFont="1" applyFill="1" applyBorder="1" applyAlignment="1">
      <alignment horizontal="right" vertical="center"/>
    </xf>
    <xf numFmtId="0" fontId="11" fillId="8" borderId="55" xfId="4" applyFont="1" applyFill="1" applyBorder="1" applyAlignment="1">
      <alignment vertical="center"/>
    </xf>
    <xf numFmtId="3" fontId="11" fillId="0" borderId="55" xfId="5" applyNumberFormat="1" applyFont="1" applyBorder="1" applyAlignment="1">
      <alignment vertical="center"/>
    </xf>
    <xf numFmtId="3" fontId="17" fillId="8" borderId="55" xfId="5" applyNumberFormat="1" applyFont="1" applyFill="1" applyBorder="1" applyAlignment="1">
      <alignment vertical="center"/>
    </xf>
    <xf numFmtId="181" fontId="11" fillId="7" borderId="59" xfId="4" applyNumberFormat="1" applyFont="1" applyFill="1" applyBorder="1" applyAlignment="1">
      <alignment vertical="center"/>
    </xf>
    <xf numFmtId="180" fontId="11" fillId="7" borderId="59" xfId="4" applyNumberFormat="1" applyFont="1" applyFill="1" applyBorder="1" applyAlignment="1">
      <alignment vertical="center"/>
    </xf>
    <xf numFmtId="178" fontId="11" fillId="7" borderId="59" xfId="6" applyNumberFormat="1" applyFont="1" applyFill="1" applyBorder="1" applyAlignment="1">
      <alignment vertical="center"/>
    </xf>
    <xf numFmtId="3" fontId="11" fillId="0" borderId="49" xfId="5" applyNumberFormat="1" applyFont="1" applyBorder="1" applyAlignment="1">
      <alignment vertical="center"/>
    </xf>
    <xf numFmtId="3" fontId="17" fillId="8" borderId="59" xfId="5" applyNumberFormat="1" applyFont="1" applyFill="1" applyBorder="1" applyAlignment="1">
      <alignment vertical="center"/>
    </xf>
    <xf numFmtId="180" fontId="11" fillId="9" borderId="59" xfId="4" applyNumberFormat="1" applyFont="1" applyFill="1" applyBorder="1" applyAlignment="1">
      <alignment vertical="center"/>
    </xf>
    <xf numFmtId="178" fontId="11" fillId="9" borderId="59" xfId="6" applyNumberFormat="1" applyFont="1" applyFill="1" applyBorder="1" applyAlignment="1">
      <alignment vertical="center"/>
    </xf>
    <xf numFmtId="0" fontId="11" fillId="8" borderId="59" xfId="4" applyFont="1" applyFill="1" applyBorder="1" applyAlignment="1">
      <alignment vertical="center"/>
    </xf>
    <xf numFmtId="181" fontId="16" fillId="7" borderId="48" xfId="6" applyNumberFormat="1" applyFont="1" applyFill="1" applyBorder="1" applyAlignment="1">
      <alignment vertical="center"/>
    </xf>
    <xf numFmtId="178" fontId="16" fillId="0" borderId="48" xfId="6" applyNumberFormat="1" applyFont="1" applyFill="1" applyBorder="1" applyAlignment="1">
      <alignment vertical="center"/>
    </xf>
    <xf numFmtId="180" fontId="16" fillId="7" borderId="48" xfId="4" applyNumberFormat="1" applyFont="1" applyFill="1" applyBorder="1" applyAlignment="1">
      <alignment vertical="center"/>
    </xf>
    <xf numFmtId="178" fontId="16" fillId="7" borderId="48" xfId="6" applyNumberFormat="1" applyFont="1" applyFill="1" applyBorder="1" applyAlignment="1">
      <alignment vertical="center"/>
    </xf>
    <xf numFmtId="3" fontId="16" fillId="0" borderId="48" xfId="5" applyNumberFormat="1" applyFont="1" applyFill="1" applyBorder="1" applyAlignment="1">
      <alignment vertical="center"/>
    </xf>
    <xf numFmtId="180" fontId="11" fillId="9" borderId="48" xfId="4" applyNumberFormat="1" applyFont="1" applyFill="1" applyBorder="1" applyAlignment="1">
      <alignment vertical="center"/>
    </xf>
    <xf numFmtId="178" fontId="16" fillId="9" borderId="48" xfId="6" applyNumberFormat="1" applyFont="1" applyFill="1" applyBorder="1" applyAlignment="1">
      <alignment vertical="center"/>
    </xf>
    <xf numFmtId="0" fontId="16" fillId="0" borderId="48" xfId="4" applyFont="1" applyFill="1" applyBorder="1" applyAlignment="1">
      <alignment horizontal="center" vertical="center"/>
    </xf>
    <xf numFmtId="178" fontId="11" fillId="8" borderId="58" xfId="6" applyNumberFormat="1" applyFont="1" applyFill="1" applyBorder="1" applyAlignment="1">
      <alignment vertical="center"/>
    </xf>
    <xf numFmtId="180" fontId="11" fillId="0" borderId="58" xfId="4" applyNumberFormat="1" applyFont="1" applyBorder="1" applyAlignment="1">
      <alignment vertical="center"/>
    </xf>
    <xf numFmtId="181" fontId="11" fillId="7" borderId="61" xfId="6" applyNumberFormat="1" applyFont="1" applyFill="1" applyBorder="1" applyAlignment="1">
      <alignment vertical="center"/>
    </xf>
    <xf numFmtId="180" fontId="11" fillId="7" borderId="61" xfId="4" applyNumberFormat="1" applyFont="1" applyFill="1" applyBorder="1" applyAlignment="1">
      <alignment vertical="center"/>
    </xf>
    <xf numFmtId="178" fontId="11" fillId="7" borderId="61" xfId="6" applyNumberFormat="1" applyFont="1" applyFill="1" applyBorder="1" applyAlignment="1">
      <alignment vertical="center"/>
    </xf>
    <xf numFmtId="180" fontId="11" fillId="9" borderId="60" xfId="4" applyNumberFormat="1" applyFont="1" applyFill="1" applyBorder="1" applyAlignment="1">
      <alignment vertical="center"/>
    </xf>
    <xf numFmtId="178" fontId="11" fillId="9" borderId="61" xfId="6" applyNumberFormat="1" applyFont="1" applyFill="1" applyBorder="1" applyAlignment="1">
      <alignment vertical="center"/>
    </xf>
    <xf numFmtId="181" fontId="11" fillId="7" borderId="59" xfId="6" applyNumberFormat="1" applyFont="1" applyFill="1" applyBorder="1" applyAlignment="1">
      <alignment vertical="center"/>
    </xf>
    <xf numFmtId="181" fontId="11" fillId="7" borderId="48" xfId="6" applyNumberFormat="1" applyFont="1" applyFill="1" applyBorder="1" applyAlignment="1">
      <alignment vertical="center"/>
    </xf>
    <xf numFmtId="178" fontId="11" fillId="0" borderId="48" xfId="6" applyNumberFormat="1" applyFont="1" applyFill="1" applyBorder="1" applyAlignment="1">
      <alignment vertical="center"/>
    </xf>
    <xf numFmtId="180" fontId="11" fillId="7" borderId="48" xfId="4" applyNumberFormat="1" applyFont="1" applyFill="1" applyBorder="1" applyAlignment="1">
      <alignment vertical="center"/>
    </xf>
    <xf numFmtId="178" fontId="11" fillId="7" borderId="48" xfId="6" applyNumberFormat="1" applyFont="1" applyFill="1" applyBorder="1" applyAlignment="1">
      <alignment vertical="center"/>
    </xf>
    <xf numFmtId="3" fontId="11" fillId="0" borderId="48" xfId="5" applyNumberFormat="1" applyFont="1" applyFill="1" applyBorder="1" applyAlignment="1">
      <alignment vertical="center"/>
    </xf>
    <xf numFmtId="178" fontId="11" fillId="9" borderId="48" xfId="6" applyNumberFormat="1" applyFont="1" applyFill="1" applyBorder="1" applyAlignment="1">
      <alignment vertical="center"/>
    </xf>
    <xf numFmtId="0" fontId="11" fillId="0" borderId="48" xfId="4" applyFont="1" applyFill="1" applyBorder="1" applyAlignment="1">
      <alignment horizontal="center" vertical="center"/>
    </xf>
    <xf numFmtId="181" fontId="11" fillId="7" borderId="58" xfId="6" applyNumberFormat="1" applyFont="1" applyFill="1" applyBorder="1" applyAlignment="1">
      <alignment vertical="center"/>
    </xf>
    <xf numFmtId="3" fontId="17" fillId="8" borderId="61" xfId="5" applyNumberFormat="1" applyFont="1" applyFill="1" applyBorder="1" applyAlignment="1">
      <alignment vertical="center"/>
    </xf>
    <xf numFmtId="0" fontId="11" fillId="8" borderId="61" xfId="4" applyFont="1" applyFill="1" applyBorder="1" applyAlignment="1">
      <alignment vertical="center"/>
    </xf>
    <xf numFmtId="181" fontId="11" fillId="7" borderId="55" xfId="6" applyNumberFormat="1" applyFont="1" applyFill="1" applyBorder="1" applyAlignment="1">
      <alignment vertical="center"/>
    </xf>
    <xf numFmtId="3" fontId="11" fillId="0" borderId="61" xfId="5" applyNumberFormat="1" applyFont="1" applyBorder="1" applyAlignment="1">
      <alignment vertical="center"/>
    </xf>
    <xf numFmtId="3" fontId="11" fillId="0" borderId="0" xfId="5" applyNumberFormat="1" applyFont="1" applyBorder="1" applyAlignment="1">
      <alignment vertical="center"/>
    </xf>
    <xf numFmtId="3" fontId="11" fillId="0" borderId="65" xfId="5" applyNumberFormat="1" applyFont="1" applyBorder="1" applyAlignment="1">
      <alignment vertical="center"/>
    </xf>
    <xf numFmtId="3" fontId="11" fillId="0" borderId="53" xfId="5" applyNumberFormat="1" applyFont="1" applyBorder="1" applyAlignment="1">
      <alignment vertical="center"/>
    </xf>
    <xf numFmtId="178" fontId="11" fillId="9" borderId="53" xfId="6" applyNumberFormat="1" applyFont="1" applyFill="1" applyBorder="1" applyAlignment="1">
      <alignment vertical="center"/>
    </xf>
    <xf numFmtId="3" fontId="17" fillId="0" borderId="55" xfId="5" applyNumberFormat="1" applyFont="1" applyBorder="1" applyAlignment="1">
      <alignment vertical="center"/>
    </xf>
    <xf numFmtId="3" fontId="11" fillId="0" borderId="59" xfId="5" applyNumberFormat="1" applyFont="1" applyBorder="1" applyAlignment="1">
      <alignment vertical="center"/>
    </xf>
    <xf numFmtId="3" fontId="17" fillId="0" borderId="59" xfId="5" applyNumberFormat="1" applyFont="1" applyBorder="1" applyAlignment="1">
      <alignment vertical="center"/>
    </xf>
    <xf numFmtId="3" fontId="11" fillId="0" borderId="58" xfId="5" applyNumberFormat="1" applyFont="1" applyBorder="1" applyAlignment="1">
      <alignment vertical="center"/>
    </xf>
    <xf numFmtId="3" fontId="17" fillId="8" borderId="58" xfId="5" applyNumberFormat="1" applyFont="1" applyFill="1" applyBorder="1" applyAlignment="1">
      <alignment vertical="center"/>
    </xf>
    <xf numFmtId="3" fontId="16" fillId="0" borderId="61" xfId="5" applyNumberFormat="1" applyFont="1" applyBorder="1" applyAlignment="1">
      <alignment vertical="center"/>
    </xf>
    <xf numFmtId="3" fontId="16" fillId="0" borderId="55" xfId="5" applyNumberFormat="1" applyFont="1" applyBorder="1" applyAlignment="1">
      <alignment vertical="center"/>
    </xf>
    <xf numFmtId="181" fontId="11" fillId="9" borderId="55" xfId="6" applyNumberFormat="1" applyFont="1" applyFill="1" applyBorder="1" applyAlignment="1">
      <alignment vertical="center"/>
    </xf>
    <xf numFmtId="3" fontId="16" fillId="0" borderId="59" xfId="5" applyNumberFormat="1" applyFont="1" applyBorder="1" applyAlignment="1">
      <alignment vertical="center"/>
    </xf>
    <xf numFmtId="3" fontId="18" fillId="0" borderId="61" xfId="5" applyNumberFormat="1" applyFont="1" applyBorder="1" applyAlignment="1">
      <alignment vertical="center"/>
    </xf>
    <xf numFmtId="180" fontId="11" fillId="7" borderId="62" xfId="4" applyNumberFormat="1" applyFont="1" applyFill="1" applyBorder="1" applyAlignment="1">
      <alignment vertical="center"/>
    </xf>
    <xf numFmtId="180" fontId="11" fillId="9" borderId="61" xfId="4" applyNumberFormat="1" applyFont="1" applyFill="1" applyBorder="1" applyAlignment="1">
      <alignment vertical="center"/>
    </xf>
    <xf numFmtId="0" fontId="11" fillId="8" borderId="60" xfId="4" applyFont="1" applyFill="1" applyBorder="1" applyAlignment="1">
      <alignment vertical="center"/>
    </xf>
    <xf numFmtId="3" fontId="21" fillId="8" borderId="55" xfId="5" applyNumberFormat="1" applyFont="1" applyFill="1" applyBorder="1" applyAlignment="1">
      <alignment vertical="center"/>
    </xf>
    <xf numFmtId="3" fontId="16" fillId="0" borderId="48" xfId="5" applyNumberFormat="1" applyFont="1" applyBorder="1" applyAlignment="1">
      <alignment vertical="center"/>
    </xf>
    <xf numFmtId="3" fontId="16" fillId="0" borderId="49" xfId="5" applyNumberFormat="1" applyFont="1" applyBorder="1" applyAlignment="1">
      <alignment vertical="center"/>
    </xf>
    <xf numFmtId="180" fontId="16" fillId="9" borderId="49" xfId="4" applyNumberFormat="1" applyFont="1" applyFill="1" applyBorder="1" applyAlignment="1">
      <alignment vertical="center"/>
    </xf>
    <xf numFmtId="178" fontId="16" fillId="9" borderId="49" xfId="6" applyNumberFormat="1" applyFont="1" applyFill="1" applyBorder="1" applyAlignment="1">
      <alignment vertical="center"/>
    </xf>
    <xf numFmtId="0" fontId="16" fillId="6" borderId="0" xfId="4" applyFont="1" applyFill="1" applyAlignment="1">
      <alignment vertical="center"/>
    </xf>
    <xf numFmtId="178" fontId="16" fillId="8" borderId="48" xfId="6" applyNumberFormat="1" applyFont="1" applyFill="1" applyBorder="1" applyAlignment="1">
      <alignment vertical="center"/>
    </xf>
    <xf numFmtId="3" fontId="16" fillId="8" borderId="48" xfId="5" applyNumberFormat="1" applyFont="1" applyFill="1" applyBorder="1" applyAlignment="1">
      <alignment vertical="center"/>
    </xf>
    <xf numFmtId="0" fontId="16" fillId="8" borderId="48" xfId="4" applyFont="1" applyFill="1" applyBorder="1" applyAlignment="1">
      <alignment horizontal="center" vertical="center"/>
    </xf>
    <xf numFmtId="0" fontId="11" fillId="7" borderId="48" xfId="4" applyFont="1" applyFill="1" applyBorder="1" applyAlignment="1">
      <alignment horizontal="center" vertical="center"/>
    </xf>
    <xf numFmtId="0" fontId="11" fillId="9" borderId="48" xfId="4" applyFont="1" applyFill="1" applyBorder="1" applyAlignment="1">
      <alignment horizontal="center" vertical="center"/>
    </xf>
    <xf numFmtId="0" fontId="29" fillId="0" borderId="50" xfId="4" applyFont="1" applyFill="1" applyBorder="1" applyAlignment="1">
      <alignment vertical="center"/>
    </xf>
    <xf numFmtId="0" fontId="29" fillId="0" borderId="49" xfId="4" applyFont="1" applyFill="1" applyBorder="1" applyAlignment="1">
      <alignment vertical="center"/>
    </xf>
    <xf numFmtId="178" fontId="11" fillId="8" borderId="61" xfId="6" applyNumberFormat="1" applyFont="1" applyFill="1" applyBorder="1" applyAlignment="1">
      <alignment vertical="center"/>
    </xf>
    <xf numFmtId="180" fontId="11" fillId="0" borderId="61" xfId="4" applyNumberFormat="1" applyFont="1" applyBorder="1" applyAlignment="1">
      <alignment vertical="center"/>
    </xf>
    <xf numFmtId="178" fontId="11" fillId="8" borderId="55" xfId="6" applyNumberFormat="1" applyFont="1" applyFill="1" applyBorder="1" applyAlignment="1">
      <alignment vertical="center"/>
    </xf>
    <xf numFmtId="180" fontId="11" fillId="0" borderId="55" xfId="4" applyNumberFormat="1" applyFont="1" applyBorder="1" applyAlignment="1">
      <alignment vertical="center"/>
    </xf>
    <xf numFmtId="178" fontId="11" fillId="8" borderId="53" xfId="6" applyNumberFormat="1" applyFont="1" applyFill="1" applyBorder="1" applyAlignment="1">
      <alignment vertical="center"/>
    </xf>
    <xf numFmtId="3" fontId="17" fillId="8" borderId="53" xfId="5" applyNumberFormat="1" applyFont="1" applyFill="1" applyBorder="1" applyAlignment="1">
      <alignment vertical="center"/>
    </xf>
    <xf numFmtId="180" fontId="11" fillId="0" borderId="53" xfId="4" applyNumberFormat="1" applyFont="1" applyBorder="1" applyAlignment="1">
      <alignment vertical="center"/>
    </xf>
    <xf numFmtId="181" fontId="11" fillId="0" borderId="48" xfId="6" applyNumberFormat="1" applyFont="1" applyFill="1" applyBorder="1" applyAlignment="1">
      <alignment vertical="center"/>
    </xf>
    <xf numFmtId="180" fontId="11" fillId="0" borderId="48" xfId="4" applyNumberFormat="1" applyFont="1" applyFill="1" applyBorder="1" applyAlignment="1">
      <alignment vertical="center"/>
    </xf>
    <xf numFmtId="180" fontId="11" fillId="0" borderId="48" xfId="4" applyNumberFormat="1" applyFont="1" applyBorder="1" applyAlignment="1">
      <alignment vertical="center"/>
    </xf>
    <xf numFmtId="0" fontId="19" fillId="8" borderId="55" xfId="4" applyFont="1" applyFill="1" applyBorder="1" applyAlignment="1">
      <alignment vertical="center"/>
    </xf>
    <xf numFmtId="178" fontId="11" fillId="8" borderId="59" xfId="6" applyNumberFormat="1" applyFont="1" applyFill="1" applyBorder="1" applyAlignment="1">
      <alignment vertical="center"/>
    </xf>
    <xf numFmtId="0" fontId="19" fillId="8" borderId="61" xfId="4" applyFont="1" applyFill="1" applyBorder="1" applyAlignment="1">
      <alignment vertical="center"/>
    </xf>
    <xf numFmtId="178" fontId="11" fillId="8" borderId="63" xfId="6" applyNumberFormat="1" applyFont="1" applyFill="1" applyBorder="1" applyAlignment="1">
      <alignment vertical="center"/>
    </xf>
    <xf numFmtId="178" fontId="11" fillId="8" borderId="64" xfId="6" applyNumberFormat="1" applyFont="1" applyFill="1" applyBorder="1" applyAlignment="1">
      <alignment vertical="center"/>
    </xf>
    <xf numFmtId="178" fontId="11" fillId="8" borderId="62" xfId="6" applyNumberFormat="1" applyFont="1" applyFill="1" applyBorder="1" applyAlignment="1">
      <alignment vertical="center"/>
    </xf>
    <xf numFmtId="3" fontId="17" fillId="8" borderId="65" xfId="5" applyNumberFormat="1" applyFont="1" applyFill="1" applyBorder="1" applyAlignment="1">
      <alignment vertical="center"/>
    </xf>
    <xf numFmtId="181" fontId="16" fillId="0" borderId="48" xfId="6" applyNumberFormat="1" applyFont="1" applyFill="1" applyBorder="1" applyAlignment="1">
      <alignment vertical="center"/>
    </xf>
    <xf numFmtId="178" fontId="16" fillId="0" borderId="48" xfId="6" applyNumberFormat="1" applyFont="1" applyBorder="1" applyAlignment="1">
      <alignment vertical="center"/>
    </xf>
    <xf numFmtId="180" fontId="16" fillId="0" borderId="48" xfId="4" applyNumberFormat="1" applyFont="1" applyBorder="1" applyAlignment="1">
      <alignment vertical="center"/>
    </xf>
    <xf numFmtId="181" fontId="11" fillId="0" borderId="61" xfId="6" applyNumberFormat="1" applyFont="1" applyBorder="1" applyAlignment="1">
      <alignment vertical="center"/>
    </xf>
    <xf numFmtId="178" fontId="11" fillId="0" borderId="61" xfId="6" applyNumberFormat="1" applyFont="1" applyBorder="1" applyAlignment="1">
      <alignment vertical="center"/>
    </xf>
    <xf numFmtId="3" fontId="18" fillId="0" borderId="55" xfId="5" applyNumberFormat="1" applyFont="1" applyBorder="1" applyAlignment="1">
      <alignment vertical="center"/>
    </xf>
    <xf numFmtId="181" fontId="11" fillId="8" borderId="61" xfId="6" applyNumberFormat="1" applyFont="1" applyFill="1" applyBorder="1" applyAlignment="1">
      <alignment vertical="center"/>
    </xf>
    <xf numFmtId="181" fontId="11" fillId="8" borderId="55" xfId="6" applyNumberFormat="1" applyFont="1" applyFill="1" applyBorder="1" applyAlignment="1">
      <alignment vertical="center"/>
    </xf>
    <xf numFmtId="181" fontId="11" fillId="8" borderId="59" xfId="6" applyNumberFormat="1" applyFont="1" applyFill="1" applyBorder="1" applyAlignment="1">
      <alignment vertical="center"/>
    </xf>
    <xf numFmtId="180" fontId="16" fillId="0" borderId="48" xfId="4" applyNumberFormat="1" applyFont="1" applyFill="1" applyBorder="1" applyAlignment="1">
      <alignment vertical="center"/>
    </xf>
    <xf numFmtId="181" fontId="22" fillId="0" borderId="61" xfId="6" applyNumberFormat="1" applyFont="1" applyBorder="1" applyAlignment="1">
      <alignment vertical="center"/>
    </xf>
    <xf numFmtId="178" fontId="22" fillId="0" borderId="61" xfId="6" applyNumberFormat="1" applyFont="1" applyBorder="1" applyAlignment="1">
      <alignment vertical="center"/>
    </xf>
    <xf numFmtId="178" fontId="22" fillId="8" borderId="61" xfId="6" applyNumberFormat="1" applyFont="1" applyFill="1" applyBorder="1" applyAlignment="1">
      <alignment vertical="center"/>
    </xf>
    <xf numFmtId="180" fontId="22" fillId="0" borderId="61" xfId="4" applyNumberFormat="1" applyFont="1" applyBorder="1" applyAlignment="1">
      <alignment vertical="center"/>
    </xf>
    <xf numFmtId="3" fontId="23" fillId="8" borderId="61" xfId="5" applyNumberFormat="1" applyFont="1" applyFill="1" applyBorder="1" applyAlignment="1">
      <alignment vertical="center"/>
    </xf>
    <xf numFmtId="181" fontId="22" fillId="0" borderId="55" xfId="6" applyNumberFormat="1" applyFont="1" applyBorder="1" applyAlignment="1">
      <alignment vertical="center"/>
    </xf>
    <xf numFmtId="178" fontId="22" fillId="0" borderId="55" xfId="6" applyNumberFormat="1" applyFont="1" applyBorder="1" applyAlignment="1">
      <alignment vertical="center"/>
    </xf>
    <xf numFmtId="178" fontId="22" fillId="8" borderId="55" xfId="6" applyNumberFormat="1" applyFont="1" applyFill="1" applyBorder="1" applyAlignment="1">
      <alignment vertical="center"/>
    </xf>
    <xf numFmtId="180" fontId="22" fillId="0" borderId="55" xfId="4" applyNumberFormat="1" applyFont="1" applyBorder="1" applyAlignment="1">
      <alignment vertical="center"/>
    </xf>
    <xf numFmtId="181" fontId="22" fillId="0" borderId="60" xfId="6" applyNumberFormat="1" applyFont="1" applyBorder="1" applyAlignment="1">
      <alignment vertical="center"/>
    </xf>
    <xf numFmtId="178" fontId="22" fillId="0" borderId="60" xfId="6" applyNumberFormat="1" applyFont="1" applyBorder="1" applyAlignment="1">
      <alignment vertical="center"/>
    </xf>
    <xf numFmtId="178" fontId="22" fillId="8" borderId="60" xfId="6" applyNumberFormat="1" applyFont="1" applyFill="1" applyBorder="1" applyAlignment="1">
      <alignment vertical="center"/>
    </xf>
    <xf numFmtId="180" fontId="22" fillId="0" borderId="60" xfId="4" applyNumberFormat="1" applyFont="1" applyBorder="1" applyAlignment="1">
      <alignment vertical="center"/>
    </xf>
    <xf numFmtId="3" fontId="23" fillId="8" borderId="60" xfId="5" applyNumberFormat="1" applyFont="1" applyFill="1" applyBorder="1" applyAlignment="1">
      <alignment vertical="center"/>
    </xf>
    <xf numFmtId="181" fontId="22" fillId="0" borderId="48" xfId="6" applyNumberFormat="1" applyFont="1" applyBorder="1" applyAlignment="1">
      <alignment vertical="center"/>
    </xf>
    <xf numFmtId="178" fontId="22" fillId="0" borderId="48" xfId="6" applyNumberFormat="1" applyFont="1" applyBorder="1" applyAlignment="1">
      <alignment vertical="center"/>
    </xf>
    <xf numFmtId="180" fontId="22" fillId="0" borderId="48" xfId="4" applyNumberFormat="1" applyFont="1" applyBorder="1" applyAlignment="1">
      <alignment vertical="center"/>
    </xf>
    <xf numFmtId="3" fontId="22" fillId="0" borderId="48" xfId="5" applyNumberFormat="1" applyFont="1" applyFill="1" applyBorder="1" applyAlignment="1">
      <alignment vertical="center"/>
    </xf>
    <xf numFmtId="181" fontId="22" fillId="0" borderId="58" xfId="6" applyNumberFormat="1" applyFont="1" applyBorder="1" applyAlignment="1">
      <alignment vertical="center"/>
    </xf>
    <xf numFmtId="178" fontId="22" fillId="0" borderId="58" xfId="6" applyNumberFormat="1" applyFont="1" applyBorder="1" applyAlignment="1">
      <alignment vertical="center"/>
    </xf>
    <xf numFmtId="180" fontId="22" fillId="0" borderId="58" xfId="4" applyNumberFormat="1" applyFont="1" applyBorder="1" applyAlignment="1">
      <alignment vertical="center"/>
    </xf>
    <xf numFmtId="3" fontId="22" fillId="0" borderId="58" xfId="5" applyNumberFormat="1" applyFont="1" applyBorder="1" applyAlignment="1">
      <alignment vertical="center"/>
    </xf>
    <xf numFmtId="3" fontId="22" fillId="0" borderId="61" xfId="5" applyNumberFormat="1" applyFont="1" applyBorder="1" applyAlignment="1">
      <alignment vertical="center"/>
    </xf>
    <xf numFmtId="178" fontId="22" fillId="0" borderId="62" xfId="6" applyNumberFormat="1" applyFont="1" applyBorder="1" applyAlignment="1">
      <alignment vertical="center"/>
    </xf>
    <xf numFmtId="178" fontId="22" fillId="0" borderId="63" xfId="6" applyNumberFormat="1" applyFont="1" applyBorder="1" applyAlignment="1">
      <alignment vertical="center"/>
    </xf>
    <xf numFmtId="3" fontId="22" fillId="0" borderId="55" xfId="5" applyNumberFormat="1" applyFont="1" applyBorder="1" applyAlignment="1">
      <alignment vertical="center"/>
    </xf>
    <xf numFmtId="178" fontId="22" fillId="0" borderId="59" xfId="6" applyNumberFormat="1" applyFont="1" applyBorder="1" applyAlignment="1">
      <alignment vertical="center"/>
    </xf>
    <xf numFmtId="178" fontId="22" fillId="0" borderId="64" xfId="6" applyNumberFormat="1" applyFont="1" applyBorder="1" applyAlignment="1">
      <alignment vertical="center"/>
    </xf>
    <xf numFmtId="178" fontId="22" fillId="0" borderId="66" xfId="6" applyNumberFormat="1" applyFont="1" applyBorder="1" applyAlignment="1">
      <alignment vertical="center"/>
    </xf>
    <xf numFmtId="180" fontId="22" fillId="0" borderId="62" xfId="4" applyNumberFormat="1" applyFont="1" applyBorder="1" applyAlignment="1">
      <alignment vertical="center"/>
    </xf>
    <xf numFmtId="3" fontId="22" fillId="0" borderId="49" xfId="5" applyNumberFormat="1" applyFont="1" applyBorder="1" applyAlignment="1">
      <alignment vertical="center"/>
    </xf>
    <xf numFmtId="178" fontId="22" fillId="0" borderId="49" xfId="6" applyNumberFormat="1" applyFont="1" applyBorder="1" applyAlignment="1">
      <alignment vertical="center"/>
    </xf>
    <xf numFmtId="3" fontId="22" fillId="0" borderId="48" xfId="5" applyNumberFormat="1" applyFont="1" applyBorder="1" applyAlignment="1">
      <alignment vertical="center"/>
    </xf>
    <xf numFmtId="181" fontId="24" fillId="0" borderId="48" xfId="6" applyNumberFormat="1" applyFont="1" applyFill="1" applyBorder="1" applyAlignment="1">
      <alignment vertical="center"/>
    </xf>
    <xf numFmtId="178" fontId="24" fillId="0" borderId="48" xfId="6" applyNumberFormat="1" applyFont="1" applyBorder="1" applyAlignment="1">
      <alignment vertical="center"/>
    </xf>
    <xf numFmtId="180" fontId="24" fillId="0" borderId="48" xfId="4" applyNumberFormat="1" applyFont="1" applyBorder="1" applyAlignment="1">
      <alignment vertical="center"/>
    </xf>
    <xf numFmtId="3" fontId="24" fillId="0" borderId="48" xfId="5" applyNumberFormat="1" applyFont="1" applyFill="1" applyBorder="1" applyAlignment="1">
      <alignment vertical="center"/>
    </xf>
    <xf numFmtId="3" fontId="23" fillId="8" borderId="59" xfId="5" applyNumberFormat="1" applyFont="1" applyFill="1" applyBorder="1" applyAlignment="1">
      <alignment vertical="center"/>
    </xf>
    <xf numFmtId="180" fontId="22" fillId="0" borderId="59" xfId="4" applyNumberFormat="1" applyFont="1" applyBorder="1" applyAlignment="1">
      <alignment vertical="center"/>
    </xf>
    <xf numFmtId="178" fontId="22" fillId="8" borderId="59" xfId="6" applyNumberFormat="1" applyFont="1" applyFill="1" applyBorder="1" applyAlignment="1">
      <alignment vertical="center"/>
    </xf>
    <xf numFmtId="181" fontId="22" fillId="0" borderId="48" xfId="6" applyNumberFormat="1" applyFont="1" applyFill="1" applyBorder="1" applyAlignment="1">
      <alignment vertical="center"/>
    </xf>
    <xf numFmtId="178" fontId="22" fillId="0" borderId="48" xfId="6" applyNumberFormat="1" applyFont="1" applyFill="1" applyBorder="1" applyAlignment="1">
      <alignment vertical="center"/>
    </xf>
    <xf numFmtId="3" fontId="23" fillId="8" borderId="58" xfId="5" applyNumberFormat="1" applyFont="1" applyFill="1" applyBorder="1" applyAlignment="1">
      <alignment vertical="center"/>
    </xf>
    <xf numFmtId="3" fontId="23" fillId="8" borderId="55" xfId="5" applyNumberFormat="1" applyFont="1" applyFill="1" applyBorder="1" applyAlignment="1">
      <alignment vertical="center"/>
    </xf>
    <xf numFmtId="3" fontId="23" fillId="8" borderId="55" xfId="5" applyNumberFormat="1" applyFont="1" applyFill="1" applyBorder="1" applyAlignment="1">
      <alignment horizontal="right" vertical="center"/>
    </xf>
    <xf numFmtId="3" fontId="25" fillId="0" borderId="59" xfId="5" applyNumberFormat="1" applyFont="1" applyBorder="1" applyAlignment="1">
      <alignment vertical="center"/>
    </xf>
    <xf numFmtId="3" fontId="18" fillId="0" borderId="60" xfId="5" applyNumberFormat="1" applyFont="1" applyBorder="1" applyAlignment="1">
      <alignment vertical="center"/>
    </xf>
    <xf numFmtId="3" fontId="25" fillId="0" borderId="60" xfId="5" applyNumberFormat="1" applyFont="1" applyBorder="1" applyAlignment="1">
      <alignment vertical="center"/>
    </xf>
    <xf numFmtId="3" fontId="18" fillId="0" borderId="59" xfId="5" applyNumberFormat="1" applyFont="1" applyBorder="1" applyAlignment="1">
      <alignment vertical="center"/>
    </xf>
    <xf numFmtId="3" fontId="25" fillId="0" borderId="55" xfId="5" applyNumberFormat="1" applyFont="1" applyBorder="1" applyAlignment="1">
      <alignment vertical="center"/>
    </xf>
    <xf numFmtId="181" fontId="22" fillId="8" borderId="61" xfId="6" applyNumberFormat="1" applyFont="1" applyFill="1" applyBorder="1" applyAlignment="1">
      <alignment vertical="center"/>
    </xf>
    <xf numFmtId="3" fontId="17" fillId="0" borderId="60" xfId="5" applyNumberFormat="1" applyFont="1" applyBorder="1" applyAlignment="1">
      <alignment vertical="center"/>
    </xf>
    <xf numFmtId="3" fontId="26" fillId="8" borderId="60" xfId="5" applyNumberFormat="1" applyFont="1" applyFill="1" applyBorder="1" applyAlignment="1">
      <alignment vertical="center"/>
    </xf>
    <xf numFmtId="181" fontId="22" fillId="8" borderId="55" xfId="6" applyNumberFormat="1" applyFont="1" applyFill="1" applyBorder="1" applyAlignment="1">
      <alignment vertical="center"/>
    </xf>
    <xf numFmtId="3" fontId="26" fillId="8" borderId="59" xfId="5" applyNumberFormat="1" applyFont="1" applyFill="1" applyBorder="1" applyAlignment="1">
      <alignment vertical="center"/>
    </xf>
    <xf numFmtId="181" fontId="22" fillId="8" borderId="59" xfId="6" applyNumberFormat="1" applyFont="1" applyFill="1" applyBorder="1" applyAlignment="1">
      <alignment vertical="center"/>
    </xf>
    <xf numFmtId="178" fontId="24" fillId="0" borderId="48" xfId="6" applyNumberFormat="1" applyFont="1" applyFill="1" applyBorder="1" applyAlignment="1">
      <alignment vertical="center"/>
    </xf>
    <xf numFmtId="180" fontId="24" fillId="0" borderId="48" xfId="4" applyNumberFormat="1" applyFont="1" applyFill="1" applyBorder="1" applyAlignment="1">
      <alignment vertical="center"/>
    </xf>
    <xf numFmtId="181" fontId="11" fillId="0" borderId="59" xfId="6" applyNumberFormat="1" applyFont="1" applyBorder="1" applyAlignment="1">
      <alignment vertical="center"/>
    </xf>
    <xf numFmtId="178" fontId="11" fillId="0" borderId="59" xfId="6" applyNumberFormat="1" applyFont="1" applyBorder="1" applyAlignment="1">
      <alignment vertical="center"/>
    </xf>
    <xf numFmtId="180" fontId="11" fillId="0" borderId="59" xfId="4" applyNumberFormat="1" applyFont="1" applyBorder="1" applyAlignment="1">
      <alignment vertical="center"/>
    </xf>
    <xf numFmtId="178" fontId="11" fillId="0" borderId="55" xfId="6" applyNumberFormat="1" applyFont="1" applyBorder="1" applyAlignment="1">
      <alignment vertical="center"/>
    </xf>
    <xf numFmtId="180" fontId="11" fillId="0" borderId="60" xfId="4" applyNumberFormat="1" applyFont="1" applyBorder="1" applyAlignment="1">
      <alignment vertical="center"/>
    </xf>
    <xf numFmtId="178" fontId="11" fillId="0" borderId="60" xfId="6" applyNumberFormat="1" applyFont="1" applyBorder="1" applyAlignment="1">
      <alignment vertical="center"/>
    </xf>
    <xf numFmtId="181" fontId="11" fillId="0" borderId="48" xfId="6" applyNumberFormat="1" applyFont="1" applyBorder="1" applyAlignment="1">
      <alignment vertical="center"/>
    </xf>
    <xf numFmtId="178" fontId="11" fillId="0" borderId="48" xfId="6" applyNumberFormat="1" applyFont="1" applyBorder="1" applyAlignment="1">
      <alignment vertical="center"/>
    </xf>
    <xf numFmtId="181" fontId="11" fillId="0" borderId="55" xfId="6" applyNumberFormat="1" applyFont="1" applyBorder="1" applyAlignment="1">
      <alignment vertical="center"/>
    </xf>
    <xf numFmtId="3" fontId="17" fillId="0" borderId="53" xfId="5" applyNumberFormat="1" applyFont="1" applyBorder="1" applyAlignment="1">
      <alignment vertical="center"/>
    </xf>
    <xf numFmtId="181" fontId="16" fillId="0" borderId="48" xfId="6" applyNumberFormat="1" applyFont="1" applyBorder="1" applyAlignment="1">
      <alignment vertical="center"/>
    </xf>
    <xf numFmtId="3" fontId="11" fillId="0" borderId="48" xfId="5" applyNumberFormat="1" applyFont="1" applyBorder="1" applyAlignment="1">
      <alignment vertical="center"/>
    </xf>
    <xf numFmtId="3" fontId="11" fillId="0" borderId="60" xfId="5" applyNumberFormat="1" applyFont="1" applyBorder="1" applyAlignment="1">
      <alignment vertical="center"/>
    </xf>
    <xf numFmtId="181" fontId="11" fillId="0" borderId="50" xfId="6" applyNumberFormat="1" applyFont="1" applyFill="1" applyBorder="1" applyAlignment="1">
      <alignment vertical="center"/>
    </xf>
    <xf numFmtId="178" fontId="11" fillId="0" borderId="50" xfId="6" applyNumberFormat="1" applyFont="1" applyFill="1" applyBorder="1" applyAlignment="1">
      <alignment vertical="center"/>
    </xf>
    <xf numFmtId="178" fontId="11" fillId="8" borderId="50" xfId="6" applyNumberFormat="1" applyFont="1" applyFill="1" applyBorder="1" applyAlignment="1">
      <alignment vertical="center"/>
    </xf>
    <xf numFmtId="180" fontId="11" fillId="0" borderId="50" xfId="4" applyNumberFormat="1" applyFont="1" applyFill="1" applyBorder="1" applyAlignment="1">
      <alignment vertical="center"/>
    </xf>
    <xf numFmtId="3" fontId="11" fillId="0" borderId="50" xfId="5" applyNumberFormat="1" applyFont="1" applyFill="1" applyBorder="1" applyAlignment="1">
      <alignment vertical="center"/>
    </xf>
    <xf numFmtId="3" fontId="17" fillId="8" borderId="50" xfId="5" applyNumberFormat="1" applyFont="1" applyFill="1" applyBorder="1" applyAlignment="1">
      <alignment vertical="center"/>
    </xf>
    <xf numFmtId="180" fontId="11" fillId="0" borderId="50" xfId="4" applyNumberFormat="1" applyFont="1" applyBorder="1" applyAlignment="1">
      <alignment vertical="center"/>
    </xf>
    <xf numFmtId="0" fontId="11" fillId="8" borderId="50" xfId="4" applyFont="1" applyFill="1" applyBorder="1" applyAlignment="1">
      <alignment vertical="center"/>
    </xf>
    <xf numFmtId="180" fontId="11" fillId="0" borderId="62" xfId="4" applyNumberFormat="1" applyFont="1" applyBorder="1" applyAlignment="1">
      <alignment vertical="center"/>
    </xf>
    <xf numFmtId="3" fontId="17" fillId="8" borderId="62" xfId="5" applyNumberFormat="1" applyFont="1" applyFill="1" applyBorder="1" applyAlignment="1">
      <alignment vertical="center"/>
    </xf>
    <xf numFmtId="180" fontId="11" fillId="0" borderId="63" xfId="4" applyNumberFormat="1" applyFont="1" applyBorder="1" applyAlignment="1">
      <alignment vertical="center"/>
    </xf>
    <xf numFmtId="3" fontId="11" fillId="0" borderId="62" xfId="5" applyNumberFormat="1" applyFont="1" applyBorder="1" applyAlignment="1">
      <alignment vertical="center"/>
    </xf>
    <xf numFmtId="3" fontId="11" fillId="0" borderId="66" xfId="5" applyNumberFormat="1" applyFont="1" applyBorder="1" applyAlignment="1">
      <alignment vertical="center"/>
    </xf>
    <xf numFmtId="3" fontId="17" fillId="8" borderId="66" xfId="5" applyNumberFormat="1" applyFont="1" applyFill="1" applyBorder="1" applyAlignment="1">
      <alignment vertical="center"/>
    </xf>
    <xf numFmtId="180" fontId="11" fillId="0" borderId="70" xfId="4" applyNumberFormat="1" applyFont="1" applyBorder="1" applyAlignment="1">
      <alignment vertical="center"/>
    </xf>
    <xf numFmtId="3" fontId="11" fillId="0" borderId="70" xfId="5" applyNumberFormat="1" applyFont="1" applyBorder="1" applyAlignment="1">
      <alignment vertical="center"/>
    </xf>
    <xf numFmtId="181" fontId="11" fillId="0" borderId="58" xfId="6" applyNumberFormat="1" applyFont="1" applyBorder="1" applyAlignment="1">
      <alignment vertical="center"/>
    </xf>
    <xf numFmtId="178" fontId="11" fillId="0" borderId="58" xfId="6" applyNumberFormat="1" applyFont="1" applyBorder="1" applyAlignment="1">
      <alignment vertical="center"/>
    </xf>
    <xf numFmtId="180" fontId="11" fillId="0" borderId="69" xfId="4" applyNumberFormat="1" applyFont="1" applyBorder="1" applyAlignment="1">
      <alignment vertical="center"/>
    </xf>
    <xf numFmtId="3" fontId="11" fillId="0" borderId="69" xfId="5" applyNumberFormat="1" applyFont="1" applyBorder="1" applyAlignment="1">
      <alignment vertical="center"/>
    </xf>
    <xf numFmtId="180" fontId="11" fillId="0" borderId="64" xfId="4" applyNumberFormat="1" applyFont="1" applyBorder="1" applyAlignment="1">
      <alignment vertical="center"/>
    </xf>
    <xf numFmtId="3" fontId="11" fillId="0" borderId="64" xfId="5" applyNumberFormat="1" applyFont="1" applyBorder="1" applyAlignment="1">
      <alignment vertical="center"/>
    </xf>
    <xf numFmtId="3" fontId="11" fillId="0" borderId="63" xfId="5" applyNumberFormat="1" applyFont="1" applyBorder="1" applyAlignment="1">
      <alignment vertical="center"/>
    </xf>
    <xf numFmtId="3" fontId="11" fillId="0" borderId="8" xfId="5" applyNumberFormat="1" applyFont="1" applyBorder="1" applyAlignment="1">
      <alignment vertical="center"/>
    </xf>
    <xf numFmtId="178" fontId="11" fillId="0" borderId="53" xfId="6" applyNumberFormat="1" applyFont="1" applyBorder="1" applyAlignment="1">
      <alignment vertical="center"/>
    </xf>
    <xf numFmtId="181" fontId="11" fillId="6" borderId="55" xfId="6" applyNumberFormat="1" applyFont="1" applyFill="1" applyBorder="1" applyAlignment="1">
      <alignment vertical="center"/>
    </xf>
    <xf numFmtId="181" fontId="11" fillId="6" borderId="59" xfId="6" applyNumberFormat="1" applyFont="1" applyFill="1" applyBorder="1" applyAlignment="1">
      <alignment vertical="center"/>
    </xf>
    <xf numFmtId="181" fontId="11" fillId="6" borderId="58" xfId="6" applyNumberFormat="1" applyFont="1" applyFill="1" applyBorder="1" applyAlignment="1">
      <alignment vertical="center"/>
    </xf>
    <xf numFmtId="181" fontId="11" fillId="6" borderId="61" xfId="6" applyNumberFormat="1" applyFont="1" applyFill="1" applyBorder="1" applyAlignment="1">
      <alignment vertical="center"/>
    </xf>
    <xf numFmtId="180" fontId="16" fillId="0" borderId="70" xfId="4" applyNumberFormat="1" applyFont="1" applyFill="1" applyBorder="1" applyAlignment="1">
      <alignment vertical="center"/>
    </xf>
    <xf numFmtId="3" fontId="16" fillId="0" borderId="70" xfId="5" applyNumberFormat="1" applyFont="1" applyFill="1" applyBorder="1" applyAlignment="1">
      <alignment vertical="center"/>
    </xf>
    <xf numFmtId="180" fontId="11" fillId="0" borderId="48" xfId="4" applyNumberFormat="1" applyFont="1" applyFill="1" applyBorder="1" applyAlignment="1">
      <alignment horizontal="center" vertical="center"/>
    </xf>
    <xf numFmtId="0" fontId="6" fillId="0" borderId="0" xfId="4" applyFont="1" applyAlignment="1"/>
    <xf numFmtId="178" fontId="38" fillId="0" borderId="82" xfId="4" applyNumberFormat="1" applyFont="1" applyBorder="1" applyAlignment="1">
      <alignment vertical="center"/>
    </xf>
    <xf numFmtId="178" fontId="38" fillId="0" borderId="77" xfId="4" applyNumberFormat="1" applyFont="1" applyBorder="1" applyAlignment="1">
      <alignment horizontal="right" vertical="center"/>
    </xf>
    <xf numFmtId="178" fontId="38" fillId="0" borderId="79" xfId="4" applyNumberFormat="1" applyFont="1" applyBorder="1" applyAlignment="1">
      <alignment horizontal="right" vertical="center"/>
    </xf>
    <xf numFmtId="182" fontId="38" fillId="0" borderId="75" xfId="4" applyNumberFormat="1" applyFont="1" applyBorder="1" applyAlignment="1">
      <alignment vertical="center"/>
    </xf>
    <xf numFmtId="178" fontId="38" fillId="0" borderId="76" xfId="4" applyNumberFormat="1" applyFont="1" applyBorder="1" applyAlignment="1">
      <alignment vertical="center"/>
    </xf>
    <xf numFmtId="180" fontId="38" fillId="0" borderId="77" xfId="4" applyNumberFormat="1" applyFont="1" applyBorder="1" applyAlignment="1">
      <alignment vertical="center"/>
    </xf>
    <xf numFmtId="180" fontId="38" fillId="0" borderId="78" xfId="4" applyNumberFormat="1" applyFont="1" applyBorder="1" applyAlignment="1">
      <alignment vertical="center"/>
    </xf>
    <xf numFmtId="180" fontId="38" fillId="0" borderId="79" xfId="4" applyNumberFormat="1" applyFont="1" applyBorder="1" applyAlignment="1">
      <alignment vertical="center"/>
    </xf>
    <xf numFmtId="0" fontId="1" fillId="0" borderId="25" xfId="4" applyFont="1" applyBorder="1" applyAlignment="1">
      <alignment horizontal="center" vertical="center" shrinkToFit="1"/>
    </xf>
    <xf numFmtId="0" fontId="1" fillId="0" borderId="50" xfId="4" applyFont="1" applyBorder="1" applyAlignment="1">
      <alignment horizontal="center" vertical="center" shrinkToFit="1"/>
    </xf>
    <xf numFmtId="178" fontId="38" fillId="0" borderId="47" xfId="4" applyNumberFormat="1" applyFont="1" applyBorder="1" applyAlignment="1">
      <alignment vertical="center"/>
    </xf>
    <xf numFmtId="178" fontId="38" fillId="0" borderId="73" xfId="4" applyNumberFormat="1" applyFont="1" applyBorder="1" applyAlignment="1">
      <alignment horizontal="right" vertical="center"/>
    </xf>
    <xf numFmtId="178" fontId="38" fillId="0" borderId="72" xfId="4" applyNumberFormat="1" applyFont="1" applyBorder="1" applyAlignment="1">
      <alignment horizontal="right" vertical="center"/>
    </xf>
    <xf numFmtId="182" fontId="38" fillId="0" borderId="37" xfId="4" applyNumberFormat="1" applyFont="1" applyBorder="1" applyAlignment="1">
      <alignment vertical="center"/>
    </xf>
    <xf numFmtId="178" fontId="38" fillId="0" borderId="17" xfId="4" applyNumberFormat="1" applyFont="1" applyBorder="1" applyAlignment="1">
      <alignment vertical="center"/>
    </xf>
    <xf numFmtId="180" fontId="38" fillId="0" borderId="73" xfId="4" applyNumberFormat="1" applyFont="1" applyBorder="1" applyAlignment="1">
      <alignment vertical="center"/>
    </xf>
    <xf numFmtId="180" fontId="38" fillId="0" borderId="80" xfId="4" applyNumberFormat="1" applyFont="1" applyBorder="1" applyAlignment="1">
      <alignment vertical="center"/>
    </xf>
    <xf numFmtId="180" fontId="38" fillId="0" borderId="72" xfId="4" applyNumberFormat="1" applyFont="1" applyBorder="1" applyAlignment="1">
      <alignment vertical="center"/>
    </xf>
    <xf numFmtId="0" fontId="1" fillId="0" borderId="17" xfId="4" applyFont="1" applyBorder="1" applyAlignment="1">
      <alignment horizontal="center" vertical="center" shrinkToFit="1"/>
    </xf>
    <xf numFmtId="0" fontId="1" fillId="0" borderId="60" xfId="4" applyFont="1" applyBorder="1" applyAlignment="1">
      <alignment horizontal="center" vertical="center" shrinkToFit="1"/>
    </xf>
    <xf numFmtId="177" fontId="38" fillId="0" borderId="73" xfId="4" applyNumberFormat="1" applyFont="1" applyBorder="1" applyAlignment="1">
      <alignment vertical="center"/>
    </xf>
    <xf numFmtId="177" fontId="38" fillId="0" borderId="71" xfId="4" applyNumberFormat="1" applyFont="1" applyBorder="1" applyAlignment="1">
      <alignment vertical="center"/>
    </xf>
    <xf numFmtId="0" fontId="1" fillId="0" borderId="47" xfId="4" applyFont="1" applyBorder="1" applyAlignment="1">
      <alignment horizontal="center" vertical="center" shrinkToFit="1"/>
    </xf>
    <xf numFmtId="178" fontId="38" fillId="6" borderId="47" xfId="4" applyNumberFormat="1" applyFont="1" applyFill="1" applyBorder="1" applyAlignment="1">
      <alignment vertical="center"/>
    </xf>
    <xf numFmtId="178" fontId="38" fillId="6" borderId="39" xfId="4" applyNumberFormat="1" applyFont="1" applyFill="1" applyBorder="1" applyAlignment="1">
      <alignment horizontal="right" vertical="center"/>
    </xf>
    <xf numFmtId="178" fontId="38" fillId="6" borderId="38" xfId="4" applyNumberFormat="1" applyFont="1" applyFill="1" applyBorder="1" applyAlignment="1">
      <alignment horizontal="right" vertical="center"/>
    </xf>
    <xf numFmtId="182" fontId="38" fillId="6" borderId="33" xfId="4" applyNumberFormat="1" applyFont="1" applyFill="1" applyBorder="1" applyAlignment="1">
      <alignment vertical="center"/>
    </xf>
    <xf numFmtId="178" fontId="38" fillId="6" borderId="18" xfId="4" applyNumberFormat="1" applyFont="1" applyFill="1" applyBorder="1" applyAlignment="1">
      <alignment vertical="center"/>
    </xf>
    <xf numFmtId="177" fontId="38" fillId="6" borderId="39" xfId="4" applyNumberFormat="1" applyFont="1" applyFill="1" applyBorder="1" applyAlignment="1">
      <alignment vertical="center"/>
    </xf>
    <xf numFmtId="180" fontId="38" fillId="6" borderId="38" xfId="4" applyNumberFormat="1" applyFont="1" applyFill="1" applyBorder="1" applyAlignment="1">
      <alignment vertical="center"/>
    </xf>
    <xf numFmtId="178" fontId="38" fillId="0" borderId="74" xfId="4" applyNumberFormat="1" applyFont="1" applyBorder="1" applyAlignment="1">
      <alignment vertical="center"/>
    </xf>
    <xf numFmtId="178" fontId="38" fillId="0" borderId="26" xfId="4" applyNumberFormat="1" applyFont="1" applyBorder="1" applyAlignment="1">
      <alignment horizontal="right" vertical="center"/>
    </xf>
    <xf numFmtId="178" fontId="38" fillId="0" borderId="44" xfId="4" applyNumberFormat="1" applyFont="1" applyBorder="1" applyAlignment="1">
      <alignment horizontal="right" vertical="center"/>
    </xf>
    <xf numFmtId="182" fontId="38" fillId="0" borderId="43" xfId="4" applyNumberFormat="1" applyFont="1" applyBorder="1" applyAlignment="1">
      <alignment vertical="center"/>
    </xf>
    <xf numFmtId="178" fontId="38" fillId="0" borderId="25" xfId="4" applyNumberFormat="1" applyFont="1" applyBorder="1" applyAlignment="1">
      <alignment vertical="center"/>
    </xf>
    <xf numFmtId="180" fontId="38" fillId="0" borderId="26" xfId="4" applyNumberFormat="1" applyFont="1" applyBorder="1" applyAlignment="1">
      <alignment vertical="center"/>
    </xf>
    <xf numFmtId="180" fontId="38" fillId="0" borderId="81" xfId="4" applyNumberFormat="1" applyFont="1" applyBorder="1" applyAlignment="1">
      <alignment vertical="center"/>
    </xf>
    <xf numFmtId="180" fontId="38" fillId="0" borderId="44" xfId="4" applyNumberFormat="1" applyFont="1" applyBorder="1" applyAlignment="1">
      <alignment vertical="center"/>
    </xf>
    <xf numFmtId="0" fontId="1" fillId="0" borderId="74" xfId="4" applyFont="1" applyBorder="1" applyAlignment="1">
      <alignment horizontal="center" vertical="center" shrinkToFit="1"/>
    </xf>
    <xf numFmtId="178" fontId="38" fillId="6" borderId="42" xfId="4" applyNumberFormat="1" applyFont="1" applyFill="1" applyBorder="1" applyAlignment="1">
      <alignment vertical="center"/>
    </xf>
    <xf numFmtId="177" fontId="38" fillId="6" borderId="19" xfId="4" applyNumberFormat="1" applyFont="1" applyFill="1" applyBorder="1" applyAlignment="1">
      <alignment vertical="center"/>
    </xf>
    <xf numFmtId="180" fontId="38" fillId="0" borderId="28" xfId="4" applyNumberFormat="1" applyFont="1" applyBorder="1" applyAlignment="1">
      <alignment vertical="center"/>
    </xf>
    <xf numFmtId="180" fontId="38" fillId="0" borderId="71" xfId="4" applyNumberFormat="1" applyFont="1" applyBorder="1" applyAlignment="1">
      <alignment vertical="center"/>
    </xf>
    <xf numFmtId="0" fontId="1" fillId="0" borderId="46" xfId="4" applyFont="1" applyBorder="1" applyAlignment="1">
      <alignment horizontal="center" vertical="center"/>
    </xf>
    <xf numFmtId="0" fontId="1" fillId="0" borderId="45" xfId="4" applyFont="1" applyBorder="1" applyAlignment="1">
      <alignment horizontal="center" vertical="center"/>
    </xf>
    <xf numFmtId="0" fontId="37" fillId="0" borderId="43" xfId="4" applyFont="1" applyFill="1" applyBorder="1" applyAlignment="1">
      <alignment horizontal="center" vertical="center"/>
    </xf>
    <xf numFmtId="0" fontId="37" fillId="0" borderId="25" xfId="4" applyFont="1" applyFill="1" applyBorder="1" applyAlignment="1">
      <alignment horizontal="left" vertical="center" shrinkToFit="1"/>
    </xf>
    <xf numFmtId="0" fontId="37" fillId="0" borderId="37" xfId="4" applyFont="1" applyFill="1" applyBorder="1" applyAlignment="1">
      <alignment horizontal="center" vertical="center"/>
    </xf>
    <xf numFmtId="0" fontId="37" fillId="0" borderId="17" xfId="4" applyFont="1" applyFill="1" applyBorder="1" applyAlignment="1">
      <alignment horizontal="right" vertical="center" shrinkToFit="1"/>
    </xf>
    <xf numFmtId="0" fontId="5" fillId="0" borderId="33" xfId="4" applyFont="1" applyFill="1" applyBorder="1" applyAlignment="1">
      <alignment horizontal="center" vertical="center"/>
    </xf>
    <xf numFmtId="0" fontId="5" fillId="0" borderId="18" xfId="4" applyFont="1" applyFill="1" applyBorder="1" applyAlignment="1">
      <alignment horizontal="center" vertical="center"/>
    </xf>
    <xf numFmtId="178" fontId="40" fillId="0" borderId="82" xfId="4" applyNumberFormat="1" applyFont="1" applyBorder="1" applyAlignment="1">
      <alignment horizontal="right" vertical="center"/>
    </xf>
    <xf numFmtId="178" fontId="40" fillId="0" borderId="77" xfId="4" applyNumberFormat="1" applyFont="1" applyBorder="1" applyAlignment="1">
      <alignment horizontal="right" vertical="center"/>
    </xf>
    <xf numFmtId="178" fontId="40" fillId="0" borderId="79" xfId="4" applyNumberFormat="1" applyFont="1" applyBorder="1" applyAlignment="1">
      <alignment horizontal="right" vertical="center"/>
    </xf>
    <xf numFmtId="182" fontId="40" fillId="0" borderId="43" xfId="4" applyNumberFormat="1" applyFont="1" applyBorder="1" applyAlignment="1">
      <alignment horizontal="right" vertical="center"/>
    </xf>
    <xf numFmtId="178" fontId="40" fillId="0" borderId="25" xfId="4" applyNumberFormat="1" applyFont="1" applyBorder="1" applyAlignment="1">
      <alignment horizontal="right" vertical="center"/>
    </xf>
    <xf numFmtId="177" fontId="40" fillId="0" borderId="28" xfId="4" applyNumberFormat="1" applyFont="1" applyBorder="1" applyAlignment="1">
      <alignment horizontal="right" vertical="center"/>
    </xf>
    <xf numFmtId="180" fontId="40" fillId="0" borderId="44" xfId="4" applyNumberFormat="1" applyFont="1" applyFill="1" applyBorder="1" applyAlignment="1">
      <alignment horizontal="right" vertical="center"/>
    </xf>
    <xf numFmtId="0" fontId="30" fillId="0" borderId="25" xfId="4" applyFont="1" applyBorder="1" applyAlignment="1">
      <alignment horizontal="center" vertical="center" shrinkToFit="1"/>
    </xf>
    <xf numFmtId="0" fontId="30" fillId="0" borderId="50" xfId="4" applyFont="1" applyBorder="1" applyAlignment="1">
      <alignment horizontal="center" vertical="center" shrinkToFit="1"/>
    </xf>
    <xf numFmtId="178" fontId="40" fillId="0" borderId="47" xfId="4" applyNumberFormat="1" applyFont="1" applyBorder="1" applyAlignment="1">
      <alignment horizontal="right" vertical="center"/>
    </xf>
    <xf numFmtId="178" fontId="40" fillId="0" borderId="73" xfId="4" applyNumberFormat="1" applyFont="1" applyBorder="1" applyAlignment="1">
      <alignment horizontal="right" vertical="center"/>
    </xf>
    <xf numFmtId="178" fontId="40" fillId="0" borderId="72" xfId="4" applyNumberFormat="1" applyFont="1" applyBorder="1" applyAlignment="1">
      <alignment horizontal="right" vertical="center"/>
    </xf>
    <xf numFmtId="182" fontId="40" fillId="0" borderId="37" xfId="4" applyNumberFormat="1" applyFont="1" applyBorder="1" applyAlignment="1">
      <alignment horizontal="right" vertical="center"/>
    </xf>
    <xf numFmtId="178" fontId="40" fillId="0" borderId="17" xfId="4" applyNumberFormat="1" applyFont="1" applyBorder="1" applyAlignment="1">
      <alignment horizontal="right" vertical="center"/>
    </xf>
    <xf numFmtId="177" fontId="40" fillId="0" borderId="71" xfId="4" applyNumberFormat="1" applyFont="1" applyBorder="1" applyAlignment="1">
      <alignment horizontal="right" vertical="center"/>
    </xf>
    <xf numFmtId="180" fontId="40" fillId="0" borderId="72" xfId="4" applyNumberFormat="1" applyFont="1" applyFill="1" applyBorder="1" applyAlignment="1">
      <alignment horizontal="right" vertical="center"/>
    </xf>
    <xf numFmtId="0" fontId="30" fillId="0" borderId="17" xfId="4" applyFont="1" applyBorder="1" applyAlignment="1">
      <alignment horizontal="center" vertical="center" shrinkToFit="1"/>
    </xf>
    <xf numFmtId="0" fontId="30" fillId="0" borderId="60" xfId="4" applyFont="1" applyBorder="1" applyAlignment="1">
      <alignment horizontal="center" vertical="center" shrinkToFit="1"/>
    </xf>
    <xf numFmtId="178" fontId="38" fillId="0" borderId="47" xfId="4" applyNumberFormat="1" applyFont="1" applyBorder="1" applyAlignment="1">
      <alignment horizontal="right" vertical="center"/>
    </xf>
    <xf numFmtId="178" fontId="38" fillId="6" borderId="47" xfId="4" applyNumberFormat="1" applyFont="1" applyFill="1" applyBorder="1" applyAlignment="1">
      <alignment horizontal="right" vertical="center"/>
    </xf>
    <xf numFmtId="178" fontId="40" fillId="0" borderId="74" xfId="4" applyNumberFormat="1" applyFont="1" applyBorder="1" applyAlignment="1">
      <alignment horizontal="right" vertical="center"/>
    </xf>
    <xf numFmtId="0" fontId="30" fillId="0" borderId="74" xfId="4" applyFont="1" applyBorder="1" applyAlignment="1">
      <alignment horizontal="center" vertical="center" shrinkToFit="1"/>
    </xf>
    <xf numFmtId="178" fontId="38" fillId="6" borderId="42" xfId="4" applyNumberFormat="1" applyFont="1" applyFill="1" applyBorder="1" applyAlignment="1">
      <alignment horizontal="right" vertical="center"/>
    </xf>
    <xf numFmtId="180" fontId="40" fillId="0" borderId="72" xfId="4" applyNumberFormat="1" applyFont="1" applyBorder="1" applyAlignment="1">
      <alignment horizontal="right" vertical="center"/>
    </xf>
    <xf numFmtId="0" fontId="30" fillId="0" borderId="47" xfId="4" applyFont="1" applyBorder="1" applyAlignment="1">
      <alignment horizontal="center" vertical="center" shrinkToFit="1"/>
    </xf>
    <xf numFmtId="0" fontId="1" fillId="0" borderId="43" xfId="4" applyFont="1" applyBorder="1" applyAlignment="1">
      <alignment horizontal="center" vertical="center"/>
    </xf>
    <xf numFmtId="0" fontId="1" fillId="0" borderId="37" xfId="4" applyFont="1" applyBorder="1" applyAlignment="1">
      <alignment horizontal="center" vertical="center"/>
    </xf>
    <xf numFmtId="0" fontId="1" fillId="0" borderId="33" xfId="4" applyFont="1" applyBorder="1" applyAlignment="1">
      <alignment horizontal="center" vertical="center"/>
    </xf>
    <xf numFmtId="0" fontId="1" fillId="0" borderId="18" xfId="4" applyFont="1" applyBorder="1" applyAlignment="1">
      <alignment horizontal="center" vertical="center"/>
    </xf>
    <xf numFmtId="0" fontId="1" fillId="0" borderId="0" xfId="4" applyFont="1" applyAlignment="1">
      <alignment vertical="center"/>
    </xf>
    <xf numFmtId="0" fontId="1" fillId="0" borderId="0" xfId="4" applyFont="1" applyAlignment="1">
      <alignment horizontal="center" vertical="center"/>
    </xf>
    <xf numFmtId="180" fontId="1" fillId="0" borderId="0" xfId="4" applyNumberFormat="1" applyFont="1" applyAlignment="1">
      <alignment vertical="center"/>
    </xf>
    <xf numFmtId="0" fontId="9" fillId="0" borderId="0" xfId="4" applyFont="1" applyFill="1" applyAlignment="1">
      <alignment vertical="center"/>
    </xf>
    <xf numFmtId="0" fontId="30" fillId="0" borderId="0" xfId="4" applyFont="1" applyAlignment="1">
      <alignment vertical="center"/>
    </xf>
    <xf numFmtId="178" fontId="30" fillId="0" borderId="0" xfId="4" applyNumberFormat="1" applyFont="1" applyAlignment="1">
      <alignment horizontal="center" vertical="center"/>
    </xf>
    <xf numFmtId="178" fontId="1" fillId="0" borderId="0" xfId="4" applyNumberFormat="1" applyFont="1" applyAlignment="1">
      <alignment horizontal="center" vertical="center"/>
    </xf>
    <xf numFmtId="178" fontId="30" fillId="0" borderId="0" xfId="4" applyNumberFormat="1" applyFont="1" applyAlignment="1">
      <alignment horizontal="center"/>
    </xf>
    <xf numFmtId="182" fontId="40" fillId="0" borderId="43" xfId="4" applyNumberFormat="1" applyFont="1" applyBorder="1" applyAlignment="1">
      <alignment horizontal="right"/>
    </xf>
    <xf numFmtId="178" fontId="40" fillId="0" borderId="25" xfId="4" applyNumberFormat="1" applyFont="1" applyBorder="1" applyAlignment="1">
      <alignment horizontal="right"/>
    </xf>
    <xf numFmtId="177" fontId="40" fillId="0" borderId="28" xfId="4" applyNumberFormat="1" applyFont="1" applyBorder="1" applyAlignment="1">
      <alignment horizontal="right"/>
    </xf>
    <xf numFmtId="180" fontId="40" fillId="0" borderId="44" xfId="4" applyNumberFormat="1" applyFont="1" applyFill="1" applyBorder="1" applyAlignment="1">
      <alignment horizontal="right"/>
    </xf>
    <xf numFmtId="0" fontId="30" fillId="0" borderId="25" xfId="4" applyFont="1" applyBorder="1" applyAlignment="1">
      <alignment horizontal="center" shrinkToFit="1"/>
    </xf>
    <xf numFmtId="0" fontId="30" fillId="0" borderId="50" xfId="4" applyFont="1" applyBorder="1" applyAlignment="1">
      <alignment horizontal="center" shrinkToFit="1"/>
    </xf>
    <xf numFmtId="182" fontId="40" fillId="0" borderId="37" xfId="4" applyNumberFormat="1" applyFont="1" applyBorder="1" applyAlignment="1">
      <alignment horizontal="right"/>
    </xf>
    <xf numFmtId="178" fontId="40" fillId="0" borderId="17" xfId="4" applyNumberFormat="1" applyFont="1" applyBorder="1" applyAlignment="1">
      <alignment horizontal="right"/>
    </xf>
    <xf numFmtId="177" fontId="40" fillId="0" borderId="71" xfId="4" applyNumberFormat="1" applyFont="1" applyBorder="1" applyAlignment="1">
      <alignment horizontal="right"/>
    </xf>
    <xf numFmtId="180" fontId="40" fillId="0" borderId="72" xfId="4" applyNumberFormat="1" applyFont="1" applyFill="1" applyBorder="1" applyAlignment="1">
      <alignment horizontal="right"/>
    </xf>
    <xf numFmtId="0" fontId="30" fillId="0" borderId="17" xfId="4" applyFont="1" applyBorder="1" applyAlignment="1">
      <alignment horizontal="center" shrinkToFit="1"/>
    </xf>
    <xf numFmtId="0" fontId="30" fillId="0" borderId="60" xfId="4" applyFont="1" applyBorder="1" applyAlignment="1">
      <alignment horizontal="center" shrinkToFit="1"/>
    </xf>
    <xf numFmtId="178" fontId="1" fillId="0" borderId="0" xfId="4" applyNumberFormat="1" applyFont="1" applyAlignment="1">
      <alignment horizontal="center"/>
    </xf>
    <xf numFmtId="182" fontId="38" fillId="0" borderId="37" xfId="4" applyNumberFormat="1" applyFont="1" applyBorder="1" applyAlignment="1"/>
    <xf numFmtId="178" fontId="38" fillId="0" borderId="17" xfId="4" applyNumberFormat="1" applyFont="1" applyBorder="1" applyAlignment="1"/>
    <xf numFmtId="177" fontId="38" fillId="0" borderId="71" xfId="4" applyNumberFormat="1" applyFont="1" applyBorder="1" applyAlignment="1"/>
    <xf numFmtId="180" fontId="38" fillId="0" borderId="72" xfId="4" applyNumberFormat="1" applyFont="1" applyBorder="1" applyAlignment="1"/>
    <xf numFmtId="177" fontId="38" fillId="0" borderId="73" xfId="4" applyNumberFormat="1" applyFont="1" applyBorder="1" applyAlignment="1"/>
    <xf numFmtId="0" fontId="1" fillId="0" borderId="17" xfId="4" applyFont="1" applyBorder="1" applyAlignment="1">
      <alignment horizontal="center" shrinkToFit="1"/>
    </xf>
    <xf numFmtId="0" fontId="1" fillId="0" borderId="60" xfId="4" applyFont="1" applyBorder="1" applyAlignment="1">
      <alignment horizontal="center" shrinkToFit="1"/>
    </xf>
    <xf numFmtId="180" fontId="38" fillId="0" borderId="73" xfId="4" applyNumberFormat="1" applyFont="1" applyBorder="1" applyAlignment="1"/>
    <xf numFmtId="0" fontId="1" fillId="0" borderId="47" xfId="4" applyFont="1" applyBorder="1" applyAlignment="1">
      <alignment horizontal="center" shrinkToFit="1"/>
    </xf>
    <xf numFmtId="182" fontId="38" fillId="6" borderId="33" xfId="4" applyNumberFormat="1" applyFont="1" applyFill="1" applyBorder="1" applyAlignment="1"/>
    <xf numFmtId="178" fontId="38" fillId="6" borderId="18" xfId="4" applyNumberFormat="1" applyFont="1" applyFill="1" applyBorder="1" applyAlignment="1"/>
    <xf numFmtId="177" fontId="38" fillId="6" borderId="39" xfId="4" applyNumberFormat="1" applyFont="1" applyFill="1" applyBorder="1" applyAlignment="1"/>
    <xf numFmtId="180" fontId="38" fillId="6" borderId="38" xfId="4" applyNumberFormat="1" applyFont="1" applyFill="1" applyBorder="1" applyAlignment="1"/>
    <xf numFmtId="0" fontId="30" fillId="0" borderId="74" xfId="4" applyFont="1" applyBorder="1" applyAlignment="1">
      <alignment horizontal="center" shrinkToFit="1"/>
    </xf>
    <xf numFmtId="177" fontId="38" fillId="6" borderId="19" xfId="4" applyNumberFormat="1" applyFont="1" applyFill="1" applyBorder="1" applyAlignment="1"/>
    <xf numFmtId="180" fontId="40" fillId="0" borderId="72" xfId="4" applyNumberFormat="1" applyFont="1" applyBorder="1" applyAlignment="1">
      <alignment horizontal="right"/>
    </xf>
    <xf numFmtId="0" fontId="30" fillId="0" borderId="47" xfId="4" applyFont="1" applyBorder="1" applyAlignment="1">
      <alignment horizontal="center" shrinkToFit="1"/>
    </xf>
    <xf numFmtId="0" fontId="1" fillId="0" borderId="43" xfId="4" applyFont="1" applyBorder="1" applyAlignment="1">
      <alignment horizontal="center"/>
    </xf>
    <xf numFmtId="0" fontId="1" fillId="0" borderId="25" xfId="4" applyFont="1" applyBorder="1" applyAlignment="1">
      <alignment horizontal="center" shrinkToFit="1"/>
    </xf>
    <xf numFmtId="0" fontId="1" fillId="0" borderId="37" xfId="4" applyFont="1" applyBorder="1" applyAlignment="1">
      <alignment horizontal="center"/>
    </xf>
    <xf numFmtId="3" fontId="11" fillId="0" borderId="55" xfId="4" applyNumberFormat="1" applyFont="1" applyFill="1" applyBorder="1" applyAlignment="1">
      <alignment horizontal="right" vertical="center"/>
    </xf>
    <xf numFmtId="181" fontId="11" fillId="0" borderId="61" xfId="4" applyNumberFormat="1" applyFont="1" applyFill="1" applyBorder="1" applyAlignment="1">
      <alignment vertical="center"/>
    </xf>
    <xf numFmtId="178" fontId="11" fillId="0" borderId="61" xfId="4" applyNumberFormat="1" applyFont="1" applyFill="1" applyBorder="1" applyAlignment="1">
      <alignment vertical="center"/>
    </xf>
    <xf numFmtId="3" fontId="11" fillId="0" borderId="61" xfId="4" applyNumberFormat="1" applyFont="1" applyFill="1" applyBorder="1" applyAlignment="1">
      <alignment horizontal="right" vertical="center"/>
    </xf>
    <xf numFmtId="3" fontId="17" fillId="0" borderId="61" xfId="5" applyNumberFormat="1" applyFont="1" applyFill="1" applyBorder="1" applyAlignment="1">
      <alignment horizontal="right" vertical="center"/>
    </xf>
    <xf numFmtId="3" fontId="17" fillId="0" borderId="50" xfId="5" applyNumberFormat="1" applyFont="1" applyFill="1" applyBorder="1" applyAlignment="1">
      <alignment vertical="center"/>
    </xf>
    <xf numFmtId="0" fontId="11" fillId="0" borderId="50" xfId="4" applyFont="1" applyFill="1" applyBorder="1" applyAlignment="1">
      <alignment vertical="center"/>
    </xf>
    <xf numFmtId="181" fontId="11" fillId="0" borderId="50" xfId="4" applyNumberFormat="1" applyFont="1" applyFill="1" applyBorder="1" applyAlignment="1">
      <alignment vertical="center"/>
    </xf>
    <xf numFmtId="178" fontId="11" fillId="0" borderId="50" xfId="4" applyNumberFormat="1" applyFont="1" applyFill="1" applyBorder="1" applyAlignment="1">
      <alignment vertical="center"/>
    </xf>
    <xf numFmtId="3" fontId="11" fillId="0" borderId="50" xfId="4" applyNumberFormat="1" applyFont="1" applyFill="1" applyBorder="1" applyAlignment="1">
      <alignment horizontal="right" vertical="center"/>
    </xf>
    <xf numFmtId="3" fontId="27" fillId="0" borderId="50" xfId="4" applyNumberFormat="1" applyFont="1" applyFill="1" applyBorder="1" applyAlignment="1">
      <alignment vertical="center"/>
    </xf>
    <xf numFmtId="0" fontId="1" fillId="0" borderId="0" xfId="1" applyAlignment="1">
      <alignment vertical="center"/>
    </xf>
    <xf numFmtId="0" fontId="41" fillId="0" borderId="0" xfId="1" applyFont="1" applyFill="1" applyAlignment="1">
      <alignment vertical="center"/>
    </xf>
    <xf numFmtId="0" fontId="42" fillId="0" borderId="0" xfId="1" applyFont="1" applyFill="1" applyAlignment="1">
      <alignment vertical="center"/>
    </xf>
    <xf numFmtId="183" fontId="38" fillId="0" borderId="0" xfId="1" applyNumberFormat="1" applyFont="1" applyAlignment="1">
      <alignment vertical="center"/>
    </xf>
    <xf numFmtId="0" fontId="38" fillId="0" borderId="0" xfId="1" applyFont="1" applyAlignment="1">
      <alignment vertical="center"/>
    </xf>
    <xf numFmtId="0" fontId="43" fillId="0" borderId="0" xfId="1" applyFont="1" applyAlignment="1">
      <alignment vertical="center"/>
    </xf>
    <xf numFmtId="184" fontId="41" fillId="0" borderId="83" xfId="1" applyNumberFormat="1" applyFont="1" applyBorder="1" applyAlignment="1">
      <alignment vertical="center"/>
    </xf>
    <xf numFmtId="184" fontId="41" fillId="0" borderId="84" xfId="1" applyNumberFormat="1" applyFont="1" applyBorder="1" applyAlignment="1">
      <alignment vertical="center"/>
    </xf>
    <xf numFmtId="184" fontId="41" fillId="0" borderId="85" xfId="1" applyNumberFormat="1" applyFont="1" applyBorder="1" applyAlignment="1">
      <alignment vertical="center"/>
    </xf>
    <xf numFmtId="185" fontId="41" fillId="0" borderId="83" xfId="1" applyNumberFormat="1" applyFont="1" applyBorder="1" applyAlignment="1">
      <alignment vertical="center"/>
    </xf>
    <xf numFmtId="178" fontId="41" fillId="0" borderId="84" xfId="1" applyNumberFormat="1" applyFont="1" applyBorder="1" applyAlignment="1">
      <alignment vertical="center"/>
    </xf>
    <xf numFmtId="177" fontId="41" fillId="0" borderId="84" xfId="1" applyNumberFormat="1" applyFont="1" applyBorder="1" applyAlignment="1">
      <alignment vertical="center"/>
    </xf>
    <xf numFmtId="177" fontId="41" fillId="0" borderId="85" xfId="1" applyNumberFormat="1" applyFont="1" applyBorder="1" applyAlignment="1">
      <alignment vertical="center"/>
    </xf>
    <xf numFmtId="177" fontId="41" fillId="0" borderId="86" xfId="1" applyNumberFormat="1" applyFont="1" applyBorder="1" applyAlignment="1">
      <alignment vertical="center"/>
    </xf>
    <xf numFmtId="0" fontId="44" fillId="0" borderId="69" xfId="1" applyFont="1" applyBorder="1" applyAlignment="1">
      <alignment horizontal="right" vertical="center"/>
    </xf>
    <xf numFmtId="0" fontId="1" fillId="0" borderId="87" xfId="1" applyBorder="1" applyAlignment="1">
      <alignment vertical="center"/>
    </xf>
    <xf numFmtId="0" fontId="6" fillId="0" borderId="87" xfId="1" applyFont="1" applyBorder="1" applyAlignment="1">
      <alignment vertical="center"/>
    </xf>
    <xf numFmtId="0" fontId="1" fillId="0" borderId="88" xfId="1" applyBorder="1" applyAlignment="1">
      <alignment vertical="center"/>
    </xf>
    <xf numFmtId="0" fontId="1" fillId="0" borderId="25" xfId="1" applyBorder="1" applyAlignment="1">
      <alignment vertical="center"/>
    </xf>
    <xf numFmtId="184" fontId="42" fillId="0" borderId="19" xfId="1" applyNumberFormat="1" applyFont="1" applyBorder="1" applyAlignment="1">
      <alignment vertical="center"/>
    </xf>
    <xf numFmtId="184" fontId="42" fillId="0" borderId="10" xfId="1" applyNumberFormat="1" applyFont="1" applyBorder="1" applyAlignment="1">
      <alignment vertical="center"/>
    </xf>
    <xf numFmtId="184" fontId="42" fillId="0" borderId="9" xfId="1" applyNumberFormat="1" applyFont="1" applyBorder="1" applyAlignment="1">
      <alignment vertical="center"/>
    </xf>
    <xf numFmtId="185" fontId="42" fillId="0" borderId="19" xfId="1" applyNumberFormat="1" applyFont="1" applyBorder="1" applyAlignment="1">
      <alignment vertical="center"/>
    </xf>
    <xf numFmtId="178" fontId="42" fillId="0" borderId="10" xfId="1" applyNumberFormat="1" applyFont="1" applyBorder="1" applyAlignment="1">
      <alignment vertical="center"/>
    </xf>
    <xf numFmtId="177" fontId="42" fillId="0" borderId="10" xfId="1" applyNumberFormat="1" applyFont="1" applyBorder="1" applyAlignment="1">
      <alignment vertical="center"/>
    </xf>
    <xf numFmtId="177" fontId="42" fillId="0" borderId="18" xfId="1" applyNumberFormat="1" applyFont="1" applyBorder="1" applyAlignment="1">
      <alignment vertical="center"/>
    </xf>
    <xf numFmtId="0" fontId="5" fillId="0" borderId="7" xfId="1" applyFont="1" applyBorder="1" applyAlignment="1">
      <alignment vertical="center"/>
    </xf>
    <xf numFmtId="0" fontId="5" fillId="0" borderId="18" xfId="1" applyFont="1" applyBorder="1" applyAlignment="1">
      <alignment vertical="center"/>
    </xf>
    <xf numFmtId="0" fontId="44" fillId="0" borderId="89" xfId="1" applyFont="1" applyBorder="1" applyAlignment="1">
      <alignment horizontal="right" vertical="center"/>
    </xf>
    <xf numFmtId="0" fontId="1" fillId="0" borderId="87" xfId="1" applyBorder="1" applyAlignment="1">
      <alignment horizontal="center" vertical="center"/>
    </xf>
    <xf numFmtId="184" fontId="41" fillId="0" borderId="21" xfId="1" applyNumberFormat="1" applyFont="1" applyBorder="1" applyAlignment="1">
      <alignment vertical="center"/>
    </xf>
    <xf numFmtId="184" fontId="41" fillId="0" borderId="20" xfId="1" applyNumberFormat="1" applyFont="1" applyBorder="1" applyAlignment="1">
      <alignment vertical="center"/>
    </xf>
    <xf numFmtId="184" fontId="41" fillId="0" borderId="22" xfId="1" applyNumberFormat="1" applyFont="1" applyBorder="1" applyAlignment="1">
      <alignment vertical="center"/>
    </xf>
    <xf numFmtId="185" fontId="41" fillId="0" borderId="21" xfId="1" applyNumberFormat="1" applyFont="1" applyBorder="1" applyAlignment="1">
      <alignment vertical="center"/>
    </xf>
    <xf numFmtId="178" fontId="41" fillId="0" borderId="20" xfId="1" applyNumberFormat="1" applyFont="1" applyBorder="1" applyAlignment="1">
      <alignment vertical="center"/>
    </xf>
    <xf numFmtId="177" fontId="41" fillId="0" borderId="20" xfId="1" applyNumberFormat="1" applyFont="1" applyBorder="1" applyAlignment="1">
      <alignment vertical="center"/>
    </xf>
    <xf numFmtId="177" fontId="41" fillId="0" borderId="22" xfId="1" applyNumberFormat="1" applyFont="1" applyBorder="1" applyAlignment="1">
      <alignment vertical="center"/>
    </xf>
    <xf numFmtId="177" fontId="41" fillId="0" borderId="65" xfId="1" applyNumberFormat="1" applyFont="1" applyBorder="1" applyAlignment="1">
      <alignment vertical="center"/>
    </xf>
    <xf numFmtId="0" fontId="1" fillId="0" borderId="89" xfId="1" applyBorder="1" applyAlignment="1">
      <alignment vertical="center"/>
    </xf>
    <xf numFmtId="0" fontId="1" fillId="0" borderId="89" xfId="1" applyBorder="1" applyAlignment="1">
      <alignment horizontal="center" vertical="center"/>
    </xf>
    <xf numFmtId="0" fontId="1" fillId="0" borderId="90" xfId="1" applyBorder="1" applyAlignment="1">
      <alignment vertical="center"/>
    </xf>
    <xf numFmtId="0" fontId="1" fillId="0" borderId="17" xfId="1" applyBorder="1" applyAlignment="1">
      <alignment vertical="center"/>
    </xf>
    <xf numFmtId="0" fontId="45" fillId="0" borderId="89" xfId="1" applyFont="1" applyBorder="1" applyAlignment="1">
      <alignment vertical="center"/>
    </xf>
    <xf numFmtId="0" fontId="46" fillId="0" borderId="7" xfId="1" applyFont="1" applyBorder="1" applyAlignment="1">
      <alignment vertical="center"/>
    </xf>
    <xf numFmtId="0" fontId="5" fillId="0" borderId="7" xfId="1" applyFont="1" applyBorder="1" applyAlignment="1">
      <alignment horizontal="center" vertical="center"/>
    </xf>
    <xf numFmtId="0" fontId="5" fillId="0" borderId="17" xfId="1" applyFont="1" applyBorder="1" applyAlignment="1">
      <alignment vertical="center"/>
    </xf>
    <xf numFmtId="177" fontId="42" fillId="0" borderId="9" xfId="1" applyNumberFormat="1" applyFont="1" applyBorder="1" applyAlignment="1">
      <alignment vertical="center"/>
    </xf>
    <xf numFmtId="184" fontId="41" fillId="0" borderId="28" xfId="1" applyNumberFormat="1" applyFont="1" applyBorder="1" applyAlignment="1">
      <alignment vertical="center"/>
    </xf>
    <xf numFmtId="184" fontId="41" fillId="0" borderId="27" xfId="1" applyNumberFormat="1" applyFont="1" applyBorder="1" applyAlignment="1">
      <alignment vertical="center"/>
    </xf>
    <xf numFmtId="184" fontId="41" fillId="0" borderId="29" xfId="1" applyNumberFormat="1" applyFont="1" applyBorder="1" applyAlignment="1">
      <alignment vertical="center"/>
    </xf>
    <xf numFmtId="185" fontId="41" fillId="0" borderId="28" xfId="1" applyNumberFormat="1" applyFont="1" applyBorder="1" applyAlignment="1">
      <alignment vertical="center"/>
    </xf>
    <xf numFmtId="178" fontId="41" fillId="0" borderId="27" xfId="1" applyNumberFormat="1" applyFont="1" applyBorder="1" applyAlignment="1">
      <alignment vertical="center"/>
    </xf>
    <xf numFmtId="177" fontId="41" fillId="0" borderId="27" xfId="1" applyNumberFormat="1" applyFont="1" applyBorder="1" applyAlignment="1">
      <alignment vertical="center"/>
    </xf>
    <xf numFmtId="177" fontId="41" fillId="0" borderId="29" xfId="1" applyNumberFormat="1" applyFont="1" applyBorder="1" applyAlignment="1">
      <alignment vertical="center"/>
    </xf>
    <xf numFmtId="177" fontId="41" fillId="0" borderId="25" xfId="1" applyNumberFormat="1" applyFont="1" applyBorder="1" applyAlignment="1">
      <alignment vertical="center"/>
    </xf>
    <xf numFmtId="0" fontId="1" fillId="0" borderId="68" xfId="1" applyBorder="1" applyAlignment="1">
      <alignment vertical="center"/>
    </xf>
    <xf numFmtId="0" fontId="1" fillId="0" borderId="26" xfId="1" applyBorder="1" applyAlignment="1">
      <alignment vertical="center"/>
    </xf>
    <xf numFmtId="0" fontId="45" fillId="0" borderId="87" xfId="1" applyFont="1" applyBorder="1" applyAlignment="1">
      <alignment vertical="center"/>
    </xf>
    <xf numFmtId="184" fontId="42" fillId="0" borderId="71" xfId="1" applyNumberFormat="1" applyFont="1" applyBorder="1" applyAlignment="1">
      <alignment vertical="center"/>
    </xf>
    <xf numFmtId="184" fontId="42" fillId="0" borderId="91" xfId="1" applyNumberFormat="1" applyFont="1" applyBorder="1" applyAlignment="1">
      <alignment vertical="center"/>
    </xf>
    <xf numFmtId="184" fontId="42" fillId="0" borderId="92" xfId="1" applyNumberFormat="1" applyFont="1" applyBorder="1" applyAlignment="1">
      <alignment vertical="center"/>
    </xf>
    <xf numFmtId="185" fontId="42" fillId="0" borderId="71" xfId="1" applyNumberFormat="1" applyFont="1" applyBorder="1" applyAlignment="1">
      <alignment vertical="center"/>
    </xf>
    <xf numFmtId="178" fontId="42" fillId="0" borderId="91" xfId="1" applyNumberFormat="1" applyFont="1" applyBorder="1" applyAlignment="1">
      <alignment vertical="center"/>
    </xf>
    <xf numFmtId="177" fontId="42" fillId="0" borderId="91" xfId="1" applyNumberFormat="1" applyFont="1" applyBorder="1" applyAlignment="1">
      <alignment vertical="center"/>
    </xf>
    <xf numFmtId="177" fontId="42" fillId="0" borderId="17" xfId="1" applyNumberFormat="1" applyFont="1" applyBorder="1" applyAlignment="1">
      <alignment vertical="center"/>
    </xf>
    <xf numFmtId="0" fontId="5" fillId="0" borderId="0" xfId="1" applyFont="1" applyBorder="1" applyAlignment="1">
      <alignment vertical="center"/>
    </xf>
    <xf numFmtId="0" fontId="1" fillId="0" borderId="0" xfId="1" applyFont="1" applyAlignment="1">
      <alignment vertical="center"/>
    </xf>
    <xf numFmtId="0" fontId="0" fillId="0" borderId="0" xfId="2" applyFont="1"/>
    <xf numFmtId="0" fontId="0" fillId="0" borderId="0" xfId="2" applyFont="1" applyAlignment="1">
      <alignment horizontal="center"/>
    </xf>
    <xf numFmtId="180" fontId="0" fillId="0" borderId="0" xfId="2" applyNumberFormat="1" applyFont="1"/>
    <xf numFmtId="186" fontId="38" fillId="0" borderId="82" xfId="2" applyNumberFormat="1" applyFont="1" applyBorder="1" applyAlignment="1">
      <alignment horizontal="right" vertical="center"/>
    </xf>
    <xf numFmtId="186" fontId="38" fillId="0" borderId="77" xfId="2" applyNumberFormat="1" applyFont="1" applyBorder="1" applyAlignment="1">
      <alignment horizontal="right" vertical="center"/>
    </xf>
    <xf numFmtId="186" fontId="38" fillId="0" borderId="79" xfId="2" applyNumberFormat="1" applyFont="1" applyBorder="1" applyAlignment="1">
      <alignment horizontal="right" vertical="center"/>
    </xf>
    <xf numFmtId="182" fontId="38" fillId="0" borderId="43" xfId="2" applyNumberFormat="1" applyFont="1" applyBorder="1" applyAlignment="1">
      <alignment horizontal="right" vertical="center"/>
    </xf>
    <xf numFmtId="178" fontId="38" fillId="0" borderId="25" xfId="2" applyNumberFormat="1" applyFont="1" applyBorder="1" applyAlignment="1">
      <alignment horizontal="right" vertical="center"/>
    </xf>
    <xf numFmtId="177" fontId="38" fillId="0" borderId="28" xfId="2" applyNumberFormat="1" applyFont="1" applyBorder="1" applyAlignment="1">
      <alignment horizontal="right" vertical="center"/>
    </xf>
    <xf numFmtId="180" fontId="38" fillId="0" borderId="44" xfId="2" applyNumberFormat="1" applyFont="1" applyFill="1" applyBorder="1" applyAlignment="1">
      <alignment horizontal="right" vertical="center"/>
    </xf>
    <xf numFmtId="0" fontId="0" fillId="0" borderId="94" xfId="2" applyFont="1" applyBorder="1" applyAlignment="1">
      <alignment horizontal="center" vertical="center" shrinkToFit="1"/>
    </xf>
    <xf numFmtId="0" fontId="0" fillId="0" borderId="25" xfId="2" applyFont="1" applyBorder="1" applyAlignment="1">
      <alignment horizontal="center" vertical="center" shrinkToFit="1"/>
    </xf>
    <xf numFmtId="186" fontId="38" fillId="0" borderId="47" xfId="2" applyNumberFormat="1" applyFont="1" applyBorder="1" applyAlignment="1">
      <alignment horizontal="right" vertical="center"/>
    </xf>
    <xf numFmtId="186" fontId="38" fillId="0" borderId="73" xfId="2" applyNumberFormat="1" applyFont="1" applyBorder="1" applyAlignment="1">
      <alignment horizontal="right" vertical="center"/>
    </xf>
    <xf numFmtId="186" fontId="38" fillId="0" borderId="72" xfId="2" applyNumberFormat="1" applyFont="1" applyBorder="1" applyAlignment="1">
      <alignment horizontal="right" vertical="center"/>
    </xf>
    <xf numFmtId="182" fontId="38" fillId="0" borderId="37" xfId="2" applyNumberFormat="1" applyFont="1" applyBorder="1" applyAlignment="1">
      <alignment horizontal="right" vertical="center"/>
    </xf>
    <xf numFmtId="178" fontId="38" fillId="0" borderId="17" xfId="2" applyNumberFormat="1" applyFont="1" applyBorder="1" applyAlignment="1">
      <alignment horizontal="right" vertical="center"/>
    </xf>
    <xf numFmtId="177" fontId="38" fillId="0" borderId="71" xfId="2" applyNumberFormat="1" applyFont="1" applyBorder="1" applyAlignment="1">
      <alignment horizontal="right" vertical="center"/>
    </xf>
    <xf numFmtId="180" fontId="38" fillId="0" borderId="72" xfId="2" applyNumberFormat="1" applyFont="1" applyFill="1" applyBorder="1" applyAlignment="1">
      <alignment horizontal="right" vertical="center"/>
    </xf>
    <xf numFmtId="0" fontId="0" fillId="0" borderId="95" xfId="2" applyFont="1" applyBorder="1" applyAlignment="1">
      <alignment horizontal="center" vertical="center" shrinkToFit="1"/>
    </xf>
    <xf numFmtId="0" fontId="0" fillId="0" borderId="17" xfId="2" applyFont="1" applyBorder="1" applyAlignment="1">
      <alignment horizontal="center" vertical="center" shrinkToFit="1"/>
    </xf>
    <xf numFmtId="182" fontId="38" fillId="0" borderId="37" xfId="2" applyNumberFormat="1" applyFont="1" applyBorder="1" applyAlignment="1">
      <alignment vertical="center"/>
    </xf>
    <xf numFmtId="178" fontId="38" fillId="0" borderId="17" xfId="2" applyNumberFormat="1" applyFont="1" applyBorder="1" applyAlignment="1">
      <alignment vertical="center"/>
    </xf>
    <xf numFmtId="177" fontId="38" fillId="0" borderId="73" xfId="2" applyNumberFormat="1" applyFont="1" applyBorder="1" applyAlignment="1">
      <alignment vertical="center"/>
    </xf>
    <xf numFmtId="180" fontId="38" fillId="0" borderId="72" xfId="2" applyNumberFormat="1" applyFont="1" applyBorder="1" applyAlignment="1">
      <alignment vertical="center"/>
    </xf>
    <xf numFmtId="180" fontId="38" fillId="0" borderId="73" xfId="2" applyNumberFormat="1" applyFont="1" applyBorder="1" applyAlignment="1">
      <alignment vertical="center"/>
    </xf>
    <xf numFmtId="186" fontId="38" fillId="0" borderId="96" xfId="2" applyNumberFormat="1" applyFont="1" applyBorder="1" applyAlignment="1">
      <alignment horizontal="right" vertical="center"/>
    </xf>
    <xf numFmtId="186" fontId="38" fillId="0" borderId="97" xfId="2" applyNumberFormat="1" applyFont="1" applyBorder="1" applyAlignment="1">
      <alignment horizontal="right" vertical="center"/>
    </xf>
    <xf numFmtId="186" fontId="38" fillId="0" borderId="98" xfId="2" applyNumberFormat="1" applyFont="1" applyBorder="1" applyAlignment="1">
      <alignment horizontal="right" vertical="center"/>
    </xf>
    <xf numFmtId="182" fontId="38" fillId="0" borderId="99" xfId="2" applyNumberFormat="1" applyFont="1" applyBorder="1" applyAlignment="1">
      <alignment vertical="center"/>
    </xf>
    <xf numFmtId="178" fontId="38" fillId="0" borderId="100" xfId="2" applyNumberFormat="1" applyFont="1" applyBorder="1" applyAlignment="1">
      <alignment vertical="center"/>
    </xf>
    <xf numFmtId="177" fontId="38" fillId="0" borderId="97" xfId="2" applyNumberFormat="1" applyFont="1" applyBorder="1" applyAlignment="1">
      <alignment vertical="center"/>
    </xf>
    <xf numFmtId="180" fontId="38" fillId="0" borderId="98" xfId="2" applyNumberFormat="1" applyFont="1" applyBorder="1" applyAlignment="1">
      <alignment vertical="center"/>
    </xf>
    <xf numFmtId="0" fontId="0" fillId="0" borderId="101" xfId="2" applyFont="1" applyBorder="1" applyAlignment="1">
      <alignment horizontal="center" vertical="center" shrinkToFit="1"/>
    </xf>
    <xf numFmtId="186" fontId="38" fillId="6" borderId="47" xfId="2" applyNumberFormat="1" applyFont="1" applyFill="1" applyBorder="1" applyAlignment="1">
      <alignment horizontal="right" vertical="center"/>
    </xf>
    <xf numFmtId="186" fontId="38" fillId="6" borderId="39" xfId="2" applyNumberFormat="1" applyFont="1" applyFill="1" applyBorder="1" applyAlignment="1">
      <alignment horizontal="right" vertical="center"/>
    </xf>
    <xf numFmtId="186" fontId="38" fillId="6" borderId="38" xfId="2" applyNumberFormat="1" applyFont="1" applyFill="1" applyBorder="1" applyAlignment="1">
      <alignment horizontal="right" vertical="center"/>
    </xf>
    <xf numFmtId="182" fontId="38" fillId="6" borderId="33" xfId="2" applyNumberFormat="1" applyFont="1" applyFill="1" applyBorder="1" applyAlignment="1">
      <alignment vertical="center"/>
    </xf>
    <xf numFmtId="178" fontId="38" fillId="6" borderId="18" xfId="2" applyNumberFormat="1" applyFont="1" applyFill="1" applyBorder="1" applyAlignment="1">
      <alignment vertical="center"/>
    </xf>
    <xf numFmtId="177" fontId="38" fillId="6" borderId="39" xfId="2" applyNumberFormat="1" applyFont="1" applyFill="1" applyBorder="1" applyAlignment="1">
      <alignment vertical="center"/>
    </xf>
    <xf numFmtId="180" fontId="38" fillId="6" borderId="38" xfId="2" applyNumberFormat="1" applyFont="1" applyFill="1" applyBorder="1" applyAlignment="1">
      <alignment vertical="center"/>
    </xf>
    <xf numFmtId="0" fontId="9" fillId="6" borderId="33" xfId="2" applyFont="1" applyFill="1" applyBorder="1" applyAlignment="1">
      <alignment vertical="center" shrinkToFit="1"/>
    </xf>
    <xf numFmtId="0" fontId="0" fillId="6" borderId="18" xfId="2" applyFont="1" applyFill="1" applyBorder="1" applyAlignment="1">
      <alignment vertical="center"/>
    </xf>
    <xf numFmtId="186" fontId="38" fillId="0" borderId="74" xfId="2" applyNumberFormat="1" applyFont="1" applyBorder="1" applyAlignment="1">
      <alignment horizontal="right" vertical="center"/>
    </xf>
    <xf numFmtId="186" fontId="38" fillId="0" borderId="26" xfId="2" applyNumberFormat="1" applyFont="1" applyBorder="1" applyAlignment="1">
      <alignment horizontal="right" vertical="center"/>
    </xf>
    <xf numFmtId="186" fontId="38" fillId="0" borderId="44" xfId="2" applyNumberFormat="1" applyFont="1" applyBorder="1" applyAlignment="1">
      <alignment horizontal="right" vertical="center"/>
    </xf>
    <xf numFmtId="186" fontId="38" fillId="6" borderId="42" xfId="2" applyNumberFormat="1" applyFont="1" applyFill="1" applyBorder="1" applyAlignment="1">
      <alignment horizontal="right" vertical="center"/>
    </xf>
    <xf numFmtId="177" fontId="38" fillId="6" borderId="19" xfId="2" applyNumberFormat="1" applyFont="1" applyFill="1" applyBorder="1" applyAlignment="1">
      <alignment vertical="center"/>
    </xf>
    <xf numFmtId="180" fontId="38" fillId="0" borderId="44" xfId="2" applyNumberFormat="1" applyFont="1" applyBorder="1" applyAlignment="1">
      <alignment horizontal="right" vertical="center"/>
    </xf>
    <xf numFmtId="184" fontId="38" fillId="0" borderId="96" xfId="2" applyNumberFormat="1" applyFont="1" applyBorder="1" applyAlignment="1">
      <alignment horizontal="right" vertical="center"/>
    </xf>
    <xf numFmtId="184" fontId="38" fillId="0" borderId="97" xfId="2" applyNumberFormat="1" applyFont="1" applyBorder="1" applyAlignment="1">
      <alignment horizontal="right" vertical="center"/>
    </xf>
    <xf numFmtId="184" fontId="38" fillId="0" borderId="98" xfId="2" applyNumberFormat="1" applyFont="1" applyBorder="1" applyAlignment="1">
      <alignment horizontal="right" vertical="center"/>
    </xf>
    <xf numFmtId="184" fontId="38" fillId="6" borderId="47" xfId="2" applyNumberFormat="1" applyFont="1" applyFill="1" applyBorder="1" applyAlignment="1">
      <alignment horizontal="right" vertical="center"/>
    </xf>
    <xf numFmtId="184" fontId="38" fillId="6" borderId="39" xfId="2" applyNumberFormat="1" applyFont="1" applyFill="1" applyBorder="1" applyAlignment="1">
      <alignment horizontal="right" vertical="center"/>
    </xf>
    <xf numFmtId="184" fontId="38" fillId="6" borderId="38" xfId="2" applyNumberFormat="1" applyFont="1" applyFill="1" applyBorder="1" applyAlignment="1">
      <alignment horizontal="right" vertical="center"/>
    </xf>
    <xf numFmtId="0" fontId="0" fillId="0" borderId="46" xfId="2" applyFont="1" applyBorder="1" applyAlignment="1">
      <alignment horizontal="center" vertical="center"/>
    </xf>
    <xf numFmtId="0" fontId="0" fillId="0" borderId="45" xfId="2" applyFont="1" applyBorder="1" applyAlignment="1">
      <alignment horizontal="center" vertical="center"/>
    </xf>
    <xf numFmtId="0" fontId="0" fillId="0" borderId="43" xfId="2" applyFont="1" applyBorder="1" applyAlignment="1">
      <alignment horizontal="center" vertical="center"/>
    </xf>
    <xf numFmtId="0" fontId="0" fillId="0" borderId="37" xfId="2" applyFont="1" applyBorder="1" applyAlignment="1">
      <alignment horizontal="center" vertical="center"/>
    </xf>
    <xf numFmtId="0" fontId="0" fillId="0" borderId="33" xfId="2" applyFont="1" applyBorder="1" applyAlignment="1">
      <alignment horizontal="center" vertical="center"/>
    </xf>
    <xf numFmtId="0" fontId="0" fillId="0" borderId="18" xfId="2" applyFont="1" applyBorder="1" applyAlignment="1">
      <alignment horizontal="center" vertical="center"/>
    </xf>
    <xf numFmtId="0" fontId="0" fillId="0" borderId="0" xfId="2" applyFont="1" applyAlignment="1">
      <alignment vertical="center"/>
    </xf>
    <xf numFmtId="0" fontId="0" fillId="0" borderId="0" xfId="2" applyFont="1" applyAlignment="1">
      <alignment horizontal="center" vertical="center"/>
    </xf>
    <xf numFmtId="179" fontId="0" fillId="0" borderId="0" xfId="2" applyNumberFormat="1" applyFont="1" applyAlignment="1">
      <alignment horizontal="center" vertical="center"/>
    </xf>
    <xf numFmtId="0" fontId="30" fillId="0" borderId="0" xfId="2" applyFont="1"/>
    <xf numFmtId="186" fontId="40" fillId="0" borderId="82" xfId="2" applyNumberFormat="1" applyFont="1" applyBorder="1" applyAlignment="1">
      <alignment horizontal="right" vertical="center"/>
    </xf>
    <xf numFmtId="186" fontId="40" fillId="0" borderId="77" xfId="2" applyNumberFormat="1" applyFont="1" applyBorder="1" applyAlignment="1">
      <alignment horizontal="right" vertical="center"/>
    </xf>
    <xf numFmtId="186" fontId="40" fillId="0" borderId="79" xfId="2" applyNumberFormat="1" applyFont="1" applyBorder="1" applyAlignment="1">
      <alignment horizontal="right" vertical="center"/>
    </xf>
    <xf numFmtId="182" fontId="40" fillId="0" borderId="43" xfId="2" applyNumberFormat="1" applyFont="1" applyBorder="1" applyAlignment="1">
      <alignment horizontal="right" vertical="center"/>
    </xf>
    <xf numFmtId="178" fontId="40" fillId="0" borderId="25" xfId="2" applyNumberFormat="1" applyFont="1" applyBorder="1" applyAlignment="1">
      <alignment horizontal="right" vertical="center"/>
    </xf>
    <xf numFmtId="177" fontId="40" fillId="0" borderId="28" xfId="2" applyNumberFormat="1" applyFont="1" applyBorder="1" applyAlignment="1">
      <alignment horizontal="right" vertical="center"/>
    </xf>
    <xf numFmtId="180" fontId="40" fillId="0" borderId="44" xfId="2" applyNumberFormat="1" applyFont="1" applyFill="1" applyBorder="1" applyAlignment="1">
      <alignment horizontal="right" vertical="center"/>
    </xf>
    <xf numFmtId="0" fontId="30" fillId="0" borderId="94" xfId="2" applyFont="1" applyBorder="1" applyAlignment="1">
      <alignment horizontal="center" vertical="center" shrinkToFit="1"/>
    </xf>
    <xf numFmtId="0" fontId="30" fillId="0" borderId="25" xfId="2" applyFont="1" applyBorder="1" applyAlignment="1">
      <alignment horizontal="center" vertical="center" shrinkToFit="1"/>
    </xf>
    <xf numFmtId="186" fontId="40" fillId="0" borderId="47" xfId="2" applyNumberFormat="1" applyFont="1" applyBorder="1" applyAlignment="1">
      <alignment horizontal="right" vertical="center"/>
    </xf>
    <xf numFmtId="186" fontId="40" fillId="0" borderId="73" xfId="2" applyNumberFormat="1" applyFont="1" applyBorder="1" applyAlignment="1">
      <alignment horizontal="right" vertical="center"/>
    </xf>
    <xf numFmtId="186" fontId="40" fillId="0" borderId="72" xfId="2" applyNumberFormat="1" applyFont="1" applyBorder="1" applyAlignment="1">
      <alignment horizontal="right" vertical="center"/>
    </xf>
    <xf numFmtId="182" fontId="40" fillId="0" borderId="37" xfId="2" applyNumberFormat="1" applyFont="1" applyBorder="1" applyAlignment="1">
      <alignment horizontal="right" vertical="center"/>
    </xf>
    <xf numFmtId="178" fontId="40" fillId="0" borderId="17" xfId="2" applyNumberFormat="1" applyFont="1" applyBorder="1" applyAlignment="1">
      <alignment horizontal="right" vertical="center"/>
    </xf>
    <xf numFmtId="177" fontId="40" fillId="0" borderId="71" xfId="2" applyNumberFormat="1" applyFont="1" applyBorder="1" applyAlignment="1">
      <alignment horizontal="right" vertical="center"/>
    </xf>
    <xf numFmtId="180" fontId="40" fillId="0" borderId="72" xfId="2" applyNumberFormat="1" applyFont="1" applyFill="1" applyBorder="1" applyAlignment="1">
      <alignment horizontal="right" vertical="center"/>
    </xf>
    <xf numFmtId="0" fontId="30" fillId="0" borderId="95" xfId="2" applyFont="1" applyBorder="1" applyAlignment="1">
      <alignment horizontal="center" vertical="center" shrinkToFit="1"/>
    </xf>
    <xf numFmtId="0" fontId="30" fillId="0" borderId="17" xfId="2" applyFont="1" applyBorder="1" applyAlignment="1">
      <alignment horizontal="center" vertical="center" shrinkToFit="1"/>
    </xf>
    <xf numFmtId="186" fontId="40" fillId="0" borderId="74" xfId="2" applyNumberFormat="1" applyFont="1" applyBorder="1" applyAlignment="1">
      <alignment horizontal="right" vertical="center"/>
    </xf>
    <xf numFmtId="186" fontId="40" fillId="0" borderId="26" xfId="2" applyNumberFormat="1" applyFont="1" applyBorder="1" applyAlignment="1">
      <alignment horizontal="right" vertical="center"/>
    </xf>
    <xf numFmtId="186" fontId="40" fillId="0" borderId="44" xfId="2" applyNumberFormat="1" applyFont="1" applyBorder="1" applyAlignment="1">
      <alignment horizontal="right" vertical="center"/>
    </xf>
    <xf numFmtId="177" fontId="38" fillId="0" borderId="71" xfId="2" applyNumberFormat="1" applyFont="1" applyBorder="1" applyAlignment="1">
      <alignment vertical="center"/>
    </xf>
    <xf numFmtId="180" fontId="40" fillId="0" borderId="44" xfId="2" applyNumberFormat="1" applyFont="1" applyBorder="1" applyAlignment="1">
      <alignment horizontal="right" vertical="center"/>
    </xf>
    <xf numFmtId="177" fontId="41" fillId="0" borderId="87" xfId="1" applyNumberFormat="1" applyFont="1" applyBorder="1" applyAlignment="1">
      <alignment vertical="center"/>
    </xf>
    <xf numFmtId="177" fontId="41" fillId="0" borderId="89" xfId="1" applyNumberFormat="1" applyFont="1" applyBorder="1" applyAlignment="1">
      <alignment vertical="center"/>
    </xf>
    <xf numFmtId="177" fontId="13" fillId="0" borderId="22" xfId="0" applyNumberFormat="1" applyFont="1" applyBorder="1" applyAlignment="1">
      <alignment horizontal="right" vertical="center"/>
    </xf>
    <xf numFmtId="177" fontId="13" fillId="0" borderId="20" xfId="0" applyNumberFormat="1" applyFont="1" applyBorder="1" applyAlignment="1">
      <alignment horizontal="right" vertical="center"/>
    </xf>
    <xf numFmtId="177" fontId="13" fillId="0" borderId="102" xfId="0" applyNumberFormat="1" applyFont="1" applyBorder="1" applyAlignment="1">
      <alignment horizontal="right" vertical="center"/>
    </xf>
    <xf numFmtId="177" fontId="13" fillId="0" borderId="103" xfId="0" applyNumberFormat="1" applyFont="1" applyBorder="1" applyAlignment="1">
      <alignment horizontal="right" vertical="center"/>
    </xf>
    <xf numFmtId="0" fontId="13" fillId="0" borderId="48" xfId="0" applyFont="1" applyBorder="1" applyAlignment="1">
      <alignment horizontal="center" vertical="center"/>
    </xf>
    <xf numFmtId="0" fontId="13" fillId="4" borderId="48" xfId="0" applyFont="1" applyFill="1" applyBorder="1" applyAlignment="1">
      <alignment horizontal="center" vertical="center"/>
    </xf>
    <xf numFmtId="0" fontId="13" fillId="3" borderId="49" xfId="0" applyFont="1" applyFill="1" applyBorder="1" applyAlignment="1">
      <alignment horizontal="center" vertical="center"/>
    </xf>
    <xf numFmtId="0" fontId="13" fillId="3" borderId="50" xfId="0" applyFont="1" applyFill="1" applyBorder="1" applyAlignment="1">
      <alignment horizontal="center" vertical="center"/>
    </xf>
    <xf numFmtId="0" fontId="1" fillId="2" borderId="12" xfId="1" applyFill="1" applyBorder="1" applyAlignment="1">
      <alignment horizontal="center" vertical="center"/>
    </xf>
    <xf numFmtId="0" fontId="1" fillId="2" borderId="1" xfId="1" applyFill="1" applyBorder="1" applyAlignment="1">
      <alignment horizontal="center" vertical="center"/>
    </xf>
    <xf numFmtId="0" fontId="12" fillId="0" borderId="1" xfId="3" applyBorder="1" applyAlignment="1">
      <alignment vertical="center"/>
    </xf>
    <xf numFmtId="0" fontId="5" fillId="2" borderId="2" xfId="1" applyFont="1" applyFill="1" applyBorder="1" applyAlignment="1">
      <alignment horizontal="center" vertical="center"/>
    </xf>
    <xf numFmtId="0" fontId="5" fillId="2" borderId="3" xfId="1" applyFont="1" applyFill="1" applyBorder="1" applyAlignment="1">
      <alignment horizontal="center" vertical="center"/>
    </xf>
    <xf numFmtId="0" fontId="5" fillId="2" borderId="4" xfId="1" applyFont="1" applyFill="1" applyBorder="1" applyAlignment="1">
      <alignment horizontal="center" vertical="center"/>
    </xf>
    <xf numFmtId="0" fontId="5" fillId="2" borderId="5" xfId="1" applyFont="1" applyFill="1" applyBorder="1" applyAlignment="1">
      <alignment horizontal="center" vertical="center"/>
    </xf>
    <xf numFmtId="0" fontId="5" fillId="2" borderId="6" xfId="1" applyFont="1" applyFill="1" applyBorder="1" applyAlignment="1">
      <alignment horizontal="center" vertical="center"/>
    </xf>
    <xf numFmtId="0" fontId="1" fillId="2" borderId="11" xfId="1" applyFill="1" applyBorder="1" applyAlignment="1">
      <alignment horizontal="center" vertical="center"/>
    </xf>
    <xf numFmtId="0" fontId="1" fillId="2" borderId="16" xfId="1" applyFill="1" applyBorder="1" applyAlignment="1">
      <alignment horizontal="center" vertical="center"/>
    </xf>
    <xf numFmtId="0" fontId="12" fillId="0" borderId="0" xfId="3" applyAlignment="1">
      <alignment vertical="center"/>
    </xf>
    <xf numFmtId="38" fontId="11" fillId="2" borderId="48" xfId="5" applyFont="1" applyFill="1" applyBorder="1" applyAlignment="1">
      <alignment horizontal="center" vertical="center"/>
    </xf>
    <xf numFmtId="0" fontId="11" fillId="2" borderId="17" xfId="4" applyFont="1" applyFill="1" applyBorder="1" applyAlignment="1">
      <alignment horizontal="center" vertical="center"/>
    </xf>
    <xf numFmtId="0" fontId="11" fillId="2" borderId="0" xfId="4" applyFont="1" applyFill="1" applyBorder="1" applyAlignment="1">
      <alignment horizontal="center" vertical="center"/>
    </xf>
    <xf numFmtId="0" fontId="11" fillId="2" borderId="8" xfId="4" applyFont="1" applyFill="1" applyBorder="1" applyAlignment="1">
      <alignment horizontal="center" vertical="center"/>
    </xf>
    <xf numFmtId="0" fontId="11" fillId="2" borderId="25" xfId="4" applyFont="1" applyFill="1" applyBorder="1" applyAlignment="1">
      <alignment horizontal="center" vertical="center"/>
    </xf>
    <xf numFmtId="0" fontId="11" fillId="2" borderId="68" xfId="4" applyFont="1" applyFill="1" applyBorder="1" applyAlignment="1">
      <alignment horizontal="center" vertical="center"/>
    </xf>
    <xf numFmtId="0" fontId="11" fillId="2" borderId="67" xfId="4" applyFont="1" applyFill="1" applyBorder="1" applyAlignment="1">
      <alignment horizontal="center" vertical="center"/>
    </xf>
    <xf numFmtId="0" fontId="11" fillId="2" borderId="49" xfId="4" applyFont="1" applyFill="1" applyBorder="1" applyAlignment="1">
      <alignment horizontal="center" vertical="center"/>
    </xf>
    <xf numFmtId="0" fontId="11" fillId="2" borderId="50" xfId="4" applyFont="1" applyFill="1" applyBorder="1" applyAlignment="1">
      <alignment horizontal="center" vertical="center"/>
    </xf>
    <xf numFmtId="0" fontId="11" fillId="2" borderId="48" xfId="4" applyFont="1" applyFill="1" applyBorder="1" applyAlignment="1">
      <alignment horizontal="center" vertical="center"/>
    </xf>
    <xf numFmtId="38" fontId="17" fillId="2" borderId="48" xfId="5" applyFont="1" applyFill="1" applyBorder="1" applyAlignment="1">
      <alignment horizontal="center" vertical="center"/>
    </xf>
    <xf numFmtId="38" fontId="17" fillId="2" borderId="49" xfId="5" applyFont="1" applyFill="1" applyBorder="1" applyAlignment="1">
      <alignment horizontal="center" vertical="center"/>
    </xf>
    <xf numFmtId="38" fontId="17" fillId="2" borderId="50" xfId="5" applyFont="1" applyFill="1" applyBorder="1" applyAlignment="1">
      <alignment horizontal="center" vertical="center"/>
    </xf>
    <xf numFmtId="0" fontId="11" fillId="2" borderId="18" xfId="4" applyFont="1" applyFill="1" applyBorder="1" applyAlignment="1">
      <alignment horizontal="center" vertical="center"/>
    </xf>
    <xf numFmtId="0" fontId="11" fillId="2" borderId="7" xfId="4" applyFont="1" applyFill="1" applyBorder="1" applyAlignment="1">
      <alignment horizontal="center" vertical="center"/>
    </xf>
    <xf numFmtId="0" fontId="33" fillId="6" borderId="18" xfId="4" applyFont="1" applyFill="1" applyBorder="1" applyAlignment="1">
      <alignment horizontal="center" shrinkToFit="1"/>
    </xf>
    <xf numFmtId="0" fontId="7" fillId="6" borderId="33" xfId="4" applyFill="1" applyBorder="1" applyAlignment="1">
      <alignment horizontal="center" shrinkToFit="1"/>
    </xf>
    <xf numFmtId="178" fontId="6" fillId="0" borderId="18" xfId="4" applyNumberFormat="1" applyFont="1" applyBorder="1" applyAlignment="1">
      <alignment horizontal="right" vertical="center" shrinkToFit="1"/>
    </xf>
    <xf numFmtId="178" fontId="34" fillId="0" borderId="25" xfId="4" applyNumberFormat="1" applyFont="1" applyBorder="1" applyAlignment="1">
      <alignment horizontal="right" vertical="center" shrinkToFit="1"/>
    </xf>
    <xf numFmtId="182" fontId="6" fillId="0" borderId="33" xfId="4" applyNumberFormat="1" applyFont="1" applyBorder="1" applyAlignment="1">
      <alignment horizontal="right" vertical="center" shrinkToFit="1"/>
    </xf>
    <xf numFmtId="182" fontId="34" fillId="0" borderId="43" xfId="4" applyNumberFormat="1" applyFont="1" applyBorder="1" applyAlignment="1">
      <alignment horizontal="right" vertical="center" shrinkToFit="1"/>
    </xf>
    <xf numFmtId="0" fontId="33" fillId="0" borderId="25" xfId="4" applyFont="1" applyBorder="1" applyAlignment="1">
      <alignment horizontal="center" shrinkToFit="1"/>
    </xf>
    <xf numFmtId="0" fontId="35" fillId="0" borderId="43" xfId="4" applyFont="1" applyBorder="1" applyAlignment="1">
      <alignment horizontal="center" shrinkToFit="1"/>
    </xf>
    <xf numFmtId="0" fontId="33" fillId="0" borderId="18" xfId="4" applyFont="1" applyBorder="1" applyAlignment="1">
      <alignment horizontal="center" shrinkToFit="1"/>
    </xf>
    <xf numFmtId="0" fontId="35" fillId="0" borderId="33" xfId="4" applyFont="1" applyBorder="1" applyAlignment="1">
      <alignment horizontal="center" shrinkToFit="1"/>
    </xf>
    <xf numFmtId="180" fontId="6" fillId="0" borderId="38" xfId="4" applyNumberFormat="1" applyFont="1" applyBorder="1" applyAlignment="1">
      <alignment horizontal="right" vertical="center" shrinkToFit="1"/>
    </xf>
    <xf numFmtId="180" fontId="6" fillId="0" borderId="44" xfId="4" applyNumberFormat="1" applyFont="1" applyBorder="1" applyAlignment="1">
      <alignment horizontal="right" vertical="center" shrinkToFit="1"/>
    </xf>
    <xf numFmtId="177" fontId="6" fillId="0" borderId="39" xfId="4" applyNumberFormat="1" applyFont="1" applyBorder="1" applyAlignment="1">
      <alignment horizontal="right" vertical="center" shrinkToFit="1"/>
    </xf>
    <xf numFmtId="177" fontId="6" fillId="0" borderId="26" xfId="4" applyNumberFormat="1" applyFont="1" applyBorder="1" applyAlignment="1">
      <alignment horizontal="right" vertical="center" shrinkToFit="1"/>
    </xf>
    <xf numFmtId="177" fontId="6" fillId="0" borderId="19" xfId="4" applyNumberFormat="1" applyFont="1" applyBorder="1" applyAlignment="1">
      <alignment horizontal="right" vertical="center" shrinkToFit="1"/>
    </xf>
    <xf numFmtId="177" fontId="6" fillId="0" borderId="28" xfId="4" applyNumberFormat="1" applyFont="1" applyBorder="1" applyAlignment="1">
      <alignment horizontal="right" vertical="center" shrinkToFit="1"/>
    </xf>
    <xf numFmtId="0" fontId="33" fillId="0" borderId="38" xfId="4" quotePrefix="1" applyFont="1" applyBorder="1" applyAlignment="1">
      <alignment horizontal="center" vertical="center"/>
    </xf>
    <xf numFmtId="0" fontId="7" fillId="0" borderId="44" xfId="4" applyFont="1" applyBorder="1" applyAlignment="1"/>
    <xf numFmtId="0" fontId="33" fillId="0" borderId="19" xfId="4" quotePrefix="1" applyFont="1" applyBorder="1" applyAlignment="1">
      <alignment horizontal="center" vertical="center"/>
    </xf>
    <xf numFmtId="0" fontId="7" fillId="0" borderId="28" xfId="4" applyFont="1" applyBorder="1" applyAlignment="1"/>
    <xf numFmtId="0" fontId="33" fillId="0" borderId="2" xfId="4" applyFont="1" applyBorder="1" applyAlignment="1">
      <alignment horizontal="center" vertical="center"/>
    </xf>
    <xf numFmtId="0" fontId="33" fillId="0" borderId="3" xfId="4" applyFont="1" applyBorder="1" applyAlignment="1">
      <alignment horizontal="center" vertical="center"/>
    </xf>
    <xf numFmtId="0" fontId="7" fillId="0" borderId="3" xfId="4" applyBorder="1" applyAlignment="1"/>
    <xf numFmtId="0" fontId="7" fillId="0" borderId="6" xfId="4" applyBorder="1" applyAlignment="1"/>
    <xf numFmtId="0" fontId="36" fillId="0" borderId="38" xfId="4" quotePrefix="1" applyFont="1" applyBorder="1" applyAlignment="1">
      <alignment horizontal="center" vertical="center"/>
    </xf>
    <xf numFmtId="0" fontId="7" fillId="0" borderId="44" xfId="4" applyBorder="1" applyAlignment="1"/>
    <xf numFmtId="0" fontId="36" fillId="0" borderId="39" xfId="4" quotePrefix="1" applyFont="1" applyBorder="1" applyAlignment="1">
      <alignment horizontal="center" vertical="center"/>
    </xf>
    <xf numFmtId="0" fontId="7" fillId="0" borderId="26" xfId="4" applyBorder="1" applyAlignment="1"/>
    <xf numFmtId="0" fontId="33" fillId="0" borderId="40" xfId="4" applyFont="1" applyBorder="1" applyAlignment="1">
      <alignment horizontal="center" vertical="center"/>
    </xf>
    <xf numFmtId="0" fontId="35" fillId="0" borderId="41" xfId="4" applyFont="1" applyBorder="1" applyAlignment="1">
      <alignment horizontal="center" vertical="center"/>
    </xf>
    <xf numFmtId="0" fontId="11" fillId="0" borderId="48" xfId="4" applyFont="1" applyFill="1" applyBorder="1" applyAlignment="1">
      <alignment horizontal="center" vertical="center"/>
    </xf>
    <xf numFmtId="38" fontId="17" fillId="10" borderId="48" xfId="5" applyFont="1" applyFill="1" applyBorder="1" applyAlignment="1">
      <alignment horizontal="center" vertical="center"/>
    </xf>
    <xf numFmtId="38" fontId="17" fillId="0" borderId="49" xfId="5" applyFont="1" applyFill="1" applyBorder="1" applyAlignment="1">
      <alignment horizontal="center" vertical="center"/>
    </xf>
    <xf numFmtId="38" fontId="17" fillId="0" borderId="50" xfId="5" applyFont="1" applyFill="1" applyBorder="1" applyAlignment="1">
      <alignment horizontal="center" vertical="center"/>
    </xf>
    <xf numFmtId="0" fontId="11" fillId="0" borderId="18" xfId="4" applyFont="1" applyFill="1" applyBorder="1" applyAlignment="1">
      <alignment horizontal="center" vertical="center"/>
    </xf>
    <xf numFmtId="0" fontId="11" fillId="0" borderId="7" xfId="4" applyFont="1" applyFill="1" applyBorder="1" applyAlignment="1">
      <alignment horizontal="center" vertical="center"/>
    </xf>
    <xf numFmtId="0" fontId="11" fillId="0" borderId="8" xfId="4" applyFont="1" applyFill="1" applyBorder="1" applyAlignment="1">
      <alignment horizontal="center" vertical="center"/>
    </xf>
    <xf numFmtId="0" fontId="11" fillId="0" borderId="25" xfId="4" applyFont="1" applyFill="1" applyBorder="1" applyAlignment="1">
      <alignment horizontal="center" vertical="center"/>
    </xf>
    <xf numFmtId="0" fontId="11" fillId="0" borderId="68" xfId="4" applyFont="1" applyFill="1" applyBorder="1" applyAlignment="1">
      <alignment horizontal="center" vertical="center"/>
    </xf>
    <xf numFmtId="0" fontId="11" fillId="0" borderId="67" xfId="4" applyFont="1" applyFill="1" applyBorder="1" applyAlignment="1">
      <alignment horizontal="center" vertical="center"/>
    </xf>
    <xf numFmtId="0" fontId="11" fillId="9" borderId="48" xfId="4" applyFont="1" applyFill="1" applyBorder="1" applyAlignment="1">
      <alignment horizontal="center" vertical="center"/>
    </xf>
    <xf numFmtId="38" fontId="11" fillId="10" borderId="48" xfId="5" applyFont="1" applyFill="1" applyBorder="1" applyAlignment="1">
      <alignment horizontal="center" vertical="center"/>
    </xf>
    <xf numFmtId="38" fontId="11" fillId="0" borderId="48" xfId="5" applyFont="1" applyBorder="1" applyAlignment="1">
      <alignment horizontal="center" vertical="center"/>
    </xf>
    <xf numFmtId="0" fontId="11" fillId="7" borderId="49" xfId="4" applyFont="1" applyFill="1" applyBorder="1" applyAlignment="1">
      <alignment horizontal="center" vertical="center"/>
    </xf>
    <xf numFmtId="0" fontId="11" fillId="7" borderId="50" xfId="4" applyFont="1" applyFill="1" applyBorder="1" applyAlignment="1">
      <alignment horizontal="center" vertical="center"/>
    </xf>
    <xf numFmtId="0" fontId="11" fillId="7" borderId="48" xfId="4" applyFont="1" applyFill="1" applyBorder="1" applyAlignment="1">
      <alignment horizontal="center" vertical="center"/>
    </xf>
    <xf numFmtId="38" fontId="11" fillId="0" borderId="48" xfId="5" applyFont="1" applyFill="1" applyBorder="1" applyAlignment="1">
      <alignment horizontal="center" vertical="center"/>
    </xf>
    <xf numFmtId="0" fontId="11" fillId="0" borderId="49" xfId="4" applyFont="1" applyFill="1" applyBorder="1" applyAlignment="1">
      <alignment horizontal="center" vertical="center"/>
    </xf>
    <xf numFmtId="0" fontId="11" fillId="0" borderId="50" xfId="4" applyFont="1" applyFill="1" applyBorder="1" applyAlignment="1">
      <alignment horizontal="center" vertical="center"/>
    </xf>
    <xf numFmtId="38" fontId="17" fillId="0" borderId="48" xfId="5" applyFont="1" applyFill="1" applyBorder="1" applyAlignment="1">
      <alignment horizontal="center" vertical="center"/>
    </xf>
    <xf numFmtId="178" fontId="38" fillId="0" borderId="39" xfId="4" applyNumberFormat="1" applyFont="1" applyBorder="1" applyAlignment="1">
      <alignment horizontal="right" vertical="center" shrinkToFit="1"/>
    </xf>
    <xf numFmtId="178" fontId="38" fillId="0" borderId="26" xfId="4" applyNumberFormat="1" applyFont="1" applyBorder="1" applyAlignment="1">
      <alignment horizontal="right" vertical="center" shrinkToFit="1"/>
    </xf>
    <xf numFmtId="0" fontId="1" fillId="0" borderId="40" xfId="4" applyFont="1" applyBorder="1" applyAlignment="1">
      <alignment horizontal="center" vertical="center"/>
    </xf>
    <xf numFmtId="0" fontId="9" fillId="0" borderId="41" xfId="4" applyFont="1" applyBorder="1" applyAlignment="1">
      <alignment horizontal="center" vertical="center"/>
    </xf>
    <xf numFmtId="0" fontId="1" fillId="0" borderId="38" xfId="4" quotePrefix="1" applyFont="1" applyBorder="1" applyAlignment="1">
      <alignment horizontal="center" vertical="center"/>
    </xf>
    <xf numFmtId="0" fontId="9" fillId="0" borderId="44" xfId="4" applyFont="1" applyBorder="1" applyAlignment="1">
      <alignment vertical="center"/>
    </xf>
    <xf numFmtId="0" fontId="1" fillId="0" borderId="34" xfId="4" applyFont="1" applyBorder="1" applyAlignment="1">
      <alignment horizontal="center" vertical="center"/>
    </xf>
    <xf numFmtId="0" fontId="1" fillId="0" borderId="35" xfId="4" applyFont="1" applyBorder="1" applyAlignment="1">
      <alignment horizontal="center" vertical="center"/>
    </xf>
    <xf numFmtId="0" fontId="1" fillId="0" borderId="36" xfId="4" applyFont="1" applyBorder="1" applyAlignment="1">
      <alignment horizontal="center" vertical="center"/>
    </xf>
    <xf numFmtId="0" fontId="1" fillId="0" borderId="42" xfId="4" applyFont="1" applyBorder="1" applyAlignment="1">
      <alignment horizontal="center" vertical="center" wrapText="1"/>
    </xf>
    <xf numFmtId="0" fontId="1" fillId="0" borderId="47" xfId="4" applyFont="1" applyBorder="1" applyAlignment="1">
      <alignment horizontal="center" vertical="center"/>
    </xf>
    <xf numFmtId="180" fontId="38" fillId="0" borderId="38" xfId="4" applyNumberFormat="1" applyFont="1" applyBorder="1" applyAlignment="1">
      <alignment horizontal="right" vertical="center" shrinkToFit="1"/>
    </xf>
    <xf numFmtId="180" fontId="38" fillId="0" borderId="44" xfId="4" applyNumberFormat="1" applyFont="1" applyBorder="1" applyAlignment="1">
      <alignment horizontal="right" vertical="center" shrinkToFit="1"/>
    </xf>
    <xf numFmtId="177" fontId="38" fillId="0" borderId="39" xfId="4" applyNumberFormat="1" applyFont="1" applyBorder="1" applyAlignment="1">
      <alignment horizontal="right" vertical="center" shrinkToFit="1"/>
    </xf>
    <xf numFmtId="177" fontId="38" fillId="0" borderId="26" xfId="4" applyNumberFormat="1" applyFont="1" applyBorder="1" applyAlignment="1">
      <alignment horizontal="right" vertical="center" shrinkToFit="1"/>
    </xf>
    <xf numFmtId="178" fontId="38" fillId="0" borderId="18" xfId="4" applyNumberFormat="1" applyFont="1" applyBorder="1" applyAlignment="1">
      <alignment horizontal="right" vertical="center" shrinkToFit="1"/>
    </xf>
    <xf numFmtId="178" fontId="39" fillId="0" borderId="25" xfId="4" applyNumberFormat="1" applyFont="1" applyBorder="1" applyAlignment="1">
      <alignment horizontal="right" vertical="center" shrinkToFit="1"/>
    </xf>
    <xf numFmtId="0" fontId="1" fillId="0" borderId="2" xfId="4" applyFont="1" applyBorder="1" applyAlignment="1">
      <alignment horizontal="center" vertical="center"/>
    </xf>
    <xf numFmtId="0" fontId="1" fillId="0" borderId="3" xfId="4" applyFont="1" applyBorder="1" applyAlignment="1">
      <alignment horizontal="center" vertical="center"/>
    </xf>
    <xf numFmtId="0" fontId="9" fillId="0" borderId="3" xfId="4" applyFont="1" applyBorder="1" applyAlignment="1">
      <alignment vertical="center"/>
    </xf>
    <xf numFmtId="0" fontId="9" fillId="0" borderId="6" xfId="4" applyFont="1" applyBorder="1" applyAlignment="1">
      <alignment vertical="center"/>
    </xf>
    <xf numFmtId="0" fontId="10" fillId="0" borderId="38" xfId="4" quotePrefix="1" applyFont="1" applyBorder="1" applyAlignment="1">
      <alignment horizontal="center" vertical="center"/>
    </xf>
    <xf numFmtId="0" fontId="10" fillId="0" borderId="39" xfId="4" quotePrefix="1" applyFont="1" applyBorder="1" applyAlignment="1">
      <alignment horizontal="center" vertical="center"/>
    </xf>
    <xf numFmtId="0" fontId="9" fillId="0" borderId="26" xfId="4" applyFont="1" applyBorder="1" applyAlignment="1">
      <alignment vertical="center"/>
    </xf>
    <xf numFmtId="178" fontId="38" fillId="0" borderId="42" xfId="4" applyNumberFormat="1" applyFont="1" applyBorder="1" applyAlignment="1">
      <alignment vertical="center"/>
    </xf>
    <xf numFmtId="178" fontId="39" fillId="0" borderId="74" xfId="4" applyNumberFormat="1" applyFont="1" applyBorder="1" applyAlignment="1">
      <alignment vertical="center"/>
    </xf>
    <xf numFmtId="177" fontId="38" fillId="0" borderId="19" xfId="4" applyNumberFormat="1" applyFont="1" applyBorder="1" applyAlignment="1">
      <alignment horizontal="right" vertical="center" shrinkToFit="1"/>
    </xf>
    <xf numFmtId="177" fontId="38" fillId="0" borderId="28" xfId="4" applyNumberFormat="1" applyFont="1" applyBorder="1" applyAlignment="1">
      <alignment horizontal="right" vertical="center" shrinkToFit="1"/>
    </xf>
    <xf numFmtId="0" fontId="1" fillId="0" borderId="39" xfId="4" quotePrefix="1" applyFont="1" applyBorder="1" applyAlignment="1">
      <alignment horizontal="center" vertical="center"/>
    </xf>
    <xf numFmtId="178" fontId="38" fillId="0" borderId="38" xfId="4" applyNumberFormat="1" applyFont="1" applyBorder="1" applyAlignment="1">
      <alignment horizontal="right" vertical="center" shrinkToFit="1"/>
    </xf>
    <xf numFmtId="178" fontId="38" fillId="0" borderId="44" xfId="4" applyNumberFormat="1" applyFont="1" applyBorder="1" applyAlignment="1">
      <alignment horizontal="right" vertical="center" shrinkToFit="1"/>
    </xf>
    <xf numFmtId="0" fontId="1" fillId="6" borderId="18" xfId="4" applyFont="1" applyFill="1" applyBorder="1" applyAlignment="1">
      <alignment horizontal="center" vertical="center" shrinkToFit="1"/>
    </xf>
    <xf numFmtId="0" fontId="9" fillId="6" borderId="33" xfId="4" applyFont="1" applyFill="1" applyBorder="1" applyAlignment="1">
      <alignment horizontal="center" vertical="center" shrinkToFit="1"/>
    </xf>
    <xf numFmtId="182" fontId="38" fillId="0" borderId="33" xfId="4" applyNumberFormat="1" applyFont="1" applyBorder="1" applyAlignment="1">
      <alignment horizontal="right" vertical="center" shrinkToFit="1"/>
    </xf>
    <xf numFmtId="182" fontId="39" fillId="0" borderId="43" xfId="4" applyNumberFormat="1" applyFont="1" applyBorder="1" applyAlignment="1">
      <alignment horizontal="right" vertical="center" shrinkToFit="1"/>
    </xf>
    <xf numFmtId="0" fontId="1" fillId="0" borderId="25" xfId="4" applyFont="1" applyBorder="1" applyAlignment="1">
      <alignment horizontal="center" vertical="center" shrinkToFit="1"/>
    </xf>
    <xf numFmtId="0" fontId="9" fillId="0" borderId="43" xfId="4" applyFont="1" applyBorder="1" applyAlignment="1">
      <alignment horizontal="center" vertical="center" shrinkToFit="1"/>
    </xf>
    <xf numFmtId="0" fontId="1" fillId="0" borderId="18" xfId="4" applyFont="1" applyBorder="1" applyAlignment="1">
      <alignment horizontal="center" vertical="center" shrinkToFit="1"/>
    </xf>
    <xf numFmtId="0" fontId="9" fillId="0" borderId="33" xfId="4" applyFont="1" applyBorder="1" applyAlignment="1">
      <alignment horizontal="center" vertical="center" shrinkToFit="1"/>
    </xf>
    <xf numFmtId="0" fontId="1" fillId="0" borderId="19" xfId="4" quotePrefix="1" applyFont="1" applyBorder="1" applyAlignment="1">
      <alignment horizontal="center" vertical="center"/>
    </xf>
    <xf numFmtId="0" fontId="9" fillId="0" borderId="28" xfId="4" applyFont="1" applyBorder="1" applyAlignment="1">
      <alignment vertical="center"/>
    </xf>
    <xf numFmtId="178" fontId="38" fillId="0" borderId="42" xfId="4" applyNumberFormat="1" applyFont="1" applyBorder="1" applyAlignment="1">
      <alignment horizontal="right" vertical="center"/>
    </xf>
    <xf numFmtId="178" fontId="39" fillId="0" borderId="74" xfId="4" applyNumberFormat="1" applyFont="1" applyBorder="1" applyAlignment="1">
      <alignment horizontal="right" vertical="center"/>
    </xf>
    <xf numFmtId="0" fontId="1" fillId="6" borderId="18" xfId="4" applyFont="1" applyFill="1" applyBorder="1" applyAlignment="1">
      <alignment horizontal="center" shrinkToFit="1"/>
    </xf>
    <xf numFmtId="0" fontId="9" fillId="6" borderId="33" xfId="4" applyFont="1" applyFill="1" applyBorder="1" applyAlignment="1">
      <alignment horizontal="center" shrinkToFit="1"/>
    </xf>
    <xf numFmtId="0" fontId="1" fillId="0" borderId="25" xfId="4" applyFont="1" applyBorder="1" applyAlignment="1">
      <alignment horizontal="center" shrinkToFit="1"/>
    </xf>
    <xf numFmtId="0" fontId="9" fillId="0" borderId="43" xfId="4" applyFont="1" applyBorder="1" applyAlignment="1">
      <alignment horizontal="center" shrinkToFit="1"/>
    </xf>
    <xf numFmtId="0" fontId="1" fillId="0" borderId="18" xfId="4" applyFont="1" applyBorder="1" applyAlignment="1">
      <alignment horizontal="center" shrinkToFit="1"/>
    </xf>
    <xf numFmtId="0" fontId="9" fillId="0" borderId="33" xfId="4" applyFont="1" applyBorder="1" applyAlignment="1">
      <alignment horizontal="center" shrinkToFit="1"/>
    </xf>
    <xf numFmtId="0" fontId="9" fillId="0" borderId="3" xfId="4" applyFont="1" applyBorder="1" applyAlignment="1"/>
    <xf numFmtId="0" fontId="9" fillId="0" borderId="6" xfId="4" applyFont="1" applyBorder="1" applyAlignment="1"/>
    <xf numFmtId="0" fontId="9" fillId="0" borderId="44" xfId="4" applyFont="1" applyBorder="1" applyAlignment="1"/>
    <xf numFmtId="0" fontId="9" fillId="0" borderId="26" xfId="4" applyFont="1" applyBorder="1" applyAlignment="1"/>
    <xf numFmtId="0" fontId="9" fillId="0" borderId="28" xfId="4" applyFont="1" applyBorder="1" applyAlignment="1"/>
    <xf numFmtId="0" fontId="1" fillId="2" borderId="30" xfId="1" applyFill="1" applyBorder="1" applyAlignment="1">
      <alignment horizontal="center" vertical="center"/>
    </xf>
    <xf numFmtId="0" fontId="1" fillId="2" borderId="31" xfId="1" applyFill="1" applyBorder="1" applyAlignment="1">
      <alignment horizontal="center" vertical="center"/>
    </xf>
    <xf numFmtId="0" fontId="38" fillId="2" borderId="17" xfId="1" applyFont="1" applyFill="1" applyBorder="1" applyAlignment="1">
      <alignment horizontal="center" vertical="center"/>
    </xf>
    <xf numFmtId="0" fontId="38" fillId="2" borderId="76" xfId="1" applyFont="1" applyFill="1" applyBorder="1" applyAlignment="1">
      <alignment horizontal="center" vertical="center"/>
    </xf>
    <xf numFmtId="0" fontId="38" fillId="2" borderId="10" xfId="1" applyFont="1" applyFill="1" applyBorder="1" applyAlignment="1">
      <alignment horizontal="center" vertical="center"/>
    </xf>
    <xf numFmtId="0" fontId="38" fillId="2" borderId="14" xfId="1" applyFont="1" applyFill="1" applyBorder="1" applyAlignment="1">
      <alignment horizontal="center" vertical="center"/>
    </xf>
    <xf numFmtId="0" fontId="1" fillId="2" borderId="93" xfId="1" applyFill="1" applyBorder="1" applyAlignment="1">
      <alignment horizontal="center" vertical="center"/>
    </xf>
    <xf numFmtId="0" fontId="1" fillId="2" borderId="0" xfId="1" applyFill="1" applyBorder="1" applyAlignment="1">
      <alignment horizontal="center" vertical="center"/>
    </xf>
    <xf numFmtId="0" fontId="38" fillId="2" borderId="9" xfId="1" applyFont="1" applyFill="1" applyBorder="1" applyAlignment="1">
      <alignment horizontal="center" vertical="center" shrinkToFit="1"/>
    </xf>
    <xf numFmtId="0" fontId="38" fillId="2" borderId="13" xfId="1" applyFont="1" applyFill="1" applyBorder="1" applyAlignment="1">
      <alignment horizontal="center" vertical="center" shrinkToFit="1"/>
    </xf>
    <xf numFmtId="0" fontId="38" fillId="2" borderId="10" xfId="1" applyFont="1" applyFill="1" applyBorder="1" applyAlignment="1">
      <alignment horizontal="center" vertical="center" shrinkToFit="1"/>
    </xf>
    <xf numFmtId="0" fontId="38" fillId="2" borderId="14" xfId="1" applyFont="1" applyFill="1" applyBorder="1" applyAlignment="1">
      <alignment horizontal="center" vertical="center" shrinkToFit="1"/>
    </xf>
    <xf numFmtId="0" fontId="38" fillId="2" borderId="9" xfId="1" applyFont="1" applyFill="1" applyBorder="1" applyAlignment="1">
      <alignment horizontal="center" vertical="center"/>
    </xf>
    <xf numFmtId="0" fontId="38" fillId="2" borderId="13" xfId="1" applyFont="1" applyFill="1" applyBorder="1" applyAlignment="1">
      <alignment horizontal="center" vertical="center"/>
    </xf>
    <xf numFmtId="0" fontId="10" fillId="0" borderId="38" xfId="2" applyFont="1" applyBorder="1" applyAlignment="1">
      <alignment horizontal="center" vertical="center"/>
    </xf>
    <xf numFmtId="0" fontId="9" fillId="0" borderId="44" xfId="2" applyFont="1" applyBorder="1" applyAlignment="1">
      <alignment vertical="center"/>
    </xf>
    <xf numFmtId="178" fontId="49" fillId="0" borderId="18" xfId="2" applyNumberFormat="1" applyFont="1" applyBorder="1" applyAlignment="1">
      <alignment horizontal="right" vertical="center" shrinkToFit="1"/>
    </xf>
    <xf numFmtId="178" fontId="48" fillId="0" borderId="25" xfId="2" applyNumberFormat="1" applyFont="1" applyBorder="1" applyAlignment="1">
      <alignment horizontal="right" vertical="center" shrinkToFit="1"/>
    </xf>
    <xf numFmtId="184" fontId="49" fillId="0" borderId="38" xfId="2" applyNumberFormat="1" applyFont="1" applyBorder="1" applyAlignment="1">
      <alignment horizontal="right" vertical="center" shrinkToFit="1"/>
    </xf>
    <xf numFmtId="184" fontId="49" fillId="0" borderId="44" xfId="2" applyNumberFormat="1" applyFont="1" applyBorder="1" applyAlignment="1">
      <alignment horizontal="right" vertical="center" shrinkToFit="1"/>
    </xf>
    <xf numFmtId="184" fontId="49" fillId="0" borderId="39" xfId="2" applyNumberFormat="1" applyFont="1" applyBorder="1" applyAlignment="1">
      <alignment horizontal="right" vertical="center" shrinkToFit="1"/>
    </xf>
    <xf numFmtId="184" fontId="49" fillId="0" borderId="26" xfId="2" applyNumberFormat="1" applyFont="1" applyBorder="1" applyAlignment="1">
      <alignment horizontal="right" vertical="center" shrinkToFit="1"/>
    </xf>
    <xf numFmtId="184" fontId="49" fillId="0" borderId="42" xfId="2" applyNumberFormat="1" applyFont="1" applyBorder="1" applyAlignment="1">
      <alignment horizontal="right" vertical="center"/>
    </xf>
    <xf numFmtId="184" fontId="48" fillId="0" borderId="74" xfId="2" applyNumberFormat="1" applyFont="1" applyBorder="1" applyAlignment="1">
      <alignment horizontal="right" vertical="center"/>
    </xf>
    <xf numFmtId="0" fontId="0" fillId="0" borderId="34" xfId="2" applyFont="1" applyBorder="1" applyAlignment="1">
      <alignment horizontal="center" vertical="center"/>
    </xf>
    <xf numFmtId="0" fontId="0" fillId="0" borderId="35" xfId="2" applyFont="1" applyBorder="1" applyAlignment="1">
      <alignment horizontal="center" vertical="center"/>
    </xf>
    <xf numFmtId="0" fontId="0" fillId="0" borderId="36" xfId="2" applyFont="1" applyBorder="1" applyAlignment="1">
      <alignment horizontal="center" vertical="center"/>
    </xf>
    <xf numFmtId="0" fontId="0" fillId="0" borderId="38" xfId="2" quotePrefix="1" applyFont="1" applyBorder="1" applyAlignment="1">
      <alignment horizontal="center" vertical="center"/>
    </xf>
    <xf numFmtId="0" fontId="0" fillId="0" borderId="39" xfId="2" quotePrefix="1" applyFont="1" applyBorder="1" applyAlignment="1">
      <alignment horizontal="center" vertical="center"/>
    </xf>
    <xf numFmtId="0" fontId="9" fillId="0" borderId="26" xfId="2" applyFont="1" applyBorder="1" applyAlignment="1">
      <alignment vertical="center"/>
    </xf>
    <xf numFmtId="0" fontId="0" fillId="0" borderId="42" xfId="2" applyFont="1" applyBorder="1" applyAlignment="1">
      <alignment horizontal="center" vertical="center" wrapText="1"/>
    </xf>
    <xf numFmtId="0" fontId="0" fillId="0" borderId="47" xfId="2" applyFont="1" applyBorder="1" applyAlignment="1">
      <alignment horizontal="center" vertical="center"/>
    </xf>
    <xf numFmtId="0" fontId="0" fillId="0" borderId="2" xfId="2" applyFont="1" applyBorder="1" applyAlignment="1">
      <alignment horizontal="center" vertical="center"/>
    </xf>
    <xf numFmtId="0" fontId="0" fillId="0" borderId="3" xfId="2" applyFont="1" applyBorder="1" applyAlignment="1">
      <alignment horizontal="center" vertical="center"/>
    </xf>
    <xf numFmtId="0" fontId="9" fillId="0" borderId="3" xfId="2" applyFont="1" applyBorder="1" applyAlignment="1">
      <alignment vertical="center"/>
    </xf>
    <xf numFmtId="0" fontId="9" fillId="0" borderId="6" xfId="2" applyFont="1" applyBorder="1" applyAlignment="1">
      <alignment vertical="center"/>
    </xf>
    <xf numFmtId="182" fontId="49" fillId="0" borderId="33" xfId="2" applyNumberFormat="1" applyFont="1" applyBorder="1" applyAlignment="1">
      <alignment horizontal="right" vertical="center" shrinkToFit="1"/>
    </xf>
    <xf numFmtId="182" fontId="48" fillId="0" borderId="43" xfId="2" applyNumberFormat="1" applyFont="1" applyBorder="1" applyAlignment="1">
      <alignment horizontal="right" vertical="center" shrinkToFit="1"/>
    </xf>
    <xf numFmtId="0" fontId="5" fillId="0" borderId="25" xfId="2" applyFont="1" applyBorder="1" applyAlignment="1">
      <alignment horizontal="center" vertical="center" shrinkToFit="1"/>
    </xf>
    <xf numFmtId="0" fontId="50" fillId="0" borderId="43" xfId="2" applyFont="1" applyBorder="1" applyAlignment="1">
      <alignment horizontal="center" vertical="center" shrinkToFit="1"/>
    </xf>
    <xf numFmtId="0" fontId="5" fillId="0" borderId="18" xfId="2" applyFont="1" applyBorder="1" applyAlignment="1">
      <alignment horizontal="center" vertical="center" shrinkToFit="1"/>
    </xf>
    <xf numFmtId="0" fontId="50" fillId="0" borderId="33" xfId="2" applyFont="1" applyBorder="1" applyAlignment="1">
      <alignment horizontal="center" vertical="center" shrinkToFit="1"/>
    </xf>
    <xf numFmtId="180" fontId="49" fillId="0" borderId="38" xfId="2" applyNumberFormat="1" applyFont="1" applyBorder="1" applyAlignment="1">
      <alignment horizontal="right" vertical="center" shrinkToFit="1"/>
    </xf>
    <xf numFmtId="180" fontId="49" fillId="0" borderId="44" xfId="2" applyNumberFormat="1" applyFont="1" applyBorder="1" applyAlignment="1">
      <alignment horizontal="right" vertical="center" shrinkToFit="1"/>
    </xf>
    <xf numFmtId="177" fontId="49" fillId="0" borderId="19" xfId="2" applyNumberFormat="1" applyFont="1" applyBorder="1" applyAlignment="1">
      <alignment horizontal="right" vertical="center" shrinkToFit="1"/>
    </xf>
    <xf numFmtId="177" fontId="49" fillId="0" borderId="28" xfId="2" applyNumberFormat="1" applyFont="1" applyBorder="1" applyAlignment="1">
      <alignment horizontal="right" vertical="center" shrinkToFit="1"/>
    </xf>
    <xf numFmtId="0" fontId="0" fillId="0" borderId="19" xfId="2" quotePrefix="1" applyFont="1" applyBorder="1" applyAlignment="1">
      <alignment horizontal="center" vertical="center"/>
    </xf>
    <xf numFmtId="0" fontId="9" fillId="0" borderId="28" xfId="2" applyFont="1" applyBorder="1" applyAlignment="1">
      <alignment vertical="center"/>
    </xf>
    <xf numFmtId="0" fontId="10" fillId="0" borderId="39" xfId="2" applyFont="1" applyBorder="1" applyAlignment="1">
      <alignment horizontal="center" vertical="center"/>
    </xf>
    <xf numFmtId="0" fontId="0" fillId="0" borderId="40" xfId="2" applyFont="1" applyBorder="1" applyAlignment="1">
      <alignment horizontal="center" vertical="center"/>
    </xf>
    <xf numFmtId="0" fontId="9" fillId="0" borderId="41" xfId="2" applyFont="1" applyBorder="1" applyAlignment="1">
      <alignment horizontal="center" vertical="center"/>
    </xf>
    <xf numFmtId="177" fontId="49" fillId="0" borderId="39" xfId="2" applyNumberFormat="1" applyFont="1" applyBorder="1" applyAlignment="1">
      <alignment horizontal="right" vertical="center" shrinkToFit="1"/>
    </xf>
    <xf numFmtId="177" fontId="49" fillId="0" borderId="26" xfId="2" applyNumberFormat="1" applyFont="1" applyBorder="1" applyAlignment="1">
      <alignment horizontal="right" vertical="center" shrinkToFit="1"/>
    </xf>
  </cellXfs>
  <cellStyles count="7">
    <cellStyle name="パーセント 2" xfId="6"/>
    <cellStyle name="ハイパーリンク" xfId="3" builtinId="8"/>
    <cellStyle name="桁区切り 2" xfId="5"/>
    <cellStyle name="標準" xfId="0" builtinId="0"/>
    <cellStyle name="標準 2" xfId="1"/>
    <cellStyle name="標準 3" xfId="4"/>
    <cellStyle name="標準_★H25-10輸送実績"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workbookViewId="0"/>
  </sheetViews>
  <sheetFormatPr defaultRowHeight="12" x14ac:dyDescent="0.15"/>
  <cols>
    <col min="1" max="2" width="10.25" style="11" bestFit="1" customWidth="1"/>
    <col min="3" max="3" width="10.375" style="11" bestFit="1" customWidth="1"/>
    <col min="4" max="4" width="9.375" style="11" bestFit="1" customWidth="1"/>
    <col min="5" max="5" width="9.125" style="11" customWidth="1"/>
    <col min="6" max="16384" width="9" style="11"/>
  </cols>
  <sheetData>
    <row r="1" spans="1:12" ht="21" customHeight="1" x14ac:dyDescent="0.15">
      <c r="A1" s="16" t="s">
        <v>76</v>
      </c>
      <c r="B1" s="53" t="s">
        <v>69</v>
      </c>
      <c r="C1" s="16"/>
      <c r="D1" s="16"/>
      <c r="E1" s="16"/>
      <c r="F1" s="16"/>
      <c r="G1" s="16"/>
      <c r="H1" s="16"/>
      <c r="I1" s="16"/>
      <c r="J1" s="16"/>
      <c r="K1" s="16"/>
      <c r="L1" s="16"/>
    </row>
    <row r="2" spans="1:12" ht="21" customHeight="1" x14ac:dyDescent="0.15">
      <c r="A2" s="823" t="s">
        <v>0</v>
      </c>
      <c r="B2" s="821" t="s">
        <v>12</v>
      </c>
      <c r="C2" s="821"/>
      <c r="D2" s="821"/>
      <c r="E2" s="821" t="s">
        <v>74</v>
      </c>
      <c r="F2" s="821"/>
      <c r="G2" s="821"/>
      <c r="H2" s="821"/>
      <c r="I2" s="822" t="s">
        <v>75</v>
      </c>
      <c r="J2" s="822"/>
      <c r="K2" s="822"/>
      <c r="L2" s="822"/>
    </row>
    <row r="3" spans="1:12" ht="21" customHeight="1" x14ac:dyDescent="0.15">
      <c r="A3" s="824"/>
      <c r="B3" s="17" t="s">
        <v>1</v>
      </c>
      <c r="C3" s="18" t="s">
        <v>71</v>
      </c>
      <c r="D3" s="19" t="s">
        <v>2</v>
      </c>
      <c r="E3" s="17" t="s">
        <v>4</v>
      </c>
      <c r="F3" s="18" t="s">
        <v>3</v>
      </c>
      <c r="G3" s="18" t="s">
        <v>5</v>
      </c>
      <c r="H3" s="19" t="s">
        <v>6</v>
      </c>
      <c r="I3" s="30" t="s">
        <v>4</v>
      </c>
      <c r="J3" s="31" t="s">
        <v>3</v>
      </c>
      <c r="K3" s="31" t="s">
        <v>5</v>
      </c>
      <c r="L3" s="32" t="s">
        <v>6</v>
      </c>
    </row>
    <row r="4" spans="1:12" ht="21" customHeight="1" x14ac:dyDescent="0.15">
      <c r="A4" s="39" t="s">
        <v>11</v>
      </c>
      <c r="B4" s="22">
        <f>'４月(月間)'!$B$6</f>
        <v>493428</v>
      </c>
      <c r="C4" s="23">
        <f>'４月(月間)'!$F$6</f>
        <v>675889</v>
      </c>
      <c r="D4" s="49">
        <f>B4/C4</f>
        <v>0.73004295083956094</v>
      </c>
      <c r="E4" s="24" t="s">
        <v>7</v>
      </c>
      <c r="F4" s="25" t="s">
        <v>8</v>
      </c>
      <c r="G4" s="25" t="s">
        <v>9</v>
      </c>
      <c r="H4" s="26" t="s">
        <v>10</v>
      </c>
      <c r="I4" s="33" t="s">
        <v>7</v>
      </c>
      <c r="J4" s="34" t="s">
        <v>8</v>
      </c>
      <c r="K4" s="34" t="s">
        <v>9</v>
      </c>
      <c r="L4" s="35" t="s">
        <v>10</v>
      </c>
    </row>
    <row r="5" spans="1:12" ht="21" customHeight="1" x14ac:dyDescent="0.15">
      <c r="A5" s="40" t="s">
        <v>13</v>
      </c>
      <c r="B5" s="817">
        <f>'５月(月間)'!$B$6</f>
        <v>436960</v>
      </c>
      <c r="C5" s="818">
        <f>'５月(月間)'!$F$6</f>
        <v>708489</v>
      </c>
      <c r="D5" s="50">
        <f t="shared" ref="D5:D15" si="0">B5/C5</f>
        <v>0.61674916618324349</v>
      </c>
      <c r="E5" s="27" t="s">
        <v>14</v>
      </c>
      <c r="F5" s="28" t="s">
        <v>15</v>
      </c>
      <c r="G5" s="28" t="s">
        <v>16</v>
      </c>
      <c r="H5" s="29" t="s">
        <v>17</v>
      </c>
      <c r="I5" s="36" t="s">
        <v>14</v>
      </c>
      <c r="J5" s="37" t="s">
        <v>15</v>
      </c>
      <c r="K5" s="37" t="s">
        <v>16</v>
      </c>
      <c r="L5" s="38" t="s">
        <v>17</v>
      </c>
    </row>
    <row r="6" spans="1:12" ht="21" customHeight="1" x14ac:dyDescent="0.15">
      <c r="A6" s="40" t="s">
        <v>18</v>
      </c>
      <c r="B6" s="817">
        <f>'６月(月間)'!$B$6</f>
        <v>441415</v>
      </c>
      <c r="C6" s="818">
        <f>'６月(月間)'!$F$6</f>
        <v>699030</v>
      </c>
      <c r="D6" s="50">
        <f t="shared" si="0"/>
        <v>0.63146789122069158</v>
      </c>
      <c r="E6" s="27" t="s">
        <v>19</v>
      </c>
      <c r="F6" s="28" t="s">
        <v>20</v>
      </c>
      <c r="G6" s="28" t="s">
        <v>21</v>
      </c>
      <c r="H6" s="29" t="s">
        <v>22</v>
      </c>
      <c r="I6" s="36" t="s">
        <v>19</v>
      </c>
      <c r="J6" s="37" t="s">
        <v>20</v>
      </c>
      <c r="K6" s="37" t="s">
        <v>21</v>
      </c>
      <c r="L6" s="38" t="s">
        <v>22</v>
      </c>
    </row>
    <row r="7" spans="1:12" ht="21" customHeight="1" x14ac:dyDescent="0.15">
      <c r="A7" s="40" t="s">
        <v>23</v>
      </c>
      <c r="B7" s="817">
        <f>'７月(月間)'!$B$6</f>
        <v>534994</v>
      </c>
      <c r="C7" s="818">
        <f>'７月(月間)'!$F$6</f>
        <v>798753</v>
      </c>
      <c r="D7" s="50">
        <f t="shared" si="0"/>
        <v>0.66978652975325292</v>
      </c>
      <c r="E7" s="27" t="s">
        <v>24</v>
      </c>
      <c r="F7" s="28" t="s">
        <v>25</v>
      </c>
      <c r="G7" s="28" t="s">
        <v>26</v>
      </c>
      <c r="H7" s="29" t="s">
        <v>27</v>
      </c>
      <c r="I7" s="36" t="s">
        <v>24</v>
      </c>
      <c r="J7" s="37" t="s">
        <v>25</v>
      </c>
      <c r="K7" s="37" t="s">
        <v>26</v>
      </c>
      <c r="L7" s="38" t="s">
        <v>27</v>
      </c>
    </row>
    <row r="8" spans="1:12" ht="21" customHeight="1" x14ac:dyDescent="0.15">
      <c r="A8" s="40" t="s">
        <v>28</v>
      </c>
      <c r="B8" s="817">
        <f>'８月(月間)'!$B$6</f>
        <v>665195</v>
      </c>
      <c r="C8" s="818">
        <f>'８月(月間)'!$F$6</f>
        <v>831562</v>
      </c>
      <c r="D8" s="50">
        <f t="shared" si="0"/>
        <v>0.79993434043402656</v>
      </c>
      <c r="E8" s="27" t="s">
        <v>29</v>
      </c>
      <c r="F8" s="28" t="s">
        <v>30</v>
      </c>
      <c r="G8" s="28" t="s">
        <v>31</v>
      </c>
      <c r="H8" s="29" t="s">
        <v>32</v>
      </c>
      <c r="I8" s="36" t="s">
        <v>29</v>
      </c>
      <c r="J8" s="37" t="s">
        <v>30</v>
      </c>
      <c r="K8" s="37" t="s">
        <v>31</v>
      </c>
      <c r="L8" s="38" t="s">
        <v>32</v>
      </c>
    </row>
    <row r="9" spans="1:12" ht="21" customHeight="1" x14ac:dyDescent="0.15">
      <c r="A9" s="40" t="s">
        <v>33</v>
      </c>
      <c r="B9" s="817">
        <f>'９月(月間)'!$B$6</f>
        <v>565066</v>
      </c>
      <c r="C9" s="818">
        <f>'９月(月間)'!$F$6</f>
        <v>753710</v>
      </c>
      <c r="D9" s="50">
        <f t="shared" si="0"/>
        <v>0.74971275424234785</v>
      </c>
      <c r="E9" s="27" t="s">
        <v>34</v>
      </c>
      <c r="F9" s="28" t="s">
        <v>35</v>
      </c>
      <c r="G9" s="28" t="s">
        <v>36</v>
      </c>
      <c r="H9" s="29" t="s">
        <v>37</v>
      </c>
      <c r="I9" s="36" t="s">
        <v>34</v>
      </c>
      <c r="J9" s="37" t="s">
        <v>35</v>
      </c>
      <c r="K9" s="37" t="s">
        <v>36</v>
      </c>
      <c r="L9" s="38" t="s">
        <v>37</v>
      </c>
    </row>
    <row r="10" spans="1:12" ht="21" customHeight="1" x14ac:dyDescent="0.15">
      <c r="A10" s="40" t="s">
        <v>66</v>
      </c>
      <c r="B10" s="817">
        <f>'10月(月間)'!$B$6</f>
        <v>512819</v>
      </c>
      <c r="C10" s="818">
        <f>'10月(月間)'!$F$6</f>
        <v>750364</v>
      </c>
      <c r="D10" s="50">
        <f t="shared" si="0"/>
        <v>0.68342697677393904</v>
      </c>
      <c r="E10" s="27" t="s">
        <v>53</v>
      </c>
      <c r="F10" s="28" t="s">
        <v>56</v>
      </c>
      <c r="G10" s="28" t="s">
        <v>57</v>
      </c>
      <c r="H10" s="29" t="s">
        <v>58</v>
      </c>
      <c r="I10" s="36" t="s">
        <v>53</v>
      </c>
      <c r="J10" s="37" t="s">
        <v>56</v>
      </c>
      <c r="K10" s="37" t="s">
        <v>57</v>
      </c>
      <c r="L10" s="38" t="s">
        <v>58</v>
      </c>
    </row>
    <row r="11" spans="1:12" ht="21" customHeight="1" x14ac:dyDescent="0.15">
      <c r="A11" s="40" t="s">
        <v>67</v>
      </c>
      <c r="B11" s="817">
        <f>'11月（月間）'!$G$5</f>
        <v>509245</v>
      </c>
      <c r="C11" s="818">
        <f>'11月（月間）'!$K$5</f>
        <v>707227</v>
      </c>
      <c r="D11" s="50">
        <f t="shared" si="0"/>
        <v>0.72005876472476305</v>
      </c>
      <c r="E11" s="27" t="s">
        <v>54</v>
      </c>
      <c r="F11" s="28" t="s">
        <v>59</v>
      </c>
      <c r="G11" s="28" t="s">
        <v>60</v>
      </c>
      <c r="H11" s="29" t="s">
        <v>61</v>
      </c>
      <c r="I11" s="36" t="s">
        <v>54</v>
      </c>
      <c r="J11" s="37" t="s">
        <v>59</v>
      </c>
      <c r="K11" s="37" t="s">
        <v>60</v>
      </c>
      <c r="L11" s="38" t="s">
        <v>61</v>
      </c>
    </row>
    <row r="12" spans="1:12" ht="21" customHeight="1" x14ac:dyDescent="0.15">
      <c r="A12" s="40" t="s">
        <v>68</v>
      </c>
      <c r="B12" s="817">
        <f>'12月（月間）'!$G$5</f>
        <v>501879</v>
      </c>
      <c r="C12" s="818">
        <f>'12月（月間）'!$K$5</f>
        <v>738216</v>
      </c>
      <c r="D12" s="50">
        <f t="shared" si="0"/>
        <v>0.67985386390975</v>
      </c>
      <c r="E12" s="27" t="s">
        <v>55</v>
      </c>
      <c r="F12" s="28" t="s">
        <v>62</v>
      </c>
      <c r="G12" s="28" t="s">
        <v>63</v>
      </c>
      <c r="H12" s="29" t="s">
        <v>64</v>
      </c>
      <c r="I12" s="36" t="s">
        <v>55</v>
      </c>
      <c r="J12" s="37" t="s">
        <v>62</v>
      </c>
      <c r="K12" s="37" t="s">
        <v>63</v>
      </c>
      <c r="L12" s="38" t="s">
        <v>64</v>
      </c>
    </row>
    <row r="13" spans="1:12" ht="21" customHeight="1" x14ac:dyDescent="0.15">
      <c r="A13" s="40" t="s">
        <v>38</v>
      </c>
      <c r="B13" s="817">
        <f>'１月（月間）'!$G$5</f>
        <v>458225</v>
      </c>
      <c r="C13" s="818">
        <f>'１月（月間）'!$K$5</f>
        <v>724067</v>
      </c>
      <c r="D13" s="50">
        <f t="shared" si="0"/>
        <v>0.63284889381783727</v>
      </c>
      <c r="E13" s="27" t="s">
        <v>41</v>
      </c>
      <c r="F13" s="28" t="s">
        <v>44</v>
      </c>
      <c r="G13" s="28" t="s">
        <v>45</v>
      </c>
      <c r="H13" s="29" t="s">
        <v>46</v>
      </c>
      <c r="I13" s="36" t="s">
        <v>41</v>
      </c>
      <c r="J13" s="37" t="s">
        <v>44</v>
      </c>
      <c r="K13" s="37" t="s">
        <v>45</v>
      </c>
      <c r="L13" s="38" t="s">
        <v>46</v>
      </c>
    </row>
    <row r="14" spans="1:12" ht="21" customHeight="1" x14ac:dyDescent="0.15">
      <c r="A14" s="40" t="s">
        <v>39</v>
      </c>
      <c r="B14" s="817">
        <f>'２月（月間）'!$G$5</f>
        <v>470912</v>
      </c>
      <c r="C14" s="818">
        <f>'２月（月間）'!$K$5</f>
        <v>629448</v>
      </c>
      <c r="D14" s="50">
        <f t="shared" si="0"/>
        <v>0.74813487373063381</v>
      </c>
      <c r="E14" s="27" t="s">
        <v>42</v>
      </c>
      <c r="F14" s="28" t="s">
        <v>47</v>
      </c>
      <c r="G14" s="28" t="s">
        <v>48</v>
      </c>
      <c r="H14" s="29" t="s">
        <v>49</v>
      </c>
      <c r="I14" s="36" t="s">
        <v>42</v>
      </c>
      <c r="J14" s="37" t="s">
        <v>47</v>
      </c>
      <c r="K14" s="37" t="s">
        <v>48</v>
      </c>
      <c r="L14" s="38" t="s">
        <v>49</v>
      </c>
    </row>
    <row r="15" spans="1:12" ht="21" customHeight="1" thickBot="1" x14ac:dyDescent="0.2">
      <c r="A15" s="41" t="s">
        <v>40</v>
      </c>
      <c r="B15" s="819">
        <f>'３月（月間）'!$G$5</f>
        <v>596098</v>
      </c>
      <c r="C15" s="820">
        <f>'３月（月間）'!$K$5</f>
        <v>744656</v>
      </c>
      <c r="D15" s="51">
        <f t="shared" si="0"/>
        <v>0.80050117101050688</v>
      </c>
      <c r="E15" s="42" t="s">
        <v>43</v>
      </c>
      <c r="F15" s="43" t="s">
        <v>50</v>
      </c>
      <c r="G15" s="43" t="s">
        <v>51</v>
      </c>
      <c r="H15" s="44" t="s">
        <v>52</v>
      </c>
      <c r="I15" s="45" t="s">
        <v>43</v>
      </c>
      <c r="J15" s="46" t="s">
        <v>50</v>
      </c>
      <c r="K15" s="46" t="s">
        <v>51</v>
      </c>
      <c r="L15" s="47" t="s">
        <v>52</v>
      </c>
    </row>
    <row r="16" spans="1:12" ht="23.25" customHeight="1" thickTop="1" x14ac:dyDescent="0.15">
      <c r="A16" s="56" t="s">
        <v>65</v>
      </c>
      <c r="B16" s="20">
        <f>SUM(B4:B15)</f>
        <v>6186236</v>
      </c>
      <c r="C16" s="21">
        <f>SUM(C4:C15)</f>
        <v>8761411</v>
      </c>
      <c r="D16" s="52">
        <f t="shared" ref="D16" si="1">B16/C16</f>
        <v>0.70607759412268178</v>
      </c>
      <c r="E16" s="54" t="s">
        <v>72</v>
      </c>
      <c r="F16" s="48"/>
      <c r="G16" s="48"/>
      <c r="H16" s="48"/>
      <c r="I16" s="48"/>
      <c r="J16" s="48"/>
      <c r="K16" s="48"/>
      <c r="L16" s="48"/>
    </row>
    <row r="17" spans="5:5" ht="17.25" customHeight="1" x14ac:dyDescent="0.15">
      <c r="E17" s="55" t="s">
        <v>73</v>
      </c>
    </row>
  </sheetData>
  <mergeCells count="4">
    <mergeCell ref="E2:H2"/>
    <mergeCell ref="I2:L2"/>
    <mergeCell ref="B2:D2"/>
    <mergeCell ref="A2:A3"/>
  </mergeCells>
  <phoneticPr fontId="3"/>
  <hyperlinks>
    <hyperlink ref="E4" location="'4月（月間）'!A1" display="４月月間"/>
    <hyperlink ref="F4" location="'4月（上旬）'!A1" display="４月上旬"/>
    <hyperlink ref="G4" location="'4月（中旬）'!A1" display="４月中旬"/>
    <hyperlink ref="H4" location="'4月（下旬）'!A1" display="４月下旬"/>
    <hyperlink ref="I4" location="'4月月間'!A1" display="４月月間"/>
    <hyperlink ref="J4" location="'4月上旬'!A1" display="４月上旬"/>
    <hyperlink ref="K4" location="'4月中旬'!A1" display="４月中旬"/>
    <hyperlink ref="L4" location="'4月下旬'!A1" display="４月下旬"/>
    <hyperlink ref="E5" location="'５月（月間）'!A1" display="５月月間"/>
    <hyperlink ref="F5" location="'５月(上旬)'!A1" display="５月上旬"/>
    <hyperlink ref="G5" location="'５月(中旬)'!A1" display="５月中旬"/>
    <hyperlink ref="H5" location="'５月(下旬)'!A1" display="５月下旬"/>
    <hyperlink ref="I5" location="'５月月間'!Print_Area" display="５月月間"/>
    <hyperlink ref="J5" location="'５月上旬'!Print_Area" display="５月上旬"/>
    <hyperlink ref="K5" location="'５月中旬'!Print_Area" display="５月中旬"/>
    <hyperlink ref="L5" location="'５月下旬'!Print_Area" display="５月下旬"/>
    <hyperlink ref="E6" location="'６月(月間)'!Print_Area" display="６月月間"/>
    <hyperlink ref="F6" location="'６月(上旬)'!A1" display="６月上旬"/>
    <hyperlink ref="G6" location="'６月(中旬)'!A1" display="６月中旬"/>
    <hyperlink ref="H6" location="'６月(下旬)'!A1" display="６月下旬"/>
    <hyperlink ref="I6" location="'６月月間'!A1" display="６月月間"/>
    <hyperlink ref="J6" location="'６月上旬'!Print_Area" display="６月上旬"/>
    <hyperlink ref="K6" location="'６月中旬'!Print_Area" display="６月中旬"/>
    <hyperlink ref="L6" location="'６月下旬'!Print_Area" display="６月下旬"/>
    <hyperlink ref="E7" location="'７月(月間)'!A1" display="７月月間"/>
    <hyperlink ref="F7" location="'７月(上旬)'!A1" display="７月上旬"/>
    <hyperlink ref="G7" location="'７月(中旬)'!A1" display="７月中旬"/>
    <hyperlink ref="H7" location="'７月(下旬)'!A1" display="７月下旬"/>
    <hyperlink ref="I7" location="'７月月間'!Print_Area" display="７月月間"/>
    <hyperlink ref="J7" location="'７月上旬'!Print_Area" display="７月上旬"/>
    <hyperlink ref="K7" location="'７月中旬'!Print_Area" display="７月中旬"/>
    <hyperlink ref="L7" location="'７月下旬'!Print_Area" display="７月下旬"/>
    <hyperlink ref="E8" location="'８月(月間)'!A1" display="８月月間"/>
    <hyperlink ref="F8" location="'８月(上旬)'!A1" display="８月上旬"/>
    <hyperlink ref="G8" location="'８月(中旬)'!A1" display="８月中旬"/>
    <hyperlink ref="H8" location="'８月(下旬)'!A1" display="８月下旬"/>
    <hyperlink ref="I8" location="'８月月間'!Print_Area" display="８月月間"/>
    <hyperlink ref="J8" location="'８月上旬'!Print_Area" display="８月上旬"/>
    <hyperlink ref="K8" location="'８月中旬'!Print_Area" display="８月中旬"/>
    <hyperlink ref="L8" location="'８月下旬'!Print_Area" display="８月下旬"/>
    <hyperlink ref="E9" location="'９月(月間)'!A1" display="９月月間"/>
    <hyperlink ref="F9" location="'９月(上旬)'!A1" display="９月上旬"/>
    <hyperlink ref="G9" location="'９月(中旬)'!A1" display="９月中旬"/>
    <hyperlink ref="H9" location="'９月(下旬)'!A1" display="９月下旬"/>
    <hyperlink ref="I9" location="'９月月間'!Print_Area" display="９月月間"/>
    <hyperlink ref="J9" location="'９月上旬'!Print_Area" display="９月上旬"/>
    <hyperlink ref="K9" location="'９月中旬'!Print_Area" display="９月中旬"/>
    <hyperlink ref="L9" location="'９月下旬'!Print_Area" display="９月下旬"/>
    <hyperlink ref="E10" location="'10月(月間)'!A1" display="10月月間"/>
    <hyperlink ref="F10" location="'10月(上旬)'!A1" display="10月上旬"/>
    <hyperlink ref="G10" location="'10月(中旬)'!A1" display="10月中旬"/>
    <hyperlink ref="H10" location="'10月(下旬)'!A1" display="10月下旬"/>
    <hyperlink ref="I10" location="'10月月間'!Print_Area" display="10月月間"/>
    <hyperlink ref="J10" location="'10月上旬'!Print_Area" display="10月上旬"/>
    <hyperlink ref="K10" location="'10月中旬'!Print_Area" display="10月中旬"/>
    <hyperlink ref="L10" location="'10月下旬'!Print_Area" display="10月下旬"/>
    <hyperlink ref="H11" location="'11月（下旬）'!A1" display="11月下旬"/>
    <hyperlink ref="E11" location="'11月（月間）'!A1" display="11月月間"/>
    <hyperlink ref="F11" location="'11月（上旬）'!A1" display="11月上旬"/>
    <hyperlink ref="G11" location="'11月（中旬）'!A1" display="11月中旬"/>
    <hyperlink ref="I11" location="'11月月間'!Print_Area" display="11月月間"/>
    <hyperlink ref="J11" location="'11月上旬'!Print_Area" display="11月上旬"/>
    <hyperlink ref="K11" location="'11月中旬'!Print_Area" display="11月中旬"/>
    <hyperlink ref="L11" location="'11月下旬'!Print_Area" display="11月下旬"/>
    <hyperlink ref="E12" location="'12月（月間）'!A1" display="12月月間"/>
    <hyperlink ref="F12" location="'12月（上旬）'!A1" display="12月上旬"/>
    <hyperlink ref="G12" location="'12月（中旬）'!A1" display="12月中旬"/>
    <hyperlink ref="H12" location="'12月（下旬）'!A1" display="12月下旬"/>
    <hyperlink ref="I12" location="'12月月間'!A1" display="12月月間"/>
    <hyperlink ref="J12" location="'12月上旬'!Print_Area" display="12月上旬"/>
    <hyperlink ref="K12" location="'12月中旬'!Print_Area" display="12月中旬"/>
    <hyperlink ref="L12" location="'12月下旬'!Print_Area" display="12月下旬"/>
    <hyperlink ref="E13" location="'１月（月間）'!Print_Titles" display="１月月間"/>
    <hyperlink ref="I13" location="'１月月間'!Print_Area" display="１月月間"/>
    <hyperlink ref="F13" location="'１月（上旬）'!Print_Titles" display="１月上旬"/>
    <hyperlink ref="G13" location="'１月（中旬）'!Print_Titles" display="１月中旬"/>
    <hyperlink ref="H13" location="'１月（下旬）'!Print_Titles" display="１月下旬"/>
    <hyperlink ref="J13" location="'１月上旬'!Print_Area" display="１月上旬"/>
    <hyperlink ref="K13" location="'１月中旬'!Print_Area" display="１月中旬"/>
    <hyperlink ref="L13" location="'１月下旬'!Print_Area" display="１月下旬"/>
    <hyperlink ref="E14" location="'２月（月間）'!Print_Titles" display="２月月間"/>
    <hyperlink ref="I14" location="'２月月間'!Print_Area" display="２月月間"/>
    <hyperlink ref="F14" location="'２月（上旬）'!Print_Titles" display="２月上旬"/>
    <hyperlink ref="G14" location="'２月（中旬）'!Print_Titles" display="２月中旬"/>
    <hyperlink ref="H14" location="'２月（下旬）'!Print_Titles" display="２月下旬"/>
    <hyperlink ref="J14" location="'２月上旬'!Print_Area" display="２月上旬"/>
    <hyperlink ref="K14" location="'２月中旬'!Print_Area" display="２月中旬"/>
    <hyperlink ref="L14" location="'２月下旬'!Print_Area" display="２月下旬"/>
    <hyperlink ref="E15" location="'３月（月間）'!Print_Titles" display="３月月間"/>
    <hyperlink ref="F15" location="'３月（上旬）'!Print_Titles" display="３月上旬"/>
    <hyperlink ref="G15" location="'３月（中旬）'!Print_Titles" display="３月中旬"/>
    <hyperlink ref="H15" location="'３月（下旬）'!Print_Titles" display="３月下旬"/>
    <hyperlink ref="I15" location="'３月月間'!Print_Area" display="３月月間"/>
    <hyperlink ref="J15" location="'３月上旬'!Print_Area" display="３月上旬"/>
    <hyperlink ref="K15" location="'３月中旬'!Print_Area" display="３月中旬"/>
    <hyperlink ref="L15" location="'３月下旬'!Print_Area" display="３月下旬"/>
  </hyperlinks>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４月下旬</v>
      </c>
      <c r="E1" s="14" t="s">
        <v>69</v>
      </c>
      <c r="F1" s="6"/>
      <c r="G1" s="6"/>
      <c r="H1" s="10"/>
      <c r="I1" s="10"/>
      <c r="J1" s="10"/>
    </row>
    <row r="2" spans="1:11" ht="18" customHeight="1" x14ac:dyDescent="0.15">
      <c r="A2" s="273"/>
      <c r="B2" s="272"/>
      <c r="C2" s="871" t="s">
        <v>196</v>
      </c>
      <c r="D2" s="872"/>
      <c r="E2" s="873"/>
      <c r="F2" s="874"/>
      <c r="G2" s="871" t="s">
        <v>195</v>
      </c>
      <c r="H2" s="872"/>
      <c r="I2" s="873"/>
      <c r="J2" s="874"/>
    </row>
    <row r="3" spans="1:11" ht="18.75" customHeight="1" x14ac:dyDescent="0.15">
      <c r="A3" s="255"/>
      <c r="B3" s="271"/>
      <c r="C3" s="875" t="s">
        <v>200</v>
      </c>
      <c r="D3" s="877" t="s">
        <v>199</v>
      </c>
      <c r="E3" s="879" t="s">
        <v>192</v>
      </c>
      <c r="F3" s="880"/>
      <c r="G3" s="867" t="str">
        <f>C3</f>
        <v>13.4.下旬</v>
      </c>
      <c r="H3" s="869" t="str">
        <f>D3</f>
        <v>12.4.下旬</v>
      </c>
      <c r="I3" s="879" t="s">
        <v>192</v>
      </c>
      <c r="J3" s="880"/>
    </row>
    <row r="4" spans="1:11" ht="18" customHeight="1" x14ac:dyDescent="0.15">
      <c r="A4" s="270"/>
      <c r="B4" s="269"/>
      <c r="C4" s="876"/>
      <c r="D4" s="878"/>
      <c r="E4" s="268" t="s">
        <v>191</v>
      </c>
      <c r="F4" s="267" t="s">
        <v>190</v>
      </c>
      <c r="G4" s="868"/>
      <c r="H4" s="870"/>
      <c r="I4" s="268" t="s">
        <v>191</v>
      </c>
      <c r="J4" s="267" t="s">
        <v>190</v>
      </c>
    </row>
    <row r="5" spans="1:11" ht="13.5" customHeight="1" x14ac:dyDescent="0.15">
      <c r="A5" s="859" t="s">
        <v>189</v>
      </c>
      <c r="B5" s="860"/>
      <c r="C5" s="861">
        <f>C7+C12+C17+C22+C27</f>
        <v>146613</v>
      </c>
      <c r="D5" s="863">
        <f>D7+D12+D17+D22+D27</f>
        <v>145699</v>
      </c>
      <c r="E5" s="853">
        <f>C5/D5</f>
        <v>1.0062732070913321</v>
      </c>
      <c r="F5" s="855">
        <f>C5-D5</f>
        <v>914</v>
      </c>
      <c r="G5" s="861">
        <f>G7+G12+G17+G22+G27</f>
        <v>202291</v>
      </c>
      <c r="H5" s="865">
        <f>H7+H12+H17+H22+H27</f>
        <v>201210</v>
      </c>
      <c r="I5" s="853">
        <f>G5/H5</f>
        <v>1.0053724963967994</v>
      </c>
      <c r="J5" s="855">
        <f>G5-H5</f>
        <v>1081</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f>SUM(C8:C11)</f>
        <v>73271</v>
      </c>
      <c r="D7" s="261">
        <f>SUM(D8:D11)</f>
        <v>72821</v>
      </c>
      <c r="E7" s="260">
        <f>C7/D7</f>
        <v>1.0061795361228216</v>
      </c>
      <c r="F7" s="259">
        <f>C7-D7</f>
        <v>450</v>
      </c>
      <c r="G7" s="262">
        <f>SUM(G8:G11)</f>
        <v>102075</v>
      </c>
      <c r="H7" s="264">
        <f>SUM(H8:H11)</f>
        <v>104570</v>
      </c>
      <c r="I7" s="260">
        <f>G7/H7</f>
        <v>0.97614038443148132</v>
      </c>
      <c r="J7" s="259">
        <f>G7-H7</f>
        <v>-2495</v>
      </c>
      <c r="K7" s="249"/>
    </row>
    <row r="8" spans="1:11" ht="18" customHeight="1" x14ac:dyDescent="0.15">
      <c r="A8" s="256" t="s">
        <v>186</v>
      </c>
      <c r="B8" s="258" t="s">
        <v>178</v>
      </c>
      <c r="C8" s="253">
        <f>'４月(下旬)'!B9+'４月(下旬)'!B14</f>
        <v>36234</v>
      </c>
      <c r="D8" s="254">
        <f>'４月(下旬)'!C9+'４月(下旬)'!C14</f>
        <v>38159</v>
      </c>
      <c r="E8" s="251">
        <f>C8/D8</f>
        <v>0.94955318535601041</v>
      </c>
      <c r="F8" s="250">
        <f>C8-D8</f>
        <v>-1925</v>
      </c>
      <c r="G8" s="253">
        <f>'４月(下旬)'!F9+'４月(下旬)'!F14</f>
        <v>52295</v>
      </c>
      <c r="H8" s="252">
        <f>'４月(下旬)'!G9+'４月(下旬)'!G14</f>
        <v>55805</v>
      </c>
      <c r="I8" s="251">
        <f>G8/H8</f>
        <v>0.93710241017829943</v>
      </c>
      <c r="J8" s="250">
        <f>G8-H8</f>
        <v>-3510</v>
      </c>
      <c r="K8" s="249"/>
    </row>
    <row r="9" spans="1:11" ht="18" customHeight="1" x14ac:dyDescent="0.15">
      <c r="A9" s="256"/>
      <c r="B9" s="258" t="s">
        <v>177</v>
      </c>
      <c r="C9" s="253">
        <f>'４月(下旬)'!B19+'４月(下旬)'!B22+'４月(下旬)'!B23+'４月(下旬)'!B24</f>
        <v>3858</v>
      </c>
      <c r="D9" s="254">
        <f>'４月(下旬)'!C19+'４月(下旬)'!C22+'４月(下旬)'!C23+'４月(下旬)'!C24</f>
        <v>3581</v>
      </c>
      <c r="E9" s="251">
        <f>C9/D9</f>
        <v>1.077352694777995</v>
      </c>
      <c r="F9" s="250">
        <f>C9-D9</f>
        <v>277</v>
      </c>
      <c r="G9" s="253">
        <f>'４月(下旬)'!F19+'４月(下旬)'!F22+'４月(下旬)'!F23+'４月(下旬)'!F24</f>
        <v>4400</v>
      </c>
      <c r="H9" s="252">
        <f>'４月(下旬)'!G19+'４月(下旬)'!G22+'４月(下旬)'!G23+'４月(下旬)'!G24</f>
        <v>4480</v>
      </c>
      <c r="I9" s="251">
        <f>G9/H9</f>
        <v>0.9821428571428571</v>
      </c>
      <c r="J9" s="250">
        <f>G9-H9</f>
        <v>-80</v>
      </c>
      <c r="K9" s="249"/>
    </row>
    <row r="10" spans="1:11" ht="18" customHeight="1" x14ac:dyDescent="0.15">
      <c r="A10" s="256"/>
      <c r="B10" s="258" t="s">
        <v>175</v>
      </c>
      <c r="C10" s="253">
        <f>'４月(下旬)'!B43+'４月(下旬)'!B49+'４月(下旬)'!B61</f>
        <v>33179</v>
      </c>
      <c r="D10" s="254">
        <f>'４月(下旬)'!C43+'４月(下旬)'!C49+'４月(下旬)'!C61</f>
        <v>31081</v>
      </c>
      <c r="E10" s="251">
        <f>C10/D10</f>
        <v>1.0675010456549017</v>
      </c>
      <c r="F10" s="250">
        <f>C10-D10</f>
        <v>2098</v>
      </c>
      <c r="G10" s="253">
        <f>'４月(下旬)'!F43+'４月(下旬)'!F49+'４月(下旬)'!F61</f>
        <v>45380</v>
      </c>
      <c r="H10" s="252">
        <f>'４月(下旬)'!G43+'４月(下旬)'!G49+'４月(下旬)'!G61</f>
        <v>44285</v>
      </c>
      <c r="I10" s="251">
        <f>G10/H10</f>
        <v>1.0247262052613753</v>
      </c>
      <c r="J10" s="250">
        <f>G10-H10</f>
        <v>1095</v>
      </c>
      <c r="K10" s="249"/>
    </row>
    <row r="11" spans="1:11" s="235" customFormat="1" ht="18" customHeight="1" x14ac:dyDescent="0.15">
      <c r="A11" s="248"/>
      <c r="B11" s="266" t="s">
        <v>180</v>
      </c>
      <c r="C11" s="265" t="s">
        <v>171</v>
      </c>
      <c r="D11" s="245" t="s">
        <v>171</v>
      </c>
      <c r="E11" s="244" t="s">
        <v>171</v>
      </c>
      <c r="F11" s="243" t="s">
        <v>171</v>
      </c>
      <c r="G11" s="265" t="s">
        <v>171</v>
      </c>
      <c r="H11" s="245" t="s">
        <v>171</v>
      </c>
      <c r="I11" s="244" t="s">
        <v>171</v>
      </c>
      <c r="J11" s="243" t="s">
        <v>171</v>
      </c>
      <c r="K11" s="236"/>
    </row>
    <row r="12" spans="1:11" ht="18" customHeight="1" x14ac:dyDescent="0.15">
      <c r="A12" s="851" t="s">
        <v>185</v>
      </c>
      <c r="B12" s="852"/>
      <c r="C12" s="262">
        <f>SUM(C13:C16)</f>
        <v>27133</v>
      </c>
      <c r="D12" s="261">
        <f>SUM(D13:D16)</f>
        <v>27918</v>
      </c>
      <c r="E12" s="260">
        <f>C12/D12</f>
        <v>0.9718819399670463</v>
      </c>
      <c r="F12" s="259">
        <f>C12-D12</f>
        <v>-785</v>
      </c>
      <c r="G12" s="262">
        <f>SUM(G13:G16)</f>
        <v>34287</v>
      </c>
      <c r="H12" s="261">
        <f>SUM(H13:H16)</f>
        <v>33661</v>
      </c>
      <c r="I12" s="260">
        <f>G12/H12</f>
        <v>1.0185971896259767</v>
      </c>
      <c r="J12" s="259">
        <f>G12-H12</f>
        <v>626</v>
      </c>
      <c r="K12" s="249"/>
    </row>
    <row r="13" spans="1:11" ht="18" customHeight="1" x14ac:dyDescent="0.15">
      <c r="A13" s="256" t="s">
        <v>184</v>
      </c>
      <c r="B13" s="258" t="s">
        <v>178</v>
      </c>
      <c r="C13" s="253">
        <f>'４月(下旬)'!B10+'４月(下旬)'!B11+'４月(下旬)'!B16</f>
        <v>4518</v>
      </c>
      <c r="D13" s="254">
        <f>'４月(下旬)'!C10+'４月(下旬)'!C11+'４月(下旬)'!C16</f>
        <v>9996</v>
      </c>
      <c r="E13" s="251">
        <f>C13/D13</f>
        <v>0.45198079231692678</v>
      </c>
      <c r="F13" s="250">
        <f>C13-D13</f>
        <v>-5478</v>
      </c>
      <c r="G13" s="253">
        <f>'４月(下旬)'!F10+'４月(下旬)'!F11+'４月(下旬)'!F16</f>
        <v>5000</v>
      </c>
      <c r="H13" s="254">
        <f>'４月(下旬)'!G10+'４月(下旬)'!G11+'４月(下旬)'!G16</f>
        <v>10927</v>
      </c>
      <c r="I13" s="251">
        <f>G13/H13</f>
        <v>0.4575821359934108</v>
      </c>
      <c r="J13" s="250">
        <f>G13-H13</f>
        <v>-5927</v>
      </c>
      <c r="K13" s="249"/>
    </row>
    <row r="14" spans="1:11" ht="18" customHeight="1" x14ac:dyDescent="0.15">
      <c r="A14" s="256"/>
      <c r="B14" s="258" t="s">
        <v>177</v>
      </c>
      <c r="C14" s="253">
        <f>'４月(下旬)'!B20+'４月(下旬)'!B25+'４月(下旬)'!B26+'４月(下旬)'!B27+'４月(下旬)'!B36</f>
        <v>6220</v>
      </c>
      <c r="D14" s="254">
        <f>'４月(下旬)'!C20+'４月(下旬)'!C25+'４月(下旬)'!C26+'４月(下旬)'!C27+'４月(下旬)'!C36</f>
        <v>1288</v>
      </c>
      <c r="E14" s="251">
        <f>C14/D14</f>
        <v>4.829192546583851</v>
      </c>
      <c r="F14" s="250">
        <f>C14-D14</f>
        <v>4932</v>
      </c>
      <c r="G14" s="253">
        <f>'４月(下旬)'!F20+'４月(下旬)'!F25+'４月(下旬)'!F26+'４月(下旬)'!F27+'４月(下旬)'!F36</f>
        <v>7295</v>
      </c>
      <c r="H14" s="254">
        <f>'４月(下旬)'!G20+'４月(下旬)'!G25+'４月(下旬)'!G26+'４月(下旬)'!G27+'４月(下旬)'!G36</f>
        <v>1480</v>
      </c>
      <c r="I14" s="251">
        <f>G14/H14</f>
        <v>4.9290540540540544</v>
      </c>
      <c r="J14" s="250">
        <f>G14-H14</f>
        <v>5815</v>
      </c>
      <c r="K14" s="249"/>
    </row>
    <row r="15" spans="1:11" ht="18" customHeight="1" x14ac:dyDescent="0.15">
      <c r="A15" s="256"/>
      <c r="B15" s="258" t="s">
        <v>175</v>
      </c>
      <c r="C15" s="253">
        <f>'４月(下旬)'!B44+'４月(下旬)'!B45+'４月(下旬)'!B46+'４月(下旬)'!B62</f>
        <v>16395</v>
      </c>
      <c r="D15" s="254">
        <f>'４月(下旬)'!C44+'４月(下旬)'!C45+'４月(下旬)'!C46+'４月(下旬)'!C62</f>
        <v>16634</v>
      </c>
      <c r="E15" s="251">
        <f>C15/D15</f>
        <v>0.9856318384032704</v>
      </c>
      <c r="F15" s="250">
        <f>C15-D15</f>
        <v>-239</v>
      </c>
      <c r="G15" s="253">
        <f>'４月(下旬)'!F44+'４月(下旬)'!F45+'４月(下旬)'!F46+'４月(下旬)'!F62</f>
        <v>21992</v>
      </c>
      <c r="H15" s="254">
        <f>'４月(下旬)'!G44+'４月(下旬)'!G45+'４月(下旬)'!G46+'４月(下旬)'!G62</f>
        <v>21254</v>
      </c>
      <c r="I15" s="251">
        <f>G15/H15</f>
        <v>1.034722875693987</v>
      </c>
      <c r="J15" s="250">
        <f>G15-H15</f>
        <v>738</v>
      </c>
      <c r="K15" s="249"/>
    </row>
    <row r="16" spans="1:11" s="235" customFormat="1" ht="18" customHeight="1" x14ac:dyDescent="0.15">
      <c r="A16" s="242"/>
      <c r="B16" s="263" t="s">
        <v>180</v>
      </c>
      <c r="C16" s="240" t="s">
        <v>171</v>
      </c>
      <c r="D16" s="239" t="s">
        <v>171</v>
      </c>
      <c r="E16" s="238" t="s">
        <v>171</v>
      </c>
      <c r="F16" s="237" t="s">
        <v>171</v>
      </c>
      <c r="G16" s="240" t="s">
        <v>171</v>
      </c>
      <c r="H16" s="239" t="s">
        <v>171</v>
      </c>
      <c r="I16" s="238" t="s">
        <v>171</v>
      </c>
      <c r="J16" s="237" t="s">
        <v>171</v>
      </c>
      <c r="K16" s="236"/>
    </row>
    <row r="17" spans="1:11" ht="18" customHeight="1" x14ac:dyDescent="0.15">
      <c r="A17" s="851" t="s">
        <v>183</v>
      </c>
      <c r="B17" s="852"/>
      <c r="C17" s="262">
        <f>SUM(C18:C21)</f>
        <v>16823</v>
      </c>
      <c r="D17" s="261">
        <f>SUM(D18:D21)</f>
        <v>16253</v>
      </c>
      <c r="E17" s="260">
        <f>C17/D17</f>
        <v>1.0350704485325786</v>
      </c>
      <c r="F17" s="259">
        <f>C17-D17</f>
        <v>570</v>
      </c>
      <c r="G17" s="262">
        <f>SUM(G18:G21)</f>
        <v>23270</v>
      </c>
      <c r="H17" s="264">
        <f>SUM(H18:H21)</f>
        <v>23542</v>
      </c>
      <c r="I17" s="260">
        <f>G17/H17</f>
        <v>0.98844618129300821</v>
      </c>
      <c r="J17" s="259">
        <f>G17-H17</f>
        <v>-272</v>
      </c>
      <c r="K17" s="249"/>
    </row>
    <row r="18" spans="1:11" ht="18" customHeight="1" x14ac:dyDescent="0.15">
      <c r="A18" s="256" t="s">
        <v>182</v>
      </c>
      <c r="B18" s="258" t="s">
        <v>178</v>
      </c>
      <c r="C18" s="253">
        <f>'４月(下旬)'!B12</f>
        <v>0</v>
      </c>
      <c r="D18" s="254">
        <f>'４月(下旬)'!C12</f>
        <v>0</v>
      </c>
      <c r="E18" s="251" t="e">
        <f>C18/D18</f>
        <v>#DIV/0!</v>
      </c>
      <c r="F18" s="250">
        <f>C18-D18</f>
        <v>0</v>
      </c>
      <c r="G18" s="253">
        <f>'４月(下旬)'!F12</f>
        <v>0</v>
      </c>
      <c r="H18" s="252">
        <f>'４月(下旬)'!G12</f>
        <v>0</v>
      </c>
      <c r="I18" s="251" t="e">
        <f>G18/H18</f>
        <v>#DIV/0!</v>
      </c>
      <c r="J18" s="250">
        <f>G18-H18</f>
        <v>0</v>
      </c>
      <c r="K18" s="249"/>
    </row>
    <row r="19" spans="1:11" ht="18" customHeight="1" x14ac:dyDescent="0.15">
      <c r="A19" s="256"/>
      <c r="B19" s="258" t="s">
        <v>177</v>
      </c>
      <c r="C19" s="253">
        <f>'４月(下旬)'!B21+'４月(下旬)'!B35</f>
        <v>6678</v>
      </c>
      <c r="D19" s="254">
        <f>'４月(下旬)'!C21+'４月(下旬)'!C35</f>
        <v>6132</v>
      </c>
      <c r="E19" s="251">
        <f>C19/D19</f>
        <v>1.0890410958904109</v>
      </c>
      <c r="F19" s="250">
        <f>C19-D19</f>
        <v>546</v>
      </c>
      <c r="G19" s="253">
        <f>'４月(下旬)'!F21+'４月(下旬)'!F35</f>
        <v>8750</v>
      </c>
      <c r="H19" s="252">
        <f>'４月(下旬)'!G21+'４月(下旬)'!G35</f>
        <v>8660</v>
      </c>
      <c r="I19" s="251">
        <f>G19/H19</f>
        <v>1.0103926096997691</v>
      </c>
      <c r="J19" s="250">
        <f>G19-H19</f>
        <v>90</v>
      </c>
      <c r="K19" s="249"/>
    </row>
    <row r="20" spans="1:11" ht="18" customHeight="1" x14ac:dyDescent="0.15">
      <c r="A20" s="256"/>
      <c r="B20" s="258" t="s">
        <v>175</v>
      </c>
      <c r="C20" s="253">
        <f>'４月(下旬)'!B48+'４月(下旬)'!B64</f>
        <v>10145</v>
      </c>
      <c r="D20" s="254">
        <f>'４月(下旬)'!C48+'４月(下旬)'!C64</f>
        <v>10121</v>
      </c>
      <c r="E20" s="251">
        <f>C20/D20</f>
        <v>1.0023713071830846</v>
      </c>
      <c r="F20" s="250">
        <f>C20-D20</f>
        <v>24</v>
      </c>
      <c r="G20" s="253">
        <f>'４月(下旬)'!F48+'４月(下旬)'!F64</f>
        <v>14520</v>
      </c>
      <c r="H20" s="252">
        <f>'４月(下旬)'!G48+'４月(下旬)'!G64</f>
        <v>14882</v>
      </c>
      <c r="I20" s="251">
        <f>G20/H20</f>
        <v>0.97567531245800299</v>
      </c>
      <c r="J20" s="250">
        <f>G20-H20</f>
        <v>-362</v>
      </c>
      <c r="K20" s="249"/>
    </row>
    <row r="21" spans="1:11" s="235" customFormat="1" ht="18" customHeight="1" x14ac:dyDescent="0.15">
      <c r="A21" s="242"/>
      <c r="B21" s="263" t="s">
        <v>180</v>
      </c>
      <c r="C21" s="240" t="s">
        <v>171</v>
      </c>
      <c r="D21" s="239" t="s">
        <v>171</v>
      </c>
      <c r="E21" s="238" t="s">
        <v>171</v>
      </c>
      <c r="F21" s="237" t="s">
        <v>171</v>
      </c>
      <c r="G21" s="240" t="s">
        <v>171</v>
      </c>
      <c r="H21" s="239" t="s">
        <v>171</v>
      </c>
      <c r="I21" s="238" t="s">
        <v>171</v>
      </c>
      <c r="J21" s="237" t="s">
        <v>171</v>
      </c>
      <c r="K21" s="236"/>
    </row>
    <row r="22" spans="1:11" ht="18" customHeight="1" x14ac:dyDescent="0.15">
      <c r="A22" s="851" t="s">
        <v>181</v>
      </c>
      <c r="B22" s="852"/>
      <c r="C22" s="262">
        <f>SUM(C23:C26)</f>
        <v>12081</v>
      </c>
      <c r="D22" s="261">
        <f>SUM(D23:D26)</f>
        <v>11364</v>
      </c>
      <c r="E22" s="260">
        <f>C22/D22</f>
        <v>1.0630939809926083</v>
      </c>
      <c r="F22" s="259">
        <f>C22-D22</f>
        <v>717</v>
      </c>
      <c r="G22" s="262">
        <f>SUM(G23:G26)</f>
        <v>14329</v>
      </c>
      <c r="H22" s="264">
        <f>SUM(H23:H26)</f>
        <v>12915</v>
      </c>
      <c r="I22" s="260">
        <f>G22/H22</f>
        <v>1.1094850948509485</v>
      </c>
      <c r="J22" s="259">
        <f>G22-H22</f>
        <v>1414</v>
      </c>
      <c r="K22" s="249"/>
    </row>
    <row r="23" spans="1:11" ht="18" customHeight="1" x14ac:dyDescent="0.15">
      <c r="A23" s="256"/>
      <c r="B23" s="258" t="s">
        <v>178</v>
      </c>
      <c r="C23" s="253">
        <f>'４月(下旬)'!B13</f>
        <v>0</v>
      </c>
      <c r="D23" s="254">
        <f>'４月(下旬)'!C13</f>
        <v>0</v>
      </c>
      <c r="E23" s="251" t="e">
        <f>C23/D23</f>
        <v>#DIV/0!</v>
      </c>
      <c r="F23" s="250">
        <f>C23-D23</f>
        <v>0</v>
      </c>
      <c r="G23" s="253">
        <f>'４月(下旬)'!F13</f>
        <v>0</v>
      </c>
      <c r="H23" s="252">
        <f>'４月(下旬)'!G13</f>
        <v>0</v>
      </c>
      <c r="I23" s="251" t="e">
        <f>G23/H23</f>
        <v>#DIV/0!</v>
      </c>
      <c r="J23" s="250">
        <f>G23-H23</f>
        <v>0</v>
      </c>
      <c r="K23" s="249"/>
    </row>
    <row r="24" spans="1:11" ht="18" customHeight="1" x14ac:dyDescent="0.15">
      <c r="A24" s="256"/>
      <c r="B24" s="258" t="s">
        <v>177</v>
      </c>
      <c r="C24" s="253">
        <f>'４月(下旬)'!B28+'４月(下旬)'!B37</f>
        <v>4753</v>
      </c>
      <c r="D24" s="254">
        <f>'４月(下旬)'!C28+'４月(下旬)'!C37</f>
        <v>4781</v>
      </c>
      <c r="E24" s="251">
        <f>C24/D24</f>
        <v>0.99414348462664714</v>
      </c>
      <c r="F24" s="250">
        <f>C24-D24</f>
        <v>-28</v>
      </c>
      <c r="G24" s="253">
        <f>'４月(下旬)'!F28+'４月(下旬)'!F37</f>
        <v>5855</v>
      </c>
      <c r="H24" s="252">
        <f>'４月(下旬)'!G28+'４月(下旬)'!G37</f>
        <v>4350</v>
      </c>
      <c r="I24" s="251">
        <f>G24/H24</f>
        <v>1.3459770114942529</v>
      </c>
      <c r="J24" s="250">
        <f>G24-H24</f>
        <v>1505</v>
      </c>
      <c r="K24" s="249"/>
    </row>
    <row r="25" spans="1:11" ht="18" customHeight="1" x14ac:dyDescent="0.15">
      <c r="A25" s="256"/>
      <c r="B25" s="258" t="s">
        <v>175</v>
      </c>
      <c r="C25" s="253">
        <f>'４月(下旬)'!B47+'４月(下旬)'!B63</f>
        <v>7328</v>
      </c>
      <c r="D25" s="254">
        <f>'４月(下旬)'!C47+'４月(下旬)'!C63</f>
        <v>6583</v>
      </c>
      <c r="E25" s="251">
        <f>C25/D25</f>
        <v>1.1131702871031444</v>
      </c>
      <c r="F25" s="250">
        <f>C25-D25</f>
        <v>745</v>
      </c>
      <c r="G25" s="253">
        <f>'４月(下旬)'!F47+'４月(下旬)'!F63</f>
        <v>8474</v>
      </c>
      <c r="H25" s="254">
        <f>'４月(下旬)'!G47+'４月(下旬)'!G63</f>
        <v>8565</v>
      </c>
      <c r="I25" s="251">
        <f>G25/H25</f>
        <v>0.98937536485697608</v>
      </c>
      <c r="J25" s="250">
        <f>G25-H25</f>
        <v>-91</v>
      </c>
      <c r="K25" s="249"/>
    </row>
    <row r="26" spans="1:11" s="235" customFormat="1" ht="18" customHeight="1" x14ac:dyDescent="0.15">
      <c r="A26" s="242"/>
      <c r="B26" s="263" t="s">
        <v>180</v>
      </c>
      <c r="C26" s="240" t="s">
        <v>171</v>
      </c>
      <c r="D26" s="239" t="s">
        <v>171</v>
      </c>
      <c r="E26" s="238" t="s">
        <v>171</v>
      </c>
      <c r="F26" s="237" t="s">
        <v>171</v>
      </c>
      <c r="G26" s="240" t="s">
        <v>171</v>
      </c>
      <c r="H26" s="239" t="s">
        <v>171</v>
      </c>
      <c r="I26" s="238" t="s">
        <v>171</v>
      </c>
      <c r="J26" s="237" t="s">
        <v>171</v>
      </c>
      <c r="K26" s="236"/>
    </row>
    <row r="27" spans="1:11" ht="18" customHeight="1" x14ac:dyDescent="0.15">
      <c r="A27" s="851" t="s">
        <v>179</v>
      </c>
      <c r="B27" s="852"/>
      <c r="C27" s="262">
        <f>SUM(C28:C34)</f>
        <v>17305</v>
      </c>
      <c r="D27" s="261">
        <f>SUM(D28:D34)</f>
        <v>17343</v>
      </c>
      <c r="E27" s="260">
        <f t="shared" ref="E27:E32" si="0">C27/D27</f>
        <v>0.99780891425935536</v>
      </c>
      <c r="F27" s="259">
        <f t="shared" ref="F27:F32" si="1">C27-D27</f>
        <v>-38</v>
      </c>
      <c r="G27" s="262">
        <f>SUM(G28:G34)</f>
        <v>28330</v>
      </c>
      <c r="H27" s="261">
        <f>SUM(H28:H34)</f>
        <v>26522</v>
      </c>
      <c r="I27" s="260">
        <f t="shared" ref="I27:I32" si="2">G27/H27</f>
        <v>1.0681698212804465</v>
      </c>
      <c r="J27" s="259">
        <f t="shared" ref="J27:J32" si="3">G27-H27</f>
        <v>1808</v>
      </c>
      <c r="K27" s="249"/>
    </row>
    <row r="28" spans="1:11" ht="18" customHeight="1" x14ac:dyDescent="0.15">
      <c r="A28" s="256"/>
      <c r="B28" s="258" t="s">
        <v>178</v>
      </c>
      <c r="C28" s="253">
        <f>'４月(下旬)'!B15+'４月(下旬)'!B17</f>
        <v>0</v>
      </c>
      <c r="D28" s="254">
        <f>'４月(下旬)'!C15+'４月(下旬)'!C17</f>
        <v>0</v>
      </c>
      <c r="E28" s="251" t="e">
        <f t="shared" si="0"/>
        <v>#DIV/0!</v>
      </c>
      <c r="F28" s="250">
        <f t="shared" si="1"/>
        <v>0</v>
      </c>
      <c r="G28" s="253">
        <f>'４月(下旬)'!F15+'４月(下旬)'!F17</f>
        <v>0</v>
      </c>
      <c r="H28" s="252">
        <f>'４月(下旬)'!G15+'４月(下旬)'!G17</f>
        <v>0</v>
      </c>
      <c r="I28" s="251" t="e">
        <f t="shared" si="2"/>
        <v>#DIV/0!</v>
      </c>
      <c r="J28" s="250">
        <f t="shared" si="3"/>
        <v>0</v>
      </c>
      <c r="K28" s="249"/>
    </row>
    <row r="29" spans="1:11" ht="18" customHeight="1" x14ac:dyDescent="0.15">
      <c r="A29" s="256"/>
      <c r="B29" s="255" t="s">
        <v>177</v>
      </c>
      <c r="C29" s="253">
        <f>'４月(下旬)'!B29+'４月(下旬)'!B30+'４月(下旬)'!B31+'４月(下旬)'!B32+'４月(下旬)'!B33+'４月(下旬)'!B34</f>
        <v>2294</v>
      </c>
      <c r="D29" s="257">
        <f>'４月(下旬)'!C29+'４月(下旬)'!C30+'４月(下旬)'!C31+'４月(下旬)'!C32+'４月(下旬)'!C33+'４月(下旬)'!C34</f>
        <v>3127</v>
      </c>
      <c r="E29" s="251">
        <f t="shared" si="0"/>
        <v>0.73361048928685646</v>
      </c>
      <c r="F29" s="250">
        <f t="shared" si="1"/>
        <v>-833</v>
      </c>
      <c r="G29" s="253">
        <f>'４月(下旬)'!F29+'４月(下旬)'!F30+'４月(下旬)'!F31+'４月(下旬)'!F32+'４月(下旬)'!F33+'４月(下旬)'!F34</f>
        <v>2900</v>
      </c>
      <c r="H29" s="252">
        <f>'４月(下旬)'!G29+'４月(下旬)'!G30+'４月(下旬)'!G31+'４月(下旬)'!G32+'４月(下旬)'!G33+'４月(下旬)'!G34</f>
        <v>3835</v>
      </c>
      <c r="I29" s="251">
        <f t="shared" si="2"/>
        <v>0.75619295958279009</v>
      </c>
      <c r="J29" s="250">
        <f t="shared" si="3"/>
        <v>-935</v>
      </c>
      <c r="K29" s="249"/>
    </row>
    <row r="30" spans="1:11" ht="18" customHeight="1" x14ac:dyDescent="0.15">
      <c r="A30" s="256"/>
      <c r="B30" s="255" t="s">
        <v>176</v>
      </c>
      <c r="C30" s="253">
        <f>'４月(下旬)'!B38</f>
        <v>541</v>
      </c>
      <c r="D30" s="254">
        <f>'４月(下旬)'!C38</f>
        <v>518</v>
      </c>
      <c r="E30" s="251">
        <f t="shared" si="0"/>
        <v>1.0444015444015444</v>
      </c>
      <c r="F30" s="250">
        <f t="shared" si="1"/>
        <v>23</v>
      </c>
      <c r="G30" s="253">
        <f>'４月(下旬)'!F38</f>
        <v>879</v>
      </c>
      <c r="H30" s="252">
        <f>'４月(下旬)'!G38</f>
        <v>780</v>
      </c>
      <c r="I30" s="251">
        <f t="shared" si="2"/>
        <v>1.1269230769230769</v>
      </c>
      <c r="J30" s="250">
        <f t="shared" si="3"/>
        <v>99</v>
      </c>
      <c r="K30" s="249"/>
    </row>
    <row r="31" spans="1:11" ht="18" customHeight="1" x14ac:dyDescent="0.15">
      <c r="A31" s="256"/>
      <c r="B31" s="255" t="s">
        <v>175</v>
      </c>
      <c r="C31" s="253">
        <f>'４月(下旬)'!B50+'４月(下旬)'!B51+'４月(下旬)'!B52+'４月(下旬)'!B53+'４月(下旬)'!B54+'４月(下旬)'!B57+'４月(下旬)'!B55+'４月(下旬)'!B56+'４月(下旬)'!B60+'４月(下旬)'!B58+'４月(下旬)'!B59</f>
        <v>13754</v>
      </c>
      <c r="D31" s="254">
        <f>'４月(下旬)'!C50+'４月(下旬)'!C51+'４月(下旬)'!C52+'４月(下旬)'!C53+'４月(下旬)'!C54+'４月(下旬)'!C57+'４月(下旬)'!C55+'４月(下旬)'!C56+'４月(下旬)'!C60+'４月(下旬)'!C58+'４月(下旬)'!C59</f>
        <v>12711</v>
      </c>
      <c r="E31" s="251">
        <f t="shared" si="0"/>
        <v>1.082054913067422</v>
      </c>
      <c r="F31" s="250">
        <f t="shared" si="1"/>
        <v>1043</v>
      </c>
      <c r="G31" s="253">
        <f>'４月(下旬)'!F50+'４月(下旬)'!F51+'４月(下旬)'!F52+'４月(下旬)'!F53+'４月(下旬)'!F54+'４月(下旬)'!F57+'４月(下旬)'!F55+'４月(下旬)'!F56+'４月(下旬)'!F60+'４月(下旬)'!F58+'４月(下旬)'!F59</f>
        <v>23399</v>
      </c>
      <c r="H31" s="252">
        <f>'４月(下旬)'!G50+'４月(下旬)'!G51+'４月(下旬)'!G52+'４月(下旬)'!G53+'４月(下旬)'!G54+'４月(下旬)'!G57+'４月(下旬)'!G55+'４月(下旬)'!G56+'４月(下旬)'!G60+'４月(下旬)'!G58+'４月(下旬)'!G59</f>
        <v>20154</v>
      </c>
      <c r="I31" s="251">
        <f t="shared" si="2"/>
        <v>1.1610102212960207</v>
      </c>
      <c r="J31" s="250">
        <f t="shared" si="3"/>
        <v>3245</v>
      </c>
      <c r="K31" s="249"/>
    </row>
    <row r="32" spans="1:11" ht="18" customHeight="1" x14ac:dyDescent="0.15">
      <c r="A32" s="256"/>
      <c r="B32" s="255" t="s">
        <v>174</v>
      </c>
      <c r="C32" s="253">
        <f>'４月(下旬)'!B65</f>
        <v>716</v>
      </c>
      <c r="D32" s="254">
        <f>'４月(下旬)'!C65</f>
        <v>987</v>
      </c>
      <c r="E32" s="251">
        <f t="shared" si="0"/>
        <v>0.72543059777102326</v>
      </c>
      <c r="F32" s="250">
        <f t="shared" si="1"/>
        <v>-271</v>
      </c>
      <c r="G32" s="253">
        <f>'４月(下旬)'!F65</f>
        <v>1152</v>
      </c>
      <c r="H32" s="252">
        <f>'４月(下旬)'!G65</f>
        <v>1753</v>
      </c>
      <c r="I32" s="251">
        <f t="shared" si="2"/>
        <v>0.65715915573302908</v>
      </c>
      <c r="J32" s="250">
        <f t="shared" si="3"/>
        <v>-601</v>
      </c>
      <c r="K32" s="249"/>
    </row>
    <row r="33" spans="1:11" s="235" customFormat="1" ht="18" customHeight="1" x14ac:dyDescent="0.15">
      <c r="A33" s="248"/>
      <c r="B33" s="247" t="s">
        <v>173</v>
      </c>
      <c r="C33" s="246" t="s">
        <v>171</v>
      </c>
      <c r="D33" s="245" t="s">
        <v>171</v>
      </c>
      <c r="E33" s="244" t="s">
        <v>171</v>
      </c>
      <c r="F33" s="243" t="s">
        <v>171</v>
      </c>
      <c r="G33" s="246" t="s">
        <v>171</v>
      </c>
      <c r="H33" s="245" t="s">
        <v>171</v>
      </c>
      <c r="I33" s="244" t="s">
        <v>171</v>
      </c>
      <c r="J33" s="243" t="s">
        <v>171</v>
      </c>
      <c r="K33" s="236"/>
    </row>
    <row r="34" spans="1:11" s="235" customFormat="1" ht="18" customHeight="1" x14ac:dyDescent="0.15">
      <c r="A34" s="242"/>
      <c r="B34" s="241" t="s">
        <v>172</v>
      </c>
      <c r="C34" s="240" t="s">
        <v>171</v>
      </c>
      <c r="D34" s="239" t="s">
        <v>171</v>
      </c>
      <c r="E34" s="238" t="s">
        <v>171</v>
      </c>
      <c r="F34" s="237" t="s">
        <v>171</v>
      </c>
      <c r="G34" s="240" t="s">
        <v>171</v>
      </c>
      <c r="H34" s="239" t="s">
        <v>171</v>
      </c>
      <c r="I34" s="238" t="s">
        <v>171</v>
      </c>
      <c r="J34" s="237" t="s">
        <v>171</v>
      </c>
      <c r="K34" s="236"/>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2:7" x14ac:dyDescent="0.15">
      <c r="C49" s="234"/>
      <c r="G49" s="234"/>
    </row>
    <row r="50" spans="2:7" x14ac:dyDescent="0.15">
      <c r="C50" s="234"/>
      <c r="G50" s="234"/>
    </row>
    <row r="51" spans="2:7" x14ac:dyDescent="0.15">
      <c r="C51" s="234"/>
      <c r="G51" s="234"/>
    </row>
    <row r="52" spans="2:7" x14ac:dyDescent="0.15">
      <c r="C52" s="234"/>
      <c r="G52" s="234"/>
    </row>
    <row r="53" spans="2:7" x14ac:dyDescent="0.15">
      <c r="C53" s="234"/>
      <c r="G53" s="234"/>
    </row>
    <row r="54" spans="2:7" x14ac:dyDescent="0.15">
      <c r="C54" s="234"/>
      <c r="G54" s="234"/>
    </row>
    <row r="55" spans="2:7" x14ac:dyDescent="0.15">
      <c r="C55" s="234"/>
      <c r="G55" s="234"/>
    </row>
    <row r="56" spans="2:7" x14ac:dyDescent="0.15">
      <c r="C56" s="234"/>
      <c r="G56" s="234"/>
    </row>
    <row r="57" spans="2:7" x14ac:dyDescent="0.15">
      <c r="C57" s="234"/>
      <c r="G57" s="234"/>
    </row>
    <row r="58" spans="2:7" x14ac:dyDescent="0.15">
      <c r="C58" s="234"/>
      <c r="G58" s="234"/>
    </row>
    <row r="59" spans="2:7" x14ac:dyDescent="0.15">
      <c r="C59" s="234"/>
      <c r="G59" s="234"/>
    </row>
    <row r="60" spans="2:7" x14ac:dyDescent="0.15">
      <c r="C60" s="234"/>
      <c r="G60" s="234"/>
    </row>
    <row r="61" spans="2:7" x14ac:dyDescent="0.15">
      <c r="C61" s="234"/>
      <c r="G61" s="234"/>
    </row>
    <row r="62" spans="2:7" x14ac:dyDescent="0.15">
      <c r="C62" s="234"/>
      <c r="G62" s="234"/>
    </row>
    <row r="63" spans="2:7" x14ac:dyDescent="0.15">
      <c r="C63" s="234"/>
      <c r="G63" s="234"/>
    </row>
    <row r="64" spans="2:7" x14ac:dyDescent="0.15">
      <c r="B64" s="233">
        <v>5717</v>
      </c>
      <c r="C64" s="234"/>
      <c r="F64" s="231">
        <v>14691</v>
      </c>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7:B27"/>
    <mergeCell ref="A17:B17"/>
    <mergeCell ref="A22:B22"/>
    <mergeCell ref="F5:F6"/>
    <mergeCell ref="D5:D6"/>
    <mergeCell ref="E5:E6"/>
  </mergeCells>
  <phoneticPr fontId="3"/>
  <hyperlinks>
    <hyperlink ref="A1" location="'R3'!A1" display="令和３年度"/>
    <hyperlink ref="A1:B1" location="'h25'!A1" display="'h25'!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5" activePane="bottomRight" state="frozen"/>
      <selection sqref="A1:D1"/>
      <selection pane="topRight" sqref="A1:D1"/>
      <selection pane="bottomLeft" sqref="A1:D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２月下旬</v>
      </c>
      <c r="G1" s="14" t="s">
        <v>69</v>
      </c>
      <c r="H1" s="10"/>
      <c r="I1" s="10"/>
      <c r="J1" s="10"/>
      <c r="K1" s="10"/>
      <c r="L1" s="10"/>
      <c r="M1" s="10"/>
    </row>
    <row r="2" spans="1:13" s="788" customFormat="1" ht="19.5" thickBot="1" x14ac:dyDescent="0.45">
      <c r="A2" s="789"/>
      <c r="B2" s="789" t="s">
        <v>492</v>
      </c>
      <c r="C2" s="790">
        <v>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526</v>
      </c>
      <c r="D4" s="1003" t="s">
        <v>525</v>
      </c>
      <c r="E4" s="1004" t="s">
        <v>192</v>
      </c>
      <c r="F4" s="1005"/>
      <c r="G4" s="982" t="s">
        <v>524</v>
      </c>
      <c r="H4" s="1001" t="s">
        <v>523</v>
      </c>
      <c r="I4" s="1004" t="s">
        <v>192</v>
      </c>
      <c r="J4" s="1005"/>
      <c r="K4" s="982" t="s">
        <v>524</v>
      </c>
      <c r="L4" s="983" t="s">
        <v>523</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124415</v>
      </c>
      <c r="D6" s="1006">
        <v>110337</v>
      </c>
      <c r="E6" s="971">
        <v>1.1275909259813117</v>
      </c>
      <c r="F6" s="991">
        <v>14078</v>
      </c>
      <c r="G6" s="997">
        <v>161377</v>
      </c>
      <c r="H6" s="999">
        <v>157240</v>
      </c>
      <c r="I6" s="971">
        <v>1.0263100992113965</v>
      </c>
      <c r="J6" s="991">
        <v>4137</v>
      </c>
      <c r="K6" s="973">
        <v>0.77095868680171276</v>
      </c>
      <c r="L6" s="975">
        <v>0.70171076062070725</v>
      </c>
      <c r="M6" s="977">
        <v>6.9247926181005504E-2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61915</v>
      </c>
      <c r="D8" s="766">
        <v>55143</v>
      </c>
      <c r="E8" s="765">
        <v>1.1228079720000725</v>
      </c>
      <c r="F8" s="764">
        <v>6772</v>
      </c>
      <c r="G8" s="767">
        <v>81364</v>
      </c>
      <c r="H8" s="774">
        <v>78814</v>
      </c>
      <c r="I8" s="765">
        <v>1.0323546578019134</v>
      </c>
      <c r="J8" s="764">
        <v>2550</v>
      </c>
      <c r="K8" s="781">
        <v>0.76096307949461683</v>
      </c>
      <c r="L8" s="780">
        <v>0.69965995889055244</v>
      </c>
      <c r="M8" s="779">
        <v>6.1303120604064398E-2</v>
      </c>
    </row>
    <row r="9" spans="1:13" ht="18" customHeight="1" x14ac:dyDescent="0.4">
      <c r="A9" s="747"/>
      <c r="B9" s="760" t="s">
        <v>428</v>
      </c>
      <c r="C9" s="759">
        <v>28675</v>
      </c>
      <c r="D9" s="758">
        <v>25954</v>
      </c>
      <c r="E9" s="757">
        <v>1.1048393311242968</v>
      </c>
      <c r="F9" s="756">
        <v>2721</v>
      </c>
      <c r="G9" s="759">
        <v>38113</v>
      </c>
      <c r="H9" s="758">
        <v>39519</v>
      </c>
      <c r="I9" s="757">
        <v>0.96442217667451102</v>
      </c>
      <c r="J9" s="756">
        <v>-1406</v>
      </c>
      <c r="K9" s="778">
        <v>0.75236795843937765</v>
      </c>
      <c r="L9" s="777">
        <v>0.65674738733267546</v>
      </c>
      <c r="M9" s="776">
        <v>9.562057110670219E-2</v>
      </c>
    </row>
    <row r="10" spans="1:13" ht="18" customHeight="1" x14ac:dyDescent="0.4">
      <c r="A10" s="747"/>
      <c r="B10" s="746" t="s">
        <v>427</v>
      </c>
      <c r="C10" s="751">
        <v>2607</v>
      </c>
      <c r="D10" s="750">
        <v>2581</v>
      </c>
      <c r="E10" s="749">
        <v>1.0100736148779543</v>
      </c>
      <c r="F10" s="748">
        <v>26</v>
      </c>
      <c r="G10" s="751">
        <v>3515</v>
      </c>
      <c r="H10" s="750">
        <v>3525</v>
      </c>
      <c r="I10" s="749">
        <v>0.99716312056737588</v>
      </c>
      <c r="J10" s="748">
        <v>-10</v>
      </c>
      <c r="K10" s="741">
        <v>0.74167852062588902</v>
      </c>
      <c r="L10" s="740">
        <v>0.73219858156028372</v>
      </c>
      <c r="M10" s="739">
        <v>9.4799390656052918E-3</v>
      </c>
    </row>
    <row r="11" spans="1:13" ht="18" customHeight="1" x14ac:dyDescent="0.4">
      <c r="A11" s="747"/>
      <c r="B11" s="746" t="s">
        <v>425</v>
      </c>
      <c r="C11" s="751">
        <v>30633</v>
      </c>
      <c r="D11" s="750">
        <v>26608</v>
      </c>
      <c r="E11" s="749">
        <v>1.1512702946482261</v>
      </c>
      <c r="F11" s="748">
        <v>4025</v>
      </c>
      <c r="G11" s="751">
        <v>39736</v>
      </c>
      <c r="H11" s="750">
        <v>35770</v>
      </c>
      <c r="I11" s="749">
        <v>1.110875034945485</v>
      </c>
      <c r="J11" s="748">
        <v>3966</v>
      </c>
      <c r="K11" s="741">
        <v>0.77091302597141131</v>
      </c>
      <c r="L11" s="740">
        <v>0.74386357282639082</v>
      </c>
      <c r="M11" s="739">
        <v>2.7049453145020497E-2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19736</v>
      </c>
      <c r="D13" s="766">
        <v>17062</v>
      </c>
      <c r="E13" s="765">
        <v>1.1567225413198921</v>
      </c>
      <c r="F13" s="764">
        <v>2674</v>
      </c>
      <c r="G13" s="767">
        <v>24344</v>
      </c>
      <c r="H13" s="766">
        <v>25356</v>
      </c>
      <c r="I13" s="765">
        <v>0.96008834200978077</v>
      </c>
      <c r="J13" s="764">
        <v>-1012</v>
      </c>
      <c r="K13" s="763">
        <v>0.81071311206046659</v>
      </c>
      <c r="L13" s="762">
        <v>0.67289793342798554</v>
      </c>
      <c r="M13" s="773">
        <v>0.13781517863248105</v>
      </c>
    </row>
    <row r="14" spans="1:13" ht="18" customHeight="1" x14ac:dyDescent="0.4">
      <c r="A14" s="747"/>
      <c r="B14" s="760" t="s">
        <v>428</v>
      </c>
      <c r="C14" s="759">
        <v>3526</v>
      </c>
      <c r="D14" s="758">
        <v>3569</v>
      </c>
      <c r="E14" s="757">
        <v>0.98795180722891562</v>
      </c>
      <c r="F14" s="756">
        <v>-43</v>
      </c>
      <c r="G14" s="759">
        <v>4000</v>
      </c>
      <c r="H14" s="758">
        <v>4261</v>
      </c>
      <c r="I14" s="757">
        <v>0.93874677305796761</v>
      </c>
      <c r="J14" s="756">
        <v>-261</v>
      </c>
      <c r="K14" s="755">
        <v>0.88149999999999995</v>
      </c>
      <c r="L14" s="754">
        <v>0.8375968082609716</v>
      </c>
      <c r="M14" s="753">
        <v>4.3903191739028347E-2</v>
      </c>
    </row>
    <row r="15" spans="1:13" ht="18" customHeight="1" x14ac:dyDescent="0.4">
      <c r="A15" s="747"/>
      <c r="B15" s="746" t="s">
        <v>427</v>
      </c>
      <c r="C15" s="751">
        <v>3991</v>
      </c>
      <c r="D15" s="750">
        <v>3206</v>
      </c>
      <c r="E15" s="749">
        <v>1.244853399875234</v>
      </c>
      <c r="F15" s="748">
        <v>785</v>
      </c>
      <c r="G15" s="751">
        <v>4720</v>
      </c>
      <c r="H15" s="750">
        <v>4725</v>
      </c>
      <c r="I15" s="749">
        <v>0.99894179894179891</v>
      </c>
      <c r="J15" s="748">
        <v>-5</v>
      </c>
      <c r="K15" s="741">
        <v>0.8455508474576271</v>
      </c>
      <c r="L15" s="740">
        <v>0.67851851851851852</v>
      </c>
      <c r="M15" s="739">
        <v>0.16703232893910858</v>
      </c>
    </row>
    <row r="16" spans="1:13" ht="18" customHeight="1" x14ac:dyDescent="0.4">
      <c r="A16" s="747"/>
      <c r="B16" s="746" t="s">
        <v>425</v>
      </c>
      <c r="C16" s="751">
        <v>11809</v>
      </c>
      <c r="D16" s="750">
        <v>10287</v>
      </c>
      <c r="E16" s="749">
        <v>1.1479537280062215</v>
      </c>
      <c r="F16" s="748">
        <v>1522</v>
      </c>
      <c r="G16" s="751">
        <v>14356</v>
      </c>
      <c r="H16" s="750">
        <v>16370</v>
      </c>
      <c r="I16" s="749">
        <v>0.87697006719609039</v>
      </c>
      <c r="J16" s="748">
        <v>-2014</v>
      </c>
      <c r="K16" s="741">
        <v>0.82258289217052105</v>
      </c>
      <c r="L16" s="740">
        <v>0.62840562003665246</v>
      </c>
      <c r="M16" s="739">
        <v>0.19417727213386859</v>
      </c>
    </row>
    <row r="17" spans="1:13" ht="18" customHeight="1" x14ac:dyDescent="0.4">
      <c r="A17" s="747"/>
      <c r="B17" s="746" t="s">
        <v>424</v>
      </c>
      <c r="C17" s="751">
        <v>410</v>
      </c>
      <c r="D17" s="750">
        <v>0</v>
      </c>
      <c r="E17" s="749" t="e">
        <v>#DIV/0!</v>
      </c>
      <c r="F17" s="748">
        <v>410</v>
      </c>
      <c r="G17" s="751">
        <v>1268</v>
      </c>
      <c r="H17" s="750">
        <v>0</v>
      </c>
      <c r="I17" s="749" t="e">
        <v>#DIV/0!</v>
      </c>
      <c r="J17" s="748">
        <v>1268</v>
      </c>
      <c r="K17" s="741">
        <v>0.32334384858044163</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15555</v>
      </c>
      <c r="D19" s="766">
        <v>14195</v>
      </c>
      <c r="E19" s="765">
        <v>1.095808383233533</v>
      </c>
      <c r="F19" s="764">
        <v>1360</v>
      </c>
      <c r="G19" s="767">
        <v>18957</v>
      </c>
      <c r="H19" s="774">
        <v>20470</v>
      </c>
      <c r="I19" s="765">
        <v>0.92608695652173911</v>
      </c>
      <c r="J19" s="764">
        <v>-1513</v>
      </c>
      <c r="K19" s="763">
        <v>0.82054122487735404</v>
      </c>
      <c r="L19" s="762">
        <v>0.69345383488031265</v>
      </c>
      <c r="M19" s="761">
        <v>0.12708738999704139</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6020</v>
      </c>
      <c r="D21" s="750">
        <v>5400</v>
      </c>
      <c r="E21" s="749">
        <v>1.1148148148148149</v>
      </c>
      <c r="F21" s="748">
        <v>620</v>
      </c>
      <c r="G21" s="751">
        <v>6965</v>
      </c>
      <c r="H21" s="750">
        <v>6960</v>
      </c>
      <c r="I21" s="749">
        <v>1.0007183908045978</v>
      </c>
      <c r="J21" s="748">
        <v>5</v>
      </c>
      <c r="K21" s="741">
        <v>0.86432160804020097</v>
      </c>
      <c r="L21" s="740">
        <v>0.77586206896551724</v>
      </c>
      <c r="M21" s="739">
        <v>8.8459539074683735E-2</v>
      </c>
    </row>
    <row r="22" spans="1:13" ht="18" customHeight="1" x14ac:dyDescent="0.4">
      <c r="A22" s="747"/>
      <c r="B22" s="746" t="s">
        <v>425</v>
      </c>
      <c r="C22" s="751">
        <v>9535</v>
      </c>
      <c r="D22" s="750">
        <v>8795</v>
      </c>
      <c r="E22" s="749">
        <v>1.0841387151790791</v>
      </c>
      <c r="F22" s="748">
        <v>740</v>
      </c>
      <c r="G22" s="751">
        <v>11992</v>
      </c>
      <c r="H22" s="750">
        <v>13510</v>
      </c>
      <c r="I22" s="749">
        <v>0.88763878608438196</v>
      </c>
      <c r="J22" s="748">
        <v>-1518</v>
      </c>
      <c r="K22" s="741">
        <v>0.79511340893929283</v>
      </c>
      <c r="L22" s="740">
        <v>0.65099925980754991</v>
      </c>
      <c r="M22" s="739">
        <v>0.14411414913174292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10694</v>
      </c>
      <c r="D24" s="766">
        <v>9200</v>
      </c>
      <c r="E24" s="765">
        <v>1.162391304347826</v>
      </c>
      <c r="F24" s="764">
        <v>1494</v>
      </c>
      <c r="G24" s="767">
        <v>12518</v>
      </c>
      <c r="H24" s="774">
        <v>11961</v>
      </c>
      <c r="I24" s="765">
        <v>1.0465680127079675</v>
      </c>
      <c r="J24" s="764">
        <v>557</v>
      </c>
      <c r="K24" s="763">
        <v>0.85428982265537623</v>
      </c>
      <c r="L24" s="762">
        <v>0.76916645765404235</v>
      </c>
      <c r="M24" s="773">
        <v>8.5123365001333884E-2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4450</v>
      </c>
      <c r="D26" s="750">
        <v>3859</v>
      </c>
      <c r="E26" s="749">
        <v>1.1531484840632289</v>
      </c>
      <c r="F26" s="748">
        <v>591</v>
      </c>
      <c r="G26" s="751">
        <v>4680</v>
      </c>
      <c r="H26" s="750">
        <v>4665</v>
      </c>
      <c r="I26" s="749">
        <v>1.0032154340836013</v>
      </c>
      <c r="J26" s="748">
        <v>15</v>
      </c>
      <c r="K26" s="741">
        <v>0.95085470085470081</v>
      </c>
      <c r="L26" s="740">
        <v>0.82722400857449085</v>
      </c>
      <c r="M26" s="739">
        <v>0.12363069228020995</v>
      </c>
    </row>
    <row r="27" spans="1:13" ht="18" customHeight="1" x14ac:dyDescent="0.4">
      <c r="A27" s="747"/>
      <c r="B27" s="746" t="s">
        <v>425</v>
      </c>
      <c r="C27" s="751">
        <v>6244</v>
      </c>
      <c r="D27" s="750">
        <v>5341</v>
      </c>
      <c r="E27" s="749">
        <v>1.1690694626474443</v>
      </c>
      <c r="F27" s="748">
        <v>903</v>
      </c>
      <c r="G27" s="751">
        <v>7838</v>
      </c>
      <c r="H27" s="750">
        <v>7296</v>
      </c>
      <c r="I27" s="749">
        <v>1.0742872807017543</v>
      </c>
      <c r="J27" s="748">
        <v>542</v>
      </c>
      <c r="K27" s="741">
        <v>0.7966317938249553</v>
      </c>
      <c r="L27" s="740">
        <v>0.73204495614035092</v>
      </c>
      <c r="M27" s="739">
        <v>6.4586837684604381E-2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16515</v>
      </c>
      <c r="D29" s="766">
        <v>14737</v>
      </c>
      <c r="E29" s="765">
        <v>1.1206487073352787</v>
      </c>
      <c r="F29" s="764">
        <v>1778</v>
      </c>
      <c r="G29" s="767">
        <v>24194</v>
      </c>
      <c r="H29" s="766">
        <v>20639</v>
      </c>
      <c r="I29" s="765">
        <v>1.172246717379718</v>
      </c>
      <c r="J29" s="764">
        <v>3555</v>
      </c>
      <c r="K29" s="763">
        <v>0.68260725799785071</v>
      </c>
      <c r="L29" s="762">
        <v>0.71403653277775081</v>
      </c>
      <c r="M29" s="761">
        <v>-3.1429274779900096E-2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2467</v>
      </c>
      <c r="D31" s="752">
        <v>1777</v>
      </c>
      <c r="E31" s="749">
        <v>1.3882948790095666</v>
      </c>
      <c r="F31" s="748">
        <v>690</v>
      </c>
      <c r="G31" s="751">
        <v>3375</v>
      </c>
      <c r="H31" s="752">
        <v>2320</v>
      </c>
      <c r="I31" s="749">
        <v>1.4547413793103448</v>
      </c>
      <c r="J31" s="748">
        <v>1055</v>
      </c>
      <c r="K31" s="741">
        <v>0.73096296296296293</v>
      </c>
      <c r="L31" s="740">
        <v>0.76594827586206893</v>
      </c>
      <c r="M31" s="739">
        <v>-3.4985312899106003E-2</v>
      </c>
    </row>
    <row r="32" spans="1:13" ht="18" customHeight="1" x14ac:dyDescent="0.4">
      <c r="A32" s="747"/>
      <c r="B32" s="746" t="s">
        <v>426</v>
      </c>
      <c r="C32" s="751">
        <v>447</v>
      </c>
      <c r="D32" s="750">
        <v>-19</v>
      </c>
      <c r="E32" s="749">
        <v>-23.526315789473685</v>
      </c>
      <c r="F32" s="748">
        <v>466</v>
      </c>
      <c r="G32" s="751">
        <v>712</v>
      </c>
      <c r="H32" s="750">
        <v>-145</v>
      </c>
      <c r="I32" s="749">
        <v>-4.9103448275862069</v>
      </c>
      <c r="J32" s="748">
        <v>857</v>
      </c>
      <c r="K32" s="741">
        <v>0.6278089887640449</v>
      </c>
      <c r="L32" s="740">
        <v>0.1310344827586207</v>
      </c>
      <c r="M32" s="739">
        <v>0.49677450600542417</v>
      </c>
    </row>
    <row r="33" spans="1:13" ht="18" customHeight="1" x14ac:dyDescent="0.4">
      <c r="A33" s="747"/>
      <c r="B33" s="746" t="s">
        <v>425</v>
      </c>
      <c r="C33" s="751">
        <v>12970</v>
      </c>
      <c r="D33" s="750">
        <v>11989</v>
      </c>
      <c r="E33" s="749">
        <v>1.0818250062557344</v>
      </c>
      <c r="F33" s="748">
        <v>981</v>
      </c>
      <c r="G33" s="751">
        <v>18812</v>
      </c>
      <c r="H33" s="750">
        <v>17054</v>
      </c>
      <c r="I33" s="749">
        <v>1.1030843203940424</v>
      </c>
      <c r="J33" s="748">
        <v>1758</v>
      </c>
      <c r="K33" s="741">
        <v>0.68945354029342976</v>
      </c>
      <c r="L33" s="740">
        <v>0.70300222821625424</v>
      </c>
      <c r="M33" s="739">
        <v>-1.3548687922824487E-2</v>
      </c>
    </row>
    <row r="34" spans="1:13" ht="18" customHeight="1" x14ac:dyDescent="0.4">
      <c r="A34" s="747"/>
      <c r="B34" s="746" t="s">
        <v>424</v>
      </c>
      <c r="C34" s="751">
        <v>631</v>
      </c>
      <c r="D34" s="750">
        <v>990</v>
      </c>
      <c r="E34" s="749">
        <v>0.63737373737373737</v>
      </c>
      <c r="F34" s="748">
        <v>-359</v>
      </c>
      <c r="G34" s="751">
        <v>1295</v>
      </c>
      <c r="H34" s="750">
        <v>1410</v>
      </c>
      <c r="I34" s="749">
        <v>0.91843971631205679</v>
      </c>
      <c r="J34" s="748">
        <v>-115</v>
      </c>
      <c r="K34" s="741">
        <v>0.48725868725868726</v>
      </c>
      <c r="L34" s="740">
        <v>0.7021276595744681</v>
      </c>
      <c r="M34" s="739">
        <v>-0.21486897231578084</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showGridLines="0" zoomScale="90" zoomScaleNormal="90" zoomScaleSheetLayoutView="90" workbookViewId="0">
      <pane xSplit="6" ySplit="5" topLeftCell="G6" activePane="bottomRight" state="frozen"/>
      <selection activeCell="H23" sqref="H23"/>
      <selection pane="topRight" activeCell="H23" sqref="H23"/>
      <selection pane="bottomLeft" activeCell="H23" sqref="H23"/>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３月（月間）</v>
      </c>
      <c r="K1" s="13" t="s">
        <v>70</v>
      </c>
      <c r="L1" s="9"/>
      <c r="M1" s="9"/>
      <c r="N1" s="9"/>
      <c r="O1" s="9"/>
      <c r="P1" s="9"/>
      <c r="Q1" s="9"/>
    </row>
    <row r="2" spans="1:19" x14ac:dyDescent="0.4">
      <c r="A2" s="828">
        <f>'３月（上旬）'!A2:B2</f>
        <v>26</v>
      </c>
      <c r="B2" s="829"/>
      <c r="C2" s="2">
        <f>'３月（上旬）'!C2</f>
        <v>2014</v>
      </c>
      <c r="D2" s="3" t="s">
        <v>413</v>
      </c>
      <c r="E2" s="3">
        <f>'３月（上旬）'!E2</f>
        <v>3</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528</v>
      </c>
      <c r="H3" s="959" t="s">
        <v>527</v>
      </c>
      <c r="I3" s="955" t="s">
        <v>407</v>
      </c>
      <c r="J3" s="956"/>
      <c r="K3" s="967" t="str">
        <f>G3</f>
        <v>14'3/1-3/31</v>
      </c>
      <c r="L3" s="959" t="str">
        <f>H3</f>
        <v>13'3/1-3/31</v>
      </c>
      <c r="M3" s="955" t="s">
        <v>407</v>
      </c>
      <c r="N3" s="956"/>
      <c r="O3" s="963" t="str">
        <f>G3</f>
        <v>14'3/1-3/31</v>
      </c>
      <c r="P3" s="965" t="str">
        <f>H3</f>
        <v>13'3/1-3/31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f>SUM(G6,G40,G70,G81)</f>
        <v>596098</v>
      </c>
      <c r="H5" s="723">
        <f>SUM(H6,H40,H70,H81)</f>
        <v>573575</v>
      </c>
      <c r="I5" s="722">
        <f t="shared" ref="I5:I36" si="0">G5/H5</f>
        <v>1.0392677505121388</v>
      </c>
      <c r="J5" s="721">
        <f t="shared" ref="J5:J36" si="1">G5-H5</f>
        <v>22523</v>
      </c>
      <c r="K5" s="724">
        <f>SUM(K6,K40,K70,K81)</f>
        <v>744656</v>
      </c>
      <c r="L5" s="723">
        <f>SUM(L6,L40,L70,L81)</f>
        <v>717593</v>
      </c>
      <c r="M5" s="722">
        <f t="shared" ref="M5:M36" si="2">K5/L5</f>
        <v>1.0377135785884199</v>
      </c>
      <c r="N5" s="721">
        <f t="shared" ref="N5:N36" si="3">K5-L5</f>
        <v>27063</v>
      </c>
      <c r="O5" s="720">
        <f t="shared" ref="O5:O36" si="4">G5/K5</f>
        <v>0.80050117101050688</v>
      </c>
      <c r="P5" s="719">
        <f t="shared" ref="P5:P36" si="5">H5/L5</f>
        <v>0.79930406233059692</v>
      </c>
      <c r="Q5" s="718">
        <f t="shared" ref="Q5:Q36" si="6">O5-P5</f>
        <v>1.1971086799099639E-3</v>
      </c>
      <c r="R5" s="665"/>
      <c r="S5" s="665"/>
    </row>
    <row r="6" spans="1:19" x14ac:dyDescent="0.4">
      <c r="A6" s="687" t="s">
        <v>401</v>
      </c>
      <c r="B6" s="686" t="s">
        <v>400</v>
      </c>
      <c r="C6" s="686"/>
      <c r="D6" s="686"/>
      <c r="E6" s="686"/>
      <c r="F6" s="686"/>
      <c r="G6" s="685">
        <f>SUM(G7,G17,G37)</f>
        <v>212916</v>
      </c>
      <c r="H6" s="684">
        <f>SUM(H7,H17,H37)</f>
        <v>210804</v>
      </c>
      <c r="I6" s="683">
        <f t="shared" si="0"/>
        <v>1.0100187852222917</v>
      </c>
      <c r="J6" s="682">
        <f t="shared" si="1"/>
        <v>2112</v>
      </c>
      <c r="K6" s="706">
        <f>SUM(K7,K17,K37)</f>
        <v>264368</v>
      </c>
      <c r="L6" s="684">
        <f>SUM(L7,L17,L37)</f>
        <v>263999</v>
      </c>
      <c r="M6" s="683">
        <f t="shared" si="2"/>
        <v>1.0013977325671688</v>
      </c>
      <c r="N6" s="682">
        <f t="shared" si="3"/>
        <v>369</v>
      </c>
      <c r="O6" s="681">
        <f t="shared" si="4"/>
        <v>0.805377352780972</v>
      </c>
      <c r="P6" s="680">
        <f t="shared" si="5"/>
        <v>0.79850302463266909</v>
      </c>
      <c r="Q6" s="679">
        <f t="shared" si="6"/>
        <v>6.8743281483029106E-3</v>
      </c>
      <c r="R6" s="665"/>
      <c r="S6" s="665"/>
    </row>
    <row r="7" spans="1:19" x14ac:dyDescent="0.4">
      <c r="A7" s="701"/>
      <c r="B7" s="687" t="s">
        <v>399</v>
      </c>
      <c r="C7" s="686"/>
      <c r="D7" s="686"/>
      <c r="E7" s="686"/>
      <c r="F7" s="686"/>
      <c r="G7" s="685">
        <f>SUM(G8:G16)</f>
        <v>134525</v>
      </c>
      <c r="H7" s="684">
        <f>SUM(H8:H16)</f>
        <v>135833</v>
      </c>
      <c r="I7" s="683">
        <f t="shared" si="0"/>
        <v>0.99037052851663443</v>
      </c>
      <c r="J7" s="682">
        <f t="shared" si="1"/>
        <v>-1308</v>
      </c>
      <c r="K7" s="685">
        <f>SUM(K8:K16)</f>
        <v>170357</v>
      </c>
      <c r="L7" s="684">
        <f>SUM(L8:L16)</f>
        <v>172605</v>
      </c>
      <c r="M7" s="683">
        <f t="shared" si="2"/>
        <v>0.98697604356768343</v>
      </c>
      <c r="N7" s="682">
        <f t="shared" si="3"/>
        <v>-2248</v>
      </c>
      <c r="O7" s="681">
        <f t="shared" si="4"/>
        <v>0.78966523242367503</v>
      </c>
      <c r="P7" s="680">
        <f t="shared" si="5"/>
        <v>0.78695866284290716</v>
      </c>
      <c r="Q7" s="679">
        <f t="shared" si="6"/>
        <v>2.7065695807678702E-3</v>
      </c>
      <c r="R7" s="665"/>
      <c r="S7" s="665"/>
    </row>
    <row r="8" spans="1:19" x14ac:dyDescent="0.4">
      <c r="A8" s="701"/>
      <c r="B8" s="701"/>
      <c r="C8" s="700" t="s">
        <v>378</v>
      </c>
      <c r="D8" s="699"/>
      <c r="E8" s="698"/>
      <c r="F8" s="688" t="s">
        <v>366</v>
      </c>
      <c r="G8" s="697">
        <v>117566</v>
      </c>
      <c r="H8" s="695">
        <v>119237</v>
      </c>
      <c r="I8" s="694">
        <f t="shared" si="0"/>
        <v>0.9859858936403969</v>
      </c>
      <c r="J8" s="693">
        <f t="shared" si="1"/>
        <v>-1671</v>
      </c>
      <c r="K8" s="697">
        <v>149130</v>
      </c>
      <c r="L8" s="695">
        <v>153025</v>
      </c>
      <c r="M8" s="694">
        <f t="shared" si="2"/>
        <v>0.97454664270544034</v>
      </c>
      <c r="N8" s="693">
        <f t="shared" si="3"/>
        <v>-3895</v>
      </c>
      <c r="O8" s="692">
        <f t="shared" si="4"/>
        <v>0.78834573861731372</v>
      </c>
      <c r="P8" s="691">
        <f t="shared" si="5"/>
        <v>0.77919947720960625</v>
      </c>
      <c r="Q8" s="690">
        <f t="shared" si="6"/>
        <v>9.1462614077074678E-3</v>
      </c>
      <c r="R8" s="665"/>
      <c r="S8" s="665"/>
    </row>
    <row r="9" spans="1:19" x14ac:dyDescent="0.4">
      <c r="A9" s="701"/>
      <c r="B9" s="701"/>
      <c r="C9" s="700" t="s">
        <v>106</v>
      </c>
      <c r="D9" s="698"/>
      <c r="E9" s="698"/>
      <c r="F9" s="688" t="s">
        <v>366</v>
      </c>
      <c r="G9" s="697">
        <v>14269</v>
      </c>
      <c r="H9" s="695">
        <v>14091</v>
      </c>
      <c r="I9" s="694">
        <f t="shared" si="0"/>
        <v>1.0126321765666029</v>
      </c>
      <c r="J9" s="693">
        <f t="shared" si="1"/>
        <v>178</v>
      </c>
      <c r="K9" s="697">
        <v>16500</v>
      </c>
      <c r="L9" s="695">
        <v>15500</v>
      </c>
      <c r="M9" s="694">
        <f t="shared" si="2"/>
        <v>1.064516129032258</v>
      </c>
      <c r="N9" s="693">
        <f t="shared" si="3"/>
        <v>1000</v>
      </c>
      <c r="O9" s="692">
        <f t="shared" si="4"/>
        <v>0.86478787878787877</v>
      </c>
      <c r="P9" s="691">
        <f t="shared" si="5"/>
        <v>0.9090967741935484</v>
      </c>
      <c r="Q9" s="690">
        <f t="shared" si="6"/>
        <v>-4.4308895405669624E-2</v>
      </c>
      <c r="R9" s="665"/>
      <c r="S9" s="665"/>
    </row>
    <row r="10" spans="1:19" x14ac:dyDescent="0.4">
      <c r="A10" s="701"/>
      <c r="B10" s="701"/>
      <c r="C10" s="700" t="s">
        <v>105</v>
      </c>
      <c r="D10" s="698"/>
      <c r="E10" s="698"/>
      <c r="F10" s="702"/>
      <c r="G10" s="697"/>
      <c r="H10" s="695">
        <v>0</v>
      </c>
      <c r="I10" s="694" t="e">
        <f t="shared" si="0"/>
        <v>#DIV/0!</v>
      </c>
      <c r="J10" s="693">
        <f t="shared" si="1"/>
        <v>0</v>
      </c>
      <c r="K10" s="697"/>
      <c r="L10" s="695">
        <v>0</v>
      </c>
      <c r="M10" s="694" t="e">
        <f t="shared" si="2"/>
        <v>#DIV/0!</v>
      </c>
      <c r="N10" s="693">
        <f t="shared" si="3"/>
        <v>0</v>
      </c>
      <c r="O10" s="692" t="e">
        <f t="shared" si="4"/>
        <v>#DIV/0!</v>
      </c>
      <c r="P10" s="691" t="e">
        <f t="shared" si="5"/>
        <v>#DIV/0!</v>
      </c>
      <c r="Q10" s="690" t="e">
        <f t="shared" si="6"/>
        <v>#DIV/0!</v>
      </c>
      <c r="R10" s="665"/>
      <c r="S10" s="665"/>
    </row>
    <row r="11" spans="1:19" x14ac:dyDescent="0.4">
      <c r="A11" s="701"/>
      <c r="B11" s="701"/>
      <c r="C11" s="700" t="s">
        <v>377</v>
      </c>
      <c r="D11" s="698"/>
      <c r="E11" s="698"/>
      <c r="F11" s="702"/>
      <c r="G11" s="697"/>
      <c r="H11" s="695"/>
      <c r="I11" s="694" t="e">
        <f t="shared" si="0"/>
        <v>#DIV/0!</v>
      </c>
      <c r="J11" s="693">
        <f t="shared" si="1"/>
        <v>0</v>
      </c>
      <c r="K11" s="697"/>
      <c r="L11" s="695"/>
      <c r="M11" s="694" t="e">
        <f t="shared" si="2"/>
        <v>#DIV/0!</v>
      </c>
      <c r="N11" s="693">
        <f t="shared" si="3"/>
        <v>0</v>
      </c>
      <c r="O11" s="692" t="e">
        <f t="shared" si="4"/>
        <v>#DIV/0!</v>
      </c>
      <c r="P11" s="691" t="e">
        <f t="shared" si="5"/>
        <v>#DIV/0!</v>
      </c>
      <c r="Q11" s="690" t="e">
        <f t="shared" si="6"/>
        <v>#DIV/0!</v>
      </c>
      <c r="R11" s="665"/>
      <c r="S11" s="665"/>
    </row>
    <row r="12" spans="1:19" x14ac:dyDescent="0.4">
      <c r="A12" s="701"/>
      <c r="B12" s="701"/>
      <c r="C12" s="700" t="s">
        <v>373</v>
      </c>
      <c r="D12" s="698"/>
      <c r="E12" s="698"/>
      <c r="F12" s="702"/>
      <c r="G12" s="697"/>
      <c r="H12" s="695"/>
      <c r="I12" s="694" t="e">
        <f t="shared" si="0"/>
        <v>#DIV/0!</v>
      </c>
      <c r="J12" s="693">
        <f t="shared" si="1"/>
        <v>0</v>
      </c>
      <c r="K12" s="697"/>
      <c r="L12" s="695"/>
      <c r="M12" s="694" t="e">
        <f t="shared" si="2"/>
        <v>#DIV/0!</v>
      </c>
      <c r="N12" s="693">
        <f t="shared" si="3"/>
        <v>0</v>
      </c>
      <c r="O12" s="692" t="e">
        <f t="shared" si="4"/>
        <v>#DIV/0!</v>
      </c>
      <c r="P12" s="691" t="e">
        <f t="shared" si="5"/>
        <v>#DIV/0!</v>
      </c>
      <c r="Q12" s="690" t="e">
        <f t="shared" si="6"/>
        <v>#DIV/0!</v>
      </c>
      <c r="R12" s="665"/>
      <c r="S12" s="665"/>
    </row>
    <row r="13" spans="1:19" x14ac:dyDescent="0.4">
      <c r="A13" s="701"/>
      <c r="B13" s="701"/>
      <c r="C13" s="700" t="s">
        <v>372</v>
      </c>
      <c r="D13" s="698"/>
      <c r="E13" s="698"/>
      <c r="F13" s="688" t="s">
        <v>366</v>
      </c>
      <c r="G13" s="697">
        <v>2690</v>
      </c>
      <c r="H13" s="695">
        <v>2505</v>
      </c>
      <c r="I13" s="694">
        <f t="shared" si="0"/>
        <v>1.0738522954091816</v>
      </c>
      <c r="J13" s="693">
        <f t="shared" si="1"/>
        <v>185</v>
      </c>
      <c r="K13" s="697">
        <v>4727</v>
      </c>
      <c r="L13" s="695">
        <v>4080</v>
      </c>
      <c r="M13" s="694">
        <f t="shared" si="2"/>
        <v>1.1585784313725491</v>
      </c>
      <c r="N13" s="693">
        <f t="shared" si="3"/>
        <v>647</v>
      </c>
      <c r="O13" s="692">
        <f t="shared" si="4"/>
        <v>0.56907129257457156</v>
      </c>
      <c r="P13" s="691">
        <f t="shared" si="5"/>
        <v>0.61397058823529416</v>
      </c>
      <c r="Q13" s="690">
        <f t="shared" si="6"/>
        <v>-4.4899295660722593E-2</v>
      </c>
      <c r="R13" s="665"/>
      <c r="S13" s="665"/>
    </row>
    <row r="14" spans="1:19" x14ac:dyDescent="0.4">
      <c r="A14" s="701"/>
      <c r="B14" s="701"/>
      <c r="C14" s="700" t="s">
        <v>389</v>
      </c>
      <c r="D14" s="698"/>
      <c r="E14" s="698"/>
      <c r="F14" s="702"/>
      <c r="G14" s="697"/>
      <c r="H14" s="695"/>
      <c r="I14" s="694" t="e">
        <f t="shared" si="0"/>
        <v>#DIV/0!</v>
      </c>
      <c r="J14" s="693">
        <f t="shared" si="1"/>
        <v>0</v>
      </c>
      <c r="K14" s="697"/>
      <c r="L14" s="695"/>
      <c r="M14" s="694" t="e">
        <f t="shared" si="2"/>
        <v>#DIV/0!</v>
      </c>
      <c r="N14" s="693">
        <f t="shared" si="3"/>
        <v>0</v>
      </c>
      <c r="O14" s="692" t="e">
        <f t="shared" si="4"/>
        <v>#DIV/0!</v>
      </c>
      <c r="P14" s="691" t="e">
        <f t="shared" si="5"/>
        <v>#DIV/0!</v>
      </c>
      <c r="Q14" s="690" t="e">
        <f t="shared" si="6"/>
        <v>#DIV/0!</v>
      </c>
      <c r="R14" s="665"/>
      <c r="S14" s="665"/>
    </row>
    <row r="15" spans="1:19" x14ac:dyDescent="0.4">
      <c r="A15" s="701"/>
      <c r="B15" s="701"/>
      <c r="C15" s="700" t="s">
        <v>371</v>
      </c>
      <c r="D15" s="698"/>
      <c r="E15" s="698"/>
      <c r="F15" s="702"/>
      <c r="G15" s="697"/>
      <c r="H15" s="695"/>
      <c r="I15" s="694" t="e">
        <f t="shared" si="0"/>
        <v>#DIV/0!</v>
      </c>
      <c r="J15" s="693">
        <f t="shared" si="1"/>
        <v>0</v>
      </c>
      <c r="K15" s="697"/>
      <c r="L15" s="695"/>
      <c r="M15" s="694" t="e">
        <f t="shared" si="2"/>
        <v>#DIV/0!</v>
      </c>
      <c r="N15" s="693">
        <f t="shared" si="3"/>
        <v>0</v>
      </c>
      <c r="O15" s="692" t="e">
        <f t="shared" si="4"/>
        <v>#DIV/0!</v>
      </c>
      <c r="P15" s="691" t="e">
        <f t="shared" si="5"/>
        <v>#DIV/0!</v>
      </c>
      <c r="Q15" s="690" t="e">
        <f t="shared" si="6"/>
        <v>#DIV/0!</v>
      </c>
      <c r="R15" s="665"/>
      <c r="S15" s="665"/>
    </row>
    <row r="16" spans="1:19" x14ac:dyDescent="0.4">
      <c r="A16" s="701"/>
      <c r="B16" s="701"/>
      <c r="C16" s="677" t="s">
        <v>398</v>
      </c>
      <c r="D16" s="675"/>
      <c r="E16" s="675"/>
      <c r="F16" s="717"/>
      <c r="G16" s="673"/>
      <c r="H16" s="671"/>
      <c r="I16" s="670" t="e">
        <f t="shared" si="0"/>
        <v>#DIV/0!</v>
      </c>
      <c r="J16" s="669">
        <f t="shared" si="1"/>
        <v>0</v>
      </c>
      <c r="K16" s="673"/>
      <c r="L16" s="671"/>
      <c r="M16" s="670" t="e">
        <f t="shared" si="2"/>
        <v>#DIV/0!</v>
      </c>
      <c r="N16" s="669">
        <f t="shared" si="3"/>
        <v>0</v>
      </c>
      <c r="O16" s="668" t="e">
        <f t="shared" si="4"/>
        <v>#DIV/0!</v>
      </c>
      <c r="P16" s="667" t="e">
        <f t="shared" si="5"/>
        <v>#DIV/0!</v>
      </c>
      <c r="Q16" s="666" t="e">
        <f t="shared" si="6"/>
        <v>#DIV/0!</v>
      </c>
      <c r="R16" s="665"/>
      <c r="S16" s="665"/>
    </row>
    <row r="17" spans="1:19" x14ac:dyDescent="0.4">
      <c r="A17" s="701"/>
      <c r="B17" s="687" t="s">
        <v>397</v>
      </c>
      <c r="C17" s="686"/>
      <c r="D17" s="686"/>
      <c r="E17" s="686"/>
      <c r="F17" s="703"/>
      <c r="G17" s="685">
        <f>SUM(G18:G36)</f>
        <v>76576</v>
      </c>
      <c r="H17" s="684">
        <f>SUM(H18:H36)</f>
        <v>73208</v>
      </c>
      <c r="I17" s="683">
        <f t="shared" si="0"/>
        <v>1.0460059009944269</v>
      </c>
      <c r="J17" s="682">
        <f t="shared" si="1"/>
        <v>3368</v>
      </c>
      <c r="K17" s="685">
        <f>SUM(K18:K36)</f>
        <v>90890</v>
      </c>
      <c r="L17" s="684">
        <f>SUM(L18:L36)</f>
        <v>88345</v>
      </c>
      <c r="M17" s="683">
        <f t="shared" si="2"/>
        <v>1.0288075159884544</v>
      </c>
      <c r="N17" s="682">
        <f t="shared" si="3"/>
        <v>2545</v>
      </c>
      <c r="O17" s="681">
        <f t="shared" si="4"/>
        <v>0.84251292771482011</v>
      </c>
      <c r="P17" s="680">
        <f t="shared" si="5"/>
        <v>0.828660365612089</v>
      </c>
      <c r="Q17" s="679">
        <f t="shared" si="6"/>
        <v>1.3852562102731114E-2</v>
      </c>
      <c r="R17" s="665"/>
      <c r="S17" s="665"/>
    </row>
    <row r="18" spans="1:19" x14ac:dyDescent="0.4">
      <c r="A18" s="701"/>
      <c r="B18" s="701"/>
      <c r="C18" s="700" t="s">
        <v>378</v>
      </c>
      <c r="D18" s="698"/>
      <c r="E18" s="698"/>
      <c r="F18" s="702"/>
      <c r="G18" s="697"/>
      <c r="H18" s="695"/>
      <c r="I18" s="694" t="e">
        <f t="shared" si="0"/>
        <v>#DIV/0!</v>
      </c>
      <c r="J18" s="693">
        <f t="shared" si="1"/>
        <v>0</v>
      </c>
      <c r="K18" s="697"/>
      <c r="L18" s="695"/>
      <c r="M18" s="694" t="e">
        <f t="shared" si="2"/>
        <v>#DIV/0!</v>
      </c>
      <c r="N18" s="693">
        <f t="shared" si="3"/>
        <v>0</v>
      </c>
      <c r="O18" s="692" t="e">
        <f t="shared" si="4"/>
        <v>#DIV/0!</v>
      </c>
      <c r="P18" s="691" t="e">
        <f t="shared" si="5"/>
        <v>#DIV/0!</v>
      </c>
      <c r="Q18" s="690" t="e">
        <f t="shared" si="6"/>
        <v>#DIV/0!</v>
      </c>
      <c r="R18" s="665"/>
      <c r="S18" s="665"/>
    </row>
    <row r="19" spans="1:19" x14ac:dyDescent="0.4">
      <c r="A19" s="701"/>
      <c r="B19" s="701"/>
      <c r="C19" s="700" t="s">
        <v>105</v>
      </c>
      <c r="D19" s="698"/>
      <c r="E19" s="698"/>
      <c r="F19" s="688" t="s">
        <v>366</v>
      </c>
      <c r="G19" s="697">
        <v>12266</v>
      </c>
      <c r="H19" s="695">
        <v>11277</v>
      </c>
      <c r="I19" s="694">
        <f t="shared" si="0"/>
        <v>1.0877006296000709</v>
      </c>
      <c r="J19" s="693">
        <f t="shared" si="1"/>
        <v>989</v>
      </c>
      <c r="K19" s="697">
        <v>13755</v>
      </c>
      <c r="L19" s="695">
        <v>13585</v>
      </c>
      <c r="M19" s="694">
        <f t="shared" si="2"/>
        <v>1.0125138019874862</v>
      </c>
      <c r="N19" s="693">
        <f t="shared" si="3"/>
        <v>170</v>
      </c>
      <c r="O19" s="692">
        <f t="shared" si="4"/>
        <v>0.89174845510723377</v>
      </c>
      <c r="P19" s="691">
        <f t="shared" si="5"/>
        <v>0.83010673536989321</v>
      </c>
      <c r="Q19" s="690">
        <f t="shared" si="6"/>
        <v>6.1641719737340561E-2</v>
      </c>
      <c r="R19" s="665"/>
      <c r="S19" s="665"/>
    </row>
    <row r="20" spans="1:19" x14ac:dyDescent="0.4">
      <c r="A20" s="701"/>
      <c r="B20" s="701"/>
      <c r="C20" s="700" t="s">
        <v>377</v>
      </c>
      <c r="D20" s="698"/>
      <c r="E20" s="698"/>
      <c r="F20" s="688" t="s">
        <v>366</v>
      </c>
      <c r="G20" s="697">
        <v>22846</v>
      </c>
      <c r="H20" s="695">
        <v>20979</v>
      </c>
      <c r="I20" s="694">
        <f t="shared" si="0"/>
        <v>1.0889937556604223</v>
      </c>
      <c r="J20" s="693">
        <f t="shared" si="1"/>
        <v>1867</v>
      </c>
      <c r="K20" s="697">
        <v>26995</v>
      </c>
      <c r="L20" s="695">
        <v>26975</v>
      </c>
      <c r="M20" s="694">
        <f t="shared" si="2"/>
        <v>1.0007414272474513</v>
      </c>
      <c r="N20" s="693">
        <f t="shared" si="3"/>
        <v>20</v>
      </c>
      <c r="O20" s="692">
        <f t="shared" si="4"/>
        <v>0.8463048712724579</v>
      </c>
      <c r="P20" s="691">
        <f t="shared" si="5"/>
        <v>0.77772011121408713</v>
      </c>
      <c r="Q20" s="690">
        <f t="shared" si="6"/>
        <v>6.8584760058370775E-2</v>
      </c>
      <c r="R20" s="665"/>
      <c r="S20" s="665"/>
    </row>
    <row r="21" spans="1:19" x14ac:dyDescent="0.4">
      <c r="A21" s="701"/>
      <c r="B21" s="701"/>
      <c r="C21" s="700" t="s">
        <v>378</v>
      </c>
      <c r="D21" s="699" t="s">
        <v>171</v>
      </c>
      <c r="E21" s="698" t="s">
        <v>370</v>
      </c>
      <c r="F21" s="688" t="s">
        <v>366</v>
      </c>
      <c r="G21" s="697">
        <v>7633</v>
      </c>
      <c r="H21" s="695">
        <v>8248</v>
      </c>
      <c r="I21" s="694">
        <f t="shared" si="0"/>
        <v>0.92543646944713875</v>
      </c>
      <c r="J21" s="693">
        <f t="shared" si="1"/>
        <v>-615</v>
      </c>
      <c r="K21" s="697">
        <v>8990</v>
      </c>
      <c r="L21" s="695">
        <v>9130</v>
      </c>
      <c r="M21" s="694">
        <f t="shared" si="2"/>
        <v>0.98466593647316536</v>
      </c>
      <c r="N21" s="693">
        <f t="shared" si="3"/>
        <v>-140</v>
      </c>
      <c r="O21" s="692">
        <f t="shared" si="4"/>
        <v>0.84905450500556179</v>
      </c>
      <c r="P21" s="691">
        <f t="shared" si="5"/>
        <v>0.90339539978094197</v>
      </c>
      <c r="Q21" s="690">
        <f t="shared" si="6"/>
        <v>-5.4340894775380177E-2</v>
      </c>
      <c r="R21" s="665"/>
      <c r="S21" s="665"/>
    </row>
    <row r="22" spans="1:19" x14ac:dyDescent="0.4">
      <c r="A22" s="701"/>
      <c r="B22" s="701"/>
      <c r="C22" s="700" t="s">
        <v>378</v>
      </c>
      <c r="D22" s="699" t="s">
        <v>171</v>
      </c>
      <c r="E22" s="698" t="s">
        <v>395</v>
      </c>
      <c r="F22" s="688" t="s">
        <v>366</v>
      </c>
      <c r="G22" s="697">
        <v>3796</v>
      </c>
      <c r="H22" s="695">
        <v>3898</v>
      </c>
      <c r="I22" s="694">
        <f t="shared" si="0"/>
        <v>0.97383273473576193</v>
      </c>
      <c r="J22" s="693">
        <f t="shared" si="1"/>
        <v>-102</v>
      </c>
      <c r="K22" s="697">
        <v>4615</v>
      </c>
      <c r="L22" s="695">
        <v>4505</v>
      </c>
      <c r="M22" s="694">
        <f t="shared" si="2"/>
        <v>1.0244173140954496</v>
      </c>
      <c r="N22" s="693">
        <f t="shared" si="3"/>
        <v>110</v>
      </c>
      <c r="O22" s="692">
        <f t="shared" si="4"/>
        <v>0.82253521126760565</v>
      </c>
      <c r="P22" s="691">
        <f t="shared" si="5"/>
        <v>0.86526082130965598</v>
      </c>
      <c r="Q22" s="690">
        <f t="shared" si="6"/>
        <v>-4.2725610042050333E-2</v>
      </c>
      <c r="R22" s="665"/>
      <c r="S22" s="665"/>
    </row>
    <row r="23" spans="1:19" x14ac:dyDescent="0.4">
      <c r="A23" s="701"/>
      <c r="B23" s="701"/>
      <c r="C23" s="700" t="s">
        <v>378</v>
      </c>
      <c r="D23" s="699" t="s">
        <v>171</v>
      </c>
      <c r="E23" s="698" t="s">
        <v>396</v>
      </c>
      <c r="F23" s="688" t="s">
        <v>375</v>
      </c>
      <c r="G23" s="697"/>
      <c r="H23" s="695"/>
      <c r="I23" s="694" t="e">
        <f t="shared" si="0"/>
        <v>#DIV/0!</v>
      </c>
      <c r="J23" s="693">
        <f t="shared" si="1"/>
        <v>0</v>
      </c>
      <c r="K23" s="697"/>
      <c r="L23" s="695"/>
      <c r="M23" s="694" t="e">
        <f t="shared" si="2"/>
        <v>#DIV/0!</v>
      </c>
      <c r="N23" s="693">
        <f t="shared" si="3"/>
        <v>0</v>
      </c>
      <c r="O23" s="692" t="e">
        <f t="shared" si="4"/>
        <v>#DIV/0!</v>
      </c>
      <c r="P23" s="691" t="e">
        <f t="shared" si="5"/>
        <v>#DIV/0!</v>
      </c>
      <c r="Q23" s="690" t="e">
        <f t="shared" si="6"/>
        <v>#DIV/0!</v>
      </c>
      <c r="R23" s="665"/>
      <c r="S23" s="665"/>
    </row>
    <row r="24" spans="1:19" x14ac:dyDescent="0.4">
      <c r="A24" s="701"/>
      <c r="B24" s="701"/>
      <c r="C24" s="700" t="s">
        <v>105</v>
      </c>
      <c r="D24" s="699" t="s">
        <v>171</v>
      </c>
      <c r="E24" s="698" t="s">
        <v>370</v>
      </c>
      <c r="F24" s="688" t="s">
        <v>366</v>
      </c>
      <c r="G24" s="697">
        <v>4059</v>
      </c>
      <c r="H24" s="695">
        <v>3896</v>
      </c>
      <c r="I24" s="694">
        <f t="shared" si="0"/>
        <v>1.0418377823408624</v>
      </c>
      <c r="J24" s="693">
        <f t="shared" si="1"/>
        <v>163</v>
      </c>
      <c r="K24" s="697">
        <v>4635</v>
      </c>
      <c r="L24" s="695">
        <v>4570</v>
      </c>
      <c r="M24" s="694">
        <f t="shared" si="2"/>
        <v>1.0142231947483589</v>
      </c>
      <c r="N24" s="693">
        <f t="shared" si="3"/>
        <v>65</v>
      </c>
      <c r="O24" s="692">
        <f t="shared" si="4"/>
        <v>0.87572815533980586</v>
      </c>
      <c r="P24" s="691">
        <f t="shared" si="5"/>
        <v>0.85251641137855583</v>
      </c>
      <c r="Q24" s="690">
        <f t="shared" si="6"/>
        <v>2.3211743961250031E-2</v>
      </c>
      <c r="R24" s="665"/>
      <c r="S24" s="665"/>
    </row>
    <row r="25" spans="1:19" x14ac:dyDescent="0.4">
      <c r="A25" s="701"/>
      <c r="B25" s="701"/>
      <c r="C25" s="700" t="s">
        <v>105</v>
      </c>
      <c r="D25" s="699" t="s">
        <v>171</v>
      </c>
      <c r="E25" s="698" t="s">
        <v>395</v>
      </c>
      <c r="F25" s="702"/>
      <c r="G25" s="697"/>
      <c r="H25" s="695"/>
      <c r="I25" s="694" t="e">
        <f t="shared" si="0"/>
        <v>#DIV/0!</v>
      </c>
      <c r="J25" s="693">
        <f t="shared" si="1"/>
        <v>0</v>
      </c>
      <c r="K25" s="697"/>
      <c r="L25" s="695"/>
      <c r="M25" s="694" t="e">
        <f t="shared" si="2"/>
        <v>#DIV/0!</v>
      </c>
      <c r="N25" s="693">
        <f t="shared" si="3"/>
        <v>0</v>
      </c>
      <c r="O25" s="692" t="e">
        <f t="shared" si="4"/>
        <v>#DIV/0!</v>
      </c>
      <c r="P25" s="691" t="e">
        <f t="shared" si="5"/>
        <v>#DIV/0!</v>
      </c>
      <c r="Q25" s="690" t="e">
        <f t="shared" si="6"/>
        <v>#DIV/0!</v>
      </c>
      <c r="R25" s="665"/>
      <c r="S25" s="665"/>
    </row>
    <row r="26" spans="1:19" x14ac:dyDescent="0.4">
      <c r="A26" s="701"/>
      <c r="B26" s="701"/>
      <c r="C26" s="700" t="s">
        <v>371</v>
      </c>
      <c r="D26" s="699" t="s">
        <v>171</v>
      </c>
      <c r="E26" s="698" t="s">
        <v>370</v>
      </c>
      <c r="F26" s="702"/>
      <c r="G26" s="697"/>
      <c r="H26" s="695"/>
      <c r="I26" s="694" t="e">
        <f t="shared" si="0"/>
        <v>#DIV/0!</v>
      </c>
      <c r="J26" s="693">
        <f t="shared" si="1"/>
        <v>0</v>
      </c>
      <c r="K26" s="697"/>
      <c r="L26" s="695"/>
      <c r="M26" s="694" t="e">
        <f t="shared" si="2"/>
        <v>#DIV/0!</v>
      </c>
      <c r="N26" s="693">
        <f t="shared" si="3"/>
        <v>0</v>
      </c>
      <c r="O26" s="692" t="e">
        <f t="shared" si="4"/>
        <v>#DIV/0!</v>
      </c>
      <c r="P26" s="691" t="e">
        <f t="shared" si="5"/>
        <v>#DIV/0!</v>
      </c>
      <c r="Q26" s="690" t="e">
        <f t="shared" si="6"/>
        <v>#DIV/0!</v>
      </c>
      <c r="R26" s="665"/>
      <c r="S26" s="665"/>
    </row>
    <row r="27" spans="1:19" x14ac:dyDescent="0.4">
      <c r="A27" s="701"/>
      <c r="B27" s="701"/>
      <c r="C27" s="700" t="s">
        <v>373</v>
      </c>
      <c r="D27" s="699" t="s">
        <v>171</v>
      </c>
      <c r="E27" s="698" t="s">
        <v>370</v>
      </c>
      <c r="F27" s="702"/>
      <c r="G27" s="697"/>
      <c r="H27" s="695"/>
      <c r="I27" s="694" t="e">
        <f t="shared" si="0"/>
        <v>#DIV/0!</v>
      </c>
      <c r="J27" s="693">
        <f t="shared" si="1"/>
        <v>0</v>
      </c>
      <c r="K27" s="697"/>
      <c r="L27" s="695"/>
      <c r="M27" s="694" t="e">
        <f t="shared" si="2"/>
        <v>#DIV/0!</v>
      </c>
      <c r="N27" s="693">
        <f t="shared" si="3"/>
        <v>0</v>
      </c>
      <c r="O27" s="692" t="e">
        <f t="shared" si="4"/>
        <v>#DIV/0!</v>
      </c>
      <c r="P27" s="691" t="e">
        <f t="shared" si="5"/>
        <v>#DIV/0!</v>
      </c>
      <c r="Q27" s="690" t="e">
        <f t="shared" si="6"/>
        <v>#DIV/0!</v>
      </c>
      <c r="R27" s="665"/>
      <c r="S27" s="665"/>
    </row>
    <row r="28" spans="1:19" x14ac:dyDescent="0.4">
      <c r="A28" s="701"/>
      <c r="B28" s="701"/>
      <c r="C28" s="700" t="s">
        <v>389</v>
      </c>
      <c r="D28" s="698"/>
      <c r="E28" s="698"/>
      <c r="F28" s="702"/>
      <c r="G28" s="697"/>
      <c r="H28" s="695"/>
      <c r="I28" s="694" t="e">
        <f t="shared" si="0"/>
        <v>#DIV/0!</v>
      </c>
      <c r="J28" s="693">
        <f t="shared" si="1"/>
        <v>0</v>
      </c>
      <c r="K28" s="697"/>
      <c r="L28" s="695"/>
      <c r="M28" s="694" t="e">
        <f t="shared" si="2"/>
        <v>#DIV/0!</v>
      </c>
      <c r="N28" s="693">
        <f t="shared" si="3"/>
        <v>0</v>
      </c>
      <c r="O28" s="692" t="e">
        <f t="shared" si="4"/>
        <v>#DIV/0!</v>
      </c>
      <c r="P28" s="691" t="e">
        <f t="shared" si="5"/>
        <v>#DIV/0!</v>
      </c>
      <c r="Q28" s="690" t="e">
        <f t="shared" si="6"/>
        <v>#DIV/0!</v>
      </c>
      <c r="R28" s="665"/>
      <c r="S28" s="665"/>
    </row>
    <row r="29" spans="1:19" x14ac:dyDescent="0.4">
      <c r="A29" s="701"/>
      <c r="B29" s="701"/>
      <c r="C29" s="700" t="s">
        <v>120</v>
      </c>
      <c r="D29" s="698"/>
      <c r="E29" s="698"/>
      <c r="F29" s="702"/>
      <c r="G29" s="697"/>
      <c r="H29" s="695"/>
      <c r="I29" s="694" t="e">
        <f t="shared" si="0"/>
        <v>#DIV/0!</v>
      </c>
      <c r="J29" s="693">
        <f t="shared" si="1"/>
        <v>0</v>
      </c>
      <c r="K29" s="697"/>
      <c r="L29" s="695"/>
      <c r="M29" s="694" t="e">
        <f t="shared" si="2"/>
        <v>#DIV/0!</v>
      </c>
      <c r="N29" s="693">
        <f t="shared" si="3"/>
        <v>0</v>
      </c>
      <c r="O29" s="692" t="e">
        <f t="shared" si="4"/>
        <v>#DIV/0!</v>
      </c>
      <c r="P29" s="691" t="e">
        <f t="shared" si="5"/>
        <v>#DIV/0!</v>
      </c>
      <c r="Q29" s="690" t="e">
        <f t="shared" si="6"/>
        <v>#DIV/0!</v>
      </c>
      <c r="R29" s="665"/>
      <c r="S29" s="665"/>
    </row>
    <row r="30" spans="1:19" x14ac:dyDescent="0.4">
      <c r="A30" s="701"/>
      <c r="B30" s="701"/>
      <c r="C30" s="700" t="s">
        <v>119</v>
      </c>
      <c r="D30" s="698"/>
      <c r="E30" s="698"/>
      <c r="F30" s="702"/>
      <c r="G30" s="697"/>
      <c r="H30" s="695"/>
      <c r="I30" s="694" t="e">
        <f t="shared" si="0"/>
        <v>#DIV/0!</v>
      </c>
      <c r="J30" s="693">
        <f t="shared" si="1"/>
        <v>0</v>
      </c>
      <c r="K30" s="697"/>
      <c r="L30" s="695"/>
      <c r="M30" s="694" t="e">
        <f t="shared" si="2"/>
        <v>#DIV/0!</v>
      </c>
      <c r="N30" s="693">
        <f t="shared" si="3"/>
        <v>0</v>
      </c>
      <c r="O30" s="692" t="e">
        <f t="shared" si="4"/>
        <v>#DIV/0!</v>
      </c>
      <c r="P30" s="691" t="e">
        <f t="shared" si="5"/>
        <v>#DIV/0!</v>
      </c>
      <c r="Q30" s="690" t="e">
        <f t="shared" si="6"/>
        <v>#DIV/0!</v>
      </c>
      <c r="R30" s="665"/>
      <c r="S30" s="665"/>
    </row>
    <row r="31" spans="1:19" x14ac:dyDescent="0.4">
      <c r="A31" s="701"/>
      <c r="B31" s="701"/>
      <c r="C31" s="700" t="s">
        <v>118</v>
      </c>
      <c r="D31" s="698"/>
      <c r="E31" s="698"/>
      <c r="F31" s="688" t="s">
        <v>366</v>
      </c>
      <c r="G31" s="697">
        <v>5757</v>
      </c>
      <c r="H31" s="695">
        <v>4190</v>
      </c>
      <c r="I31" s="694">
        <f t="shared" si="0"/>
        <v>1.3739856801909307</v>
      </c>
      <c r="J31" s="693">
        <f t="shared" si="1"/>
        <v>1567</v>
      </c>
      <c r="K31" s="697">
        <v>9015</v>
      </c>
      <c r="L31" s="695">
        <v>4500</v>
      </c>
      <c r="M31" s="694">
        <f t="shared" si="2"/>
        <v>2.0033333333333334</v>
      </c>
      <c r="N31" s="693">
        <f t="shared" si="3"/>
        <v>4515</v>
      </c>
      <c r="O31" s="692">
        <f t="shared" si="4"/>
        <v>0.63860232945091511</v>
      </c>
      <c r="P31" s="691">
        <f t="shared" si="5"/>
        <v>0.93111111111111111</v>
      </c>
      <c r="Q31" s="690">
        <f t="shared" si="6"/>
        <v>-0.292508781660196</v>
      </c>
      <c r="R31" s="665"/>
      <c r="S31" s="665"/>
    </row>
    <row r="32" spans="1:19" x14ac:dyDescent="0.4">
      <c r="A32" s="701"/>
      <c r="B32" s="701"/>
      <c r="C32" s="700" t="s">
        <v>117</v>
      </c>
      <c r="D32" s="698"/>
      <c r="E32" s="698"/>
      <c r="F32" s="702"/>
      <c r="G32" s="697"/>
      <c r="H32" s="695"/>
      <c r="I32" s="694" t="e">
        <f t="shared" si="0"/>
        <v>#DIV/0!</v>
      </c>
      <c r="J32" s="693">
        <f t="shared" si="1"/>
        <v>0</v>
      </c>
      <c r="K32" s="697"/>
      <c r="L32" s="695"/>
      <c r="M32" s="694" t="e">
        <f t="shared" si="2"/>
        <v>#DIV/0!</v>
      </c>
      <c r="N32" s="693">
        <f t="shared" si="3"/>
        <v>0</v>
      </c>
      <c r="O32" s="692" t="e">
        <f t="shared" si="4"/>
        <v>#DIV/0!</v>
      </c>
      <c r="P32" s="691" t="e">
        <f t="shared" si="5"/>
        <v>#DIV/0!</v>
      </c>
      <c r="Q32" s="690" t="e">
        <f t="shared" si="6"/>
        <v>#DIV/0!</v>
      </c>
      <c r="R32" s="665"/>
      <c r="S32" s="665"/>
    </row>
    <row r="33" spans="1:19" x14ac:dyDescent="0.4">
      <c r="A33" s="701"/>
      <c r="B33" s="701"/>
      <c r="C33" s="700" t="s">
        <v>116</v>
      </c>
      <c r="D33" s="698"/>
      <c r="E33" s="698"/>
      <c r="F33" s="688" t="s">
        <v>366</v>
      </c>
      <c r="G33" s="697">
        <v>3061</v>
      </c>
      <c r="H33" s="695">
        <v>2799</v>
      </c>
      <c r="I33" s="694">
        <f t="shared" si="0"/>
        <v>1.0936048588781708</v>
      </c>
      <c r="J33" s="693">
        <f t="shared" si="1"/>
        <v>262</v>
      </c>
      <c r="K33" s="697">
        <v>4470</v>
      </c>
      <c r="L33" s="695">
        <v>4495</v>
      </c>
      <c r="M33" s="694">
        <f t="shared" si="2"/>
        <v>0.99443826473859842</v>
      </c>
      <c r="N33" s="693">
        <f t="shared" si="3"/>
        <v>-25</v>
      </c>
      <c r="O33" s="692">
        <f t="shared" si="4"/>
        <v>0.68478747203579415</v>
      </c>
      <c r="P33" s="691">
        <f t="shared" si="5"/>
        <v>0.62269187986651831</v>
      </c>
      <c r="Q33" s="690">
        <f t="shared" si="6"/>
        <v>6.2095592169275848E-2</v>
      </c>
      <c r="R33" s="665"/>
      <c r="S33" s="665"/>
    </row>
    <row r="34" spans="1:19" x14ac:dyDescent="0.4">
      <c r="A34" s="701"/>
      <c r="B34" s="701"/>
      <c r="C34" s="700" t="s">
        <v>374</v>
      </c>
      <c r="D34" s="698"/>
      <c r="E34" s="698"/>
      <c r="F34" s="702"/>
      <c r="G34" s="697"/>
      <c r="H34" s="695"/>
      <c r="I34" s="694" t="e">
        <f t="shared" si="0"/>
        <v>#DIV/0!</v>
      </c>
      <c r="J34" s="693">
        <f t="shared" si="1"/>
        <v>0</v>
      </c>
      <c r="K34" s="697"/>
      <c r="L34" s="695"/>
      <c r="M34" s="694" t="e">
        <f t="shared" si="2"/>
        <v>#DIV/0!</v>
      </c>
      <c r="N34" s="693">
        <f t="shared" si="3"/>
        <v>0</v>
      </c>
      <c r="O34" s="692" t="e">
        <f t="shared" si="4"/>
        <v>#DIV/0!</v>
      </c>
      <c r="P34" s="691" t="e">
        <f t="shared" si="5"/>
        <v>#DIV/0!</v>
      </c>
      <c r="Q34" s="690" t="e">
        <f t="shared" si="6"/>
        <v>#DIV/0!</v>
      </c>
      <c r="R34" s="665"/>
      <c r="S34" s="665"/>
    </row>
    <row r="35" spans="1:19" x14ac:dyDescent="0.4">
      <c r="A35" s="701"/>
      <c r="B35" s="701"/>
      <c r="C35" s="700" t="s">
        <v>371</v>
      </c>
      <c r="D35" s="698"/>
      <c r="E35" s="698"/>
      <c r="F35" s="702"/>
      <c r="G35" s="697"/>
      <c r="H35" s="695"/>
      <c r="I35" s="694" t="e">
        <f t="shared" si="0"/>
        <v>#DIV/0!</v>
      </c>
      <c r="J35" s="693">
        <f t="shared" si="1"/>
        <v>0</v>
      </c>
      <c r="K35" s="697"/>
      <c r="L35" s="695"/>
      <c r="M35" s="694" t="e">
        <f t="shared" si="2"/>
        <v>#DIV/0!</v>
      </c>
      <c r="N35" s="693">
        <f t="shared" si="3"/>
        <v>0</v>
      </c>
      <c r="O35" s="692" t="e">
        <f t="shared" si="4"/>
        <v>#DIV/0!</v>
      </c>
      <c r="P35" s="691" t="e">
        <f t="shared" si="5"/>
        <v>#DIV/0!</v>
      </c>
      <c r="Q35" s="690" t="e">
        <f t="shared" si="6"/>
        <v>#DIV/0!</v>
      </c>
      <c r="R35" s="665"/>
      <c r="S35" s="665"/>
    </row>
    <row r="36" spans="1:19" x14ac:dyDescent="0.4">
      <c r="A36" s="701"/>
      <c r="B36" s="678"/>
      <c r="C36" s="677" t="s">
        <v>373</v>
      </c>
      <c r="D36" s="675"/>
      <c r="E36" s="675"/>
      <c r="F36" s="688" t="s">
        <v>366</v>
      </c>
      <c r="G36" s="673">
        <v>17158</v>
      </c>
      <c r="H36" s="671">
        <v>17921</v>
      </c>
      <c r="I36" s="670">
        <f t="shared" si="0"/>
        <v>0.95742425087885719</v>
      </c>
      <c r="J36" s="669">
        <f t="shared" si="1"/>
        <v>-763</v>
      </c>
      <c r="K36" s="673">
        <v>18415</v>
      </c>
      <c r="L36" s="671">
        <v>20585</v>
      </c>
      <c r="M36" s="670">
        <f t="shared" si="2"/>
        <v>0.89458343453971334</v>
      </c>
      <c r="N36" s="669">
        <f t="shared" si="3"/>
        <v>-2170</v>
      </c>
      <c r="O36" s="668">
        <f t="shared" si="4"/>
        <v>0.93174042899809939</v>
      </c>
      <c r="P36" s="667">
        <f t="shared" si="5"/>
        <v>0.87058537770221034</v>
      </c>
      <c r="Q36" s="666">
        <f t="shared" si="6"/>
        <v>6.1155051295889051E-2</v>
      </c>
      <c r="R36" s="665"/>
      <c r="S36" s="665"/>
    </row>
    <row r="37" spans="1:19" x14ac:dyDescent="0.4">
      <c r="A37" s="701"/>
      <c r="B37" s="687" t="s">
        <v>394</v>
      </c>
      <c r="C37" s="686"/>
      <c r="D37" s="686"/>
      <c r="E37" s="686"/>
      <c r="F37" s="703"/>
      <c r="G37" s="685">
        <f>SUM(G38:G39)</f>
        <v>1815</v>
      </c>
      <c r="H37" s="684">
        <f>SUM(H38:H39)</f>
        <v>1763</v>
      </c>
      <c r="I37" s="683">
        <f t="shared" ref="I37:I68" si="7">G37/H37</f>
        <v>1.0294951786727169</v>
      </c>
      <c r="J37" s="682">
        <f t="shared" ref="J37:J68" si="8">G37-H37</f>
        <v>52</v>
      </c>
      <c r="K37" s="685">
        <f>SUM(K38:K39)</f>
        <v>3121</v>
      </c>
      <c r="L37" s="684">
        <f>SUM(L38:L39)</f>
        <v>3049</v>
      </c>
      <c r="M37" s="683">
        <f t="shared" ref="M37:M68" si="9">K37/L37</f>
        <v>1.0236142997704165</v>
      </c>
      <c r="N37" s="682">
        <f t="shared" ref="N37:N68" si="10">K37-L37</f>
        <v>72</v>
      </c>
      <c r="O37" s="681">
        <f t="shared" ref="O37:O68" si="11">G37/K37</f>
        <v>0.58154437680230697</v>
      </c>
      <c r="P37" s="680">
        <f t="shared" ref="P37:P68" si="12">H37/L37</f>
        <v>0.57822236798950477</v>
      </c>
      <c r="Q37" s="679">
        <f t="shared" ref="Q37:Q68" si="13">O37-P37</f>
        <v>3.3220088128022018E-3</v>
      </c>
      <c r="R37" s="665"/>
      <c r="S37" s="665"/>
    </row>
    <row r="38" spans="1:19" x14ac:dyDescent="0.4">
      <c r="A38" s="701"/>
      <c r="B38" s="701"/>
      <c r="C38" s="700" t="s">
        <v>111</v>
      </c>
      <c r="D38" s="698"/>
      <c r="E38" s="698"/>
      <c r="F38" s="688" t="s">
        <v>366</v>
      </c>
      <c r="G38" s="697">
        <v>987</v>
      </c>
      <c r="H38" s="695">
        <v>1059</v>
      </c>
      <c r="I38" s="694">
        <f t="shared" si="7"/>
        <v>0.93201133144475923</v>
      </c>
      <c r="J38" s="693">
        <f t="shared" si="8"/>
        <v>-72</v>
      </c>
      <c r="K38" s="697">
        <v>1940</v>
      </c>
      <c r="L38" s="695">
        <v>1918</v>
      </c>
      <c r="M38" s="694">
        <f t="shared" si="9"/>
        <v>1.0114702815432743</v>
      </c>
      <c r="N38" s="693">
        <f t="shared" si="10"/>
        <v>22</v>
      </c>
      <c r="O38" s="692">
        <f t="shared" si="11"/>
        <v>0.50876288659793811</v>
      </c>
      <c r="P38" s="691">
        <f t="shared" si="12"/>
        <v>0.55213764337851934</v>
      </c>
      <c r="Q38" s="690">
        <f t="shared" si="13"/>
        <v>-4.3374756780581225E-2</v>
      </c>
      <c r="R38" s="665"/>
      <c r="S38" s="665"/>
    </row>
    <row r="39" spans="1:19" x14ac:dyDescent="0.4">
      <c r="A39" s="678"/>
      <c r="B39" s="678"/>
      <c r="C39" s="716" t="s">
        <v>110</v>
      </c>
      <c r="D39" s="715"/>
      <c r="E39" s="715"/>
      <c r="F39" s="688" t="s">
        <v>366</v>
      </c>
      <c r="G39" s="714">
        <v>828</v>
      </c>
      <c r="H39" s="712">
        <v>704</v>
      </c>
      <c r="I39" s="711">
        <f t="shared" si="7"/>
        <v>1.1761363636363635</v>
      </c>
      <c r="J39" s="710">
        <f t="shared" si="8"/>
        <v>124</v>
      </c>
      <c r="K39" s="714">
        <v>1181</v>
      </c>
      <c r="L39" s="712">
        <v>1131</v>
      </c>
      <c r="M39" s="711">
        <f t="shared" si="9"/>
        <v>1.04420866489832</v>
      </c>
      <c r="N39" s="710">
        <f t="shared" si="10"/>
        <v>50</v>
      </c>
      <c r="O39" s="709">
        <f t="shared" si="11"/>
        <v>0.70110076206604577</v>
      </c>
      <c r="P39" s="708">
        <f t="shared" si="12"/>
        <v>0.62245800176834665</v>
      </c>
      <c r="Q39" s="707">
        <f t="shared" si="13"/>
        <v>7.8642760297699121E-2</v>
      </c>
      <c r="R39" s="665"/>
      <c r="S39" s="665"/>
    </row>
    <row r="40" spans="1:19" x14ac:dyDescent="0.4">
      <c r="A40" s="687" t="s">
        <v>393</v>
      </c>
      <c r="B40" s="686" t="s">
        <v>392</v>
      </c>
      <c r="C40" s="686"/>
      <c r="D40" s="686"/>
      <c r="E40" s="686"/>
      <c r="F40" s="703"/>
      <c r="G40" s="685">
        <f>SUM(G41,G64)</f>
        <v>312016</v>
      </c>
      <c r="H40" s="684">
        <f>SUM(H41,H64)</f>
        <v>291021</v>
      </c>
      <c r="I40" s="683">
        <f t="shared" si="7"/>
        <v>1.072142560158889</v>
      </c>
      <c r="J40" s="682">
        <f t="shared" si="8"/>
        <v>20995</v>
      </c>
      <c r="K40" s="706">
        <f>SUM(K41,K64)</f>
        <v>391626</v>
      </c>
      <c r="L40" s="684">
        <f>SUM(L41,L64)</f>
        <v>368250</v>
      </c>
      <c r="M40" s="683">
        <f t="shared" si="9"/>
        <v>1.0634786150712832</v>
      </c>
      <c r="N40" s="682">
        <f t="shared" si="10"/>
        <v>23376</v>
      </c>
      <c r="O40" s="681">
        <f t="shared" si="11"/>
        <v>0.79671931894205184</v>
      </c>
      <c r="P40" s="680">
        <f t="shared" si="12"/>
        <v>0.7902810590631365</v>
      </c>
      <c r="Q40" s="679">
        <f t="shared" si="13"/>
        <v>6.4382598789153311E-3</v>
      </c>
      <c r="R40" s="665"/>
      <c r="S40" s="665"/>
    </row>
    <row r="41" spans="1:19" x14ac:dyDescent="0.4">
      <c r="A41" s="705"/>
      <c r="B41" s="687" t="s">
        <v>391</v>
      </c>
      <c r="C41" s="686"/>
      <c r="D41" s="686"/>
      <c r="E41" s="686"/>
      <c r="F41" s="703"/>
      <c r="G41" s="685">
        <f>SUM(G42:G63)</f>
        <v>306826</v>
      </c>
      <c r="H41" s="684">
        <f>SUM(H42:H63)</f>
        <v>287011</v>
      </c>
      <c r="I41" s="683">
        <f t="shared" si="7"/>
        <v>1.0690391657462606</v>
      </c>
      <c r="J41" s="682">
        <f t="shared" si="8"/>
        <v>19815</v>
      </c>
      <c r="K41" s="685">
        <f>SUM(K42:K63)</f>
        <v>381598</v>
      </c>
      <c r="L41" s="684">
        <f>SUM(L42:L63)</f>
        <v>362930</v>
      </c>
      <c r="M41" s="683">
        <f t="shared" si="9"/>
        <v>1.0514369162097374</v>
      </c>
      <c r="N41" s="682">
        <f t="shared" si="10"/>
        <v>18668</v>
      </c>
      <c r="O41" s="681">
        <f t="shared" si="11"/>
        <v>0.80405557681119921</v>
      </c>
      <c r="P41" s="680">
        <f t="shared" si="12"/>
        <v>0.79081641087813082</v>
      </c>
      <c r="Q41" s="679">
        <f t="shared" si="13"/>
        <v>1.3239165933068398E-2</v>
      </c>
      <c r="R41" s="665"/>
      <c r="S41" s="665"/>
    </row>
    <row r="42" spans="1:19" x14ac:dyDescent="0.4">
      <c r="A42" s="701"/>
      <c r="B42" s="701"/>
      <c r="C42" s="700" t="s">
        <v>378</v>
      </c>
      <c r="D42" s="698"/>
      <c r="E42" s="698"/>
      <c r="F42" s="688" t="s">
        <v>366</v>
      </c>
      <c r="G42" s="697">
        <v>121523</v>
      </c>
      <c r="H42" s="695">
        <v>119059</v>
      </c>
      <c r="I42" s="694">
        <f t="shared" si="7"/>
        <v>1.0206956214985847</v>
      </c>
      <c r="J42" s="693">
        <f t="shared" si="8"/>
        <v>2464</v>
      </c>
      <c r="K42" s="697">
        <v>143434</v>
      </c>
      <c r="L42" s="695">
        <v>139221</v>
      </c>
      <c r="M42" s="694">
        <f t="shared" si="9"/>
        <v>1.0302612393245272</v>
      </c>
      <c r="N42" s="693">
        <f t="shared" si="10"/>
        <v>4213</v>
      </c>
      <c r="O42" s="692">
        <f t="shared" si="11"/>
        <v>0.84723984550385545</v>
      </c>
      <c r="P42" s="691">
        <f t="shared" si="12"/>
        <v>0.85517989383785498</v>
      </c>
      <c r="Q42" s="690">
        <f t="shared" si="13"/>
        <v>-7.9400483339995276E-3</v>
      </c>
      <c r="R42" s="665"/>
      <c r="S42" s="665"/>
    </row>
    <row r="43" spans="1:19" x14ac:dyDescent="0.4">
      <c r="A43" s="701"/>
      <c r="B43" s="701"/>
      <c r="C43" s="700" t="s">
        <v>106</v>
      </c>
      <c r="D43" s="698"/>
      <c r="E43" s="698"/>
      <c r="F43" s="688" t="s">
        <v>366</v>
      </c>
      <c r="G43" s="697">
        <v>23992</v>
      </c>
      <c r="H43" s="695">
        <v>14142</v>
      </c>
      <c r="I43" s="694">
        <f t="shared" si="7"/>
        <v>1.6965068590015557</v>
      </c>
      <c r="J43" s="693">
        <f t="shared" si="8"/>
        <v>9850</v>
      </c>
      <c r="K43" s="697">
        <v>30810</v>
      </c>
      <c r="L43" s="695">
        <v>15934</v>
      </c>
      <c r="M43" s="694">
        <f t="shared" si="9"/>
        <v>1.9336011045562946</v>
      </c>
      <c r="N43" s="693">
        <f t="shared" si="10"/>
        <v>14876</v>
      </c>
      <c r="O43" s="692">
        <f t="shared" si="11"/>
        <v>0.77870821161960402</v>
      </c>
      <c r="P43" s="691">
        <f t="shared" si="12"/>
        <v>0.88753608635621939</v>
      </c>
      <c r="Q43" s="690">
        <f t="shared" si="13"/>
        <v>-0.10882787473661537</v>
      </c>
      <c r="R43" s="665"/>
      <c r="S43" s="665"/>
    </row>
    <row r="44" spans="1:19" x14ac:dyDescent="0.4">
      <c r="A44" s="701"/>
      <c r="B44" s="701"/>
      <c r="C44" s="700" t="s">
        <v>105</v>
      </c>
      <c r="D44" s="698"/>
      <c r="E44" s="698"/>
      <c r="F44" s="688" t="s">
        <v>366</v>
      </c>
      <c r="G44" s="697">
        <v>18623</v>
      </c>
      <c r="H44" s="695">
        <v>19130</v>
      </c>
      <c r="I44" s="694">
        <f t="shared" si="7"/>
        <v>0.97349712493465757</v>
      </c>
      <c r="J44" s="693">
        <f t="shared" si="8"/>
        <v>-507</v>
      </c>
      <c r="K44" s="697">
        <v>21818</v>
      </c>
      <c r="L44" s="695">
        <v>25466</v>
      </c>
      <c r="M44" s="694">
        <f t="shared" si="9"/>
        <v>0.85675017670619646</v>
      </c>
      <c r="N44" s="693">
        <f t="shared" si="10"/>
        <v>-3648</v>
      </c>
      <c r="O44" s="692">
        <f t="shared" si="11"/>
        <v>0.85356127967733064</v>
      </c>
      <c r="P44" s="691">
        <f t="shared" si="12"/>
        <v>0.75119767533181492</v>
      </c>
      <c r="Q44" s="690">
        <f t="shared" si="13"/>
        <v>0.10236360434551572</v>
      </c>
      <c r="R44" s="665"/>
      <c r="S44" s="665"/>
    </row>
    <row r="45" spans="1:19" x14ac:dyDescent="0.4">
      <c r="A45" s="701"/>
      <c r="B45" s="701"/>
      <c r="C45" s="700" t="s">
        <v>371</v>
      </c>
      <c r="D45" s="698"/>
      <c r="E45" s="698"/>
      <c r="F45" s="688" t="s">
        <v>366</v>
      </c>
      <c r="G45" s="697">
        <v>8371</v>
      </c>
      <c r="H45" s="695">
        <v>11814</v>
      </c>
      <c r="I45" s="694">
        <f t="shared" si="7"/>
        <v>0.70856610800744879</v>
      </c>
      <c r="J45" s="693">
        <f t="shared" si="8"/>
        <v>-3443</v>
      </c>
      <c r="K45" s="697">
        <v>11180</v>
      </c>
      <c r="L45" s="695">
        <v>18870</v>
      </c>
      <c r="M45" s="694">
        <f t="shared" si="9"/>
        <v>0.59247482776894544</v>
      </c>
      <c r="N45" s="693">
        <f t="shared" si="10"/>
        <v>-7690</v>
      </c>
      <c r="O45" s="692">
        <f t="shared" si="11"/>
        <v>0.74874776386404296</v>
      </c>
      <c r="P45" s="691">
        <f t="shared" si="12"/>
        <v>0.62607313195548486</v>
      </c>
      <c r="Q45" s="690">
        <f t="shared" si="13"/>
        <v>0.1226746319085581</v>
      </c>
      <c r="R45" s="665"/>
      <c r="S45" s="665"/>
    </row>
    <row r="46" spans="1:19" x14ac:dyDescent="0.4">
      <c r="A46" s="701"/>
      <c r="B46" s="701"/>
      <c r="C46" s="700" t="s">
        <v>373</v>
      </c>
      <c r="D46" s="698"/>
      <c r="E46" s="698"/>
      <c r="F46" s="688" t="s">
        <v>366</v>
      </c>
      <c r="G46" s="697">
        <v>23360</v>
      </c>
      <c r="H46" s="695">
        <v>21194</v>
      </c>
      <c r="I46" s="694">
        <f t="shared" si="7"/>
        <v>1.1021987354911766</v>
      </c>
      <c r="J46" s="693">
        <f t="shared" si="8"/>
        <v>2166</v>
      </c>
      <c r="K46" s="697">
        <v>27059</v>
      </c>
      <c r="L46" s="695">
        <v>24993</v>
      </c>
      <c r="M46" s="694">
        <f t="shared" si="9"/>
        <v>1.0826631456807907</v>
      </c>
      <c r="N46" s="693">
        <f t="shared" si="10"/>
        <v>2066</v>
      </c>
      <c r="O46" s="692">
        <f t="shared" si="11"/>
        <v>0.86329871761705901</v>
      </c>
      <c r="P46" s="691">
        <f t="shared" si="12"/>
        <v>0.8479974392829992</v>
      </c>
      <c r="Q46" s="690">
        <f t="shared" si="13"/>
        <v>1.5301278334059809E-2</v>
      </c>
      <c r="R46" s="665"/>
      <c r="S46" s="665"/>
    </row>
    <row r="47" spans="1:19" x14ac:dyDescent="0.4">
      <c r="A47" s="701"/>
      <c r="B47" s="701"/>
      <c r="C47" s="700" t="s">
        <v>377</v>
      </c>
      <c r="D47" s="698"/>
      <c r="E47" s="698"/>
      <c r="F47" s="688" t="s">
        <v>366</v>
      </c>
      <c r="G47" s="697">
        <v>37876</v>
      </c>
      <c r="H47" s="695">
        <v>39632</v>
      </c>
      <c r="I47" s="694">
        <f t="shared" si="7"/>
        <v>0.95569236980218009</v>
      </c>
      <c r="J47" s="693">
        <f t="shared" si="8"/>
        <v>-1756</v>
      </c>
      <c r="K47" s="697">
        <v>46306</v>
      </c>
      <c r="L47" s="695">
        <v>54531</v>
      </c>
      <c r="M47" s="694">
        <f t="shared" si="9"/>
        <v>0.84916836294951492</v>
      </c>
      <c r="N47" s="693">
        <f t="shared" si="10"/>
        <v>-8225</v>
      </c>
      <c r="O47" s="692">
        <f t="shared" si="11"/>
        <v>0.81795015764695722</v>
      </c>
      <c r="P47" s="691">
        <f t="shared" si="12"/>
        <v>0.72677926317140706</v>
      </c>
      <c r="Q47" s="690">
        <f t="shared" si="13"/>
        <v>9.1170894475550157E-2</v>
      </c>
      <c r="R47" s="665"/>
      <c r="S47" s="665"/>
    </row>
    <row r="48" spans="1:19" x14ac:dyDescent="0.4">
      <c r="A48" s="701"/>
      <c r="B48" s="701"/>
      <c r="C48" s="700" t="s">
        <v>372</v>
      </c>
      <c r="D48" s="698"/>
      <c r="E48" s="698"/>
      <c r="F48" s="688" t="s">
        <v>366</v>
      </c>
      <c r="G48" s="697">
        <v>4353</v>
      </c>
      <c r="H48" s="695">
        <v>4307</v>
      </c>
      <c r="I48" s="694">
        <f t="shared" si="7"/>
        <v>1.0106802879034131</v>
      </c>
      <c r="J48" s="693">
        <f t="shared" si="8"/>
        <v>46</v>
      </c>
      <c r="K48" s="697">
        <v>8370</v>
      </c>
      <c r="L48" s="695">
        <v>7220</v>
      </c>
      <c r="M48" s="694">
        <f t="shared" si="9"/>
        <v>1.1592797783933517</v>
      </c>
      <c r="N48" s="693">
        <f t="shared" si="10"/>
        <v>1150</v>
      </c>
      <c r="O48" s="692">
        <f t="shared" si="11"/>
        <v>0.52007168458781361</v>
      </c>
      <c r="P48" s="691">
        <f t="shared" si="12"/>
        <v>0.59653739612188361</v>
      </c>
      <c r="Q48" s="690">
        <f t="shared" si="13"/>
        <v>-7.6465711534070002E-2</v>
      </c>
      <c r="R48" s="665"/>
      <c r="S48" s="665"/>
    </row>
    <row r="49" spans="1:19" x14ac:dyDescent="0.4">
      <c r="A49" s="701"/>
      <c r="B49" s="701"/>
      <c r="C49" s="700" t="s">
        <v>390</v>
      </c>
      <c r="D49" s="698"/>
      <c r="E49" s="698"/>
      <c r="F49" s="688" t="s">
        <v>366</v>
      </c>
      <c r="G49" s="697">
        <v>4964</v>
      </c>
      <c r="H49" s="695">
        <v>4968</v>
      </c>
      <c r="I49" s="694">
        <f t="shared" si="7"/>
        <v>0.99919484702093397</v>
      </c>
      <c r="J49" s="693">
        <f t="shared" si="8"/>
        <v>-4</v>
      </c>
      <c r="K49" s="697">
        <v>5438</v>
      </c>
      <c r="L49" s="695">
        <v>5456</v>
      </c>
      <c r="M49" s="694">
        <f t="shared" si="9"/>
        <v>0.9967008797653959</v>
      </c>
      <c r="N49" s="693">
        <f t="shared" si="10"/>
        <v>-18</v>
      </c>
      <c r="O49" s="692">
        <f t="shared" si="11"/>
        <v>0.9128356013240162</v>
      </c>
      <c r="P49" s="691">
        <f t="shared" si="12"/>
        <v>0.91055718475073311</v>
      </c>
      <c r="Q49" s="690">
        <f t="shared" si="13"/>
        <v>2.278416573283093E-3</v>
      </c>
      <c r="R49" s="665"/>
      <c r="S49" s="665"/>
    </row>
    <row r="50" spans="1:19" x14ac:dyDescent="0.4">
      <c r="A50" s="701"/>
      <c r="B50" s="701"/>
      <c r="C50" s="700" t="s">
        <v>389</v>
      </c>
      <c r="D50" s="698"/>
      <c r="E50" s="698"/>
      <c r="F50" s="688" t="s">
        <v>366</v>
      </c>
      <c r="G50" s="697">
        <v>7426</v>
      </c>
      <c r="H50" s="695">
        <v>7067</v>
      </c>
      <c r="I50" s="694">
        <f t="shared" si="7"/>
        <v>1.0507994905900666</v>
      </c>
      <c r="J50" s="693">
        <f t="shared" si="8"/>
        <v>359</v>
      </c>
      <c r="K50" s="697">
        <v>8910</v>
      </c>
      <c r="L50" s="695">
        <v>8370</v>
      </c>
      <c r="M50" s="694">
        <f t="shared" si="9"/>
        <v>1.064516129032258</v>
      </c>
      <c r="N50" s="693">
        <f t="shared" si="10"/>
        <v>540</v>
      </c>
      <c r="O50" s="692">
        <f t="shared" si="11"/>
        <v>0.83344556677890014</v>
      </c>
      <c r="P50" s="691">
        <f t="shared" si="12"/>
        <v>0.84432497013142171</v>
      </c>
      <c r="Q50" s="690">
        <f t="shared" si="13"/>
        <v>-1.0879403352521577E-2</v>
      </c>
      <c r="R50" s="665"/>
      <c r="S50" s="665"/>
    </row>
    <row r="51" spans="1:19" x14ac:dyDescent="0.4">
      <c r="A51" s="701"/>
      <c r="B51" s="701"/>
      <c r="C51" s="700" t="s">
        <v>388</v>
      </c>
      <c r="D51" s="698"/>
      <c r="E51" s="698"/>
      <c r="F51" s="688" t="s">
        <v>375</v>
      </c>
      <c r="G51" s="697">
        <v>3160</v>
      </c>
      <c r="H51" s="695">
        <v>3003</v>
      </c>
      <c r="I51" s="694">
        <f t="shared" si="7"/>
        <v>1.0522810522810522</v>
      </c>
      <c r="J51" s="693">
        <f t="shared" si="8"/>
        <v>157</v>
      </c>
      <c r="K51" s="697">
        <v>3986</v>
      </c>
      <c r="L51" s="695">
        <v>3906</v>
      </c>
      <c r="M51" s="694">
        <f t="shared" si="9"/>
        <v>1.0204813108038915</v>
      </c>
      <c r="N51" s="693">
        <f t="shared" si="10"/>
        <v>80</v>
      </c>
      <c r="O51" s="692">
        <f t="shared" si="11"/>
        <v>0.79277471149021572</v>
      </c>
      <c r="P51" s="691">
        <f t="shared" si="12"/>
        <v>0.76881720430107525</v>
      </c>
      <c r="Q51" s="690">
        <f t="shared" si="13"/>
        <v>2.395750718914047E-2</v>
      </c>
      <c r="R51" s="665"/>
      <c r="S51" s="665"/>
    </row>
    <row r="52" spans="1:19" x14ac:dyDescent="0.4">
      <c r="A52" s="701"/>
      <c r="B52" s="701"/>
      <c r="C52" s="700" t="s">
        <v>387</v>
      </c>
      <c r="D52" s="698"/>
      <c r="E52" s="698"/>
      <c r="F52" s="688" t="s">
        <v>366</v>
      </c>
      <c r="G52" s="697">
        <v>3867</v>
      </c>
      <c r="H52" s="695">
        <v>3362</v>
      </c>
      <c r="I52" s="694">
        <f t="shared" si="7"/>
        <v>1.1502082093991672</v>
      </c>
      <c r="J52" s="693">
        <f t="shared" si="8"/>
        <v>505</v>
      </c>
      <c r="K52" s="697">
        <v>5456</v>
      </c>
      <c r="L52" s="695">
        <v>3776</v>
      </c>
      <c r="M52" s="694">
        <f t="shared" si="9"/>
        <v>1.4449152542372881</v>
      </c>
      <c r="N52" s="693">
        <f t="shared" si="10"/>
        <v>1680</v>
      </c>
      <c r="O52" s="692">
        <f t="shared" si="11"/>
        <v>0.70876099706744866</v>
      </c>
      <c r="P52" s="691">
        <f t="shared" si="12"/>
        <v>0.89036016949152541</v>
      </c>
      <c r="Q52" s="690">
        <f t="shared" si="13"/>
        <v>-0.18159917242407675</v>
      </c>
      <c r="R52" s="665"/>
      <c r="S52" s="665"/>
    </row>
    <row r="53" spans="1:19" x14ac:dyDescent="0.4">
      <c r="A53" s="701"/>
      <c r="B53" s="701"/>
      <c r="C53" s="700" t="s">
        <v>386</v>
      </c>
      <c r="D53" s="698"/>
      <c r="E53" s="698"/>
      <c r="F53" s="688" t="s">
        <v>366</v>
      </c>
      <c r="G53" s="697">
        <v>7278</v>
      </c>
      <c r="H53" s="695">
        <v>6912</v>
      </c>
      <c r="I53" s="694">
        <f t="shared" si="7"/>
        <v>1.0529513888888888</v>
      </c>
      <c r="J53" s="693">
        <f t="shared" si="8"/>
        <v>366</v>
      </c>
      <c r="K53" s="697">
        <v>8370</v>
      </c>
      <c r="L53" s="695">
        <v>8370</v>
      </c>
      <c r="M53" s="694">
        <f t="shared" si="9"/>
        <v>1</v>
      </c>
      <c r="N53" s="693">
        <f t="shared" si="10"/>
        <v>0</v>
      </c>
      <c r="O53" s="692">
        <f t="shared" si="11"/>
        <v>0.86953405017921148</v>
      </c>
      <c r="P53" s="691">
        <f t="shared" si="12"/>
        <v>0.82580645161290323</v>
      </c>
      <c r="Q53" s="690">
        <f t="shared" si="13"/>
        <v>4.3727598566308257E-2</v>
      </c>
      <c r="R53" s="665"/>
      <c r="S53" s="665"/>
    </row>
    <row r="54" spans="1:19" x14ac:dyDescent="0.4">
      <c r="A54" s="701"/>
      <c r="B54" s="701"/>
      <c r="C54" s="700" t="s">
        <v>385</v>
      </c>
      <c r="D54" s="698"/>
      <c r="E54" s="698"/>
      <c r="F54" s="688" t="s">
        <v>366</v>
      </c>
      <c r="G54" s="697">
        <v>5013</v>
      </c>
      <c r="H54" s="695">
        <v>5702</v>
      </c>
      <c r="I54" s="694">
        <f t="shared" si="7"/>
        <v>0.87916520519116104</v>
      </c>
      <c r="J54" s="693">
        <f t="shared" si="8"/>
        <v>-689</v>
      </c>
      <c r="K54" s="697">
        <v>8370</v>
      </c>
      <c r="L54" s="695">
        <v>8370</v>
      </c>
      <c r="M54" s="694">
        <f t="shared" si="9"/>
        <v>1</v>
      </c>
      <c r="N54" s="693">
        <f t="shared" si="10"/>
        <v>0</v>
      </c>
      <c r="O54" s="692">
        <f t="shared" si="11"/>
        <v>0.59892473118279566</v>
      </c>
      <c r="P54" s="691">
        <f t="shared" si="12"/>
        <v>0.68124253285543612</v>
      </c>
      <c r="Q54" s="690">
        <f t="shared" si="13"/>
        <v>-8.2317801672640467E-2</v>
      </c>
      <c r="R54" s="665"/>
      <c r="S54" s="665"/>
    </row>
    <row r="55" spans="1:19" x14ac:dyDescent="0.4">
      <c r="A55" s="701"/>
      <c r="B55" s="701"/>
      <c r="C55" s="700" t="s">
        <v>120</v>
      </c>
      <c r="D55" s="698"/>
      <c r="E55" s="698"/>
      <c r="F55" s="688" t="s">
        <v>366</v>
      </c>
      <c r="G55" s="697">
        <v>3459</v>
      </c>
      <c r="H55" s="695">
        <v>3198</v>
      </c>
      <c r="I55" s="694">
        <f t="shared" si="7"/>
        <v>1.0816135084427767</v>
      </c>
      <c r="J55" s="693">
        <f t="shared" si="8"/>
        <v>261</v>
      </c>
      <c r="K55" s="697">
        <v>5456</v>
      </c>
      <c r="L55" s="695">
        <v>3956</v>
      </c>
      <c r="M55" s="694">
        <f t="shared" si="9"/>
        <v>1.3791708796764408</v>
      </c>
      <c r="N55" s="693">
        <f t="shared" si="10"/>
        <v>1500</v>
      </c>
      <c r="O55" s="692">
        <f t="shared" si="11"/>
        <v>0.63398093841642233</v>
      </c>
      <c r="P55" s="691">
        <f t="shared" si="12"/>
        <v>0.80839231547017187</v>
      </c>
      <c r="Q55" s="690">
        <f t="shared" si="13"/>
        <v>-0.17441137705374954</v>
      </c>
      <c r="R55" s="665"/>
      <c r="S55" s="665"/>
    </row>
    <row r="56" spans="1:19" x14ac:dyDescent="0.4">
      <c r="A56" s="701"/>
      <c r="B56" s="701"/>
      <c r="C56" s="700" t="s">
        <v>382</v>
      </c>
      <c r="D56" s="698"/>
      <c r="E56" s="698"/>
      <c r="F56" s="688" t="s">
        <v>366</v>
      </c>
      <c r="G56" s="697">
        <v>4311</v>
      </c>
      <c r="H56" s="695">
        <v>2313</v>
      </c>
      <c r="I56" s="694">
        <f t="shared" si="7"/>
        <v>1.8638132295719845</v>
      </c>
      <c r="J56" s="693">
        <f t="shared" si="8"/>
        <v>1998</v>
      </c>
      <c r="K56" s="697">
        <v>5456</v>
      </c>
      <c r="L56" s="695">
        <v>3533</v>
      </c>
      <c r="M56" s="694">
        <f t="shared" si="9"/>
        <v>1.5442966317577129</v>
      </c>
      <c r="N56" s="693">
        <f t="shared" si="10"/>
        <v>1923</v>
      </c>
      <c r="O56" s="692">
        <f t="shared" si="11"/>
        <v>0.7901392961876833</v>
      </c>
      <c r="P56" s="691">
        <f t="shared" si="12"/>
        <v>0.65468440418907448</v>
      </c>
      <c r="Q56" s="690">
        <f t="shared" si="13"/>
        <v>0.13545489199860883</v>
      </c>
      <c r="R56" s="665"/>
      <c r="S56" s="665"/>
    </row>
    <row r="57" spans="1:19" x14ac:dyDescent="0.4">
      <c r="A57" s="701"/>
      <c r="B57" s="701"/>
      <c r="C57" s="700" t="s">
        <v>381</v>
      </c>
      <c r="D57" s="698"/>
      <c r="E57" s="698"/>
      <c r="F57" s="688" t="s">
        <v>366</v>
      </c>
      <c r="G57" s="697">
        <v>3497</v>
      </c>
      <c r="H57" s="695">
        <v>2461</v>
      </c>
      <c r="I57" s="694">
        <f t="shared" si="7"/>
        <v>1.4209670865501829</v>
      </c>
      <c r="J57" s="693">
        <f t="shared" si="8"/>
        <v>1036</v>
      </c>
      <c r="K57" s="697">
        <v>5396</v>
      </c>
      <c r="L57" s="695">
        <v>3716</v>
      </c>
      <c r="M57" s="694">
        <f t="shared" si="9"/>
        <v>1.4520990312163617</v>
      </c>
      <c r="N57" s="693">
        <f t="shared" si="10"/>
        <v>1680</v>
      </c>
      <c r="O57" s="692">
        <f t="shared" si="11"/>
        <v>0.64807264640474427</v>
      </c>
      <c r="P57" s="691">
        <f t="shared" si="12"/>
        <v>0.66227125941872977</v>
      </c>
      <c r="Q57" s="690">
        <f t="shared" si="13"/>
        <v>-1.4198613013985506E-2</v>
      </c>
      <c r="R57" s="665"/>
      <c r="S57" s="665"/>
    </row>
    <row r="58" spans="1:19" x14ac:dyDescent="0.4">
      <c r="A58" s="701"/>
      <c r="B58" s="701"/>
      <c r="C58" s="700" t="s">
        <v>383</v>
      </c>
      <c r="D58" s="698"/>
      <c r="E58" s="698"/>
      <c r="F58" s="688" t="s">
        <v>366</v>
      </c>
      <c r="G58" s="697">
        <v>2522</v>
      </c>
      <c r="H58" s="695">
        <v>2506</v>
      </c>
      <c r="I58" s="694">
        <f t="shared" si="7"/>
        <v>1.0063846767757383</v>
      </c>
      <c r="J58" s="693">
        <f t="shared" si="8"/>
        <v>16</v>
      </c>
      <c r="K58" s="697">
        <v>3715</v>
      </c>
      <c r="L58" s="695">
        <v>3685</v>
      </c>
      <c r="M58" s="694">
        <f t="shared" si="9"/>
        <v>1.0081411126187245</v>
      </c>
      <c r="N58" s="693">
        <f t="shared" si="10"/>
        <v>30</v>
      </c>
      <c r="O58" s="692">
        <f t="shared" si="11"/>
        <v>0.67886944818304173</v>
      </c>
      <c r="P58" s="691">
        <f t="shared" si="12"/>
        <v>0.68005427408412478</v>
      </c>
      <c r="Q58" s="690">
        <f t="shared" si="13"/>
        <v>-1.184825901083042E-3</v>
      </c>
      <c r="R58" s="665"/>
      <c r="S58" s="665"/>
    </row>
    <row r="59" spans="1:19" x14ac:dyDescent="0.4">
      <c r="A59" s="701"/>
      <c r="B59" s="701"/>
      <c r="C59" s="700" t="s">
        <v>380</v>
      </c>
      <c r="D59" s="698"/>
      <c r="E59" s="698"/>
      <c r="F59" s="688" t="s">
        <v>366</v>
      </c>
      <c r="G59" s="697">
        <v>6589</v>
      </c>
      <c r="H59" s="695">
        <v>6585</v>
      </c>
      <c r="I59" s="694">
        <f t="shared" si="7"/>
        <v>1.0006074411541381</v>
      </c>
      <c r="J59" s="693">
        <f t="shared" si="8"/>
        <v>4</v>
      </c>
      <c r="K59" s="697">
        <v>12797</v>
      </c>
      <c r="L59" s="695">
        <v>12807</v>
      </c>
      <c r="M59" s="694">
        <f t="shared" si="9"/>
        <v>0.99921917701257124</v>
      </c>
      <c r="N59" s="693">
        <f t="shared" si="10"/>
        <v>-10</v>
      </c>
      <c r="O59" s="692">
        <f t="shared" si="11"/>
        <v>0.51488630147690861</v>
      </c>
      <c r="P59" s="691">
        <f t="shared" si="12"/>
        <v>0.51417193722183185</v>
      </c>
      <c r="Q59" s="690">
        <f t="shared" si="13"/>
        <v>7.1436425507676038E-4</v>
      </c>
      <c r="R59" s="665"/>
      <c r="S59" s="665"/>
    </row>
    <row r="60" spans="1:19" x14ac:dyDescent="0.4">
      <c r="A60" s="701"/>
      <c r="B60" s="701"/>
      <c r="C60" s="700" t="s">
        <v>378</v>
      </c>
      <c r="D60" s="699" t="s">
        <v>171</v>
      </c>
      <c r="E60" s="698" t="s">
        <v>370</v>
      </c>
      <c r="F60" s="688" t="s">
        <v>366</v>
      </c>
      <c r="G60" s="697">
        <v>7341</v>
      </c>
      <c r="H60" s="695">
        <v>265</v>
      </c>
      <c r="I60" s="694">
        <f t="shared" si="7"/>
        <v>27.701886792452829</v>
      </c>
      <c r="J60" s="693">
        <f t="shared" si="8"/>
        <v>7076</v>
      </c>
      <c r="K60" s="697">
        <v>8368</v>
      </c>
      <c r="L60" s="695">
        <v>270</v>
      </c>
      <c r="M60" s="694">
        <f t="shared" si="9"/>
        <v>30.992592592592594</v>
      </c>
      <c r="N60" s="693">
        <f t="shared" si="10"/>
        <v>8098</v>
      </c>
      <c r="O60" s="692">
        <f t="shared" si="11"/>
        <v>0.87727055449330782</v>
      </c>
      <c r="P60" s="691">
        <f t="shared" si="12"/>
        <v>0.98148148148148151</v>
      </c>
      <c r="Q60" s="690">
        <f t="shared" si="13"/>
        <v>-0.10421092698817369</v>
      </c>
      <c r="R60" s="665"/>
      <c r="S60" s="665"/>
    </row>
    <row r="61" spans="1:19" x14ac:dyDescent="0.4">
      <c r="A61" s="701"/>
      <c r="B61" s="701"/>
      <c r="C61" s="700" t="s">
        <v>105</v>
      </c>
      <c r="D61" s="699" t="s">
        <v>171</v>
      </c>
      <c r="E61" s="698" t="s">
        <v>370</v>
      </c>
      <c r="F61" s="688" t="s">
        <v>366</v>
      </c>
      <c r="G61" s="697">
        <v>4259</v>
      </c>
      <c r="H61" s="695">
        <v>4882</v>
      </c>
      <c r="I61" s="694">
        <f t="shared" si="7"/>
        <v>0.87238836542400655</v>
      </c>
      <c r="J61" s="693">
        <f t="shared" si="8"/>
        <v>-623</v>
      </c>
      <c r="K61" s="697">
        <v>5195</v>
      </c>
      <c r="L61" s="695">
        <v>5360</v>
      </c>
      <c r="M61" s="694">
        <f t="shared" si="9"/>
        <v>0.96921641791044777</v>
      </c>
      <c r="N61" s="693">
        <f t="shared" si="10"/>
        <v>-165</v>
      </c>
      <c r="O61" s="692">
        <f t="shared" si="11"/>
        <v>0.81982675649663139</v>
      </c>
      <c r="P61" s="691">
        <f t="shared" si="12"/>
        <v>0.9108208955223881</v>
      </c>
      <c r="Q61" s="690">
        <f t="shared" si="13"/>
        <v>-9.0994139025756704E-2</v>
      </c>
      <c r="R61" s="665"/>
      <c r="S61" s="665"/>
    </row>
    <row r="62" spans="1:19" x14ac:dyDescent="0.4">
      <c r="A62" s="701"/>
      <c r="B62" s="701"/>
      <c r="C62" s="700" t="s">
        <v>373</v>
      </c>
      <c r="D62" s="699" t="s">
        <v>171</v>
      </c>
      <c r="E62" s="698" t="s">
        <v>370</v>
      </c>
      <c r="F62" s="688" t="s">
        <v>366</v>
      </c>
      <c r="G62" s="697">
        <v>4949</v>
      </c>
      <c r="H62" s="695">
        <v>4509</v>
      </c>
      <c r="I62" s="694">
        <f t="shared" si="7"/>
        <v>1.0975826125526724</v>
      </c>
      <c r="J62" s="693">
        <f t="shared" si="8"/>
        <v>440</v>
      </c>
      <c r="K62" s="697">
        <v>5456</v>
      </c>
      <c r="L62" s="695">
        <v>5120</v>
      </c>
      <c r="M62" s="694">
        <f t="shared" si="9"/>
        <v>1.065625</v>
      </c>
      <c r="N62" s="693">
        <f t="shared" si="10"/>
        <v>336</v>
      </c>
      <c r="O62" s="692">
        <f t="shared" si="11"/>
        <v>0.90707478005865105</v>
      </c>
      <c r="P62" s="691">
        <f t="shared" si="12"/>
        <v>0.88066406249999996</v>
      </c>
      <c r="Q62" s="690">
        <f t="shared" si="13"/>
        <v>2.6410717558651098E-2</v>
      </c>
      <c r="R62" s="665"/>
      <c r="S62" s="665"/>
    </row>
    <row r="63" spans="1:19" x14ac:dyDescent="0.4">
      <c r="A63" s="701"/>
      <c r="B63" s="678"/>
      <c r="C63" s="677" t="s">
        <v>377</v>
      </c>
      <c r="D63" s="689" t="s">
        <v>171</v>
      </c>
      <c r="E63" s="675" t="s">
        <v>370</v>
      </c>
      <c r="F63" s="688" t="s">
        <v>375</v>
      </c>
      <c r="G63" s="673">
        <v>93</v>
      </c>
      <c r="H63" s="671"/>
      <c r="I63" s="670" t="e">
        <f t="shared" si="7"/>
        <v>#DIV/0!</v>
      </c>
      <c r="J63" s="669">
        <f t="shared" si="8"/>
        <v>93</v>
      </c>
      <c r="K63" s="673">
        <v>252</v>
      </c>
      <c r="L63" s="671"/>
      <c r="M63" s="670" t="e">
        <f t="shared" si="9"/>
        <v>#DIV/0!</v>
      </c>
      <c r="N63" s="669">
        <f t="shared" si="10"/>
        <v>252</v>
      </c>
      <c r="O63" s="668">
        <f t="shared" si="11"/>
        <v>0.36904761904761907</v>
      </c>
      <c r="P63" s="667" t="e">
        <f t="shared" si="12"/>
        <v>#DIV/0!</v>
      </c>
      <c r="Q63" s="666" t="e">
        <f t="shared" si="13"/>
        <v>#DIV/0!</v>
      </c>
      <c r="R63" s="665"/>
      <c r="S63" s="665"/>
    </row>
    <row r="64" spans="1:19" x14ac:dyDescent="0.4">
      <c r="A64" s="701"/>
      <c r="B64" s="687" t="s">
        <v>384</v>
      </c>
      <c r="C64" s="686"/>
      <c r="D64" s="704"/>
      <c r="E64" s="686"/>
      <c r="F64" s="703"/>
      <c r="G64" s="685">
        <f>SUM(G65:G69)</f>
        <v>5190</v>
      </c>
      <c r="H64" s="684">
        <f>SUM(H65:H69)</f>
        <v>4010</v>
      </c>
      <c r="I64" s="683">
        <f t="shared" si="7"/>
        <v>1.2942643391521198</v>
      </c>
      <c r="J64" s="682">
        <f t="shared" si="8"/>
        <v>1180</v>
      </c>
      <c r="K64" s="685">
        <f>SUM(K65:K69)</f>
        <v>10028</v>
      </c>
      <c r="L64" s="684">
        <f>SUM(L65:L69)</f>
        <v>5320</v>
      </c>
      <c r="M64" s="683">
        <f t="shared" si="9"/>
        <v>1.8849624060150376</v>
      </c>
      <c r="N64" s="682">
        <f t="shared" si="10"/>
        <v>4708</v>
      </c>
      <c r="O64" s="681">
        <f t="shared" si="11"/>
        <v>0.51755085759872355</v>
      </c>
      <c r="P64" s="680">
        <f t="shared" si="12"/>
        <v>0.75375939849624063</v>
      </c>
      <c r="Q64" s="679">
        <f t="shared" si="13"/>
        <v>-0.23620854089751708</v>
      </c>
      <c r="R64" s="665"/>
      <c r="S64" s="665"/>
    </row>
    <row r="65" spans="1:19" x14ac:dyDescent="0.4">
      <c r="A65" s="701"/>
      <c r="B65" s="701"/>
      <c r="C65" s="700" t="s">
        <v>383</v>
      </c>
      <c r="D65" s="698"/>
      <c r="E65" s="698"/>
      <c r="F65" s="688" t="s">
        <v>366</v>
      </c>
      <c r="G65" s="697">
        <f>'３月（上旬～中旬）'!G65+'３月（下旬）'!G65</f>
        <v>1085</v>
      </c>
      <c r="H65" s="695">
        <f>'３月（上旬～中旬）'!H65+'３月（下旬）'!H65</f>
        <v>854</v>
      </c>
      <c r="I65" s="694">
        <f t="shared" si="7"/>
        <v>1.2704918032786885</v>
      </c>
      <c r="J65" s="693">
        <f t="shared" si="8"/>
        <v>231</v>
      </c>
      <c r="K65" s="697">
        <f>'３月（上旬～中旬）'!K65+'３月（下旬）'!K65</f>
        <v>1679</v>
      </c>
      <c r="L65" s="695">
        <f>'３月（上旬～中旬）'!L65+'３月（下旬）'!L65</f>
        <v>989</v>
      </c>
      <c r="M65" s="694">
        <f t="shared" si="9"/>
        <v>1.6976744186046511</v>
      </c>
      <c r="N65" s="693">
        <f t="shared" si="10"/>
        <v>690</v>
      </c>
      <c r="O65" s="692">
        <f t="shared" si="11"/>
        <v>0.64621798689696253</v>
      </c>
      <c r="P65" s="691">
        <f t="shared" si="12"/>
        <v>0.86349848331648127</v>
      </c>
      <c r="Q65" s="690">
        <f t="shared" si="13"/>
        <v>-0.21728049641951874</v>
      </c>
      <c r="R65" s="665"/>
      <c r="S65" s="665"/>
    </row>
    <row r="66" spans="1:19" x14ac:dyDescent="0.4">
      <c r="A66" s="701"/>
      <c r="B66" s="701"/>
      <c r="C66" s="700" t="s">
        <v>382</v>
      </c>
      <c r="D66" s="698"/>
      <c r="E66" s="698"/>
      <c r="F66" s="702"/>
      <c r="G66" s="697">
        <f>'３月（上旬～中旬）'!G66+'３月（下旬）'!G66</f>
        <v>0</v>
      </c>
      <c r="H66" s="695">
        <f>'３月（上旬～中旬）'!H66+'３月（下旬）'!H66</f>
        <v>950</v>
      </c>
      <c r="I66" s="694">
        <f t="shared" si="7"/>
        <v>0</v>
      </c>
      <c r="J66" s="693">
        <f t="shared" si="8"/>
        <v>-950</v>
      </c>
      <c r="K66" s="697">
        <f>'３月（上旬～中旬）'!K66+'３月（下旬）'!K66</f>
        <v>0</v>
      </c>
      <c r="L66" s="695">
        <f>'３月（上旬～中旬）'!L66+'３月（下旬）'!L66</f>
        <v>1481</v>
      </c>
      <c r="M66" s="694">
        <f t="shared" si="9"/>
        <v>0</v>
      </c>
      <c r="N66" s="693">
        <f t="shared" si="10"/>
        <v>-1481</v>
      </c>
      <c r="O66" s="692" t="e">
        <f t="shared" si="11"/>
        <v>#DIV/0!</v>
      </c>
      <c r="P66" s="691">
        <f t="shared" si="12"/>
        <v>0.64145847400405132</v>
      </c>
      <c r="Q66" s="690" t="e">
        <f t="shared" si="13"/>
        <v>#DIV/0!</v>
      </c>
      <c r="R66" s="665"/>
      <c r="S66" s="665"/>
    </row>
    <row r="67" spans="1:19" x14ac:dyDescent="0.4">
      <c r="A67" s="701"/>
      <c r="B67" s="701"/>
      <c r="C67" s="700" t="s">
        <v>381</v>
      </c>
      <c r="D67" s="698"/>
      <c r="E67" s="698"/>
      <c r="F67" s="702"/>
      <c r="G67" s="697">
        <f>'３月（上旬～中旬）'!G67+'３月（下旬）'!G67</f>
        <v>0</v>
      </c>
      <c r="H67" s="695">
        <f>'３月（上旬～中旬）'!H67+'３月（下旬）'!H67</f>
        <v>686</v>
      </c>
      <c r="I67" s="694">
        <f t="shared" si="7"/>
        <v>0</v>
      </c>
      <c r="J67" s="693">
        <f t="shared" si="8"/>
        <v>-686</v>
      </c>
      <c r="K67" s="697">
        <f>'３月（上旬～中旬）'!K67+'３月（下旬）'!K67</f>
        <v>0</v>
      </c>
      <c r="L67" s="695">
        <f>'３月（上旬～中旬）'!L67+'３月（下旬）'!L67</f>
        <v>910</v>
      </c>
      <c r="M67" s="694">
        <f t="shared" si="9"/>
        <v>0</v>
      </c>
      <c r="N67" s="693">
        <f t="shared" si="10"/>
        <v>-910</v>
      </c>
      <c r="O67" s="692" t="e">
        <f t="shared" si="11"/>
        <v>#DIV/0!</v>
      </c>
      <c r="P67" s="691">
        <f t="shared" si="12"/>
        <v>0.75384615384615383</v>
      </c>
      <c r="Q67" s="690" t="e">
        <f t="shared" si="13"/>
        <v>#DIV/0!</v>
      </c>
      <c r="R67" s="665"/>
      <c r="S67" s="665"/>
    </row>
    <row r="68" spans="1:19" x14ac:dyDescent="0.4">
      <c r="A68" s="701"/>
      <c r="B68" s="701"/>
      <c r="C68" s="700" t="s">
        <v>380</v>
      </c>
      <c r="D68" s="698"/>
      <c r="E68" s="698"/>
      <c r="F68" s="688" t="s">
        <v>366</v>
      </c>
      <c r="G68" s="697">
        <f>'３月（上旬～中旬）'!G68+'３月（下旬）'!G68</f>
        <v>1823</v>
      </c>
      <c r="H68" s="695">
        <f>'３月（上旬～中旬）'!H68+'３月（下旬）'!H68</f>
        <v>1520</v>
      </c>
      <c r="I68" s="694">
        <f t="shared" si="7"/>
        <v>1.1993421052631579</v>
      </c>
      <c r="J68" s="693">
        <f t="shared" si="8"/>
        <v>303</v>
      </c>
      <c r="K68" s="697">
        <f>'３月（上旬～中旬）'!K68+'３月（下旬）'!K68</f>
        <v>3347</v>
      </c>
      <c r="L68" s="695">
        <f>'３月（上旬～中旬）'!L68+'３月（下旬）'!L68</f>
        <v>1940</v>
      </c>
      <c r="M68" s="694">
        <f t="shared" si="9"/>
        <v>1.725257731958763</v>
      </c>
      <c r="N68" s="693">
        <f t="shared" si="10"/>
        <v>1407</v>
      </c>
      <c r="O68" s="692">
        <f t="shared" si="11"/>
        <v>0.54466686585001489</v>
      </c>
      <c r="P68" s="691">
        <f t="shared" si="12"/>
        <v>0.78350515463917525</v>
      </c>
      <c r="Q68" s="690">
        <f t="shared" si="13"/>
        <v>-0.23883828878916036</v>
      </c>
      <c r="R68" s="665"/>
      <c r="S68" s="665"/>
    </row>
    <row r="69" spans="1:19" x14ac:dyDescent="0.4">
      <c r="A69" s="678"/>
      <c r="B69" s="678"/>
      <c r="C69" s="677" t="s">
        <v>371</v>
      </c>
      <c r="D69" s="675"/>
      <c r="E69" s="675"/>
      <c r="F69" s="674" t="s">
        <v>366</v>
      </c>
      <c r="G69" s="673">
        <f>'３月（上旬～中旬）'!G69+'３月（下旬）'!G69</f>
        <v>2282</v>
      </c>
      <c r="H69" s="671">
        <f>'３月（上旬～中旬）'!H69+'３月（下旬）'!H69</f>
        <v>0</v>
      </c>
      <c r="I69" s="670" t="e">
        <f t="shared" ref="I69:I82" si="14">G69/H69</f>
        <v>#DIV/0!</v>
      </c>
      <c r="J69" s="669">
        <f t="shared" ref="J69:J82" si="15">G69-H69</f>
        <v>2282</v>
      </c>
      <c r="K69" s="673">
        <f>'３月（上旬～中旬）'!K69+'３月（下旬）'!K69</f>
        <v>5002</v>
      </c>
      <c r="L69" s="671">
        <f>'３月（上旬～中旬）'!L69+'３月（下旬）'!L69</f>
        <v>0</v>
      </c>
      <c r="M69" s="670" t="e">
        <f t="shared" ref="M69:M82" si="16">K69/L69</f>
        <v>#DIV/0!</v>
      </c>
      <c r="N69" s="669">
        <f t="shared" ref="N69:N82" si="17">K69-L69</f>
        <v>5002</v>
      </c>
      <c r="O69" s="668">
        <f t="shared" ref="O69:O82" si="18">G69/K69</f>
        <v>0.45621751299480207</v>
      </c>
      <c r="P69" s="667" t="e">
        <f t="shared" ref="P69:P82" si="19">H69/L69</f>
        <v>#DIV/0!</v>
      </c>
      <c r="Q69" s="666" t="e">
        <f t="shared" ref="Q69:Q82" si="20">O69-P69</f>
        <v>#DIV/0!</v>
      </c>
      <c r="R69" s="665"/>
      <c r="S69" s="665"/>
    </row>
    <row r="70" spans="1:19" x14ac:dyDescent="0.4">
      <c r="A70" s="687" t="s">
        <v>379</v>
      </c>
      <c r="B70" s="686" t="s">
        <v>173</v>
      </c>
      <c r="C70" s="686"/>
      <c r="D70" s="686"/>
      <c r="E70" s="686"/>
      <c r="F70" s="686"/>
      <c r="G70" s="685">
        <f>SUM(G71:G80)</f>
        <v>71089</v>
      </c>
      <c r="H70" s="684">
        <f>SUM(H71:H80)</f>
        <v>71655</v>
      </c>
      <c r="I70" s="683">
        <f t="shared" si="14"/>
        <v>0.99210103970413788</v>
      </c>
      <c r="J70" s="682">
        <f t="shared" si="15"/>
        <v>-566</v>
      </c>
      <c r="K70" s="685">
        <f>SUM(K71:K80)</f>
        <v>88500</v>
      </c>
      <c r="L70" s="684">
        <f>SUM(L71:L80)</f>
        <v>85137</v>
      </c>
      <c r="M70" s="683">
        <f t="shared" si="16"/>
        <v>1.0395010395010396</v>
      </c>
      <c r="N70" s="682">
        <f t="shared" si="17"/>
        <v>3363</v>
      </c>
      <c r="O70" s="681">
        <f t="shared" si="18"/>
        <v>0.80326553672316381</v>
      </c>
      <c r="P70" s="680">
        <f t="shared" si="19"/>
        <v>0.84164346876211282</v>
      </c>
      <c r="Q70" s="679">
        <f t="shared" si="20"/>
        <v>-3.8377932038949014E-2</v>
      </c>
      <c r="R70" s="665"/>
      <c r="S70" s="665"/>
    </row>
    <row r="71" spans="1:19" x14ac:dyDescent="0.4">
      <c r="A71" s="701"/>
      <c r="B71" s="700"/>
      <c r="C71" s="698" t="s">
        <v>378</v>
      </c>
      <c r="D71" s="698"/>
      <c r="E71" s="698"/>
      <c r="F71" s="688" t="s">
        <v>366</v>
      </c>
      <c r="G71" s="697">
        <v>22255</v>
      </c>
      <c r="H71" s="695">
        <v>16948</v>
      </c>
      <c r="I71" s="694">
        <f t="shared" si="14"/>
        <v>1.313134293131933</v>
      </c>
      <c r="J71" s="693">
        <f t="shared" si="15"/>
        <v>5307</v>
      </c>
      <c r="K71" s="697">
        <v>27435</v>
      </c>
      <c r="L71" s="695">
        <v>19293</v>
      </c>
      <c r="M71" s="694">
        <f t="shared" si="16"/>
        <v>1.4220183486238531</v>
      </c>
      <c r="N71" s="693">
        <f t="shared" si="17"/>
        <v>8142</v>
      </c>
      <c r="O71" s="692">
        <f t="shared" si="18"/>
        <v>0.81119008565700745</v>
      </c>
      <c r="P71" s="691">
        <f t="shared" si="19"/>
        <v>0.87845332504017004</v>
      </c>
      <c r="Q71" s="690">
        <f t="shared" si="20"/>
        <v>-6.7263239383162587E-2</v>
      </c>
      <c r="R71" s="665"/>
      <c r="S71" s="665"/>
    </row>
    <row r="72" spans="1:19" x14ac:dyDescent="0.4">
      <c r="A72" s="701"/>
      <c r="B72" s="700"/>
      <c r="C72" s="698" t="s">
        <v>372</v>
      </c>
      <c r="D72" s="698"/>
      <c r="E72" s="698"/>
      <c r="F72" s="688" t="s">
        <v>366</v>
      </c>
      <c r="G72" s="697">
        <v>8062</v>
      </c>
      <c r="H72" s="695">
        <v>9869</v>
      </c>
      <c r="I72" s="694">
        <f t="shared" si="14"/>
        <v>0.81690140845070425</v>
      </c>
      <c r="J72" s="693">
        <f t="shared" si="15"/>
        <v>-1807</v>
      </c>
      <c r="K72" s="697">
        <v>10974</v>
      </c>
      <c r="L72" s="695">
        <v>11151</v>
      </c>
      <c r="M72" s="694">
        <f t="shared" si="16"/>
        <v>0.98412698412698407</v>
      </c>
      <c r="N72" s="693">
        <f t="shared" si="17"/>
        <v>-177</v>
      </c>
      <c r="O72" s="692">
        <f t="shared" si="18"/>
        <v>0.73464552578822673</v>
      </c>
      <c r="P72" s="691">
        <f t="shared" si="19"/>
        <v>0.88503273249035963</v>
      </c>
      <c r="Q72" s="690">
        <f t="shared" si="20"/>
        <v>-0.1503872067021329</v>
      </c>
      <c r="R72" s="665"/>
      <c r="S72" s="665"/>
    </row>
    <row r="73" spans="1:19" x14ac:dyDescent="0.4">
      <c r="A73" s="701"/>
      <c r="B73" s="700"/>
      <c r="C73" s="698" t="s">
        <v>377</v>
      </c>
      <c r="D73" s="698"/>
      <c r="E73" s="698"/>
      <c r="F73" s="688" t="s">
        <v>366</v>
      </c>
      <c r="G73" s="697">
        <v>14235</v>
      </c>
      <c r="H73" s="695">
        <v>14191</v>
      </c>
      <c r="I73" s="694">
        <f t="shared" si="14"/>
        <v>1.0031005566908604</v>
      </c>
      <c r="J73" s="693">
        <f t="shared" si="15"/>
        <v>44</v>
      </c>
      <c r="K73" s="697">
        <v>16461</v>
      </c>
      <c r="L73" s="695">
        <v>16461</v>
      </c>
      <c r="M73" s="694">
        <f t="shared" si="16"/>
        <v>1</v>
      </c>
      <c r="N73" s="693">
        <f t="shared" si="17"/>
        <v>0</v>
      </c>
      <c r="O73" s="692">
        <f t="shared" si="18"/>
        <v>0.86477127756515404</v>
      </c>
      <c r="P73" s="691">
        <f t="shared" si="19"/>
        <v>0.86209829293481566</v>
      </c>
      <c r="Q73" s="690">
        <f t="shared" si="20"/>
        <v>2.672984630338382E-3</v>
      </c>
      <c r="R73" s="665"/>
      <c r="S73" s="665"/>
    </row>
    <row r="74" spans="1:19" x14ac:dyDescent="0.4">
      <c r="A74" s="701"/>
      <c r="B74" s="700"/>
      <c r="C74" s="698" t="s">
        <v>105</v>
      </c>
      <c r="D74" s="698"/>
      <c r="E74" s="698"/>
      <c r="F74" s="688"/>
      <c r="G74" s="697"/>
      <c r="H74" s="695">
        <v>8498</v>
      </c>
      <c r="I74" s="694">
        <f t="shared" si="14"/>
        <v>0</v>
      </c>
      <c r="J74" s="693">
        <f t="shared" si="15"/>
        <v>-8498</v>
      </c>
      <c r="K74" s="697"/>
      <c r="L74" s="695">
        <v>10797</v>
      </c>
      <c r="M74" s="694">
        <f t="shared" si="16"/>
        <v>0</v>
      </c>
      <c r="N74" s="693">
        <f t="shared" si="17"/>
        <v>-10797</v>
      </c>
      <c r="O74" s="692" t="e">
        <f t="shared" si="18"/>
        <v>#DIV/0!</v>
      </c>
      <c r="P74" s="691">
        <f t="shared" si="19"/>
        <v>0.78707048254144674</v>
      </c>
      <c r="Q74" s="690" t="e">
        <f t="shared" si="20"/>
        <v>#DIV/0!</v>
      </c>
      <c r="R74" s="665"/>
      <c r="S74" s="665"/>
    </row>
    <row r="75" spans="1:19" x14ac:dyDescent="0.4">
      <c r="A75" s="701"/>
      <c r="B75" s="700"/>
      <c r="C75" s="698" t="s">
        <v>371</v>
      </c>
      <c r="D75" s="698"/>
      <c r="E75" s="698"/>
      <c r="F75" s="688" t="s">
        <v>366</v>
      </c>
      <c r="G75" s="697">
        <v>13865</v>
      </c>
      <c r="H75" s="695">
        <v>12247</v>
      </c>
      <c r="I75" s="694">
        <f t="shared" si="14"/>
        <v>1.1321139870988814</v>
      </c>
      <c r="J75" s="693">
        <f t="shared" si="15"/>
        <v>1618</v>
      </c>
      <c r="K75" s="697">
        <v>16461</v>
      </c>
      <c r="L75" s="695">
        <v>16461</v>
      </c>
      <c r="M75" s="694">
        <f t="shared" si="16"/>
        <v>1</v>
      </c>
      <c r="N75" s="693">
        <f t="shared" si="17"/>
        <v>0</v>
      </c>
      <c r="O75" s="692">
        <f t="shared" si="18"/>
        <v>0.8422939068100358</v>
      </c>
      <c r="P75" s="691">
        <f t="shared" si="19"/>
        <v>0.74400097199441106</v>
      </c>
      <c r="Q75" s="690">
        <f t="shared" si="20"/>
        <v>9.8292934815624733E-2</v>
      </c>
      <c r="R75" s="665"/>
      <c r="S75" s="665"/>
    </row>
    <row r="76" spans="1:19" x14ac:dyDescent="0.4">
      <c r="A76" s="701"/>
      <c r="B76" s="700"/>
      <c r="C76" s="698" t="s">
        <v>376</v>
      </c>
      <c r="D76" s="698"/>
      <c r="E76" s="698"/>
      <c r="F76" s="688" t="s">
        <v>375</v>
      </c>
      <c r="G76" s="697"/>
      <c r="H76" s="695"/>
      <c r="I76" s="694" t="e">
        <f t="shared" si="14"/>
        <v>#DIV/0!</v>
      </c>
      <c r="J76" s="693">
        <f t="shared" si="15"/>
        <v>0</v>
      </c>
      <c r="K76" s="697"/>
      <c r="L76" s="695"/>
      <c r="M76" s="694" t="e">
        <f t="shared" si="16"/>
        <v>#DIV/0!</v>
      </c>
      <c r="N76" s="693">
        <f t="shared" si="17"/>
        <v>0</v>
      </c>
      <c r="O76" s="692" t="e">
        <f t="shared" si="18"/>
        <v>#DIV/0!</v>
      </c>
      <c r="P76" s="691" t="e">
        <f t="shared" si="19"/>
        <v>#DIV/0!</v>
      </c>
      <c r="Q76" s="690" t="e">
        <f t="shared" si="20"/>
        <v>#DIV/0!</v>
      </c>
      <c r="R76" s="665"/>
      <c r="S76" s="665"/>
    </row>
    <row r="77" spans="1:19" x14ac:dyDescent="0.4">
      <c r="A77" s="701"/>
      <c r="B77" s="700"/>
      <c r="C77" s="698" t="s">
        <v>374</v>
      </c>
      <c r="D77" s="698"/>
      <c r="E77" s="698"/>
      <c r="F77" s="688"/>
      <c r="G77" s="697"/>
      <c r="H77" s="695"/>
      <c r="I77" s="694" t="e">
        <f t="shared" si="14"/>
        <v>#DIV/0!</v>
      </c>
      <c r="J77" s="693">
        <f t="shared" si="15"/>
        <v>0</v>
      </c>
      <c r="K77" s="697"/>
      <c r="L77" s="695"/>
      <c r="M77" s="694" t="e">
        <f t="shared" si="16"/>
        <v>#DIV/0!</v>
      </c>
      <c r="N77" s="693">
        <f t="shared" si="17"/>
        <v>0</v>
      </c>
      <c r="O77" s="692" t="e">
        <f t="shared" si="18"/>
        <v>#DIV/0!</v>
      </c>
      <c r="P77" s="691" t="e">
        <f t="shared" si="19"/>
        <v>#DIV/0!</v>
      </c>
      <c r="Q77" s="690" t="e">
        <f t="shared" si="20"/>
        <v>#DIV/0!</v>
      </c>
      <c r="R77" s="665"/>
      <c r="S77" s="665"/>
    </row>
    <row r="78" spans="1:19" x14ac:dyDescent="0.4">
      <c r="A78" s="701"/>
      <c r="B78" s="700"/>
      <c r="C78" s="698" t="s">
        <v>373</v>
      </c>
      <c r="D78" s="698"/>
      <c r="E78" s="698"/>
      <c r="F78" s="688" t="s">
        <v>366</v>
      </c>
      <c r="G78" s="697">
        <v>8984</v>
      </c>
      <c r="H78" s="695">
        <v>9902</v>
      </c>
      <c r="I78" s="694">
        <f t="shared" si="14"/>
        <v>0.90729145627146035</v>
      </c>
      <c r="J78" s="693">
        <f t="shared" si="15"/>
        <v>-918</v>
      </c>
      <c r="K78" s="697">
        <v>10797</v>
      </c>
      <c r="L78" s="695">
        <v>10974</v>
      </c>
      <c r="M78" s="694">
        <f t="shared" si="16"/>
        <v>0.9838709677419355</v>
      </c>
      <c r="N78" s="693">
        <f t="shared" si="17"/>
        <v>-177</v>
      </c>
      <c r="O78" s="692">
        <f t="shared" si="18"/>
        <v>0.83208298601463371</v>
      </c>
      <c r="P78" s="691">
        <f t="shared" si="19"/>
        <v>0.90231456169127022</v>
      </c>
      <c r="Q78" s="690">
        <f t="shared" si="20"/>
        <v>-7.0231575676636515E-2</v>
      </c>
      <c r="R78" s="665"/>
      <c r="S78" s="665"/>
    </row>
    <row r="79" spans="1:19" x14ac:dyDescent="0.4">
      <c r="A79" s="701"/>
      <c r="B79" s="700"/>
      <c r="C79" s="698" t="s">
        <v>372</v>
      </c>
      <c r="D79" s="699" t="s">
        <v>171</v>
      </c>
      <c r="E79" s="698" t="s">
        <v>370</v>
      </c>
      <c r="F79" s="688" t="s">
        <v>366</v>
      </c>
      <c r="G79" s="697">
        <v>2308</v>
      </c>
      <c r="H79" s="695"/>
      <c r="I79" s="694" t="e">
        <f t="shared" si="14"/>
        <v>#DIV/0!</v>
      </c>
      <c r="J79" s="693">
        <f t="shared" si="15"/>
        <v>2308</v>
      </c>
      <c r="K79" s="697">
        <v>4071</v>
      </c>
      <c r="L79" s="695"/>
      <c r="M79" s="694" t="e">
        <f t="shared" si="16"/>
        <v>#DIV/0!</v>
      </c>
      <c r="N79" s="693">
        <f t="shared" si="17"/>
        <v>4071</v>
      </c>
      <c r="O79" s="692">
        <f t="shared" si="18"/>
        <v>0.56693687054777697</v>
      </c>
      <c r="P79" s="691" t="e">
        <f t="shared" si="19"/>
        <v>#DIV/0!</v>
      </c>
      <c r="Q79" s="690" t="e">
        <f t="shared" si="20"/>
        <v>#DIV/0!</v>
      </c>
      <c r="R79" s="665"/>
      <c r="S79" s="665"/>
    </row>
    <row r="80" spans="1:19" x14ac:dyDescent="0.4">
      <c r="A80" s="678"/>
      <c r="B80" s="677"/>
      <c r="C80" s="675" t="s">
        <v>371</v>
      </c>
      <c r="D80" s="689" t="s">
        <v>171</v>
      </c>
      <c r="E80" s="675" t="s">
        <v>370</v>
      </c>
      <c r="F80" s="688" t="s">
        <v>366</v>
      </c>
      <c r="G80" s="673">
        <v>1380</v>
      </c>
      <c r="H80" s="671"/>
      <c r="I80" s="670" t="e">
        <f t="shared" si="14"/>
        <v>#DIV/0!</v>
      </c>
      <c r="J80" s="669">
        <f t="shared" si="15"/>
        <v>1380</v>
      </c>
      <c r="K80" s="673">
        <v>2301</v>
      </c>
      <c r="L80" s="671"/>
      <c r="M80" s="670" t="e">
        <f t="shared" si="16"/>
        <v>#DIV/0!</v>
      </c>
      <c r="N80" s="669">
        <f t="shared" si="17"/>
        <v>2301</v>
      </c>
      <c r="O80" s="668">
        <f t="shared" si="18"/>
        <v>0.59973924380704047</v>
      </c>
      <c r="P80" s="667" t="e">
        <f t="shared" si="19"/>
        <v>#DIV/0!</v>
      </c>
      <c r="Q80" s="666" t="e">
        <f t="shared" si="20"/>
        <v>#DIV/0!</v>
      </c>
      <c r="R80" s="665"/>
      <c r="S80" s="665"/>
    </row>
    <row r="81" spans="1:19" x14ac:dyDescent="0.4">
      <c r="A81" s="687" t="s">
        <v>369</v>
      </c>
      <c r="B81" s="686" t="s">
        <v>368</v>
      </c>
      <c r="C81" s="686"/>
      <c r="D81" s="686"/>
      <c r="E81" s="686"/>
      <c r="F81" s="686"/>
      <c r="G81" s="685">
        <f>SUM(G82)</f>
        <v>77</v>
      </c>
      <c r="H81" s="684">
        <f>SUM(H82)</f>
        <v>95</v>
      </c>
      <c r="I81" s="683">
        <f t="shared" si="14"/>
        <v>0.81052631578947365</v>
      </c>
      <c r="J81" s="682">
        <f t="shared" si="15"/>
        <v>-18</v>
      </c>
      <c r="K81" s="685">
        <f>SUM(K82)</f>
        <v>162</v>
      </c>
      <c r="L81" s="684">
        <f>SUM(L82)</f>
        <v>207</v>
      </c>
      <c r="M81" s="683">
        <f t="shared" si="16"/>
        <v>0.78260869565217395</v>
      </c>
      <c r="N81" s="682">
        <f t="shared" si="17"/>
        <v>-45</v>
      </c>
      <c r="O81" s="681">
        <f t="shared" si="18"/>
        <v>0.47530864197530864</v>
      </c>
      <c r="P81" s="680">
        <f t="shared" si="19"/>
        <v>0.45893719806763283</v>
      </c>
      <c r="Q81" s="679">
        <f t="shared" si="20"/>
        <v>1.6371443907675809E-2</v>
      </c>
      <c r="R81" s="665"/>
      <c r="S81" s="665"/>
    </row>
    <row r="82" spans="1:19" ht="18.75" x14ac:dyDescent="0.4">
      <c r="A82" s="678"/>
      <c r="B82" s="677"/>
      <c r="C82" s="676" t="s">
        <v>367</v>
      </c>
      <c r="D82" s="675"/>
      <c r="E82" s="675"/>
      <c r="F82" s="674" t="s">
        <v>366</v>
      </c>
      <c r="G82" s="673">
        <v>77</v>
      </c>
      <c r="H82" s="671">
        <v>95</v>
      </c>
      <c r="I82" s="670">
        <f t="shared" si="14"/>
        <v>0.81052631578947365</v>
      </c>
      <c r="J82" s="669">
        <f t="shared" si="15"/>
        <v>-18</v>
      </c>
      <c r="K82" s="673">
        <v>162</v>
      </c>
      <c r="L82" s="671">
        <v>207</v>
      </c>
      <c r="M82" s="670">
        <f t="shared" si="16"/>
        <v>0.78260869565217395</v>
      </c>
      <c r="N82" s="669">
        <f t="shared" si="17"/>
        <v>-45</v>
      </c>
      <c r="O82" s="668">
        <f t="shared" si="18"/>
        <v>0.47530864197530864</v>
      </c>
      <c r="P82" s="667">
        <f t="shared" si="19"/>
        <v>0.45893719806763283</v>
      </c>
      <c r="Q82" s="666">
        <f t="shared" si="20"/>
        <v>1.6371443907675809E-2</v>
      </c>
      <c r="R82" s="665"/>
      <c r="S82" s="665"/>
    </row>
    <row r="83" spans="1:19" x14ac:dyDescent="0.4">
      <c r="G83" s="664"/>
      <c r="H83" s="664"/>
      <c r="I83" s="664"/>
      <c r="J83" s="664"/>
      <c r="K83" s="664"/>
      <c r="L83" s="664"/>
      <c r="M83" s="664"/>
      <c r="N83" s="664"/>
      <c r="O83" s="663"/>
      <c r="P83" s="663"/>
      <c r="Q83" s="663"/>
    </row>
    <row r="84" spans="1:19" x14ac:dyDescent="0.4">
      <c r="C84" s="661" t="s">
        <v>365</v>
      </c>
    </row>
    <row r="85" spans="1:19" x14ac:dyDescent="0.4">
      <c r="C85" s="662" t="s">
        <v>364</v>
      </c>
    </row>
    <row r="86" spans="1:19" x14ac:dyDescent="0.4">
      <c r="C86" s="661" t="s">
        <v>363</v>
      </c>
    </row>
    <row r="87" spans="1:19" x14ac:dyDescent="0.4">
      <c r="C87" s="661" t="s">
        <v>362</v>
      </c>
    </row>
    <row r="88" spans="1:19" x14ac:dyDescent="0.4">
      <c r="C88" s="661" t="s">
        <v>361</v>
      </c>
    </row>
  </sheetData>
  <mergeCells count="15">
    <mergeCell ref="Q3:Q4"/>
    <mergeCell ref="O2:Q2"/>
    <mergeCell ref="O3:O4"/>
    <mergeCell ref="A1:D1"/>
    <mergeCell ref="P3:P4"/>
    <mergeCell ref="K2:N2"/>
    <mergeCell ref="K3:K4"/>
    <mergeCell ref="L3:L4"/>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D1"/>
      <selection pane="topRight" sqref="A1:D1"/>
      <selection pane="bottomLeft" sqref="A1:D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３月（上旬）</v>
      </c>
      <c r="K1" s="13" t="s">
        <v>70</v>
      </c>
      <c r="L1" s="9"/>
      <c r="M1" s="9"/>
      <c r="N1" s="9"/>
      <c r="O1" s="9"/>
      <c r="P1" s="9"/>
      <c r="Q1" s="9"/>
    </row>
    <row r="2" spans="1:19" x14ac:dyDescent="0.4">
      <c r="A2" s="828">
        <v>26</v>
      </c>
      <c r="B2" s="829"/>
      <c r="C2" s="2">
        <f>1988+A2</f>
        <v>2014</v>
      </c>
      <c r="D2" s="3" t="s">
        <v>413</v>
      </c>
      <c r="E2" s="3">
        <v>3</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530</v>
      </c>
      <c r="H3" s="959" t="s">
        <v>529</v>
      </c>
      <c r="I3" s="955" t="s">
        <v>407</v>
      </c>
      <c r="J3" s="956"/>
      <c r="K3" s="967" t="str">
        <f>G3</f>
        <v>14'3/1-3/10</v>
      </c>
      <c r="L3" s="959" t="str">
        <f>H3</f>
        <v>13'3/1-3/10</v>
      </c>
      <c r="M3" s="955" t="s">
        <v>407</v>
      </c>
      <c r="N3" s="956"/>
      <c r="O3" s="963" t="str">
        <f>G3</f>
        <v>14'3/1-3/10</v>
      </c>
      <c r="P3" s="965" t="str">
        <f>H3</f>
        <v>13'3/1-3/10</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f>SUM(G6,G40)</f>
        <v>167850</v>
      </c>
      <c r="H5" s="723">
        <f>SUM(H6,H40)</f>
        <v>160318</v>
      </c>
      <c r="I5" s="722">
        <f t="shared" ref="I5:I36" si="0">G5/H5</f>
        <v>1.0469816240222558</v>
      </c>
      <c r="J5" s="721">
        <f t="shared" ref="J5:J36" si="1">G5-H5</f>
        <v>7532</v>
      </c>
      <c r="K5" s="724">
        <f>SUM(K6,K40)</f>
        <v>210351</v>
      </c>
      <c r="L5" s="723">
        <f>SUM(L6,L40)</f>
        <v>202154</v>
      </c>
      <c r="M5" s="722">
        <f t="shared" ref="M5:M36" si="2">K5/L5</f>
        <v>1.0405482948643114</v>
      </c>
      <c r="N5" s="721">
        <f t="shared" ref="N5:N36" si="3">K5-L5</f>
        <v>8197</v>
      </c>
      <c r="O5" s="720">
        <f t="shared" ref="O5:O36" si="4">G5/K5</f>
        <v>0.79795199452343935</v>
      </c>
      <c r="P5" s="719">
        <f t="shared" ref="P5:P36" si="5">H5/L5</f>
        <v>0.79304886373754657</v>
      </c>
      <c r="Q5" s="718">
        <f t="shared" ref="Q5:Q36" si="6">O5-P5</f>
        <v>4.9031307858927731E-3</v>
      </c>
      <c r="R5" s="665"/>
      <c r="S5" s="665"/>
    </row>
    <row r="6" spans="1:19" x14ac:dyDescent="0.4">
      <c r="A6" s="687" t="s">
        <v>401</v>
      </c>
      <c r="B6" s="686" t="s">
        <v>400</v>
      </c>
      <c r="C6" s="686"/>
      <c r="D6" s="686"/>
      <c r="E6" s="686"/>
      <c r="F6" s="686"/>
      <c r="G6" s="685">
        <f>SUM(G7,G17,G37)</f>
        <v>68684</v>
      </c>
      <c r="H6" s="684">
        <f>SUM(H7,H17,H37)</f>
        <v>68018</v>
      </c>
      <c r="I6" s="683">
        <f t="shared" si="0"/>
        <v>1.0097915257725896</v>
      </c>
      <c r="J6" s="682">
        <f t="shared" si="1"/>
        <v>666</v>
      </c>
      <c r="K6" s="706">
        <f>SUM(K7,K17,K37)</f>
        <v>84741</v>
      </c>
      <c r="L6" s="684">
        <f>SUM(L7,L17,L37)</f>
        <v>83721</v>
      </c>
      <c r="M6" s="683">
        <f t="shared" si="2"/>
        <v>1.0121833231805639</v>
      </c>
      <c r="N6" s="682">
        <f t="shared" si="3"/>
        <v>1020</v>
      </c>
      <c r="O6" s="681">
        <f t="shared" si="4"/>
        <v>0.81051675104140852</v>
      </c>
      <c r="P6" s="680">
        <f t="shared" si="5"/>
        <v>0.81243654519176789</v>
      </c>
      <c r="Q6" s="679">
        <f t="shared" si="6"/>
        <v>-1.9197941503593663E-3</v>
      </c>
      <c r="R6" s="665"/>
      <c r="S6" s="665"/>
    </row>
    <row r="7" spans="1:19" x14ac:dyDescent="0.4">
      <c r="A7" s="701"/>
      <c r="B7" s="687" t="s">
        <v>399</v>
      </c>
      <c r="C7" s="686"/>
      <c r="D7" s="686"/>
      <c r="E7" s="686"/>
      <c r="F7" s="686"/>
      <c r="G7" s="685">
        <f>SUM(G8:G16)</f>
        <v>43586</v>
      </c>
      <c r="H7" s="684">
        <f>SUM(H8:H16)</f>
        <v>43708</v>
      </c>
      <c r="I7" s="683">
        <f t="shared" si="0"/>
        <v>0.99720874897044021</v>
      </c>
      <c r="J7" s="682">
        <f t="shared" si="1"/>
        <v>-122</v>
      </c>
      <c r="K7" s="685">
        <f>SUM(K8:K16)</f>
        <v>54244</v>
      </c>
      <c r="L7" s="684">
        <f>SUM(L8:L16)</f>
        <v>54787</v>
      </c>
      <c r="M7" s="683">
        <f t="shared" si="2"/>
        <v>0.99008888970011133</v>
      </c>
      <c r="N7" s="682">
        <f t="shared" si="3"/>
        <v>-543</v>
      </c>
      <c r="O7" s="681">
        <f t="shared" si="4"/>
        <v>0.80351743971683509</v>
      </c>
      <c r="P7" s="680">
        <f t="shared" si="5"/>
        <v>0.7977804953729899</v>
      </c>
      <c r="Q7" s="679">
        <f t="shared" si="6"/>
        <v>5.7369443438451961E-3</v>
      </c>
      <c r="R7" s="665"/>
      <c r="S7" s="665"/>
    </row>
    <row r="8" spans="1:19" x14ac:dyDescent="0.4">
      <c r="A8" s="701"/>
      <c r="B8" s="701"/>
      <c r="C8" s="700" t="s">
        <v>378</v>
      </c>
      <c r="D8" s="699"/>
      <c r="E8" s="698"/>
      <c r="F8" s="688" t="s">
        <v>366</v>
      </c>
      <c r="G8" s="696">
        <v>38277</v>
      </c>
      <c r="H8" s="816">
        <v>38391</v>
      </c>
      <c r="I8" s="694">
        <f t="shared" si="0"/>
        <v>0.99703055403610219</v>
      </c>
      <c r="J8" s="693">
        <f t="shared" si="1"/>
        <v>-114</v>
      </c>
      <c r="K8" s="696">
        <v>47884</v>
      </c>
      <c r="L8" s="816">
        <v>48427</v>
      </c>
      <c r="M8" s="694">
        <f t="shared" si="2"/>
        <v>0.98878724678381891</v>
      </c>
      <c r="N8" s="693">
        <f t="shared" si="3"/>
        <v>-543</v>
      </c>
      <c r="O8" s="692">
        <f t="shared" si="4"/>
        <v>0.79936930916381255</v>
      </c>
      <c r="P8" s="691">
        <f t="shared" si="5"/>
        <v>0.7927602370578396</v>
      </c>
      <c r="Q8" s="690">
        <f t="shared" si="6"/>
        <v>6.6090721059729463E-3</v>
      </c>
      <c r="R8" s="665"/>
      <c r="S8" s="665"/>
    </row>
    <row r="9" spans="1:19" x14ac:dyDescent="0.4">
      <c r="A9" s="701"/>
      <c r="B9" s="701"/>
      <c r="C9" s="700" t="s">
        <v>106</v>
      </c>
      <c r="D9" s="698"/>
      <c r="E9" s="698"/>
      <c r="F9" s="688" t="s">
        <v>366</v>
      </c>
      <c r="G9" s="696">
        <v>4647</v>
      </c>
      <c r="H9" s="816">
        <v>4600</v>
      </c>
      <c r="I9" s="694">
        <f t="shared" si="0"/>
        <v>1.0102173913043477</v>
      </c>
      <c r="J9" s="693">
        <f t="shared" si="1"/>
        <v>47</v>
      </c>
      <c r="K9" s="696">
        <v>5000</v>
      </c>
      <c r="L9" s="816">
        <v>5000</v>
      </c>
      <c r="M9" s="694">
        <f t="shared" si="2"/>
        <v>1</v>
      </c>
      <c r="N9" s="693">
        <f t="shared" si="3"/>
        <v>0</v>
      </c>
      <c r="O9" s="692">
        <f t="shared" si="4"/>
        <v>0.9294</v>
      </c>
      <c r="P9" s="691">
        <f t="shared" si="5"/>
        <v>0.92</v>
      </c>
      <c r="Q9" s="690">
        <f t="shared" si="6"/>
        <v>9.3999999999999639E-3</v>
      </c>
      <c r="R9" s="665"/>
      <c r="S9" s="665"/>
    </row>
    <row r="10" spans="1:19" x14ac:dyDescent="0.4">
      <c r="A10" s="701"/>
      <c r="B10" s="701"/>
      <c r="C10" s="700" t="s">
        <v>105</v>
      </c>
      <c r="D10" s="698"/>
      <c r="E10" s="698"/>
      <c r="F10" s="702"/>
      <c r="G10" s="696"/>
      <c r="H10" s="816">
        <v>0</v>
      </c>
      <c r="I10" s="694" t="e">
        <f t="shared" si="0"/>
        <v>#DIV/0!</v>
      </c>
      <c r="J10" s="693">
        <f t="shared" si="1"/>
        <v>0</v>
      </c>
      <c r="K10" s="696"/>
      <c r="L10" s="816"/>
      <c r="M10" s="694" t="e">
        <f t="shared" si="2"/>
        <v>#DIV/0!</v>
      </c>
      <c r="N10" s="693">
        <f t="shared" si="3"/>
        <v>0</v>
      </c>
      <c r="O10" s="692" t="e">
        <f t="shared" si="4"/>
        <v>#DIV/0!</v>
      </c>
      <c r="P10" s="691" t="e">
        <f t="shared" si="5"/>
        <v>#DIV/0!</v>
      </c>
      <c r="Q10" s="690" t="e">
        <f t="shared" si="6"/>
        <v>#DIV/0!</v>
      </c>
      <c r="R10" s="665"/>
      <c r="S10" s="665"/>
    </row>
    <row r="11" spans="1:19" x14ac:dyDescent="0.4">
      <c r="A11" s="701"/>
      <c r="B11" s="701"/>
      <c r="C11" s="700" t="s">
        <v>377</v>
      </c>
      <c r="D11" s="698"/>
      <c r="E11" s="698"/>
      <c r="F11" s="702"/>
      <c r="G11" s="696"/>
      <c r="H11" s="816"/>
      <c r="I11" s="694" t="e">
        <f t="shared" si="0"/>
        <v>#DIV/0!</v>
      </c>
      <c r="J11" s="693">
        <f t="shared" si="1"/>
        <v>0</v>
      </c>
      <c r="K11" s="696"/>
      <c r="L11" s="816"/>
      <c r="M11" s="694" t="e">
        <f t="shared" si="2"/>
        <v>#DIV/0!</v>
      </c>
      <c r="N11" s="693">
        <f t="shared" si="3"/>
        <v>0</v>
      </c>
      <c r="O11" s="692" t="e">
        <f t="shared" si="4"/>
        <v>#DIV/0!</v>
      </c>
      <c r="P11" s="691" t="e">
        <f t="shared" si="5"/>
        <v>#DIV/0!</v>
      </c>
      <c r="Q11" s="690" t="e">
        <f t="shared" si="6"/>
        <v>#DIV/0!</v>
      </c>
      <c r="R11" s="665"/>
      <c r="S11" s="665"/>
    </row>
    <row r="12" spans="1:19" x14ac:dyDescent="0.4">
      <c r="A12" s="701"/>
      <c r="B12" s="701"/>
      <c r="C12" s="700" t="s">
        <v>373</v>
      </c>
      <c r="D12" s="698"/>
      <c r="E12" s="698"/>
      <c r="F12" s="702"/>
      <c r="G12" s="696"/>
      <c r="H12" s="816"/>
      <c r="I12" s="694" t="e">
        <f t="shared" si="0"/>
        <v>#DIV/0!</v>
      </c>
      <c r="J12" s="693">
        <f t="shared" si="1"/>
        <v>0</v>
      </c>
      <c r="K12" s="696"/>
      <c r="L12" s="816"/>
      <c r="M12" s="694" t="e">
        <f t="shared" si="2"/>
        <v>#DIV/0!</v>
      </c>
      <c r="N12" s="693">
        <f t="shared" si="3"/>
        <v>0</v>
      </c>
      <c r="O12" s="692" t="e">
        <f t="shared" si="4"/>
        <v>#DIV/0!</v>
      </c>
      <c r="P12" s="691" t="e">
        <f t="shared" si="5"/>
        <v>#DIV/0!</v>
      </c>
      <c r="Q12" s="690" t="e">
        <f t="shared" si="6"/>
        <v>#DIV/0!</v>
      </c>
      <c r="R12" s="665"/>
      <c r="S12" s="665"/>
    </row>
    <row r="13" spans="1:19" x14ac:dyDescent="0.4">
      <c r="A13" s="701"/>
      <c r="B13" s="701"/>
      <c r="C13" s="700" t="s">
        <v>372</v>
      </c>
      <c r="D13" s="698"/>
      <c r="E13" s="698"/>
      <c r="F13" s="688" t="s">
        <v>366</v>
      </c>
      <c r="G13" s="696">
        <v>662</v>
      </c>
      <c r="H13" s="816">
        <v>717</v>
      </c>
      <c r="I13" s="694">
        <f t="shared" si="0"/>
        <v>0.9232914923291492</v>
      </c>
      <c r="J13" s="693">
        <f t="shared" si="1"/>
        <v>-55</v>
      </c>
      <c r="K13" s="696">
        <v>1360</v>
      </c>
      <c r="L13" s="816">
        <v>1360</v>
      </c>
      <c r="M13" s="694">
        <f t="shared" si="2"/>
        <v>1</v>
      </c>
      <c r="N13" s="693">
        <f t="shared" si="3"/>
        <v>0</v>
      </c>
      <c r="O13" s="692">
        <f t="shared" si="4"/>
        <v>0.48676470588235293</v>
      </c>
      <c r="P13" s="691">
        <f t="shared" si="5"/>
        <v>0.52720588235294119</v>
      </c>
      <c r="Q13" s="690">
        <f t="shared" si="6"/>
        <v>-4.0441176470588258E-2</v>
      </c>
      <c r="R13" s="665"/>
      <c r="S13" s="665"/>
    </row>
    <row r="14" spans="1:19" x14ac:dyDescent="0.4">
      <c r="A14" s="701"/>
      <c r="B14" s="701"/>
      <c r="C14" s="700" t="s">
        <v>389</v>
      </c>
      <c r="D14" s="698"/>
      <c r="E14" s="698"/>
      <c r="F14" s="702"/>
      <c r="G14" s="696"/>
      <c r="H14" s="816"/>
      <c r="I14" s="694" t="e">
        <f t="shared" si="0"/>
        <v>#DIV/0!</v>
      </c>
      <c r="J14" s="693">
        <f t="shared" si="1"/>
        <v>0</v>
      </c>
      <c r="K14" s="696"/>
      <c r="L14" s="816"/>
      <c r="M14" s="694" t="e">
        <f t="shared" si="2"/>
        <v>#DIV/0!</v>
      </c>
      <c r="N14" s="693">
        <f t="shared" si="3"/>
        <v>0</v>
      </c>
      <c r="O14" s="692" t="e">
        <f t="shared" si="4"/>
        <v>#DIV/0!</v>
      </c>
      <c r="P14" s="691" t="e">
        <f t="shared" si="5"/>
        <v>#DIV/0!</v>
      </c>
      <c r="Q14" s="690" t="e">
        <f t="shared" si="6"/>
        <v>#DIV/0!</v>
      </c>
      <c r="R14" s="665"/>
      <c r="S14" s="665"/>
    </row>
    <row r="15" spans="1:19" x14ac:dyDescent="0.4">
      <c r="A15" s="701"/>
      <c r="B15" s="701"/>
      <c r="C15" s="700" t="s">
        <v>371</v>
      </c>
      <c r="D15" s="698"/>
      <c r="E15" s="698"/>
      <c r="F15" s="702"/>
      <c r="G15" s="696"/>
      <c r="H15" s="816"/>
      <c r="I15" s="694" t="e">
        <f t="shared" si="0"/>
        <v>#DIV/0!</v>
      </c>
      <c r="J15" s="693">
        <f t="shared" si="1"/>
        <v>0</v>
      </c>
      <c r="K15" s="696"/>
      <c r="L15" s="816"/>
      <c r="M15" s="694" t="e">
        <f t="shared" si="2"/>
        <v>#DIV/0!</v>
      </c>
      <c r="N15" s="693">
        <f t="shared" si="3"/>
        <v>0</v>
      </c>
      <c r="O15" s="692" t="e">
        <f t="shared" si="4"/>
        <v>#DIV/0!</v>
      </c>
      <c r="P15" s="691" t="e">
        <f t="shared" si="5"/>
        <v>#DIV/0!</v>
      </c>
      <c r="Q15" s="690" t="e">
        <f t="shared" si="6"/>
        <v>#DIV/0!</v>
      </c>
      <c r="R15" s="665"/>
      <c r="S15" s="665"/>
    </row>
    <row r="16" spans="1:19" x14ac:dyDescent="0.4">
      <c r="A16" s="701"/>
      <c r="B16" s="701"/>
      <c r="C16" s="677" t="s">
        <v>398</v>
      </c>
      <c r="D16" s="675"/>
      <c r="E16" s="675"/>
      <c r="F16" s="717"/>
      <c r="G16" s="672"/>
      <c r="H16" s="815"/>
      <c r="I16" s="670" t="e">
        <f t="shared" si="0"/>
        <v>#DIV/0!</v>
      </c>
      <c r="J16" s="669">
        <f t="shared" si="1"/>
        <v>0</v>
      </c>
      <c r="K16" s="672"/>
      <c r="L16" s="815"/>
      <c r="M16" s="670" t="e">
        <f t="shared" si="2"/>
        <v>#DIV/0!</v>
      </c>
      <c r="N16" s="669">
        <f t="shared" si="3"/>
        <v>0</v>
      </c>
      <c r="O16" s="668" t="e">
        <f t="shared" si="4"/>
        <v>#DIV/0!</v>
      </c>
      <c r="P16" s="667" t="e">
        <f t="shared" si="5"/>
        <v>#DIV/0!</v>
      </c>
      <c r="Q16" s="666" t="e">
        <f t="shared" si="6"/>
        <v>#DIV/0!</v>
      </c>
      <c r="R16" s="665"/>
      <c r="S16" s="665"/>
    </row>
    <row r="17" spans="1:19" x14ac:dyDescent="0.4">
      <c r="A17" s="701"/>
      <c r="B17" s="687" t="s">
        <v>397</v>
      </c>
      <c r="C17" s="686"/>
      <c r="D17" s="686"/>
      <c r="E17" s="686"/>
      <c r="F17" s="703"/>
      <c r="G17" s="685">
        <f>SUM(G18:G36)</f>
        <v>24520</v>
      </c>
      <c r="H17" s="684">
        <f>SUM(H18:H36)</f>
        <v>23574</v>
      </c>
      <c r="I17" s="683">
        <f t="shared" si="0"/>
        <v>1.0401289556290829</v>
      </c>
      <c r="J17" s="682">
        <f t="shared" si="1"/>
        <v>946</v>
      </c>
      <c r="K17" s="685">
        <f>SUM(K18:K36)</f>
        <v>29245</v>
      </c>
      <c r="L17" s="684">
        <f>SUM(L18:L36)</f>
        <v>27665</v>
      </c>
      <c r="M17" s="683">
        <f t="shared" si="2"/>
        <v>1.0571118742092898</v>
      </c>
      <c r="N17" s="682">
        <f t="shared" si="3"/>
        <v>1580</v>
      </c>
      <c r="O17" s="681">
        <f t="shared" si="4"/>
        <v>0.83843392032826125</v>
      </c>
      <c r="P17" s="680">
        <f t="shared" si="5"/>
        <v>0.85212362190493407</v>
      </c>
      <c r="Q17" s="679">
        <f t="shared" si="6"/>
        <v>-1.3689701576672819E-2</v>
      </c>
      <c r="R17" s="665"/>
      <c r="S17" s="665"/>
    </row>
    <row r="18" spans="1:19" x14ac:dyDescent="0.4">
      <c r="A18" s="701"/>
      <c r="B18" s="701"/>
      <c r="C18" s="700" t="s">
        <v>378</v>
      </c>
      <c r="D18" s="698"/>
      <c r="E18" s="698"/>
      <c r="F18" s="702"/>
      <c r="G18" s="697"/>
      <c r="H18" s="695"/>
      <c r="I18" s="694" t="e">
        <f t="shared" si="0"/>
        <v>#DIV/0!</v>
      </c>
      <c r="J18" s="693">
        <f t="shared" si="1"/>
        <v>0</v>
      </c>
      <c r="K18" s="697"/>
      <c r="L18" s="695"/>
      <c r="M18" s="694" t="e">
        <f t="shared" si="2"/>
        <v>#DIV/0!</v>
      </c>
      <c r="N18" s="693">
        <f t="shared" si="3"/>
        <v>0</v>
      </c>
      <c r="O18" s="692" t="e">
        <f t="shared" si="4"/>
        <v>#DIV/0!</v>
      </c>
      <c r="P18" s="691" t="e">
        <f t="shared" si="5"/>
        <v>#DIV/0!</v>
      </c>
      <c r="Q18" s="690" t="e">
        <f t="shared" si="6"/>
        <v>#DIV/0!</v>
      </c>
      <c r="R18" s="665"/>
      <c r="S18" s="665"/>
    </row>
    <row r="19" spans="1:19" x14ac:dyDescent="0.4">
      <c r="A19" s="701"/>
      <c r="B19" s="701"/>
      <c r="C19" s="700" t="s">
        <v>105</v>
      </c>
      <c r="D19" s="698"/>
      <c r="E19" s="698"/>
      <c r="F19" s="688" t="s">
        <v>366</v>
      </c>
      <c r="G19" s="697">
        <v>3931</v>
      </c>
      <c r="H19" s="695">
        <v>3687</v>
      </c>
      <c r="I19" s="694">
        <f t="shared" si="0"/>
        <v>1.0661784648765935</v>
      </c>
      <c r="J19" s="693">
        <f t="shared" si="1"/>
        <v>244</v>
      </c>
      <c r="K19" s="697">
        <v>4395</v>
      </c>
      <c r="L19" s="695">
        <v>4370</v>
      </c>
      <c r="M19" s="694">
        <f t="shared" si="2"/>
        <v>1.005720823798627</v>
      </c>
      <c r="N19" s="693">
        <f t="shared" si="3"/>
        <v>25</v>
      </c>
      <c r="O19" s="692">
        <f t="shared" si="4"/>
        <v>0.89442548350398177</v>
      </c>
      <c r="P19" s="691">
        <f t="shared" si="5"/>
        <v>0.84370709382151032</v>
      </c>
      <c r="Q19" s="690">
        <f t="shared" si="6"/>
        <v>5.0718389682471443E-2</v>
      </c>
      <c r="R19" s="665"/>
      <c r="S19" s="665"/>
    </row>
    <row r="20" spans="1:19" x14ac:dyDescent="0.4">
      <c r="A20" s="701"/>
      <c r="B20" s="701"/>
      <c r="C20" s="700" t="s">
        <v>377</v>
      </c>
      <c r="D20" s="698"/>
      <c r="E20" s="698"/>
      <c r="F20" s="688" t="s">
        <v>366</v>
      </c>
      <c r="G20" s="697">
        <v>7078</v>
      </c>
      <c r="H20" s="695">
        <v>6854</v>
      </c>
      <c r="I20" s="694">
        <f t="shared" si="0"/>
        <v>1.032681645754304</v>
      </c>
      <c r="J20" s="693">
        <f t="shared" si="1"/>
        <v>224</v>
      </c>
      <c r="K20" s="697">
        <v>8700</v>
      </c>
      <c r="L20" s="695">
        <v>8700</v>
      </c>
      <c r="M20" s="694">
        <f t="shared" si="2"/>
        <v>1</v>
      </c>
      <c r="N20" s="693">
        <f t="shared" si="3"/>
        <v>0</v>
      </c>
      <c r="O20" s="692">
        <f t="shared" si="4"/>
        <v>0.81356321839080459</v>
      </c>
      <c r="P20" s="691">
        <f t="shared" si="5"/>
        <v>0.78781609195402302</v>
      </c>
      <c r="Q20" s="690">
        <f t="shared" si="6"/>
        <v>2.5747126436781564E-2</v>
      </c>
      <c r="R20" s="665"/>
      <c r="S20" s="665"/>
    </row>
    <row r="21" spans="1:19" x14ac:dyDescent="0.4">
      <c r="A21" s="701"/>
      <c r="B21" s="701"/>
      <c r="C21" s="700" t="s">
        <v>378</v>
      </c>
      <c r="D21" s="699" t="s">
        <v>171</v>
      </c>
      <c r="E21" s="698" t="s">
        <v>370</v>
      </c>
      <c r="F21" s="688" t="s">
        <v>366</v>
      </c>
      <c r="G21" s="697">
        <v>2329</v>
      </c>
      <c r="H21" s="695">
        <v>2526</v>
      </c>
      <c r="I21" s="694">
        <f t="shared" si="0"/>
        <v>0.92201108471892324</v>
      </c>
      <c r="J21" s="693">
        <f t="shared" si="1"/>
        <v>-197</v>
      </c>
      <c r="K21" s="697">
        <v>2900</v>
      </c>
      <c r="L21" s="695">
        <v>2940</v>
      </c>
      <c r="M21" s="694">
        <f t="shared" si="2"/>
        <v>0.98639455782312924</v>
      </c>
      <c r="N21" s="693">
        <f t="shared" si="3"/>
        <v>-40</v>
      </c>
      <c r="O21" s="692">
        <f t="shared" si="4"/>
        <v>0.80310344827586211</v>
      </c>
      <c r="P21" s="691">
        <f t="shared" si="5"/>
        <v>0.85918367346938773</v>
      </c>
      <c r="Q21" s="690">
        <f t="shared" si="6"/>
        <v>-5.6080225193525624E-2</v>
      </c>
      <c r="R21" s="665"/>
      <c r="S21" s="665"/>
    </row>
    <row r="22" spans="1:19" x14ac:dyDescent="0.4">
      <c r="A22" s="701"/>
      <c r="B22" s="701"/>
      <c r="C22" s="700" t="s">
        <v>378</v>
      </c>
      <c r="D22" s="699" t="s">
        <v>171</v>
      </c>
      <c r="E22" s="698" t="s">
        <v>395</v>
      </c>
      <c r="F22" s="688" t="s">
        <v>366</v>
      </c>
      <c r="G22" s="697">
        <v>1083</v>
      </c>
      <c r="H22" s="695">
        <v>1275</v>
      </c>
      <c r="I22" s="694">
        <f t="shared" si="0"/>
        <v>0.84941176470588231</v>
      </c>
      <c r="J22" s="693">
        <f t="shared" si="1"/>
        <v>-192</v>
      </c>
      <c r="K22" s="697">
        <v>1500</v>
      </c>
      <c r="L22" s="695">
        <v>1450</v>
      </c>
      <c r="M22" s="694">
        <f t="shared" si="2"/>
        <v>1.0344827586206897</v>
      </c>
      <c r="N22" s="693">
        <f t="shared" si="3"/>
        <v>50</v>
      </c>
      <c r="O22" s="692">
        <f t="shared" si="4"/>
        <v>0.72199999999999998</v>
      </c>
      <c r="P22" s="691">
        <f t="shared" si="5"/>
        <v>0.87931034482758619</v>
      </c>
      <c r="Q22" s="690">
        <f t="shared" si="6"/>
        <v>-0.15731034482758621</v>
      </c>
      <c r="R22" s="665"/>
      <c r="S22" s="665"/>
    </row>
    <row r="23" spans="1:19" x14ac:dyDescent="0.4">
      <c r="A23" s="701"/>
      <c r="B23" s="701"/>
      <c r="C23" s="700" t="s">
        <v>378</v>
      </c>
      <c r="D23" s="699" t="s">
        <v>171</v>
      </c>
      <c r="E23" s="698" t="s">
        <v>396</v>
      </c>
      <c r="F23" s="688" t="s">
        <v>375</v>
      </c>
      <c r="G23" s="697"/>
      <c r="H23" s="695"/>
      <c r="I23" s="694" t="e">
        <f t="shared" si="0"/>
        <v>#DIV/0!</v>
      </c>
      <c r="J23" s="693">
        <f t="shared" si="1"/>
        <v>0</v>
      </c>
      <c r="K23" s="697"/>
      <c r="L23" s="695"/>
      <c r="M23" s="694" t="e">
        <f t="shared" si="2"/>
        <v>#DIV/0!</v>
      </c>
      <c r="N23" s="693">
        <f t="shared" si="3"/>
        <v>0</v>
      </c>
      <c r="O23" s="692" t="e">
        <f t="shared" si="4"/>
        <v>#DIV/0!</v>
      </c>
      <c r="P23" s="691" t="e">
        <f t="shared" si="5"/>
        <v>#DIV/0!</v>
      </c>
      <c r="Q23" s="690" t="e">
        <f t="shared" si="6"/>
        <v>#DIV/0!</v>
      </c>
      <c r="R23" s="665"/>
      <c r="S23" s="665"/>
    </row>
    <row r="24" spans="1:19" x14ac:dyDescent="0.4">
      <c r="A24" s="701"/>
      <c r="B24" s="701"/>
      <c r="C24" s="700" t="s">
        <v>105</v>
      </c>
      <c r="D24" s="699" t="s">
        <v>171</v>
      </c>
      <c r="E24" s="698" t="s">
        <v>370</v>
      </c>
      <c r="F24" s="688" t="s">
        <v>366</v>
      </c>
      <c r="G24" s="697">
        <v>1389</v>
      </c>
      <c r="H24" s="695">
        <v>1227</v>
      </c>
      <c r="I24" s="694">
        <f t="shared" si="0"/>
        <v>1.1320293398533008</v>
      </c>
      <c r="J24" s="693">
        <f t="shared" si="1"/>
        <v>162</v>
      </c>
      <c r="K24" s="697">
        <v>1500</v>
      </c>
      <c r="L24" s="695">
        <v>1475</v>
      </c>
      <c r="M24" s="694">
        <f t="shared" si="2"/>
        <v>1.0169491525423728</v>
      </c>
      <c r="N24" s="693">
        <f t="shared" si="3"/>
        <v>25</v>
      </c>
      <c r="O24" s="692">
        <f t="shared" si="4"/>
        <v>0.92600000000000005</v>
      </c>
      <c r="P24" s="691">
        <f t="shared" si="5"/>
        <v>0.831864406779661</v>
      </c>
      <c r="Q24" s="690">
        <f t="shared" si="6"/>
        <v>9.4135593220339042E-2</v>
      </c>
      <c r="R24" s="665"/>
      <c r="S24" s="665"/>
    </row>
    <row r="25" spans="1:19" x14ac:dyDescent="0.4">
      <c r="A25" s="701"/>
      <c r="B25" s="701"/>
      <c r="C25" s="700" t="s">
        <v>105</v>
      </c>
      <c r="D25" s="699" t="s">
        <v>171</v>
      </c>
      <c r="E25" s="698" t="s">
        <v>395</v>
      </c>
      <c r="F25" s="702"/>
      <c r="G25" s="697"/>
      <c r="H25" s="695"/>
      <c r="I25" s="694" t="e">
        <f t="shared" si="0"/>
        <v>#DIV/0!</v>
      </c>
      <c r="J25" s="693">
        <f t="shared" si="1"/>
        <v>0</v>
      </c>
      <c r="K25" s="697"/>
      <c r="L25" s="695"/>
      <c r="M25" s="694" t="e">
        <f t="shared" si="2"/>
        <v>#DIV/0!</v>
      </c>
      <c r="N25" s="693">
        <f t="shared" si="3"/>
        <v>0</v>
      </c>
      <c r="O25" s="692" t="e">
        <f t="shared" si="4"/>
        <v>#DIV/0!</v>
      </c>
      <c r="P25" s="691" t="e">
        <f t="shared" si="5"/>
        <v>#DIV/0!</v>
      </c>
      <c r="Q25" s="690" t="e">
        <f t="shared" si="6"/>
        <v>#DIV/0!</v>
      </c>
      <c r="R25" s="665"/>
      <c r="S25" s="665"/>
    </row>
    <row r="26" spans="1:19" x14ac:dyDescent="0.4">
      <c r="A26" s="701"/>
      <c r="B26" s="701"/>
      <c r="C26" s="700" t="s">
        <v>371</v>
      </c>
      <c r="D26" s="699" t="s">
        <v>171</v>
      </c>
      <c r="E26" s="698" t="s">
        <v>370</v>
      </c>
      <c r="F26" s="702"/>
      <c r="G26" s="697"/>
      <c r="H26" s="695"/>
      <c r="I26" s="694" t="e">
        <f t="shared" si="0"/>
        <v>#DIV/0!</v>
      </c>
      <c r="J26" s="693">
        <f t="shared" si="1"/>
        <v>0</v>
      </c>
      <c r="K26" s="697"/>
      <c r="L26" s="695"/>
      <c r="M26" s="694" t="e">
        <f t="shared" si="2"/>
        <v>#DIV/0!</v>
      </c>
      <c r="N26" s="693">
        <f t="shared" si="3"/>
        <v>0</v>
      </c>
      <c r="O26" s="692" t="e">
        <f t="shared" si="4"/>
        <v>#DIV/0!</v>
      </c>
      <c r="P26" s="691" t="e">
        <f t="shared" si="5"/>
        <v>#DIV/0!</v>
      </c>
      <c r="Q26" s="690" t="e">
        <f t="shared" si="6"/>
        <v>#DIV/0!</v>
      </c>
      <c r="R26" s="665"/>
      <c r="S26" s="665"/>
    </row>
    <row r="27" spans="1:19" x14ac:dyDescent="0.4">
      <c r="A27" s="701"/>
      <c r="B27" s="701"/>
      <c r="C27" s="700" t="s">
        <v>373</v>
      </c>
      <c r="D27" s="699" t="s">
        <v>171</v>
      </c>
      <c r="E27" s="698" t="s">
        <v>370</v>
      </c>
      <c r="F27" s="702"/>
      <c r="G27" s="697"/>
      <c r="H27" s="695"/>
      <c r="I27" s="694" t="e">
        <f t="shared" si="0"/>
        <v>#DIV/0!</v>
      </c>
      <c r="J27" s="693">
        <f t="shared" si="1"/>
        <v>0</v>
      </c>
      <c r="K27" s="697"/>
      <c r="L27" s="695"/>
      <c r="M27" s="694" t="e">
        <f t="shared" si="2"/>
        <v>#DIV/0!</v>
      </c>
      <c r="N27" s="693">
        <f t="shared" si="3"/>
        <v>0</v>
      </c>
      <c r="O27" s="692" t="e">
        <f t="shared" si="4"/>
        <v>#DIV/0!</v>
      </c>
      <c r="P27" s="691" t="e">
        <f t="shared" si="5"/>
        <v>#DIV/0!</v>
      </c>
      <c r="Q27" s="690" t="e">
        <f t="shared" si="6"/>
        <v>#DIV/0!</v>
      </c>
      <c r="R27" s="665"/>
      <c r="S27" s="665"/>
    </row>
    <row r="28" spans="1:19" x14ac:dyDescent="0.4">
      <c r="A28" s="701"/>
      <c r="B28" s="701"/>
      <c r="C28" s="700" t="s">
        <v>389</v>
      </c>
      <c r="D28" s="698"/>
      <c r="E28" s="698"/>
      <c r="F28" s="702"/>
      <c r="G28" s="697"/>
      <c r="H28" s="695"/>
      <c r="I28" s="694" t="e">
        <f t="shared" si="0"/>
        <v>#DIV/0!</v>
      </c>
      <c r="J28" s="693">
        <f t="shared" si="1"/>
        <v>0</v>
      </c>
      <c r="K28" s="697"/>
      <c r="L28" s="695"/>
      <c r="M28" s="694" t="e">
        <f t="shared" si="2"/>
        <v>#DIV/0!</v>
      </c>
      <c r="N28" s="693">
        <f t="shared" si="3"/>
        <v>0</v>
      </c>
      <c r="O28" s="692" t="e">
        <f t="shared" si="4"/>
        <v>#DIV/0!</v>
      </c>
      <c r="P28" s="691" t="e">
        <f t="shared" si="5"/>
        <v>#DIV/0!</v>
      </c>
      <c r="Q28" s="690" t="e">
        <f t="shared" si="6"/>
        <v>#DIV/0!</v>
      </c>
      <c r="R28" s="665"/>
      <c r="S28" s="665"/>
    </row>
    <row r="29" spans="1:19" x14ac:dyDescent="0.4">
      <c r="A29" s="701"/>
      <c r="B29" s="701"/>
      <c r="C29" s="700" t="s">
        <v>120</v>
      </c>
      <c r="D29" s="698"/>
      <c r="E29" s="698"/>
      <c r="F29" s="702"/>
      <c r="G29" s="697"/>
      <c r="H29" s="695"/>
      <c r="I29" s="694" t="e">
        <f t="shared" si="0"/>
        <v>#DIV/0!</v>
      </c>
      <c r="J29" s="693">
        <f t="shared" si="1"/>
        <v>0</v>
      </c>
      <c r="K29" s="697"/>
      <c r="L29" s="695"/>
      <c r="M29" s="694" t="e">
        <f t="shared" si="2"/>
        <v>#DIV/0!</v>
      </c>
      <c r="N29" s="693">
        <f t="shared" si="3"/>
        <v>0</v>
      </c>
      <c r="O29" s="692" t="e">
        <f t="shared" si="4"/>
        <v>#DIV/0!</v>
      </c>
      <c r="P29" s="691" t="e">
        <f t="shared" si="5"/>
        <v>#DIV/0!</v>
      </c>
      <c r="Q29" s="690" t="e">
        <f t="shared" si="6"/>
        <v>#DIV/0!</v>
      </c>
      <c r="R29" s="665"/>
      <c r="S29" s="665"/>
    </row>
    <row r="30" spans="1:19" x14ac:dyDescent="0.4">
      <c r="A30" s="701"/>
      <c r="B30" s="701"/>
      <c r="C30" s="700" t="s">
        <v>119</v>
      </c>
      <c r="D30" s="698"/>
      <c r="E30" s="698"/>
      <c r="F30" s="702"/>
      <c r="G30" s="697"/>
      <c r="H30" s="695"/>
      <c r="I30" s="694" t="e">
        <f t="shared" si="0"/>
        <v>#DIV/0!</v>
      </c>
      <c r="J30" s="693">
        <f t="shared" si="1"/>
        <v>0</v>
      </c>
      <c r="K30" s="697"/>
      <c r="L30" s="695"/>
      <c r="M30" s="694" t="e">
        <f t="shared" si="2"/>
        <v>#DIV/0!</v>
      </c>
      <c r="N30" s="693">
        <f t="shared" si="3"/>
        <v>0</v>
      </c>
      <c r="O30" s="692" t="e">
        <f t="shared" si="4"/>
        <v>#DIV/0!</v>
      </c>
      <c r="P30" s="691" t="e">
        <f t="shared" si="5"/>
        <v>#DIV/0!</v>
      </c>
      <c r="Q30" s="690" t="e">
        <f t="shared" si="6"/>
        <v>#DIV/0!</v>
      </c>
      <c r="R30" s="665"/>
      <c r="S30" s="665"/>
    </row>
    <row r="31" spans="1:19" x14ac:dyDescent="0.4">
      <c r="A31" s="701"/>
      <c r="B31" s="701"/>
      <c r="C31" s="700" t="s">
        <v>118</v>
      </c>
      <c r="D31" s="698"/>
      <c r="E31" s="698"/>
      <c r="F31" s="688" t="s">
        <v>366</v>
      </c>
      <c r="G31" s="697">
        <v>2008</v>
      </c>
      <c r="H31" s="695">
        <v>1336</v>
      </c>
      <c r="I31" s="694">
        <f t="shared" si="0"/>
        <v>1.5029940119760479</v>
      </c>
      <c r="J31" s="693">
        <f t="shared" si="1"/>
        <v>672</v>
      </c>
      <c r="K31" s="697">
        <v>2905</v>
      </c>
      <c r="L31" s="695">
        <v>1450</v>
      </c>
      <c r="M31" s="694">
        <f t="shared" si="2"/>
        <v>2.0034482758620689</v>
      </c>
      <c r="N31" s="693">
        <f t="shared" si="3"/>
        <v>1455</v>
      </c>
      <c r="O31" s="692">
        <f t="shared" si="4"/>
        <v>0.69122203098106716</v>
      </c>
      <c r="P31" s="691">
        <f t="shared" si="5"/>
        <v>0.92137931034482756</v>
      </c>
      <c r="Q31" s="690">
        <f t="shared" si="6"/>
        <v>-0.2301572793637604</v>
      </c>
      <c r="R31" s="665"/>
      <c r="S31" s="665"/>
    </row>
    <row r="32" spans="1:19" x14ac:dyDescent="0.4">
      <c r="A32" s="701"/>
      <c r="B32" s="701"/>
      <c r="C32" s="700" t="s">
        <v>117</v>
      </c>
      <c r="D32" s="698"/>
      <c r="E32" s="698"/>
      <c r="F32" s="702"/>
      <c r="G32" s="697"/>
      <c r="H32" s="695"/>
      <c r="I32" s="694" t="e">
        <f t="shared" si="0"/>
        <v>#DIV/0!</v>
      </c>
      <c r="J32" s="693">
        <f t="shared" si="1"/>
        <v>0</v>
      </c>
      <c r="K32" s="697"/>
      <c r="L32" s="695"/>
      <c r="M32" s="694" t="e">
        <f t="shared" si="2"/>
        <v>#DIV/0!</v>
      </c>
      <c r="N32" s="693">
        <f t="shared" si="3"/>
        <v>0</v>
      </c>
      <c r="O32" s="692" t="e">
        <f t="shared" si="4"/>
        <v>#DIV/0!</v>
      </c>
      <c r="P32" s="691" t="e">
        <f t="shared" si="5"/>
        <v>#DIV/0!</v>
      </c>
      <c r="Q32" s="690" t="e">
        <f t="shared" si="6"/>
        <v>#DIV/0!</v>
      </c>
      <c r="R32" s="665"/>
      <c r="S32" s="665"/>
    </row>
    <row r="33" spans="1:19" x14ac:dyDescent="0.4">
      <c r="A33" s="701"/>
      <c r="B33" s="701"/>
      <c r="C33" s="700" t="s">
        <v>116</v>
      </c>
      <c r="D33" s="698"/>
      <c r="E33" s="698"/>
      <c r="F33" s="688" t="s">
        <v>366</v>
      </c>
      <c r="G33" s="697">
        <v>1122</v>
      </c>
      <c r="H33" s="695">
        <v>1106</v>
      </c>
      <c r="I33" s="694">
        <f t="shared" si="0"/>
        <v>1.0144665461121158</v>
      </c>
      <c r="J33" s="693">
        <f t="shared" si="1"/>
        <v>16</v>
      </c>
      <c r="K33" s="697">
        <v>1495</v>
      </c>
      <c r="L33" s="695">
        <v>1450</v>
      </c>
      <c r="M33" s="694">
        <f t="shared" si="2"/>
        <v>1.0310344827586206</v>
      </c>
      <c r="N33" s="693">
        <f t="shared" si="3"/>
        <v>45</v>
      </c>
      <c r="O33" s="692">
        <f t="shared" si="4"/>
        <v>0.75050167224080266</v>
      </c>
      <c r="P33" s="691">
        <f t="shared" si="5"/>
        <v>0.76275862068965516</v>
      </c>
      <c r="Q33" s="690">
        <f t="shared" si="6"/>
        <v>-1.22569484488525E-2</v>
      </c>
      <c r="R33" s="665"/>
      <c r="S33" s="665"/>
    </row>
    <row r="34" spans="1:19" x14ac:dyDescent="0.4">
      <c r="A34" s="701"/>
      <c r="B34" s="701"/>
      <c r="C34" s="700" t="s">
        <v>374</v>
      </c>
      <c r="D34" s="698"/>
      <c r="E34" s="698"/>
      <c r="F34" s="702"/>
      <c r="G34" s="697"/>
      <c r="H34" s="695"/>
      <c r="I34" s="694" t="e">
        <f t="shared" si="0"/>
        <v>#DIV/0!</v>
      </c>
      <c r="J34" s="693">
        <f t="shared" si="1"/>
        <v>0</v>
      </c>
      <c r="K34" s="697"/>
      <c r="L34" s="695"/>
      <c r="M34" s="694" t="e">
        <f t="shared" si="2"/>
        <v>#DIV/0!</v>
      </c>
      <c r="N34" s="693">
        <f t="shared" si="3"/>
        <v>0</v>
      </c>
      <c r="O34" s="692" t="e">
        <f t="shared" si="4"/>
        <v>#DIV/0!</v>
      </c>
      <c r="P34" s="691" t="e">
        <f t="shared" si="5"/>
        <v>#DIV/0!</v>
      </c>
      <c r="Q34" s="690" t="e">
        <f t="shared" si="6"/>
        <v>#DIV/0!</v>
      </c>
      <c r="R34" s="665"/>
      <c r="S34" s="665"/>
    </row>
    <row r="35" spans="1:19" x14ac:dyDescent="0.4">
      <c r="A35" s="701"/>
      <c r="B35" s="701"/>
      <c r="C35" s="700" t="s">
        <v>371</v>
      </c>
      <c r="D35" s="698"/>
      <c r="E35" s="698"/>
      <c r="F35" s="702"/>
      <c r="G35" s="697"/>
      <c r="H35" s="695"/>
      <c r="I35" s="694" t="e">
        <f t="shared" si="0"/>
        <v>#DIV/0!</v>
      </c>
      <c r="J35" s="693">
        <f t="shared" si="1"/>
        <v>0</v>
      </c>
      <c r="K35" s="697"/>
      <c r="L35" s="695"/>
      <c r="M35" s="694" t="e">
        <f t="shared" si="2"/>
        <v>#DIV/0!</v>
      </c>
      <c r="N35" s="693">
        <f t="shared" si="3"/>
        <v>0</v>
      </c>
      <c r="O35" s="692" t="e">
        <f t="shared" si="4"/>
        <v>#DIV/0!</v>
      </c>
      <c r="P35" s="691" t="e">
        <f t="shared" si="5"/>
        <v>#DIV/0!</v>
      </c>
      <c r="Q35" s="690" t="e">
        <f t="shared" si="6"/>
        <v>#DIV/0!</v>
      </c>
      <c r="R35" s="665"/>
      <c r="S35" s="665"/>
    </row>
    <row r="36" spans="1:19" x14ac:dyDescent="0.4">
      <c r="A36" s="701"/>
      <c r="B36" s="678"/>
      <c r="C36" s="677" t="s">
        <v>373</v>
      </c>
      <c r="D36" s="675"/>
      <c r="E36" s="675"/>
      <c r="F36" s="688" t="s">
        <v>366</v>
      </c>
      <c r="G36" s="673">
        <v>5580</v>
      </c>
      <c r="H36" s="671">
        <v>5563</v>
      </c>
      <c r="I36" s="670">
        <f t="shared" si="0"/>
        <v>1.0030559050871832</v>
      </c>
      <c r="J36" s="669">
        <f t="shared" si="1"/>
        <v>17</v>
      </c>
      <c r="K36" s="673">
        <v>5850</v>
      </c>
      <c r="L36" s="671">
        <v>5830</v>
      </c>
      <c r="M36" s="670">
        <f t="shared" si="2"/>
        <v>1.0034305317324186</v>
      </c>
      <c r="N36" s="669">
        <f t="shared" si="3"/>
        <v>20</v>
      </c>
      <c r="O36" s="668">
        <f t="shared" si="4"/>
        <v>0.9538461538461539</v>
      </c>
      <c r="P36" s="667">
        <f t="shared" si="5"/>
        <v>0.95420240137221268</v>
      </c>
      <c r="Q36" s="666">
        <f t="shared" si="6"/>
        <v>-3.5624752605878385E-4</v>
      </c>
      <c r="R36" s="665"/>
      <c r="S36" s="665"/>
    </row>
    <row r="37" spans="1:19" x14ac:dyDescent="0.4">
      <c r="A37" s="701"/>
      <c r="B37" s="687" t="s">
        <v>394</v>
      </c>
      <c r="C37" s="686"/>
      <c r="D37" s="686"/>
      <c r="E37" s="686"/>
      <c r="F37" s="703"/>
      <c r="G37" s="685">
        <f>SUM(G38:G39)</f>
        <v>578</v>
      </c>
      <c r="H37" s="684">
        <f>SUM(H38:H39)</f>
        <v>736</v>
      </c>
      <c r="I37" s="683">
        <f t="shared" ref="I37:I68" si="7">G37/H37</f>
        <v>0.78532608695652173</v>
      </c>
      <c r="J37" s="682">
        <f t="shared" ref="J37:J69" si="8">G37-H37</f>
        <v>-158</v>
      </c>
      <c r="K37" s="685">
        <f>SUM(K38:K39)</f>
        <v>1252</v>
      </c>
      <c r="L37" s="684">
        <f>SUM(L38:L39)</f>
        <v>1269</v>
      </c>
      <c r="M37" s="683">
        <f t="shared" ref="M37:M68" si="9">K37/L37</f>
        <v>0.98660362490149722</v>
      </c>
      <c r="N37" s="682">
        <f t="shared" ref="N37:N69" si="10">K37-L37</f>
        <v>-17</v>
      </c>
      <c r="O37" s="681">
        <f t="shared" ref="O37:O69" si="11">G37/K37</f>
        <v>0.46166134185303515</v>
      </c>
      <c r="P37" s="680">
        <f t="shared" ref="P37:P69" si="12">H37/L37</f>
        <v>0.57998423955870759</v>
      </c>
      <c r="Q37" s="679">
        <f t="shared" ref="Q37:Q68" si="13">O37-P37</f>
        <v>-0.11832289770567245</v>
      </c>
      <c r="R37" s="665"/>
      <c r="S37" s="665"/>
    </row>
    <row r="38" spans="1:19" x14ac:dyDescent="0.4">
      <c r="A38" s="701"/>
      <c r="B38" s="701"/>
      <c r="C38" s="700" t="s">
        <v>111</v>
      </c>
      <c r="D38" s="698"/>
      <c r="E38" s="698"/>
      <c r="F38" s="688" t="s">
        <v>366</v>
      </c>
      <c r="G38" s="697">
        <v>375</v>
      </c>
      <c r="H38" s="695">
        <v>481</v>
      </c>
      <c r="I38" s="694">
        <f t="shared" si="7"/>
        <v>0.77962577962577961</v>
      </c>
      <c r="J38" s="693">
        <f t="shared" si="8"/>
        <v>-106</v>
      </c>
      <c r="K38" s="697">
        <v>862</v>
      </c>
      <c r="L38" s="695">
        <v>879</v>
      </c>
      <c r="M38" s="694">
        <f t="shared" si="9"/>
        <v>0.98065984072810009</v>
      </c>
      <c r="N38" s="693">
        <f t="shared" si="10"/>
        <v>-17</v>
      </c>
      <c r="O38" s="692">
        <f t="shared" si="11"/>
        <v>0.43503480278422274</v>
      </c>
      <c r="P38" s="691">
        <f t="shared" si="12"/>
        <v>0.54721274175199086</v>
      </c>
      <c r="Q38" s="690">
        <f t="shared" si="13"/>
        <v>-0.11217793896776812</v>
      </c>
      <c r="R38" s="665"/>
      <c r="S38" s="665"/>
    </row>
    <row r="39" spans="1:19" x14ac:dyDescent="0.4">
      <c r="A39" s="678"/>
      <c r="B39" s="678"/>
      <c r="C39" s="716" t="s">
        <v>110</v>
      </c>
      <c r="D39" s="715"/>
      <c r="E39" s="715"/>
      <c r="F39" s="688" t="s">
        <v>366</v>
      </c>
      <c r="G39" s="714">
        <v>203</v>
      </c>
      <c r="H39" s="712">
        <v>255</v>
      </c>
      <c r="I39" s="711">
        <f t="shared" si="7"/>
        <v>0.79607843137254897</v>
      </c>
      <c r="J39" s="710">
        <f t="shared" si="8"/>
        <v>-52</v>
      </c>
      <c r="K39" s="714">
        <v>390</v>
      </c>
      <c r="L39" s="712">
        <v>390</v>
      </c>
      <c r="M39" s="711">
        <f t="shared" si="9"/>
        <v>1</v>
      </c>
      <c r="N39" s="710">
        <f t="shared" si="10"/>
        <v>0</v>
      </c>
      <c r="O39" s="709">
        <f t="shared" si="11"/>
        <v>0.52051282051282055</v>
      </c>
      <c r="P39" s="708">
        <f t="shared" si="12"/>
        <v>0.65384615384615385</v>
      </c>
      <c r="Q39" s="707">
        <f t="shared" si="13"/>
        <v>-0.1333333333333333</v>
      </c>
      <c r="R39" s="665"/>
      <c r="S39" s="665"/>
    </row>
    <row r="40" spans="1:19" x14ac:dyDescent="0.4">
      <c r="A40" s="687" t="s">
        <v>393</v>
      </c>
      <c r="B40" s="686" t="s">
        <v>392</v>
      </c>
      <c r="C40" s="686"/>
      <c r="D40" s="686"/>
      <c r="E40" s="686"/>
      <c r="F40" s="703"/>
      <c r="G40" s="685">
        <f>SUM(G41,G64)</f>
        <v>99166</v>
      </c>
      <c r="H40" s="684">
        <f>SUM(H41,H64)</f>
        <v>92300</v>
      </c>
      <c r="I40" s="683">
        <f t="shared" si="7"/>
        <v>1.0743878656554713</v>
      </c>
      <c r="J40" s="682">
        <f t="shared" si="8"/>
        <v>6866</v>
      </c>
      <c r="K40" s="706">
        <f>SUM(K41,K64)</f>
        <v>125610</v>
      </c>
      <c r="L40" s="684">
        <f>SUM(L41,L64)</f>
        <v>118433</v>
      </c>
      <c r="M40" s="683">
        <f t="shared" si="9"/>
        <v>1.0605996639450153</v>
      </c>
      <c r="N40" s="682">
        <f t="shared" si="10"/>
        <v>7177</v>
      </c>
      <c r="O40" s="681">
        <f t="shared" si="11"/>
        <v>0.78947536024201892</v>
      </c>
      <c r="P40" s="680">
        <f t="shared" si="12"/>
        <v>0.77934359511284856</v>
      </c>
      <c r="Q40" s="679">
        <f t="shared" si="13"/>
        <v>1.0131765129170356E-2</v>
      </c>
      <c r="R40" s="665"/>
      <c r="S40" s="665"/>
    </row>
    <row r="41" spans="1:19" x14ac:dyDescent="0.4">
      <c r="A41" s="705"/>
      <c r="B41" s="687" t="s">
        <v>416</v>
      </c>
      <c r="C41" s="686"/>
      <c r="D41" s="686"/>
      <c r="E41" s="686"/>
      <c r="F41" s="703"/>
      <c r="G41" s="685">
        <f>SUM(G42:G63)</f>
        <v>97692</v>
      </c>
      <c r="H41" s="684">
        <f>SUM(H42:H63)</f>
        <v>91000</v>
      </c>
      <c r="I41" s="683">
        <f t="shared" si="7"/>
        <v>1.0735384615384616</v>
      </c>
      <c r="J41" s="682">
        <f t="shared" si="8"/>
        <v>6692</v>
      </c>
      <c r="K41" s="685">
        <f>SUM(K42:K63)</f>
        <v>122380</v>
      </c>
      <c r="L41" s="684">
        <f>SUM(L42:L63)</f>
        <v>116679</v>
      </c>
      <c r="M41" s="683">
        <f t="shared" si="9"/>
        <v>1.0488605490276741</v>
      </c>
      <c r="N41" s="682">
        <f t="shared" si="10"/>
        <v>5701</v>
      </c>
      <c r="O41" s="681">
        <f t="shared" si="11"/>
        <v>0.79826769079915016</v>
      </c>
      <c r="P41" s="680">
        <f t="shared" si="12"/>
        <v>0.77991755157311937</v>
      </c>
      <c r="Q41" s="679">
        <f t="shared" si="13"/>
        <v>1.8350139226030793E-2</v>
      </c>
      <c r="R41" s="665"/>
      <c r="S41" s="665"/>
    </row>
    <row r="42" spans="1:19" x14ac:dyDescent="0.4">
      <c r="A42" s="701"/>
      <c r="B42" s="701"/>
      <c r="C42" s="700" t="s">
        <v>415</v>
      </c>
      <c r="D42" s="698"/>
      <c r="E42" s="698"/>
      <c r="F42" s="688" t="s">
        <v>366</v>
      </c>
      <c r="G42" s="697">
        <v>37844</v>
      </c>
      <c r="H42" s="695">
        <v>36538</v>
      </c>
      <c r="I42" s="694">
        <f t="shared" si="7"/>
        <v>1.0357436093929608</v>
      </c>
      <c r="J42" s="693">
        <f t="shared" si="8"/>
        <v>1306</v>
      </c>
      <c r="K42" s="697">
        <v>45634</v>
      </c>
      <c r="L42" s="695">
        <v>44828</v>
      </c>
      <c r="M42" s="694">
        <f t="shared" si="9"/>
        <v>1.0179798340323012</v>
      </c>
      <c r="N42" s="693">
        <f t="shared" si="10"/>
        <v>806</v>
      </c>
      <c r="O42" s="692">
        <f t="shared" si="11"/>
        <v>0.82929394749528862</v>
      </c>
      <c r="P42" s="691">
        <f t="shared" si="12"/>
        <v>0.8150709378067279</v>
      </c>
      <c r="Q42" s="690">
        <f t="shared" si="13"/>
        <v>1.4223009688560717E-2</v>
      </c>
      <c r="R42" s="665"/>
      <c r="S42" s="665"/>
    </row>
    <row r="43" spans="1:19" x14ac:dyDescent="0.4">
      <c r="A43" s="701"/>
      <c r="B43" s="701"/>
      <c r="C43" s="700" t="s">
        <v>106</v>
      </c>
      <c r="D43" s="698"/>
      <c r="E43" s="698"/>
      <c r="F43" s="688" t="s">
        <v>366</v>
      </c>
      <c r="G43" s="697">
        <v>8391</v>
      </c>
      <c r="H43" s="695">
        <v>4855</v>
      </c>
      <c r="I43" s="694">
        <f t="shared" si="7"/>
        <v>1.7283213182286303</v>
      </c>
      <c r="J43" s="693">
        <f t="shared" si="8"/>
        <v>3536</v>
      </c>
      <c r="K43" s="697">
        <v>10091</v>
      </c>
      <c r="L43" s="695">
        <v>5140</v>
      </c>
      <c r="M43" s="694">
        <f t="shared" si="9"/>
        <v>1.9632295719844357</v>
      </c>
      <c r="N43" s="693">
        <f t="shared" si="10"/>
        <v>4951</v>
      </c>
      <c r="O43" s="692">
        <f t="shared" si="11"/>
        <v>0.83153304925180849</v>
      </c>
      <c r="P43" s="691">
        <f t="shared" si="12"/>
        <v>0.94455252918287935</v>
      </c>
      <c r="Q43" s="690">
        <f t="shared" si="13"/>
        <v>-0.11301947993107087</v>
      </c>
      <c r="R43" s="665"/>
      <c r="S43" s="665"/>
    </row>
    <row r="44" spans="1:19" x14ac:dyDescent="0.4">
      <c r="A44" s="701"/>
      <c r="B44" s="701"/>
      <c r="C44" s="700" t="s">
        <v>105</v>
      </c>
      <c r="D44" s="698"/>
      <c r="E44" s="698"/>
      <c r="F44" s="688" t="s">
        <v>366</v>
      </c>
      <c r="G44" s="697">
        <v>5769</v>
      </c>
      <c r="H44" s="695">
        <v>6405</v>
      </c>
      <c r="I44" s="694">
        <f t="shared" si="7"/>
        <v>0.90070257611241222</v>
      </c>
      <c r="J44" s="693">
        <f t="shared" si="8"/>
        <v>-636</v>
      </c>
      <c r="K44" s="697">
        <v>6704</v>
      </c>
      <c r="L44" s="695">
        <v>8428</v>
      </c>
      <c r="M44" s="694">
        <f t="shared" si="9"/>
        <v>0.79544375889890839</v>
      </c>
      <c r="N44" s="693">
        <f t="shared" si="10"/>
        <v>-1724</v>
      </c>
      <c r="O44" s="692">
        <f t="shared" si="11"/>
        <v>0.86053102625298328</v>
      </c>
      <c r="P44" s="691">
        <f t="shared" si="12"/>
        <v>0.75996677740863783</v>
      </c>
      <c r="Q44" s="690">
        <f t="shared" si="13"/>
        <v>0.10056424884434545</v>
      </c>
      <c r="R44" s="665"/>
      <c r="S44" s="665"/>
    </row>
    <row r="45" spans="1:19" x14ac:dyDescent="0.4">
      <c r="A45" s="701"/>
      <c r="B45" s="701"/>
      <c r="C45" s="700" t="s">
        <v>371</v>
      </c>
      <c r="D45" s="698"/>
      <c r="E45" s="698"/>
      <c r="F45" s="688" t="s">
        <v>366</v>
      </c>
      <c r="G45" s="697">
        <v>2624</v>
      </c>
      <c r="H45" s="695">
        <v>3922</v>
      </c>
      <c r="I45" s="694">
        <f t="shared" si="7"/>
        <v>0.66904640489546152</v>
      </c>
      <c r="J45" s="693">
        <f t="shared" si="8"/>
        <v>-1298</v>
      </c>
      <c r="K45" s="697">
        <v>3610</v>
      </c>
      <c r="L45" s="695">
        <v>6020</v>
      </c>
      <c r="M45" s="694">
        <f t="shared" si="9"/>
        <v>0.59966777408637872</v>
      </c>
      <c r="N45" s="693">
        <f t="shared" si="10"/>
        <v>-2410</v>
      </c>
      <c r="O45" s="692">
        <f t="shared" si="11"/>
        <v>0.72686980609418284</v>
      </c>
      <c r="P45" s="691">
        <f t="shared" si="12"/>
        <v>0.65149501661129572</v>
      </c>
      <c r="Q45" s="690">
        <f t="shared" si="13"/>
        <v>7.5374789482887117E-2</v>
      </c>
      <c r="R45" s="665"/>
      <c r="S45" s="665"/>
    </row>
    <row r="46" spans="1:19" x14ac:dyDescent="0.4">
      <c r="A46" s="701"/>
      <c r="B46" s="701"/>
      <c r="C46" s="700" t="s">
        <v>373</v>
      </c>
      <c r="D46" s="698"/>
      <c r="E46" s="698"/>
      <c r="F46" s="688" t="s">
        <v>366</v>
      </c>
      <c r="G46" s="697">
        <v>8179</v>
      </c>
      <c r="H46" s="695">
        <v>7487</v>
      </c>
      <c r="I46" s="694">
        <f t="shared" si="7"/>
        <v>1.0924268732469613</v>
      </c>
      <c r="J46" s="693">
        <f t="shared" si="8"/>
        <v>692</v>
      </c>
      <c r="K46" s="697">
        <v>8749</v>
      </c>
      <c r="L46" s="695">
        <v>8193</v>
      </c>
      <c r="M46" s="694">
        <f t="shared" si="9"/>
        <v>1.0678628097156109</v>
      </c>
      <c r="N46" s="693">
        <f t="shared" si="10"/>
        <v>556</v>
      </c>
      <c r="O46" s="692">
        <f t="shared" si="11"/>
        <v>0.93484969710824095</v>
      </c>
      <c r="P46" s="691">
        <f t="shared" si="12"/>
        <v>0.9138288783107531</v>
      </c>
      <c r="Q46" s="690">
        <f t="shared" si="13"/>
        <v>2.102081879748785E-2</v>
      </c>
      <c r="R46" s="665"/>
      <c r="S46" s="665"/>
    </row>
    <row r="47" spans="1:19" x14ac:dyDescent="0.4">
      <c r="A47" s="701"/>
      <c r="B47" s="701"/>
      <c r="C47" s="700" t="s">
        <v>377</v>
      </c>
      <c r="D47" s="698"/>
      <c r="E47" s="698"/>
      <c r="F47" s="688" t="s">
        <v>366</v>
      </c>
      <c r="G47" s="697">
        <v>11508</v>
      </c>
      <c r="H47" s="695">
        <v>12568</v>
      </c>
      <c r="I47" s="694">
        <f t="shared" si="7"/>
        <v>0.9156588160407384</v>
      </c>
      <c r="J47" s="693">
        <f t="shared" si="8"/>
        <v>-1060</v>
      </c>
      <c r="K47" s="697">
        <v>14972</v>
      </c>
      <c r="L47" s="695">
        <v>17480</v>
      </c>
      <c r="M47" s="694">
        <f t="shared" si="9"/>
        <v>0.85652173913043483</v>
      </c>
      <c r="N47" s="693">
        <f t="shared" si="10"/>
        <v>-2508</v>
      </c>
      <c r="O47" s="692">
        <f t="shared" si="11"/>
        <v>0.76863478493187287</v>
      </c>
      <c r="P47" s="691">
        <f t="shared" si="12"/>
        <v>0.71899313501144169</v>
      </c>
      <c r="Q47" s="690">
        <f t="shared" si="13"/>
        <v>4.9641649920431186E-2</v>
      </c>
      <c r="R47" s="665"/>
      <c r="S47" s="665"/>
    </row>
    <row r="48" spans="1:19" x14ac:dyDescent="0.4">
      <c r="A48" s="701"/>
      <c r="B48" s="701"/>
      <c r="C48" s="700" t="s">
        <v>372</v>
      </c>
      <c r="D48" s="698"/>
      <c r="E48" s="698"/>
      <c r="F48" s="688" t="s">
        <v>366</v>
      </c>
      <c r="G48" s="697">
        <v>1328</v>
      </c>
      <c r="H48" s="695">
        <v>1285</v>
      </c>
      <c r="I48" s="694">
        <f t="shared" si="7"/>
        <v>1.0334630350194554</v>
      </c>
      <c r="J48" s="693">
        <f t="shared" si="8"/>
        <v>43</v>
      </c>
      <c r="K48" s="697">
        <v>2700</v>
      </c>
      <c r="L48" s="695">
        <v>2200</v>
      </c>
      <c r="M48" s="694">
        <f t="shared" si="9"/>
        <v>1.2272727272727273</v>
      </c>
      <c r="N48" s="693">
        <f t="shared" si="10"/>
        <v>500</v>
      </c>
      <c r="O48" s="692">
        <f t="shared" si="11"/>
        <v>0.49185185185185187</v>
      </c>
      <c r="P48" s="691">
        <f t="shared" si="12"/>
        <v>0.58409090909090911</v>
      </c>
      <c r="Q48" s="690">
        <f t="shared" si="13"/>
        <v>-9.2239057239057232E-2</v>
      </c>
      <c r="R48" s="665"/>
      <c r="S48" s="665"/>
    </row>
    <row r="49" spans="1:19" x14ac:dyDescent="0.4">
      <c r="A49" s="701"/>
      <c r="B49" s="701"/>
      <c r="C49" s="700" t="s">
        <v>390</v>
      </c>
      <c r="D49" s="698"/>
      <c r="E49" s="698"/>
      <c r="F49" s="688" t="s">
        <v>366</v>
      </c>
      <c r="G49" s="697">
        <v>1584</v>
      </c>
      <c r="H49" s="695">
        <v>1604</v>
      </c>
      <c r="I49" s="694">
        <f t="shared" si="7"/>
        <v>0.98753117206982544</v>
      </c>
      <c r="J49" s="693">
        <f t="shared" si="8"/>
        <v>-20</v>
      </c>
      <c r="K49" s="697">
        <v>1760</v>
      </c>
      <c r="L49" s="695">
        <v>1760</v>
      </c>
      <c r="M49" s="694">
        <f t="shared" si="9"/>
        <v>1</v>
      </c>
      <c r="N49" s="693">
        <f t="shared" si="10"/>
        <v>0</v>
      </c>
      <c r="O49" s="692">
        <f t="shared" si="11"/>
        <v>0.9</v>
      </c>
      <c r="P49" s="691">
        <f t="shared" si="12"/>
        <v>0.91136363636363638</v>
      </c>
      <c r="Q49" s="690">
        <f t="shared" si="13"/>
        <v>-1.1363636363636354E-2</v>
      </c>
      <c r="R49" s="665"/>
      <c r="S49" s="665"/>
    </row>
    <row r="50" spans="1:19" x14ac:dyDescent="0.4">
      <c r="A50" s="701"/>
      <c r="B50" s="701"/>
      <c r="C50" s="700" t="s">
        <v>389</v>
      </c>
      <c r="D50" s="698"/>
      <c r="E50" s="698"/>
      <c r="F50" s="688" t="s">
        <v>366</v>
      </c>
      <c r="G50" s="697">
        <v>2382</v>
      </c>
      <c r="H50" s="695">
        <v>2162</v>
      </c>
      <c r="I50" s="694">
        <f t="shared" si="7"/>
        <v>1.1017576318223867</v>
      </c>
      <c r="J50" s="693">
        <f t="shared" si="8"/>
        <v>220</v>
      </c>
      <c r="K50" s="697">
        <v>2970</v>
      </c>
      <c r="L50" s="695">
        <v>2700</v>
      </c>
      <c r="M50" s="694">
        <f t="shared" si="9"/>
        <v>1.1000000000000001</v>
      </c>
      <c r="N50" s="693">
        <f t="shared" si="10"/>
        <v>270</v>
      </c>
      <c r="O50" s="692">
        <f t="shared" si="11"/>
        <v>0.80202020202020197</v>
      </c>
      <c r="P50" s="691">
        <f t="shared" si="12"/>
        <v>0.80074074074074075</v>
      </c>
      <c r="Q50" s="690">
        <f t="shared" si="13"/>
        <v>1.2794612794612137E-3</v>
      </c>
      <c r="R50" s="665"/>
      <c r="S50" s="665"/>
    </row>
    <row r="51" spans="1:19" x14ac:dyDescent="0.4">
      <c r="A51" s="701"/>
      <c r="B51" s="701"/>
      <c r="C51" s="700" t="s">
        <v>388</v>
      </c>
      <c r="D51" s="698"/>
      <c r="E51" s="698"/>
      <c r="F51" s="688" t="s">
        <v>375</v>
      </c>
      <c r="G51" s="697">
        <v>1070</v>
      </c>
      <c r="H51" s="695">
        <v>890</v>
      </c>
      <c r="I51" s="694">
        <f t="shared" si="7"/>
        <v>1.202247191011236</v>
      </c>
      <c r="J51" s="693">
        <f t="shared" si="8"/>
        <v>180</v>
      </c>
      <c r="K51" s="697">
        <v>1260</v>
      </c>
      <c r="L51" s="695">
        <v>1260</v>
      </c>
      <c r="M51" s="694">
        <f t="shared" si="9"/>
        <v>1</v>
      </c>
      <c r="N51" s="693">
        <f t="shared" si="10"/>
        <v>0</v>
      </c>
      <c r="O51" s="692">
        <f t="shared" si="11"/>
        <v>0.84920634920634919</v>
      </c>
      <c r="P51" s="691">
        <f t="shared" si="12"/>
        <v>0.70634920634920639</v>
      </c>
      <c r="Q51" s="690">
        <f t="shared" si="13"/>
        <v>0.14285714285714279</v>
      </c>
      <c r="R51" s="665"/>
      <c r="S51" s="665"/>
    </row>
    <row r="52" spans="1:19" x14ac:dyDescent="0.4">
      <c r="A52" s="701"/>
      <c r="B52" s="701"/>
      <c r="C52" s="700" t="s">
        <v>387</v>
      </c>
      <c r="D52" s="698"/>
      <c r="E52" s="698"/>
      <c r="F52" s="688" t="s">
        <v>366</v>
      </c>
      <c r="G52" s="697">
        <v>1155</v>
      </c>
      <c r="H52" s="695">
        <v>963</v>
      </c>
      <c r="I52" s="694">
        <f t="shared" si="7"/>
        <v>1.1993769470404985</v>
      </c>
      <c r="J52" s="693">
        <f t="shared" si="8"/>
        <v>192</v>
      </c>
      <c r="K52" s="697">
        <v>1760</v>
      </c>
      <c r="L52" s="695">
        <v>1200</v>
      </c>
      <c r="M52" s="694">
        <f t="shared" si="9"/>
        <v>1.4666666666666666</v>
      </c>
      <c r="N52" s="693">
        <f t="shared" si="10"/>
        <v>560</v>
      </c>
      <c r="O52" s="692">
        <f t="shared" si="11"/>
        <v>0.65625</v>
      </c>
      <c r="P52" s="691">
        <f t="shared" si="12"/>
        <v>0.80249999999999999</v>
      </c>
      <c r="Q52" s="690">
        <f t="shared" si="13"/>
        <v>-0.14624999999999999</v>
      </c>
      <c r="R52" s="665"/>
      <c r="S52" s="665"/>
    </row>
    <row r="53" spans="1:19" x14ac:dyDescent="0.4">
      <c r="A53" s="701"/>
      <c r="B53" s="701"/>
      <c r="C53" s="700" t="s">
        <v>386</v>
      </c>
      <c r="D53" s="698"/>
      <c r="E53" s="698"/>
      <c r="F53" s="688" t="s">
        <v>366</v>
      </c>
      <c r="G53" s="697">
        <v>2665</v>
      </c>
      <c r="H53" s="695">
        <v>2365</v>
      </c>
      <c r="I53" s="694">
        <f t="shared" si="7"/>
        <v>1.1268498942917549</v>
      </c>
      <c r="J53" s="693">
        <f t="shared" si="8"/>
        <v>300</v>
      </c>
      <c r="K53" s="697">
        <v>2700</v>
      </c>
      <c r="L53" s="695">
        <v>2700</v>
      </c>
      <c r="M53" s="694">
        <f t="shared" si="9"/>
        <v>1</v>
      </c>
      <c r="N53" s="693">
        <f t="shared" si="10"/>
        <v>0</v>
      </c>
      <c r="O53" s="692">
        <f t="shared" si="11"/>
        <v>0.98703703703703705</v>
      </c>
      <c r="P53" s="691">
        <f t="shared" si="12"/>
        <v>0.87592592592592589</v>
      </c>
      <c r="Q53" s="690">
        <f t="shared" si="13"/>
        <v>0.11111111111111116</v>
      </c>
      <c r="R53" s="665"/>
      <c r="S53" s="665"/>
    </row>
    <row r="54" spans="1:19" x14ac:dyDescent="0.4">
      <c r="A54" s="701"/>
      <c r="B54" s="701"/>
      <c r="C54" s="700" t="s">
        <v>385</v>
      </c>
      <c r="D54" s="698"/>
      <c r="E54" s="698"/>
      <c r="F54" s="688" t="s">
        <v>366</v>
      </c>
      <c r="G54" s="697">
        <v>1596</v>
      </c>
      <c r="H54" s="695">
        <v>1599</v>
      </c>
      <c r="I54" s="694">
        <f t="shared" si="7"/>
        <v>0.99812382739212002</v>
      </c>
      <c r="J54" s="693">
        <f t="shared" si="8"/>
        <v>-3</v>
      </c>
      <c r="K54" s="697">
        <v>2700</v>
      </c>
      <c r="L54" s="695">
        <v>2700</v>
      </c>
      <c r="M54" s="694">
        <f t="shared" si="9"/>
        <v>1</v>
      </c>
      <c r="N54" s="693">
        <f t="shared" si="10"/>
        <v>0</v>
      </c>
      <c r="O54" s="692">
        <f t="shared" si="11"/>
        <v>0.59111111111111114</v>
      </c>
      <c r="P54" s="691">
        <f t="shared" si="12"/>
        <v>0.59222222222222221</v>
      </c>
      <c r="Q54" s="690">
        <f t="shared" si="13"/>
        <v>-1.1111111111110628E-3</v>
      </c>
      <c r="R54" s="665"/>
      <c r="S54" s="665"/>
    </row>
    <row r="55" spans="1:19" x14ac:dyDescent="0.4">
      <c r="A55" s="701"/>
      <c r="B55" s="701"/>
      <c r="C55" s="700" t="s">
        <v>120</v>
      </c>
      <c r="D55" s="698"/>
      <c r="E55" s="698"/>
      <c r="F55" s="688" t="s">
        <v>366</v>
      </c>
      <c r="G55" s="697">
        <v>1022</v>
      </c>
      <c r="H55" s="695">
        <v>1035</v>
      </c>
      <c r="I55" s="694">
        <f t="shared" si="7"/>
        <v>0.98743961352657006</v>
      </c>
      <c r="J55" s="693">
        <f t="shared" si="8"/>
        <v>-13</v>
      </c>
      <c r="K55" s="697">
        <v>1760</v>
      </c>
      <c r="L55" s="695">
        <v>1260</v>
      </c>
      <c r="M55" s="694">
        <f t="shared" si="9"/>
        <v>1.3968253968253967</v>
      </c>
      <c r="N55" s="693">
        <f t="shared" si="10"/>
        <v>500</v>
      </c>
      <c r="O55" s="692">
        <f t="shared" si="11"/>
        <v>0.58068181818181819</v>
      </c>
      <c r="P55" s="691">
        <f t="shared" si="12"/>
        <v>0.8214285714285714</v>
      </c>
      <c r="Q55" s="690">
        <f t="shared" si="13"/>
        <v>-0.24074675324675321</v>
      </c>
      <c r="R55" s="665"/>
      <c r="S55" s="665"/>
    </row>
    <row r="56" spans="1:19" x14ac:dyDescent="0.4">
      <c r="A56" s="701"/>
      <c r="B56" s="701"/>
      <c r="C56" s="700" t="s">
        <v>382</v>
      </c>
      <c r="D56" s="698"/>
      <c r="E56" s="698"/>
      <c r="F56" s="688" t="s">
        <v>366</v>
      </c>
      <c r="G56" s="697">
        <v>1367</v>
      </c>
      <c r="H56" s="695">
        <v>743</v>
      </c>
      <c r="I56" s="694">
        <f t="shared" si="7"/>
        <v>1.8398384925975775</v>
      </c>
      <c r="J56" s="693">
        <f t="shared" si="8"/>
        <v>624</v>
      </c>
      <c r="K56" s="697">
        <v>1760</v>
      </c>
      <c r="L56" s="695">
        <v>1200</v>
      </c>
      <c r="M56" s="694">
        <f t="shared" si="9"/>
        <v>1.4666666666666666</v>
      </c>
      <c r="N56" s="693">
        <f t="shared" si="10"/>
        <v>560</v>
      </c>
      <c r="O56" s="692">
        <f t="shared" si="11"/>
        <v>0.77670454545454548</v>
      </c>
      <c r="P56" s="691">
        <f t="shared" si="12"/>
        <v>0.61916666666666664</v>
      </c>
      <c r="Q56" s="690">
        <f t="shared" si="13"/>
        <v>0.15753787878787884</v>
      </c>
      <c r="R56" s="665"/>
      <c r="S56" s="665"/>
    </row>
    <row r="57" spans="1:19" x14ac:dyDescent="0.4">
      <c r="A57" s="701"/>
      <c r="B57" s="701"/>
      <c r="C57" s="700" t="s">
        <v>381</v>
      </c>
      <c r="D57" s="698"/>
      <c r="E57" s="698"/>
      <c r="F57" s="688" t="s">
        <v>366</v>
      </c>
      <c r="G57" s="697">
        <v>1250</v>
      </c>
      <c r="H57" s="695">
        <v>752</v>
      </c>
      <c r="I57" s="694">
        <f t="shared" si="7"/>
        <v>1.6622340425531914</v>
      </c>
      <c r="J57" s="693">
        <f t="shared" si="8"/>
        <v>498</v>
      </c>
      <c r="K57" s="697">
        <v>1760</v>
      </c>
      <c r="L57" s="695">
        <v>1202</v>
      </c>
      <c r="M57" s="694">
        <f t="shared" si="9"/>
        <v>1.4642262895174709</v>
      </c>
      <c r="N57" s="693">
        <f t="shared" si="10"/>
        <v>558</v>
      </c>
      <c r="O57" s="692">
        <f t="shared" si="11"/>
        <v>0.71022727272727271</v>
      </c>
      <c r="P57" s="691">
        <f t="shared" si="12"/>
        <v>0.62562396006655574</v>
      </c>
      <c r="Q57" s="690">
        <f t="shared" si="13"/>
        <v>8.4603312660716967E-2</v>
      </c>
      <c r="R57" s="665"/>
      <c r="S57" s="665"/>
    </row>
    <row r="58" spans="1:19" x14ac:dyDescent="0.4">
      <c r="A58" s="701"/>
      <c r="B58" s="701"/>
      <c r="C58" s="700" t="s">
        <v>383</v>
      </c>
      <c r="D58" s="698"/>
      <c r="E58" s="698"/>
      <c r="F58" s="688" t="s">
        <v>366</v>
      </c>
      <c r="G58" s="697">
        <v>753</v>
      </c>
      <c r="H58" s="695">
        <v>863</v>
      </c>
      <c r="I58" s="694">
        <f t="shared" si="7"/>
        <v>0.87253765932792582</v>
      </c>
      <c r="J58" s="693">
        <f t="shared" si="8"/>
        <v>-110</v>
      </c>
      <c r="K58" s="697">
        <v>1200</v>
      </c>
      <c r="L58" s="695">
        <v>1184</v>
      </c>
      <c r="M58" s="694">
        <f t="shared" si="9"/>
        <v>1.0135135135135136</v>
      </c>
      <c r="N58" s="693">
        <f t="shared" si="10"/>
        <v>16</v>
      </c>
      <c r="O58" s="692">
        <f t="shared" si="11"/>
        <v>0.62749999999999995</v>
      </c>
      <c r="P58" s="691">
        <f t="shared" si="12"/>
        <v>0.72888513513513509</v>
      </c>
      <c r="Q58" s="690">
        <f t="shared" si="13"/>
        <v>-0.10138513513513514</v>
      </c>
      <c r="R58" s="665"/>
      <c r="S58" s="665"/>
    </row>
    <row r="59" spans="1:19" x14ac:dyDescent="0.4">
      <c r="A59" s="701"/>
      <c r="B59" s="701"/>
      <c r="C59" s="700" t="s">
        <v>380</v>
      </c>
      <c r="D59" s="698"/>
      <c r="E59" s="698"/>
      <c r="F59" s="688" t="s">
        <v>366</v>
      </c>
      <c r="G59" s="697">
        <v>1852</v>
      </c>
      <c r="H59" s="695">
        <v>2110</v>
      </c>
      <c r="I59" s="694">
        <f t="shared" si="7"/>
        <v>0.87772511848341228</v>
      </c>
      <c r="J59" s="693">
        <f t="shared" si="8"/>
        <v>-258</v>
      </c>
      <c r="K59" s="697">
        <v>4160</v>
      </c>
      <c r="L59" s="695">
        <v>4136</v>
      </c>
      <c r="M59" s="694">
        <f t="shared" si="9"/>
        <v>1.0058027079303675</v>
      </c>
      <c r="N59" s="693">
        <f t="shared" si="10"/>
        <v>24</v>
      </c>
      <c r="O59" s="692">
        <f t="shared" si="11"/>
        <v>0.44519230769230766</v>
      </c>
      <c r="P59" s="691">
        <f t="shared" si="12"/>
        <v>0.51015473887814311</v>
      </c>
      <c r="Q59" s="690">
        <f t="shared" si="13"/>
        <v>-6.4962431185835445E-2</v>
      </c>
      <c r="R59" s="665"/>
      <c r="S59" s="665"/>
    </row>
    <row r="60" spans="1:19" x14ac:dyDescent="0.4">
      <c r="A60" s="701"/>
      <c r="B60" s="701"/>
      <c r="C60" s="700" t="s">
        <v>378</v>
      </c>
      <c r="D60" s="699" t="s">
        <v>171</v>
      </c>
      <c r="E60" s="698" t="s">
        <v>370</v>
      </c>
      <c r="F60" s="688" t="s">
        <v>366</v>
      </c>
      <c r="G60" s="697">
        <v>2322</v>
      </c>
      <c r="H60" s="695"/>
      <c r="I60" s="694" t="e">
        <f t="shared" si="7"/>
        <v>#DIV/0!</v>
      </c>
      <c r="J60" s="693">
        <f t="shared" si="8"/>
        <v>2322</v>
      </c>
      <c r="K60" s="697">
        <v>2700</v>
      </c>
      <c r="L60" s="695"/>
      <c r="M60" s="694" t="e">
        <f t="shared" si="9"/>
        <v>#DIV/0!</v>
      </c>
      <c r="N60" s="693">
        <f t="shared" si="10"/>
        <v>2700</v>
      </c>
      <c r="O60" s="692">
        <f t="shared" si="11"/>
        <v>0.86</v>
      </c>
      <c r="P60" s="691" t="e">
        <f t="shared" si="12"/>
        <v>#DIV/0!</v>
      </c>
      <c r="Q60" s="690" t="e">
        <f t="shared" si="13"/>
        <v>#DIV/0!</v>
      </c>
      <c r="R60" s="665"/>
      <c r="S60" s="665"/>
    </row>
    <row r="61" spans="1:19" x14ac:dyDescent="0.4">
      <c r="A61" s="701"/>
      <c r="B61" s="701"/>
      <c r="C61" s="700" t="s">
        <v>105</v>
      </c>
      <c r="D61" s="699" t="s">
        <v>171</v>
      </c>
      <c r="E61" s="698" t="s">
        <v>370</v>
      </c>
      <c r="F61" s="688" t="s">
        <v>366</v>
      </c>
      <c r="G61" s="697">
        <v>1376</v>
      </c>
      <c r="H61" s="695">
        <v>1553</v>
      </c>
      <c r="I61" s="694">
        <f t="shared" si="7"/>
        <v>0.88602704443013525</v>
      </c>
      <c r="J61" s="693">
        <f t="shared" si="8"/>
        <v>-177</v>
      </c>
      <c r="K61" s="697">
        <v>1670</v>
      </c>
      <c r="L61" s="695">
        <v>1664</v>
      </c>
      <c r="M61" s="694">
        <f t="shared" si="9"/>
        <v>1.0036057692307692</v>
      </c>
      <c r="N61" s="693">
        <f t="shared" si="10"/>
        <v>6</v>
      </c>
      <c r="O61" s="692">
        <f t="shared" si="11"/>
        <v>0.82395209580838324</v>
      </c>
      <c r="P61" s="691">
        <f t="shared" si="12"/>
        <v>0.93329326923076927</v>
      </c>
      <c r="Q61" s="690">
        <f t="shared" si="13"/>
        <v>-0.10934117342238603</v>
      </c>
      <c r="R61" s="665"/>
      <c r="S61" s="665"/>
    </row>
    <row r="62" spans="1:19" x14ac:dyDescent="0.4">
      <c r="A62" s="701"/>
      <c r="B62" s="701"/>
      <c r="C62" s="700" t="s">
        <v>373</v>
      </c>
      <c r="D62" s="699" t="s">
        <v>171</v>
      </c>
      <c r="E62" s="698" t="s">
        <v>370</v>
      </c>
      <c r="F62" s="688" t="s">
        <v>366</v>
      </c>
      <c r="G62" s="697">
        <v>1655</v>
      </c>
      <c r="H62" s="695">
        <v>1301</v>
      </c>
      <c r="I62" s="694">
        <f t="shared" si="7"/>
        <v>1.2720983858570329</v>
      </c>
      <c r="J62" s="693">
        <f t="shared" si="8"/>
        <v>354</v>
      </c>
      <c r="K62" s="697">
        <v>1760</v>
      </c>
      <c r="L62" s="695">
        <v>1424</v>
      </c>
      <c r="M62" s="694">
        <f t="shared" si="9"/>
        <v>1.2359550561797752</v>
      </c>
      <c r="N62" s="693">
        <f t="shared" si="10"/>
        <v>336</v>
      </c>
      <c r="O62" s="692">
        <f t="shared" si="11"/>
        <v>0.94034090909090906</v>
      </c>
      <c r="P62" s="691">
        <f t="shared" si="12"/>
        <v>0.913623595505618</v>
      </c>
      <c r="Q62" s="690">
        <f t="shared" si="13"/>
        <v>2.6717313585291058E-2</v>
      </c>
      <c r="R62" s="665"/>
      <c r="S62" s="665"/>
    </row>
    <row r="63" spans="1:19" x14ac:dyDescent="0.4">
      <c r="A63" s="701"/>
      <c r="B63" s="678"/>
      <c r="C63" s="677" t="s">
        <v>377</v>
      </c>
      <c r="D63" s="689" t="s">
        <v>171</v>
      </c>
      <c r="E63" s="675" t="s">
        <v>370</v>
      </c>
      <c r="F63" s="688" t="s">
        <v>375</v>
      </c>
      <c r="G63" s="673"/>
      <c r="H63" s="671"/>
      <c r="I63" s="670" t="e">
        <f t="shared" si="7"/>
        <v>#DIV/0!</v>
      </c>
      <c r="J63" s="669">
        <f t="shared" si="8"/>
        <v>0</v>
      </c>
      <c r="K63" s="673"/>
      <c r="L63" s="671"/>
      <c r="M63" s="670" t="e">
        <f t="shared" si="9"/>
        <v>#DIV/0!</v>
      </c>
      <c r="N63" s="669">
        <f t="shared" si="10"/>
        <v>0</v>
      </c>
      <c r="O63" s="668" t="e">
        <f t="shared" si="11"/>
        <v>#DIV/0!</v>
      </c>
      <c r="P63" s="667" t="e">
        <f t="shared" si="12"/>
        <v>#DIV/0!</v>
      </c>
      <c r="Q63" s="666" t="e">
        <f t="shared" si="13"/>
        <v>#DIV/0!</v>
      </c>
      <c r="R63" s="665"/>
      <c r="S63" s="665"/>
    </row>
    <row r="64" spans="1:19" x14ac:dyDescent="0.4">
      <c r="A64" s="701"/>
      <c r="B64" s="687" t="s">
        <v>414</v>
      </c>
      <c r="C64" s="686"/>
      <c r="D64" s="704"/>
      <c r="E64" s="686"/>
      <c r="F64" s="703"/>
      <c r="G64" s="685">
        <f>SUM(G65:G69)</f>
        <v>1474</v>
      </c>
      <c r="H64" s="684">
        <f>SUM(H65:H69)</f>
        <v>1300</v>
      </c>
      <c r="I64" s="683">
        <f t="shared" si="7"/>
        <v>1.1338461538461539</v>
      </c>
      <c r="J64" s="682">
        <f t="shared" si="8"/>
        <v>174</v>
      </c>
      <c r="K64" s="685">
        <f>SUM(K65:K69)</f>
        <v>3230</v>
      </c>
      <c r="L64" s="684">
        <f>SUM(L65:L69)</f>
        <v>1754</v>
      </c>
      <c r="M64" s="683">
        <f t="shared" si="9"/>
        <v>1.8415051311288484</v>
      </c>
      <c r="N64" s="682">
        <f t="shared" si="10"/>
        <v>1476</v>
      </c>
      <c r="O64" s="681">
        <f t="shared" si="11"/>
        <v>0.45634674922600621</v>
      </c>
      <c r="P64" s="680">
        <f t="shared" si="12"/>
        <v>0.74116305587229192</v>
      </c>
      <c r="Q64" s="679">
        <f t="shared" si="13"/>
        <v>-0.28481630664628571</v>
      </c>
      <c r="R64" s="665"/>
      <c r="S64" s="665"/>
    </row>
    <row r="65" spans="1:19" x14ac:dyDescent="0.4">
      <c r="A65" s="701"/>
      <c r="B65" s="701"/>
      <c r="C65" s="700" t="s">
        <v>383</v>
      </c>
      <c r="D65" s="698"/>
      <c r="E65" s="698"/>
      <c r="F65" s="688" t="s">
        <v>366</v>
      </c>
      <c r="G65" s="697">
        <v>315</v>
      </c>
      <c r="H65" s="695">
        <v>273</v>
      </c>
      <c r="I65" s="694">
        <f t="shared" si="7"/>
        <v>1.1538461538461537</v>
      </c>
      <c r="J65" s="693">
        <f t="shared" si="8"/>
        <v>42</v>
      </c>
      <c r="K65" s="697">
        <v>540</v>
      </c>
      <c r="L65" s="695">
        <v>316</v>
      </c>
      <c r="M65" s="694">
        <f t="shared" si="9"/>
        <v>1.7088607594936709</v>
      </c>
      <c r="N65" s="693">
        <f t="shared" si="10"/>
        <v>224</v>
      </c>
      <c r="O65" s="692">
        <f t="shared" si="11"/>
        <v>0.58333333333333337</v>
      </c>
      <c r="P65" s="691">
        <f t="shared" si="12"/>
        <v>0.86392405063291144</v>
      </c>
      <c r="Q65" s="690">
        <f t="shared" si="13"/>
        <v>-0.28059071729957807</v>
      </c>
      <c r="R65" s="665"/>
      <c r="S65" s="665"/>
    </row>
    <row r="66" spans="1:19" x14ac:dyDescent="0.4">
      <c r="A66" s="701"/>
      <c r="B66" s="701"/>
      <c r="C66" s="700" t="s">
        <v>382</v>
      </c>
      <c r="D66" s="698"/>
      <c r="E66" s="698"/>
      <c r="F66" s="702"/>
      <c r="G66" s="697"/>
      <c r="H66" s="695">
        <v>333</v>
      </c>
      <c r="I66" s="694">
        <f t="shared" si="7"/>
        <v>0</v>
      </c>
      <c r="J66" s="693">
        <f t="shared" si="8"/>
        <v>-333</v>
      </c>
      <c r="K66" s="697"/>
      <c r="L66" s="695">
        <v>516</v>
      </c>
      <c r="M66" s="694">
        <f t="shared" si="9"/>
        <v>0</v>
      </c>
      <c r="N66" s="693">
        <f t="shared" si="10"/>
        <v>-516</v>
      </c>
      <c r="O66" s="692" t="e">
        <f t="shared" si="11"/>
        <v>#DIV/0!</v>
      </c>
      <c r="P66" s="691">
        <f t="shared" si="12"/>
        <v>0.64534883720930236</v>
      </c>
      <c r="Q66" s="690" t="e">
        <f t="shared" si="13"/>
        <v>#DIV/0!</v>
      </c>
      <c r="R66" s="665"/>
      <c r="S66" s="665"/>
    </row>
    <row r="67" spans="1:19" x14ac:dyDescent="0.4">
      <c r="A67" s="701"/>
      <c r="B67" s="701"/>
      <c r="C67" s="700" t="s">
        <v>381</v>
      </c>
      <c r="D67" s="698"/>
      <c r="E67" s="698"/>
      <c r="F67" s="702"/>
      <c r="G67" s="697"/>
      <c r="H67" s="695">
        <v>219</v>
      </c>
      <c r="I67" s="694">
        <f t="shared" si="7"/>
        <v>0</v>
      </c>
      <c r="J67" s="693">
        <f t="shared" si="8"/>
        <v>-219</v>
      </c>
      <c r="K67" s="697"/>
      <c r="L67" s="695">
        <v>298</v>
      </c>
      <c r="M67" s="694">
        <f t="shared" si="9"/>
        <v>0</v>
      </c>
      <c r="N67" s="693">
        <f t="shared" si="10"/>
        <v>-298</v>
      </c>
      <c r="O67" s="692" t="e">
        <f t="shared" si="11"/>
        <v>#DIV/0!</v>
      </c>
      <c r="P67" s="691">
        <f t="shared" si="12"/>
        <v>0.7348993288590604</v>
      </c>
      <c r="Q67" s="690" t="e">
        <f t="shared" si="13"/>
        <v>#DIV/0!</v>
      </c>
      <c r="R67" s="665"/>
      <c r="S67" s="665"/>
    </row>
    <row r="68" spans="1:19" x14ac:dyDescent="0.4">
      <c r="A68" s="701"/>
      <c r="B68" s="701"/>
      <c r="C68" s="700" t="s">
        <v>380</v>
      </c>
      <c r="D68" s="698"/>
      <c r="E68" s="698"/>
      <c r="F68" s="688" t="s">
        <v>366</v>
      </c>
      <c r="G68" s="697">
        <v>514</v>
      </c>
      <c r="H68" s="695">
        <v>475</v>
      </c>
      <c r="I68" s="694">
        <f t="shared" si="7"/>
        <v>1.0821052631578947</v>
      </c>
      <c r="J68" s="693">
        <f t="shared" si="8"/>
        <v>39</v>
      </c>
      <c r="K68" s="697">
        <v>1080</v>
      </c>
      <c r="L68" s="695">
        <v>624</v>
      </c>
      <c r="M68" s="694">
        <f t="shared" si="9"/>
        <v>1.7307692307692308</v>
      </c>
      <c r="N68" s="693">
        <f t="shared" si="10"/>
        <v>456</v>
      </c>
      <c r="O68" s="692">
        <f t="shared" si="11"/>
        <v>0.47592592592592592</v>
      </c>
      <c r="P68" s="691">
        <f t="shared" si="12"/>
        <v>0.76121794871794868</v>
      </c>
      <c r="Q68" s="690">
        <f t="shared" si="13"/>
        <v>-0.28529202279202276</v>
      </c>
      <c r="R68" s="665"/>
      <c r="S68" s="665"/>
    </row>
    <row r="69" spans="1:19" x14ac:dyDescent="0.4">
      <c r="A69" s="678"/>
      <c r="B69" s="678"/>
      <c r="C69" s="677" t="s">
        <v>371</v>
      </c>
      <c r="D69" s="675"/>
      <c r="E69" s="675"/>
      <c r="F69" s="674" t="s">
        <v>366</v>
      </c>
      <c r="G69" s="673">
        <v>645</v>
      </c>
      <c r="H69" s="671"/>
      <c r="I69" s="670" t="e">
        <f t="shared" ref="I69" si="14">G69/H69</f>
        <v>#DIV/0!</v>
      </c>
      <c r="J69" s="669">
        <f t="shared" si="8"/>
        <v>645</v>
      </c>
      <c r="K69" s="673">
        <v>1610</v>
      </c>
      <c r="L69" s="671"/>
      <c r="M69" s="670" t="e">
        <f t="shared" ref="M69" si="15">K69/L69</f>
        <v>#DIV/0!</v>
      </c>
      <c r="N69" s="669">
        <f t="shared" si="10"/>
        <v>1610</v>
      </c>
      <c r="O69" s="668">
        <f t="shared" si="11"/>
        <v>0.40062111801242234</v>
      </c>
      <c r="P69" s="667" t="e">
        <f t="shared" si="12"/>
        <v>#DIV/0!</v>
      </c>
      <c r="Q69" s="666" t="e">
        <f t="shared" ref="Q69" si="16">O69-P69</f>
        <v>#DIV/0!</v>
      </c>
      <c r="R69" s="665"/>
      <c r="S69" s="665"/>
    </row>
    <row r="70" spans="1:19" x14ac:dyDescent="0.4">
      <c r="C70" s="726"/>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3:F4"/>
    <mergeCell ref="A2:B2"/>
    <mergeCell ref="Q3:Q4"/>
    <mergeCell ref="O2:Q2"/>
    <mergeCell ref="O3:O4"/>
    <mergeCell ref="P3:P4"/>
    <mergeCell ref="K2:N2"/>
    <mergeCell ref="K3:K4"/>
    <mergeCell ref="L3:L4"/>
    <mergeCell ref="M3:N3"/>
    <mergeCell ref="G2:J2"/>
    <mergeCell ref="I3:J3"/>
    <mergeCell ref="G3:G4"/>
    <mergeCell ref="H3:H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selection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３月（中旬）</v>
      </c>
      <c r="K1" s="13" t="s">
        <v>70</v>
      </c>
      <c r="L1" s="9"/>
      <c r="M1" s="9"/>
      <c r="N1" s="9"/>
      <c r="O1" s="9"/>
      <c r="P1" s="9"/>
      <c r="Q1" s="9"/>
    </row>
    <row r="2" spans="1:19" x14ac:dyDescent="0.4">
      <c r="A2" s="828">
        <f>'３月（上旬）'!A2:B2</f>
        <v>26</v>
      </c>
      <c r="B2" s="829"/>
      <c r="C2" s="2">
        <f>'３月（上旬）'!C2</f>
        <v>2014</v>
      </c>
      <c r="D2" s="3" t="s">
        <v>413</v>
      </c>
      <c r="E2" s="3">
        <f>'３月（上旬）'!E2</f>
        <v>3</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532</v>
      </c>
      <c r="H3" s="959" t="s">
        <v>531</v>
      </c>
      <c r="I3" s="955" t="s">
        <v>407</v>
      </c>
      <c r="J3" s="956"/>
      <c r="K3" s="967" t="str">
        <f>G3</f>
        <v>14'3/11-3/20</v>
      </c>
      <c r="L3" s="959" t="str">
        <f>H3</f>
        <v>13'3/11-3/20</v>
      </c>
      <c r="M3" s="955" t="s">
        <v>407</v>
      </c>
      <c r="N3" s="956"/>
      <c r="O3" s="963" t="str">
        <f>G3</f>
        <v>14'3/11-3/20</v>
      </c>
      <c r="P3" s="965" t="str">
        <f>H3</f>
        <v>13'3/11-3/20</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f>SUM(G6,G40)</f>
        <v>152255</v>
      </c>
      <c r="H5" s="723">
        <f>SUM(H6,H40)</f>
        <v>146170</v>
      </c>
      <c r="I5" s="722">
        <f t="shared" ref="I5:I36" si="0">G5/H5</f>
        <v>1.0416296093589656</v>
      </c>
      <c r="J5" s="721">
        <f t="shared" ref="J5:J36" si="1">G5-H5</f>
        <v>6085</v>
      </c>
      <c r="K5" s="724">
        <f>SUM(K6,K40)</f>
        <v>210537</v>
      </c>
      <c r="L5" s="723">
        <f>SUM(L6,L40)</f>
        <v>202740</v>
      </c>
      <c r="M5" s="722">
        <f t="shared" ref="M5:M36" si="2">K5/L5</f>
        <v>1.0384581237052382</v>
      </c>
      <c r="N5" s="721">
        <f t="shared" ref="N5:N36" si="3">K5-L5</f>
        <v>7797</v>
      </c>
      <c r="O5" s="720">
        <f t="shared" ref="O5:O36" si="4">G5/K5</f>
        <v>0.72317454889164379</v>
      </c>
      <c r="P5" s="719">
        <f t="shared" ref="P5:P36" si="5">H5/L5</f>
        <v>0.7209726743612509</v>
      </c>
      <c r="Q5" s="718">
        <f t="shared" ref="Q5:Q36" si="6">O5-P5</f>
        <v>2.2018745303928888E-3</v>
      </c>
      <c r="R5" s="665"/>
      <c r="S5" s="665"/>
    </row>
    <row r="6" spans="1:19" x14ac:dyDescent="0.4">
      <c r="A6" s="687" t="s">
        <v>401</v>
      </c>
      <c r="B6" s="686" t="s">
        <v>400</v>
      </c>
      <c r="C6" s="686"/>
      <c r="D6" s="686"/>
      <c r="E6" s="686"/>
      <c r="F6" s="686"/>
      <c r="G6" s="685">
        <f>SUM(G7,G17,G37)</f>
        <v>61826</v>
      </c>
      <c r="H6" s="684">
        <f>SUM(H7,H17,H37)</f>
        <v>60804</v>
      </c>
      <c r="I6" s="683">
        <f t="shared" si="0"/>
        <v>1.016808104729952</v>
      </c>
      <c r="J6" s="682">
        <f t="shared" si="1"/>
        <v>1022</v>
      </c>
      <c r="K6" s="706">
        <f>SUM(K7,K17,K37)</f>
        <v>84633</v>
      </c>
      <c r="L6" s="684">
        <f>SUM(L7,L17,L37)</f>
        <v>84286</v>
      </c>
      <c r="M6" s="683">
        <f t="shared" si="2"/>
        <v>1.0041169351968298</v>
      </c>
      <c r="N6" s="682">
        <f t="shared" si="3"/>
        <v>347</v>
      </c>
      <c r="O6" s="681">
        <f t="shared" si="4"/>
        <v>0.73051882835300652</v>
      </c>
      <c r="P6" s="680">
        <f t="shared" si="5"/>
        <v>0.72140094440357827</v>
      </c>
      <c r="Q6" s="679">
        <f t="shared" si="6"/>
        <v>9.1178839494282515E-3</v>
      </c>
      <c r="R6" s="665"/>
      <c r="S6" s="665"/>
    </row>
    <row r="7" spans="1:19" x14ac:dyDescent="0.4">
      <c r="A7" s="701"/>
      <c r="B7" s="687" t="s">
        <v>399</v>
      </c>
      <c r="C7" s="686"/>
      <c r="D7" s="686"/>
      <c r="E7" s="686"/>
      <c r="F7" s="686"/>
      <c r="G7" s="685">
        <f>SUM(G8:G16)</f>
        <v>38433</v>
      </c>
      <c r="H7" s="684">
        <f>SUM(H8:H16)</f>
        <v>38833</v>
      </c>
      <c r="I7" s="683">
        <f t="shared" si="0"/>
        <v>0.98969948239899053</v>
      </c>
      <c r="J7" s="682">
        <f t="shared" si="1"/>
        <v>-400</v>
      </c>
      <c r="K7" s="685">
        <f>SUM(K8:K16)</f>
        <v>54668</v>
      </c>
      <c r="L7" s="684">
        <f>SUM(L8:L16)</f>
        <v>54765</v>
      </c>
      <c r="M7" s="683">
        <f t="shared" si="2"/>
        <v>0.9982287957637177</v>
      </c>
      <c r="N7" s="682">
        <f t="shared" si="3"/>
        <v>-97</v>
      </c>
      <c r="O7" s="681">
        <f t="shared" si="4"/>
        <v>0.70302553596253747</v>
      </c>
      <c r="P7" s="680">
        <f t="shared" si="5"/>
        <v>0.70908426915000455</v>
      </c>
      <c r="Q7" s="679">
        <f t="shared" si="6"/>
        <v>-6.0587331874670802E-3</v>
      </c>
      <c r="R7" s="665"/>
      <c r="S7" s="665"/>
    </row>
    <row r="8" spans="1:19" x14ac:dyDescent="0.4">
      <c r="A8" s="701"/>
      <c r="B8" s="701"/>
      <c r="C8" s="700" t="s">
        <v>378</v>
      </c>
      <c r="D8" s="699"/>
      <c r="E8" s="698"/>
      <c r="F8" s="688" t="s">
        <v>366</v>
      </c>
      <c r="G8" s="697">
        <v>33390</v>
      </c>
      <c r="H8" s="695">
        <v>33850</v>
      </c>
      <c r="I8" s="694">
        <f t="shared" si="0"/>
        <v>0.98641063515509597</v>
      </c>
      <c r="J8" s="693">
        <f t="shared" si="1"/>
        <v>-460</v>
      </c>
      <c r="K8" s="697">
        <v>48308</v>
      </c>
      <c r="L8" s="695">
        <v>48541</v>
      </c>
      <c r="M8" s="694">
        <f t="shared" si="2"/>
        <v>0.99519993407634788</v>
      </c>
      <c r="N8" s="693">
        <f t="shared" si="3"/>
        <v>-233</v>
      </c>
      <c r="O8" s="692">
        <f t="shared" si="4"/>
        <v>0.69118986503270685</v>
      </c>
      <c r="P8" s="691">
        <f t="shared" si="5"/>
        <v>0.69734863311427453</v>
      </c>
      <c r="Q8" s="690">
        <f t="shared" si="6"/>
        <v>-6.1587680815676782E-3</v>
      </c>
      <c r="R8" s="665"/>
      <c r="S8" s="665"/>
    </row>
    <row r="9" spans="1:19" x14ac:dyDescent="0.4">
      <c r="A9" s="701"/>
      <c r="B9" s="701"/>
      <c r="C9" s="700" t="s">
        <v>106</v>
      </c>
      <c r="D9" s="698"/>
      <c r="E9" s="698"/>
      <c r="F9" s="688" t="s">
        <v>366</v>
      </c>
      <c r="G9" s="697">
        <v>4201</v>
      </c>
      <c r="H9" s="695">
        <v>4250</v>
      </c>
      <c r="I9" s="694">
        <f t="shared" si="0"/>
        <v>0.9884705882352941</v>
      </c>
      <c r="J9" s="693">
        <f t="shared" si="1"/>
        <v>-49</v>
      </c>
      <c r="K9" s="697">
        <v>5000</v>
      </c>
      <c r="L9" s="695">
        <v>5000</v>
      </c>
      <c r="M9" s="694">
        <f t="shared" si="2"/>
        <v>1</v>
      </c>
      <c r="N9" s="693">
        <f t="shared" si="3"/>
        <v>0</v>
      </c>
      <c r="O9" s="692">
        <f t="shared" si="4"/>
        <v>0.84019999999999995</v>
      </c>
      <c r="P9" s="691">
        <f t="shared" si="5"/>
        <v>0.85</v>
      </c>
      <c r="Q9" s="690">
        <f t="shared" si="6"/>
        <v>-9.8000000000000309E-3</v>
      </c>
      <c r="R9" s="665"/>
      <c r="S9" s="665"/>
    </row>
    <row r="10" spans="1:19" x14ac:dyDescent="0.4">
      <c r="A10" s="701"/>
      <c r="B10" s="701"/>
      <c r="C10" s="700" t="s">
        <v>105</v>
      </c>
      <c r="D10" s="698"/>
      <c r="E10" s="698"/>
      <c r="F10" s="702"/>
      <c r="G10" s="697"/>
      <c r="H10" s="695">
        <v>0</v>
      </c>
      <c r="I10" s="694" t="e">
        <f t="shared" si="0"/>
        <v>#DIV/0!</v>
      </c>
      <c r="J10" s="693">
        <f t="shared" si="1"/>
        <v>0</v>
      </c>
      <c r="K10" s="697"/>
      <c r="L10" s="695">
        <v>0</v>
      </c>
      <c r="M10" s="694" t="e">
        <f t="shared" si="2"/>
        <v>#DIV/0!</v>
      </c>
      <c r="N10" s="693">
        <f t="shared" si="3"/>
        <v>0</v>
      </c>
      <c r="O10" s="692" t="e">
        <f t="shared" si="4"/>
        <v>#DIV/0!</v>
      </c>
      <c r="P10" s="691" t="e">
        <f t="shared" si="5"/>
        <v>#DIV/0!</v>
      </c>
      <c r="Q10" s="690" t="e">
        <f t="shared" si="6"/>
        <v>#DIV/0!</v>
      </c>
      <c r="R10" s="665"/>
      <c r="S10" s="665"/>
    </row>
    <row r="11" spans="1:19" x14ac:dyDescent="0.4">
      <c r="A11" s="701"/>
      <c r="B11" s="701"/>
      <c r="C11" s="700" t="s">
        <v>377</v>
      </c>
      <c r="D11" s="698"/>
      <c r="E11" s="698"/>
      <c r="F11" s="702"/>
      <c r="G11" s="697"/>
      <c r="H11" s="695"/>
      <c r="I11" s="694" t="e">
        <f t="shared" si="0"/>
        <v>#DIV/0!</v>
      </c>
      <c r="J11" s="693">
        <f t="shared" si="1"/>
        <v>0</v>
      </c>
      <c r="K11" s="697"/>
      <c r="L11" s="695"/>
      <c r="M11" s="694" t="e">
        <f t="shared" si="2"/>
        <v>#DIV/0!</v>
      </c>
      <c r="N11" s="693">
        <f t="shared" si="3"/>
        <v>0</v>
      </c>
      <c r="O11" s="692" t="e">
        <f t="shared" si="4"/>
        <v>#DIV/0!</v>
      </c>
      <c r="P11" s="691" t="e">
        <f t="shared" si="5"/>
        <v>#DIV/0!</v>
      </c>
      <c r="Q11" s="690" t="e">
        <f t="shared" si="6"/>
        <v>#DIV/0!</v>
      </c>
      <c r="R11" s="665"/>
      <c r="S11" s="665"/>
    </row>
    <row r="12" spans="1:19" x14ac:dyDescent="0.4">
      <c r="A12" s="701"/>
      <c r="B12" s="701"/>
      <c r="C12" s="700" t="s">
        <v>373</v>
      </c>
      <c r="D12" s="698"/>
      <c r="E12" s="698"/>
      <c r="F12" s="702"/>
      <c r="G12" s="697"/>
      <c r="H12" s="695"/>
      <c r="I12" s="694" t="e">
        <f t="shared" si="0"/>
        <v>#DIV/0!</v>
      </c>
      <c r="J12" s="693">
        <f t="shared" si="1"/>
        <v>0</v>
      </c>
      <c r="K12" s="697"/>
      <c r="L12" s="695"/>
      <c r="M12" s="694" t="e">
        <f t="shared" si="2"/>
        <v>#DIV/0!</v>
      </c>
      <c r="N12" s="693">
        <f t="shared" si="3"/>
        <v>0</v>
      </c>
      <c r="O12" s="692" t="e">
        <f t="shared" si="4"/>
        <v>#DIV/0!</v>
      </c>
      <c r="P12" s="691" t="e">
        <f t="shared" si="5"/>
        <v>#DIV/0!</v>
      </c>
      <c r="Q12" s="690" t="e">
        <f t="shared" si="6"/>
        <v>#DIV/0!</v>
      </c>
      <c r="R12" s="665"/>
      <c r="S12" s="665"/>
    </row>
    <row r="13" spans="1:19" x14ac:dyDescent="0.4">
      <c r="A13" s="701"/>
      <c r="B13" s="701"/>
      <c r="C13" s="700" t="s">
        <v>372</v>
      </c>
      <c r="D13" s="698"/>
      <c r="E13" s="698"/>
      <c r="F13" s="688" t="s">
        <v>366</v>
      </c>
      <c r="G13" s="697">
        <v>842</v>
      </c>
      <c r="H13" s="695">
        <v>733</v>
      </c>
      <c r="I13" s="694">
        <f t="shared" si="0"/>
        <v>1.1487039563437926</v>
      </c>
      <c r="J13" s="693">
        <f t="shared" si="1"/>
        <v>109</v>
      </c>
      <c r="K13" s="697">
        <v>1360</v>
      </c>
      <c r="L13" s="695">
        <v>1224</v>
      </c>
      <c r="M13" s="694">
        <f t="shared" si="2"/>
        <v>1.1111111111111112</v>
      </c>
      <c r="N13" s="693">
        <f t="shared" si="3"/>
        <v>136</v>
      </c>
      <c r="O13" s="692">
        <f t="shared" si="4"/>
        <v>0.61911764705882355</v>
      </c>
      <c r="P13" s="691">
        <f t="shared" si="5"/>
        <v>0.59885620915032678</v>
      </c>
      <c r="Q13" s="690">
        <f t="shared" si="6"/>
        <v>2.0261437908496771E-2</v>
      </c>
      <c r="R13" s="665"/>
      <c r="S13" s="665"/>
    </row>
    <row r="14" spans="1:19" x14ac:dyDescent="0.4">
      <c r="A14" s="701"/>
      <c r="B14" s="701"/>
      <c r="C14" s="700" t="s">
        <v>389</v>
      </c>
      <c r="D14" s="698"/>
      <c r="E14" s="698"/>
      <c r="F14" s="702"/>
      <c r="G14" s="697"/>
      <c r="H14" s="695"/>
      <c r="I14" s="694" t="e">
        <f t="shared" si="0"/>
        <v>#DIV/0!</v>
      </c>
      <c r="J14" s="693">
        <f t="shared" si="1"/>
        <v>0</v>
      </c>
      <c r="K14" s="697"/>
      <c r="L14" s="695"/>
      <c r="M14" s="694" t="e">
        <f t="shared" si="2"/>
        <v>#DIV/0!</v>
      </c>
      <c r="N14" s="693">
        <f t="shared" si="3"/>
        <v>0</v>
      </c>
      <c r="O14" s="692" t="e">
        <f t="shared" si="4"/>
        <v>#DIV/0!</v>
      </c>
      <c r="P14" s="691" t="e">
        <f t="shared" si="5"/>
        <v>#DIV/0!</v>
      </c>
      <c r="Q14" s="690" t="e">
        <f t="shared" si="6"/>
        <v>#DIV/0!</v>
      </c>
      <c r="R14" s="665"/>
      <c r="S14" s="665"/>
    </row>
    <row r="15" spans="1:19" x14ac:dyDescent="0.4">
      <c r="A15" s="701"/>
      <c r="B15" s="701"/>
      <c r="C15" s="700" t="s">
        <v>371</v>
      </c>
      <c r="D15" s="698"/>
      <c r="E15" s="698"/>
      <c r="F15" s="702"/>
      <c r="G15" s="697"/>
      <c r="H15" s="695"/>
      <c r="I15" s="694" t="e">
        <f t="shared" si="0"/>
        <v>#DIV/0!</v>
      </c>
      <c r="J15" s="693">
        <f t="shared" si="1"/>
        <v>0</v>
      </c>
      <c r="K15" s="697"/>
      <c r="L15" s="695"/>
      <c r="M15" s="694" t="e">
        <f t="shared" si="2"/>
        <v>#DIV/0!</v>
      </c>
      <c r="N15" s="693">
        <f t="shared" si="3"/>
        <v>0</v>
      </c>
      <c r="O15" s="692" t="e">
        <f t="shared" si="4"/>
        <v>#DIV/0!</v>
      </c>
      <c r="P15" s="691" t="e">
        <f t="shared" si="5"/>
        <v>#DIV/0!</v>
      </c>
      <c r="Q15" s="690" t="e">
        <f t="shared" si="6"/>
        <v>#DIV/0!</v>
      </c>
      <c r="R15" s="665"/>
      <c r="S15" s="665"/>
    </row>
    <row r="16" spans="1:19" x14ac:dyDescent="0.4">
      <c r="A16" s="701"/>
      <c r="B16" s="701"/>
      <c r="C16" s="677" t="s">
        <v>398</v>
      </c>
      <c r="D16" s="675"/>
      <c r="E16" s="675"/>
      <c r="F16" s="717"/>
      <c r="G16" s="673"/>
      <c r="H16" s="671"/>
      <c r="I16" s="670" t="e">
        <f t="shared" si="0"/>
        <v>#DIV/0!</v>
      </c>
      <c r="J16" s="669">
        <f t="shared" si="1"/>
        <v>0</v>
      </c>
      <c r="K16" s="673"/>
      <c r="L16" s="671"/>
      <c r="M16" s="670" t="e">
        <f t="shared" si="2"/>
        <v>#DIV/0!</v>
      </c>
      <c r="N16" s="669">
        <f t="shared" si="3"/>
        <v>0</v>
      </c>
      <c r="O16" s="668" t="e">
        <f t="shared" si="4"/>
        <v>#DIV/0!</v>
      </c>
      <c r="P16" s="667" t="e">
        <f t="shared" si="5"/>
        <v>#DIV/0!</v>
      </c>
      <c r="Q16" s="666" t="e">
        <f t="shared" si="6"/>
        <v>#DIV/0!</v>
      </c>
      <c r="R16" s="665"/>
      <c r="S16" s="665"/>
    </row>
    <row r="17" spans="1:19" x14ac:dyDescent="0.4">
      <c r="A17" s="701"/>
      <c r="B17" s="687" t="s">
        <v>397</v>
      </c>
      <c r="C17" s="686"/>
      <c r="D17" s="686"/>
      <c r="E17" s="686"/>
      <c r="F17" s="703"/>
      <c r="G17" s="685">
        <f>SUM(G18:G36)</f>
        <v>22822</v>
      </c>
      <c r="H17" s="684">
        <f>SUM(H18:H36)</f>
        <v>21540</v>
      </c>
      <c r="I17" s="683">
        <f t="shared" si="0"/>
        <v>1.0595171773444754</v>
      </c>
      <c r="J17" s="682">
        <f t="shared" si="1"/>
        <v>1282</v>
      </c>
      <c r="K17" s="685">
        <f>SUM(K18:K36)</f>
        <v>29075</v>
      </c>
      <c r="L17" s="684">
        <f>SUM(L18:L36)</f>
        <v>28720</v>
      </c>
      <c r="M17" s="683">
        <f t="shared" si="2"/>
        <v>1.0123607242339834</v>
      </c>
      <c r="N17" s="682">
        <f t="shared" si="3"/>
        <v>355</v>
      </c>
      <c r="O17" s="681">
        <f t="shared" si="4"/>
        <v>0.78493551160791053</v>
      </c>
      <c r="P17" s="680">
        <f t="shared" si="5"/>
        <v>0.75</v>
      </c>
      <c r="Q17" s="679">
        <f t="shared" si="6"/>
        <v>3.493551160791053E-2</v>
      </c>
      <c r="R17" s="665"/>
      <c r="S17" s="665"/>
    </row>
    <row r="18" spans="1:19" x14ac:dyDescent="0.4">
      <c r="A18" s="701"/>
      <c r="B18" s="701"/>
      <c r="C18" s="700" t="s">
        <v>378</v>
      </c>
      <c r="D18" s="698"/>
      <c r="E18" s="698"/>
      <c r="F18" s="702"/>
      <c r="G18" s="697"/>
      <c r="H18" s="695"/>
      <c r="I18" s="694" t="e">
        <f t="shared" si="0"/>
        <v>#DIV/0!</v>
      </c>
      <c r="J18" s="693">
        <f t="shared" si="1"/>
        <v>0</v>
      </c>
      <c r="K18" s="697"/>
      <c r="L18" s="695"/>
      <c r="M18" s="694" t="e">
        <f t="shared" si="2"/>
        <v>#DIV/0!</v>
      </c>
      <c r="N18" s="693">
        <f t="shared" si="3"/>
        <v>0</v>
      </c>
      <c r="O18" s="692" t="e">
        <f t="shared" si="4"/>
        <v>#DIV/0!</v>
      </c>
      <c r="P18" s="691" t="e">
        <f t="shared" si="5"/>
        <v>#DIV/0!</v>
      </c>
      <c r="Q18" s="690" t="e">
        <f t="shared" si="6"/>
        <v>#DIV/0!</v>
      </c>
      <c r="R18" s="665"/>
      <c r="S18" s="665"/>
    </row>
    <row r="19" spans="1:19" x14ac:dyDescent="0.4">
      <c r="A19" s="701"/>
      <c r="B19" s="701"/>
      <c r="C19" s="700" t="s">
        <v>105</v>
      </c>
      <c r="D19" s="698"/>
      <c r="E19" s="698"/>
      <c r="F19" s="688" t="s">
        <v>366</v>
      </c>
      <c r="G19" s="697">
        <v>3623</v>
      </c>
      <c r="H19" s="695">
        <v>3224</v>
      </c>
      <c r="I19" s="694">
        <f t="shared" si="0"/>
        <v>1.123759305210918</v>
      </c>
      <c r="J19" s="693">
        <f t="shared" si="1"/>
        <v>399</v>
      </c>
      <c r="K19" s="697">
        <v>4390</v>
      </c>
      <c r="L19" s="695">
        <v>4390</v>
      </c>
      <c r="M19" s="694">
        <f t="shared" si="2"/>
        <v>1</v>
      </c>
      <c r="N19" s="693">
        <f t="shared" si="3"/>
        <v>0</v>
      </c>
      <c r="O19" s="692">
        <f t="shared" si="4"/>
        <v>0.82528473804100233</v>
      </c>
      <c r="P19" s="691">
        <f t="shared" si="5"/>
        <v>0.73439635535307513</v>
      </c>
      <c r="Q19" s="690">
        <f t="shared" si="6"/>
        <v>9.0888382687927205E-2</v>
      </c>
      <c r="R19" s="665"/>
      <c r="S19" s="665"/>
    </row>
    <row r="20" spans="1:19" x14ac:dyDescent="0.4">
      <c r="A20" s="701"/>
      <c r="B20" s="701"/>
      <c r="C20" s="700" t="s">
        <v>377</v>
      </c>
      <c r="D20" s="698"/>
      <c r="E20" s="698"/>
      <c r="F20" s="688" t="s">
        <v>366</v>
      </c>
      <c r="G20" s="697">
        <v>7087</v>
      </c>
      <c r="H20" s="695">
        <v>6102</v>
      </c>
      <c r="I20" s="694">
        <f t="shared" si="0"/>
        <v>1.1614224844313339</v>
      </c>
      <c r="J20" s="693">
        <f t="shared" si="1"/>
        <v>985</v>
      </c>
      <c r="K20" s="697">
        <v>8715</v>
      </c>
      <c r="L20" s="695">
        <v>8700</v>
      </c>
      <c r="M20" s="694">
        <f t="shared" si="2"/>
        <v>1.0017241379310344</v>
      </c>
      <c r="N20" s="693">
        <f t="shared" si="3"/>
        <v>15</v>
      </c>
      <c r="O20" s="692">
        <f t="shared" si="4"/>
        <v>0.81319563970166375</v>
      </c>
      <c r="P20" s="691">
        <f t="shared" si="5"/>
        <v>0.70137931034482759</v>
      </c>
      <c r="Q20" s="690">
        <f t="shared" si="6"/>
        <v>0.11181632935683616</v>
      </c>
      <c r="R20" s="665"/>
      <c r="S20" s="665"/>
    </row>
    <row r="21" spans="1:19" x14ac:dyDescent="0.4">
      <c r="A21" s="701"/>
      <c r="B21" s="701"/>
      <c r="C21" s="700" t="s">
        <v>378</v>
      </c>
      <c r="D21" s="699" t="s">
        <v>171</v>
      </c>
      <c r="E21" s="698" t="s">
        <v>370</v>
      </c>
      <c r="F21" s="688" t="s">
        <v>366</v>
      </c>
      <c r="G21" s="697">
        <v>2348</v>
      </c>
      <c r="H21" s="695">
        <v>2579</v>
      </c>
      <c r="I21" s="694">
        <f t="shared" si="0"/>
        <v>0.91043039937960446</v>
      </c>
      <c r="J21" s="693">
        <f t="shared" si="1"/>
        <v>-231</v>
      </c>
      <c r="K21" s="697">
        <v>2900</v>
      </c>
      <c r="L21" s="695">
        <v>2950</v>
      </c>
      <c r="M21" s="694">
        <f t="shared" si="2"/>
        <v>0.98305084745762716</v>
      </c>
      <c r="N21" s="693">
        <f t="shared" si="3"/>
        <v>-50</v>
      </c>
      <c r="O21" s="692">
        <f t="shared" si="4"/>
        <v>0.80965517241379314</v>
      </c>
      <c r="P21" s="691">
        <f t="shared" si="5"/>
        <v>0.8742372881355932</v>
      </c>
      <c r="Q21" s="690">
        <f t="shared" si="6"/>
        <v>-6.458211572180006E-2</v>
      </c>
      <c r="R21" s="665"/>
      <c r="S21" s="665"/>
    </row>
    <row r="22" spans="1:19" x14ac:dyDescent="0.4">
      <c r="A22" s="701"/>
      <c r="B22" s="701"/>
      <c r="C22" s="700" t="s">
        <v>378</v>
      </c>
      <c r="D22" s="699" t="s">
        <v>171</v>
      </c>
      <c r="E22" s="698" t="s">
        <v>395</v>
      </c>
      <c r="F22" s="688" t="s">
        <v>366</v>
      </c>
      <c r="G22" s="697">
        <v>1202</v>
      </c>
      <c r="H22" s="695">
        <v>1140</v>
      </c>
      <c r="I22" s="694">
        <f t="shared" si="0"/>
        <v>1.0543859649122806</v>
      </c>
      <c r="J22" s="693">
        <f t="shared" si="1"/>
        <v>62</v>
      </c>
      <c r="K22" s="697">
        <v>1485</v>
      </c>
      <c r="L22" s="695">
        <v>1450</v>
      </c>
      <c r="M22" s="694">
        <f t="shared" si="2"/>
        <v>1.0241379310344827</v>
      </c>
      <c r="N22" s="693">
        <f t="shared" si="3"/>
        <v>35</v>
      </c>
      <c r="O22" s="692">
        <f t="shared" si="4"/>
        <v>0.80942760942760938</v>
      </c>
      <c r="P22" s="691">
        <f t="shared" si="5"/>
        <v>0.78620689655172415</v>
      </c>
      <c r="Q22" s="690">
        <f t="shared" si="6"/>
        <v>2.322071287588523E-2</v>
      </c>
      <c r="R22" s="665"/>
      <c r="S22" s="665"/>
    </row>
    <row r="23" spans="1:19" x14ac:dyDescent="0.4">
      <c r="A23" s="701"/>
      <c r="B23" s="701"/>
      <c r="C23" s="700" t="s">
        <v>378</v>
      </c>
      <c r="D23" s="699" t="s">
        <v>171</v>
      </c>
      <c r="E23" s="698" t="s">
        <v>396</v>
      </c>
      <c r="F23" s="688" t="s">
        <v>375</v>
      </c>
      <c r="G23" s="697"/>
      <c r="H23" s="695"/>
      <c r="I23" s="694" t="e">
        <f t="shared" si="0"/>
        <v>#DIV/0!</v>
      </c>
      <c r="J23" s="693">
        <f t="shared" si="1"/>
        <v>0</v>
      </c>
      <c r="K23" s="697"/>
      <c r="L23" s="695"/>
      <c r="M23" s="694" t="e">
        <f t="shared" si="2"/>
        <v>#DIV/0!</v>
      </c>
      <c r="N23" s="693">
        <f t="shared" si="3"/>
        <v>0</v>
      </c>
      <c r="O23" s="692" t="e">
        <f t="shared" si="4"/>
        <v>#DIV/0!</v>
      </c>
      <c r="P23" s="691" t="e">
        <f t="shared" si="5"/>
        <v>#DIV/0!</v>
      </c>
      <c r="Q23" s="690" t="e">
        <f t="shared" si="6"/>
        <v>#DIV/0!</v>
      </c>
      <c r="R23" s="665"/>
      <c r="S23" s="665"/>
    </row>
    <row r="24" spans="1:19" x14ac:dyDescent="0.4">
      <c r="A24" s="701"/>
      <c r="B24" s="701"/>
      <c r="C24" s="700" t="s">
        <v>105</v>
      </c>
      <c r="D24" s="699" t="s">
        <v>171</v>
      </c>
      <c r="E24" s="698" t="s">
        <v>370</v>
      </c>
      <c r="F24" s="688" t="s">
        <v>366</v>
      </c>
      <c r="G24" s="697">
        <v>1172</v>
      </c>
      <c r="H24" s="695">
        <v>1157</v>
      </c>
      <c r="I24" s="694">
        <f t="shared" si="0"/>
        <v>1.0129645635263613</v>
      </c>
      <c r="J24" s="693">
        <f t="shared" si="1"/>
        <v>15</v>
      </c>
      <c r="K24" s="697">
        <v>1495</v>
      </c>
      <c r="L24" s="695">
        <v>1475</v>
      </c>
      <c r="M24" s="694">
        <f t="shared" si="2"/>
        <v>1.0135593220338983</v>
      </c>
      <c r="N24" s="693">
        <f t="shared" si="3"/>
        <v>20</v>
      </c>
      <c r="O24" s="692">
        <f t="shared" si="4"/>
        <v>0.78394648829431435</v>
      </c>
      <c r="P24" s="691">
        <f t="shared" si="5"/>
        <v>0.78440677966101691</v>
      </c>
      <c r="Q24" s="690">
        <f t="shared" si="6"/>
        <v>-4.6029136670255877E-4</v>
      </c>
      <c r="R24" s="665"/>
      <c r="S24" s="665"/>
    </row>
    <row r="25" spans="1:19" x14ac:dyDescent="0.4">
      <c r="A25" s="701"/>
      <c r="B25" s="701"/>
      <c r="C25" s="700" t="s">
        <v>105</v>
      </c>
      <c r="D25" s="699" t="s">
        <v>171</v>
      </c>
      <c r="E25" s="698" t="s">
        <v>395</v>
      </c>
      <c r="F25" s="702"/>
      <c r="G25" s="697"/>
      <c r="H25" s="695"/>
      <c r="I25" s="694" t="e">
        <f t="shared" si="0"/>
        <v>#DIV/0!</v>
      </c>
      <c r="J25" s="693">
        <f t="shared" si="1"/>
        <v>0</v>
      </c>
      <c r="K25" s="697"/>
      <c r="L25" s="695"/>
      <c r="M25" s="694" t="e">
        <f t="shared" si="2"/>
        <v>#DIV/0!</v>
      </c>
      <c r="N25" s="693">
        <f t="shared" si="3"/>
        <v>0</v>
      </c>
      <c r="O25" s="692" t="e">
        <f t="shared" si="4"/>
        <v>#DIV/0!</v>
      </c>
      <c r="P25" s="691" t="e">
        <f t="shared" si="5"/>
        <v>#DIV/0!</v>
      </c>
      <c r="Q25" s="690" t="e">
        <f t="shared" si="6"/>
        <v>#DIV/0!</v>
      </c>
      <c r="R25" s="665"/>
      <c r="S25" s="665"/>
    </row>
    <row r="26" spans="1:19" x14ac:dyDescent="0.4">
      <c r="A26" s="701"/>
      <c r="B26" s="701"/>
      <c r="C26" s="700" t="s">
        <v>371</v>
      </c>
      <c r="D26" s="699" t="s">
        <v>171</v>
      </c>
      <c r="E26" s="698" t="s">
        <v>370</v>
      </c>
      <c r="F26" s="702"/>
      <c r="G26" s="697"/>
      <c r="H26" s="695"/>
      <c r="I26" s="694" t="e">
        <f t="shared" si="0"/>
        <v>#DIV/0!</v>
      </c>
      <c r="J26" s="693">
        <f t="shared" si="1"/>
        <v>0</v>
      </c>
      <c r="K26" s="697"/>
      <c r="L26" s="695"/>
      <c r="M26" s="694" t="e">
        <f t="shared" si="2"/>
        <v>#DIV/0!</v>
      </c>
      <c r="N26" s="693">
        <f t="shared" si="3"/>
        <v>0</v>
      </c>
      <c r="O26" s="692" t="e">
        <f t="shared" si="4"/>
        <v>#DIV/0!</v>
      </c>
      <c r="P26" s="691" t="e">
        <f t="shared" si="5"/>
        <v>#DIV/0!</v>
      </c>
      <c r="Q26" s="690" t="e">
        <f t="shared" si="6"/>
        <v>#DIV/0!</v>
      </c>
      <c r="R26" s="665"/>
      <c r="S26" s="665"/>
    </row>
    <row r="27" spans="1:19" x14ac:dyDescent="0.4">
      <c r="A27" s="701"/>
      <c r="B27" s="701"/>
      <c r="C27" s="700" t="s">
        <v>373</v>
      </c>
      <c r="D27" s="699" t="s">
        <v>171</v>
      </c>
      <c r="E27" s="698" t="s">
        <v>370</v>
      </c>
      <c r="F27" s="702"/>
      <c r="G27" s="697"/>
      <c r="H27" s="695"/>
      <c r="I27" s="694" t="e">
        <f t="shared" si="0"/>
        <v>#DIV/0!</v>
      </c>
      <c r="J27" s="693">
        <f t="shared" si="1"/>
        <v>0</v>
      </c>
      <c r="K27" s="697"/>
      <c r="L27" s="695"/>
      <c r="M27" s="694" t="e">
        <f t="shared" si="2"/>
        <v>#DIV/0!</v>
      </c>
      <c r="N27" s="693">
        <f t="shared" si="3"/>
        <v>0</v>
      </c>
      <c r="O27" s="692" t="e">
        <f t="shared" si="4"/>
        <v>#DIV/0!</v>
      </c>
      <c r="P27" s="691" t="e">
        <f t="shared" si="5"/>
        <v>#DIV/0!</v>
      </c>
      <c r="Q27" s="690" t="e">
        <f t="shared" si="6"/>
        <v>#DIV/0!</v>
      </c>
      <c r="R27" s="665"/>
      <c r="S27" s="665"/>
    </row>
    <row r="28" spans="1:19" x14ac:dyDescent="0.4">
      <c r="A28" s="701"/>
      <c r="B28" s="701"/>
      <c r="C28" s="700" t="s">
        <v>389</v>
      </c>
      <c r="D28" s="698"/>
      <c r="E28" s="698"/>
      <c r="F28" s="702"/>
      <c r="G28" s="697"/>
      <c r="H28" s="695"/>
      <c r="I28" s="694" t="e">
        <f t="shared" si="0"/>
        <v>#DIV/0!</v>
      </c>
      <c r="J28" s="693">
        <f t="shared" si="1"/>
        <v>0</v>
      </c>
      <c r="K28" s="697"/>
      <c r="L28" s="695"/>
      <c r="M28" s="694" t="e">
        <f t="shared" si="2"/>
        <v>#DIV/0!</v>
      </c>
      <c r="N28" s="693">
        <f t="shared" si="3"/>
        <v>0</v>
      </c>
      <c r="O28" s="692" t="e">
        <f t="shared" si="4"/>
        <v>#DIV/0!</v>
      </c>
      <c r="P28" s="691" t="e">
        <f t="shared" si="5"/>
        <v>#DIV/0!</v>
      </c>
      <c r="Q28" s="690" t="e">
        <f t="shared" si="6"/>
        <v>#DIV/0!</v>
      </c>
      <c r="R28" s="665"/>
      <c r="S28" s="665"/>
    </row>
    <row r="29" spans="1:19" x14ac:dyDescent="0.4">
      <c r="A29" s="701"/>
      <c r="B29" s="701"/>
      <c r="C29" s="700" t="s">
        <v>120</v>
      </c>
      <c r="D29" s="698"/>
      <c r="E29" s="698"/>
      <c r="F29" s="702"/>
      <c r="G29" s="697"/>
      <c r="H29" s="695"/>
      <c r="I29" s="694" t="e">
        <f t="shared" si="0"/>
        <v>#DIV/0!</v>
      </c>
      <c r="J29" s="693">
        <f t="shared" si="1"/>
        <v>0</v>
      </c>
      <c r="K29" s="697"/>
      <c r="L29" s="695"/>
      <c r="M29" s="694" t="e">
        <f t="shared" si="2"/>
        <v>#DIV/0!</v>
      </c>
      <c r="N29" s="693">
        <f t="shared" si="3"/>
        <v>0</v>
      </c>
      <c r="O29" s="692" t="e">
        <f t="shared" si="4"/>
        <v>#DIV/0!</v>
      </c>
      <c r="P29" s="691" t="e">
        <f t="shared" si="5"/>
        <v>#DIV/0!</v>
      </c>
      <c r="Q29" s="690" t="e">
        <f t="shared" si="6"/>
        <v>#DIV/0!</v>
      </c>
      <c r="R29" s="665"/>
      <c r="S29" s="665"/>
    </row>
    <row r="30" spans="1:19" x14ac:dyDescent="0.4">
      <c r="A30" s="701"/>
      <c r="B30" s="701"/>
      <c r="C30" s="700" t="s">
        <v>119</v>
      </c>
      <c r="D30" s="698"/>
      <c r="E30" s="698"/>
      <c r="F30" s="702"/>
      <c r="G30" s="697"/>
      <c r="H30" s="695"/>
      <c r="I30" s="694" t="e">
        <f t="shared" si="0"/>
        <v>#DIV/0!</v>
      </c>
      <c r="J30" s="693">
        <f t="shared" si="1"/>
        <v>0</v>
      </c>
      <c r="K30" s="697"/>
      <c r="L30" s="695"/>
      <c r="M30" s="694" t="e">
        <f t="shared" si="2"/>
        <v>#DIV/0!</v>
      </c>
      <c r="N30" s="693">
        <f t="shared" si="3"/>
        <v>0</v>
      </c>
      <c r="O30" s="692" t="e">
        <f t="shared" si="4"/>
        <v>#DIV/0!</v>
      </c>
      <c r="P30" s="691" t="e">
        <f t="shared" si="5"/>
        <v>#DIV/0!</v>
      </c>
      <c r="Q30" s="690" t="e">
        <f t="shared" si="6"/>
        <v>#DIV/0!</v>
      </c>
      <c r="R30" s="665"/>
      <c r="S30" s="665"/>
    </row>
    <row r="31" spans="1:19" x14ac:dyDescent="0.4">
      <c r="A31" s="701"/>
      <c r="B31" s="701"/>
      <c r="C31" s="700" t="s">
        <v>118</v>
      </c>
      <c r="D31" s="698"/>
      <c r="E31" s="698"/>
      <c r="F31" s="688" t="s">
        <v>366</v>
      </c>
      <c r="G31" s="697">
        <v>1515</v>
      </c>
      <c r="H31" s="695">
        <v>1334</v>
      </c>
      <c r="I31" s="694">
        <f t="shared" si="0"/>
        <v>1.1356821589205397</v>
      </c>
      <c r="J31" s="693">
        <f t="shared" si="1"/>
        <v>181</v>
      </c>
      <c r="K31" s="697">
        <v>2905</v>
      </c>
      <c r="L31" s="695">
        <v>1450</v>
      </c>
      <c r="M31" s="694">
        <f t="shared" si="2"/>
        <v>2.0034482758620689</v>
      </c>
      <c r="N31" s="693">
        <f t="shared" si="3"/>
        <v>1455</v>
      </c>
      <c r="O31" s="692">
        <f t="shared" si="4"/>
        <v>0.52151462994836484</v>
      </c>
      <c r="P31" s="691">
        <f t="shared" si="5"/>
        <v>0.92</v>
      </c>
      <c r="Q31" s="690">
        <f t="shared" si="6"/>
        <v>-0.3984853700516352</v>
      </c>
      <c r="R31" s="665"/>
      <c r="S31" s="665"/>
    </row>
    <row r="32" spans="1:19" x14ac:dyDescent="0.4">
      <c r="A32" s="701"/>
      <c r="B32" s="701"/>
      <c r="C32" s="700" t="s">
        <v>117</v>
      </c>
      <c r="D32" s="698"/>
      <c r="E32" s="698"/>
      <c r="F32" s="702"/>
      <c r="G32" s="697"/>
      <c r="H32" s="695"/>
      <c r="I32" s="694" t="e">
        <f t="shared" si="0"/>
        <v>#DIV/0!</v>
      </c>
      <c r="J32" s="693">
        <f t="shared" si="1"/>
        <v>0</v>
      </c>
      <c r="K32" s="697"/>
      <c r="L32" s="695"/>
      <c r="M32" s="694" t="e">
        <f t="shared" si="2"/>
        <v>#DIV/0!</v>
      </c>
      <c r="N32" s="693">
        <f t="shared" si="3"/>
        <v>0</v>
      </c>
      <c r="O32" s="692" t="e">
        <f t="shared" si="4"/>
        <v>#DIV/0!</v>
      </c>
      <c r="P32" s="691" t="e">
        <f t="shared" si="5"/>
        <v>#DIV/0!</v>
      </c>
      <c r="Q32" s="690" t="e">
        <f t="shared" si="6"/>
        <v>#DIV/0!</v>
      </c>
      <c r="R32" s="665"/>
      <c r="S32" s="665"/>
    </row>
    <row r="33" spans="1:19" x14ac:dyDescent="0.4">
      <c r="A33" s="701"/>
      <c r="B33" s="701"/>
      <c r="C33" s="700" t="s">
        <v>116</v>
      </c>
      <c r="D33" s="698"/>
      <c r="E33" s="698"/>
      <c r="F33" s="688" t="s">
        <v>366</v>
      </c>
      <c r="G33" s="697">
        <v>749</v>
      </c>
      <c r="H33" s="695">
        <v>783</v>
      </c>
      <c r="I33" s="694">
        <f t="shared" si="0"/>
        <v>0.95657726692209455</v>
      </c>
      <c r="J33" s="693">
        <f t="shared" si="1"/>
        <v>-34</v>
      </c>
      <c r="K33" s="697">
        <v>1345</v>
      </c>
      <c r="L33" s="695">
        <v>1450</v>
      </c>
      <c r="M33" s="694">
        <f t="shared" si="2"/>
        <v>0.92758620689655169</v>
      </c>
      <c r="N33" s="693">
        <f t="shared" si="3"/>
        <v>-105</v>
      </c>
      <c r="O33" s="692">
        <f t="shared" si="4"/>
        <v>0.55687732342007434</v>
      </c>
      <c r="P33" s="691">
        <f t="shared" si="5"/>
        <v>0.54</v>
      </c>
      <c r="Q33" s="690">
        <f t="shared" si="6"/>
        <v>1.6877323420074308E-2</v>
      </c>
      <c r="R33" s="665"/>
      <c r="S33" s="665"/>
    </row>
    <row r="34" spans="1:19" x14ac:dyDescent="0.4">
      <c r="A34" s="701"/>
      <c r="B34" s="701"/>
      <c r="C34" s="700" t="s">
        <v>374</v>
      </c>
      <c r="D34" s="698"/>
      <c r="E34" s="698"/>
      <c r="F34" s="702"/>
      <c r="G34" s="697"/>
      <c r="H34" s="695"/>
      <c r="I34" s="694" t="e">
        <f t="shared" si="0"/>
        <v>#DIV/0!</v>
      </c>
      <c r="J34" s="693">
        <f t="shared" si="1"/>
        <v>0</v>
      </c>
      <c r="K34" s="697"/>
      <c r="L34" s="695"/>
      <c r="M34" s="694" t="e">
        <f t="shared" si="2"/>
        <v>#DIV/0!</v>
      </c>
      <c r="N34" s="693">
        <f t="shared" si="3"/>
        <v>0</v>
      </c>
      <c r="O34" s="692" t="e">
        <f t="shared" si="4"/>
        <v>#DIV/0!</v>
      </c>
      <c r="P34" s="691" t="e">
        <f t="shared" si="5"/>
        <v>#DIV/0!</v>
      </c>
      <c r="Q34" s="690" t="e">
        <f t="shared" si="6"/>
        <v>#DIV/0!</v>
      </c>
      <c r="R34" s="665"/>
      <c r="S34" s="665"/>
    </row>
    <row r="35" spans="1:19" x14ac:dyDescent="0.4">
      <c r="A35" s="701"/>
      <c r="B35" s="701"/>
      <c r="C35" s="700" t="s">
        <v>371</v>
      </c>
      <c r="D35" s="698"/>
      <c r="E35" s="698"/>
      <c r="F35" s="702"/>
      <c r="G35" s="697"/>
      <c r="H35" s="695"/>
      <c r="I35" s="694" t="e">
        <f t="shared" si="0"/>
        <v>#DIV/0!</v>
      </c>
      <c r="J35" s="693">
        <f t="shared" si="1"/>
        <v>0</v>
      </c>
      <c r="K35" s="697"/>
      <c r="L35" s="695"/>
      <c r="M35" s="694" t="e">
        <f t="shared" si="2"/>
        <v>#DIV/0!</v>
      </c>
      <c r="N35" s="693">
        <f t="shared" si="3"/>
        <v>0</v>
      </c>
      <c r="O35" s="692" t="e">
        <f t="shared" si="4"/>
        <v>#DIV/0!</v>
      </c>
      <c r="P35" s="691" t="e">
        <f t="shared" si="5"/>
        <v>#DIV/0!</v>
      </c>
      <c r="Q35" s="690" t="e">
        <f t="shared" si="6"/>
        <v>#DIV/0!</v>
      </c>
      <c r="R35" s="665"/>
      <c r="S35" s="665"/>
    </row>
    <row r="36" spans="1:19" x14ac:dyDescent="0.4">
      <c r="A36" s="701"/>
      <c r="B36" s="678"/>
      <c r="C36" s="677" t="s">
        <v>373</v>
      </c>
      <c r="D36" s="675"/>
      <c r="E36" s="675"/>
      <c r="F36" s="688" t="s">
        <v>366</v>
      </c>
      <c r="G36" s="673">
        <v>5126</v>
      </c>
      <c r="H36" s="671">
        <v>5221</v>
      </c>
      <c r="I36" s="670">
        <f t="shared" si="0"/>
        <v>0.98180425205899258</v>
      </c>
      <c r="J36" s="669">
        <f t="shared" si="1"/>
        <v>-95</v>
      </c>
      <c r="K36" s="673">
        <v>5840</v>
      </c>
      <c r="L36" s="671">
        <v>6855</v>
      </c>
      <c r="M36" s="670">
        <f t="shared" si="2"/>
        <v>0.85193289569657182</v>
      </c>
      <c r="N36" s="669">
        <f t="shared" si="3"/>
        <v>-1015</v>
      </c>
      <c r="O36" s="668">
        <f t="shared" si="4"/>
        <v>0.87773972602739725</v>
      </c>
      <c r="P36" s="667">
        <f t="shared" si="5"/>
        <v>0.76163384390955502</v>
      </c>
      <c r="Q36" s="666">
        <f t="shared" si="6"/>
        <v>0.11610588211784223</v>
      </c>
      <c r="R36" s="665"/>
      <c r="S36" s="665"/>
    </row>
    <row r="37" spans="1:19" x14ac:dyDescent="0.4">
      <c r="A37" s="701"/>
      <c r="B37" s="687" t="s">
        <v>394</v>
      </c>
      <c r="C37" s="686"/>
      <c r="D37" s="686"/>
      <c r="E37" s="686"/>
      <c r="F37" s="703"/>
      <c r="G37" s="685">
        <f>SUM(G38:G39)</f>
        <v>571</v>
      </c>
      <c r="H37" s="684">
        <f>SUM(H38:H39)</f>
        <v>431</v>
      </c>
      <c r="I37" s="683">
        <f t="shared" ref="I37:I68" si="7">G37/H37</f>
        <v>1.3248259860788862</v>
      </c>
      <c r="J37" s="682">
        <f t="shared" ref="J37:J69" si="8">G37-H37</f>
        <v>140</v>
      </c>
      <c r="K37" s="685">
        <f>SUM(K38:K39)</f>
        <v>890</v>
      </c>
      <c r="L37" s="684">
        <f>SUM(L38:L39)</f>
        <v>801</v>
      </c>
      <c r="M37" s="683">
        <f t="shared" ref="M37:M68" si="9">K37/L37</f>
        <v>1.1111111111111112</v>
      </c>
      <c r="N37" s="682">
        <f t="shared" ref="N37:N69" si="10">K37-L37</f>
        <v>89</v>
      </c>
      <c r="O37" s="681">
        <f t="shared" ref="O37:O69" si="11">G37/K37</f>
        <v>0.64157303370786511</v>
      </c>
      <c r="P37" s="680">
        <f t="shared" ref="P37:P69" si="12">H37/L37</f>
        <v>0.53807740324594255</v>
      </c>
      <c r="Q37" s="679">
        <f t="shared" ref="Q37:Q68" si="13">O37-P37</f>
        <v>0.10349563046192256</v>
      </c>
      <c r="R37" s="665"/>
      <c r="S37" s="665"/>
    </row>
    <row r="38" spans="1:19" x14ac:dyDescent="0.4">
      <c r="A38" s="701"/>
      <c r="B38" s="701"/>
      <c r="C38" s="700" t="s">
        <v>111</v>
      </c>
      <c r="D38" s="698"/>
      <c r="E38" s="698"/>
      <c r="F38" s="688" t="s">
        <v>366</v>
      </c>
      <c r="G38" s="697">
        <v>309</v>
      </c>
      <c r="H38" s="695">
        <v>249</v>
      </c>
      <c r="I38" s="694">
        <f t="shared" si="7"/>
        <v>1.2409638554216869</v>
      </c>
      <c r="J38" s="693">
        <f t="shared" si="8"/>
        <v>60</v>
      </c>
      <c r="K38" s="697">
        <v>528</v>
      </c>
      <c r="L38" s="695">
        <v>489</v>
      </c>
      <c r="M38" s="694">
        <f t="shared" si="9"/>
        <v>1.0797546012269938</v>
      </c>
      <c r="N38" s="693">
        <f t="shared" si="10"/>
        <v>39</v>
      </c>
      <c r="O38" s="692">
        <f t="shared" si="11"/>
        <v>0.58522727272727271</v>
      </c>
      <c r="P38" s="691">
        <f t="shared" si="12"/>
        <v>0.50920245398773001</v>
      </c>
      <c r="Q38" s="690">
        <f t="shared" si="13"/>
        <v>7.6024818739542699E-2</v>
      </c>
      <c r="R38" s="665"/>
      <c r="S38" s="665"/>
    </row>
    <row r="39" spans="1:19" x14ac:dyDescent="0.4">
      <c r="A39" s="678"/>
      <c r="B39" s="678"/>
      <c r="C39" s="716" t="s">
        <v>110</v>
      </c>
      <c r="D39" s="715"/>
      <c r="E39" s="715"/>
      <c r="F39" s="688" t="s">
        <v>366</v>
      </c>
      <c r="G39" s="714">
        <v>262</v>
      </c>
      <c r="H39" s="712">
        <v>182</v>
      </c>
      <c r="I39" s="711">
        <f t="shared" si="7"/>
        <v>1.4395604395604396</v>
      </c>
      <c r="J39" s="710">
        <f t="shared" si="8"/>
        <v>80</v>
      </c>
      <c r="K39" s="714">
        <v>362</v>
      </c>
      <c r="L39" s="712">
        <v>312</v>
      </c>
      <c r="M39" s="711">
        <f t="shared" si="9"/>
        <v>1.1602564102564104</v>
      </c>
      <c r="N39" s="710">
        <f t="shared" si="10"/>
        <v>50</v>
      </c>
      <c r="O39" s="709">
        <f t="shared" si="11"/>
        <v>0.72375690607734811</v>
      </c>
      <c r="P39" s="708">
        <f t="shared" si="12"/>
        <v>0.58333333333333337</v>
      </c>
      <c r="Q39" s="707">
        <f t="shared" si="13"/>
        <v>0.14042357274401474</v>
      </c>
      <c r="R39" s="665"/>
      <c r="S39" s="665"/>
    </row>
    <row r="40" spans="1:19" x14ac:dyDescent="0.4">
      <c r="A40" s="687" t="s">
        <v>393</v>
      </c>
      <c r="B40" s="686" t="s">
        <v>392</v>
      </c>
      <c r="C40" s="686"/>
      <c r="D40" s="686"/>
      <c r="E40" s="686"/>
      <c r="F40" s="703"/>
      <c r="G40" s="685">
        <f>SUM(G41,G64)</f>
        <v>90429</v>
      </c>
      <c r="H40" s="684">
        <f>SUM(H41,H64)</f>
        <v>85366</v>
      </c>
      <c r="I40" s="683">
        <f t="shared" si="7"/>
        <v>1.0593093268982967</v>
      </c>
      <c r="J40" s="682">
        <f t="shared" si="8"/>
        <v>5063</v>
      </c>
      <c r="K40" s="706">
        <f>SUM(K41,K64)</f>
        <v>125904</v>
      </c>
      <c r="L40" s="684">
        <f>SUM(L41,L64)</f>
        <v>118454</v>
      </c>
      <c r="M40" s="683">
        <f t="shared" si="9"/>
        <v>1.0628936127104192</v>
      </c>
      <c r="N40" s="682">
        <f t="shared" si="10"/>
        <v>7450</v>
      </c>
      <c r="O40" s="681">
        <f t="shared" si="11"/>
        <v>0.71823770491803274</v>
      </c>
      <c r="P40" s="680">
        <f t="shared" si="12"/>
        <v>0.72066793860908029</v>
      </c>
      <c r="Q40" s="679">
        <f t="shared" si="13"/>
        <v>-2.4302336910475564E-3</v>
      </c>
      <c r="R40" s="665"/>
      <c r="S40" s="665"/>
    </row>
    <row r="41" spans="1:19" x14ac:dyDescent="0.4">
      <c r="A41" s="705"/>
      <c r="B41" s="687" t="s">
        <v>391</v>
      </c>
      <c r="C41" s="686"/>
      <c r="D41" s="686"/>
      <c r="E41" s="686"/>
      <c r="F41" s="703"/>
      <c r="G41" s="685">
        <f>SUM(G42:G63)</f>
        <v>88945</v>
      </c>
      <c r="H41" s="684">
        <f>SUM(H42:H63)</f>
        <v>84156</v>
      </c>
      <c r="I41" s="683">
        <f t="shared" si="7"/>
        <v>1.0569062217786016</v>
      </c>
      <c r="J41" s="682">
        <f t="shared" si="8"/>
        <v>4789</v>
      </c>
      <c r="K41" s="685">
        <f>SUM(K42:K63)</f>
        <v>122673</v>
      </c>
      <c r="L41" s="684">
        <f>SUM(L42:L63)</f>
        <v>116740</v>
      </c>
      <c r="M41" s="683">
        <f t="shared" si="9"/>
        <v>1.0508223402432757</v>
      </c>
      <c r="N41" s="682">
        <f t="shared" si="10"/>
        <v>5933</v>
      </c>
      <c r="O41" s="681">
        <f t="shared" si="11"/>
        <v>0.725057673652719</v>
      </c>
      <c r="P41" s="680">
        <f t="shared" si="12"/>
        <v>0.72088401576152128</v>
      </c>
      <c r="Q41" s="679">
        <f t="shared" si="13"/>
        <v>4.173657891197724E-3</v>
      </c>
      <c r="R41" s="665"/>
      <c r="S41" s="665"/>
    </row>
    <row r="42" spans="1:19" x14ac:dyDescent="0.4">
      <c r="A42" s="701"/>
      <c r="B42" s="701"/>
      <c r="C42" s="700" t="s">
        <v>378</v>
      </c>
      <c r="D42" s="698"/>
      <c r="E42" s="698"/>
      <c r="F42" s="688" t="s">
        <v>366</v>
      </c>
      <c r="G42" s="697">
        <f>'３月（上旬～中旬）'!G42-'３月（上旬）'!G42</f>
        <v>35796</v>
      </c>
      <c r="H42" s="695">
        <f>'３月（上旬～中旬）'!H42-'３月（上旬）'!H42</f>
        <v>35732</v>
      </c>
      <c r="I42" s="694">
        <f t="shared" si="7"/>
        <v>1.0017911116086422</v>
      </c>
      <c r="J42" s="693">
        <f t="shared" si="8"/>
        <v>64</v>
      </c>
      <c r="K42" s="697">
        <f>'３月（上旬～中旬）'!K42-'３月（上旬）'!K42</f>
        <v>46000</v>
      </c>
      <c r="L42" s="695">
        <f>'３月（上旬～中旬）'!L42-'３月（上旬）'!L42</f>
        <v>44615</v>
      </c>
      <c r="M42" s="694">
        <f t="shared" si="9"/>
        <v>1.0310433710635436</v>
      </c>
      <c r="N42" s="693">
        <f t="shared" si="10"/>
        <v>1385</v>
      </c>
      <c r="O42" s="692">
        <f t="shared" si="11"/>
        <v>0.77817391304347827</v>
      </c>
      <c r="P42" s="691">
        <f t="shared" si="12"/>
        <v>0.80089655945309879</v>
      </c>
      <c r="Q42" s="690">
        <f t="shared" si="13"/>
        <v>-2.2722646409620517E-2</v>
      </c>
      <c r="R42" s="665"/>
      <c r="S42" s="665"/>
    </row>
    <row r="43" spans="1:19" x14ac:dyDescent="0.4">
      <c r="A43" s="701"/>
      <c r="B43" s="701"/>
      <c r="C43" s="700" t="s">
        <v>106</v>
      </c>
      <c r="D43" s="698"/>
      <c r="E43" s="698"/>
      <c r="F43" s="688" t="s">
        <v>366</v>
      </c>
      <c r="G43" s="697">
        <f>'３月（上旬～中旬）'!G43-'３月（上旬）'!G43</f>
        <v>6516</v>
      </c>
      <c r="H43" s="695">
        <f>'３月（上旬～中旬）'!H43-'３月（上旬）'!H43</f>
        <v>4115</v>
      </c>
      <c r="I43" s="694">
        <f t="shared" si="7"/>
        <v>1.5834750911300122</v>
      </c>
      <c r="J43" s="693">
        <f t="shared" si="8"/>
        <v>2401</v>
      </c>
      <c r="K43" s="696">
        <f>'３月（上旬～中旬）'!K43-'３月（上旬）'!K43</f>
        <v>10141</v>
      </c>
      <c r="L43" s="695">
        <f>'３月（上旬～中旬）'!L43-'３月（上旬）'!L43</f>
        <v>5140</v>
      </c>
      <c r="M43" s="694">
        <f t="shared" si="9"/>
        <v>1.9729571984435799</v>
      </c>
      <c r="N43" s="693">
        <f t="shared" si="10"/>
        <v>5001</v>
      </c>
      <c r="O43" s="692">
        <f t="shared" si="11"/>
        <v>0.64254018341386454</v>
      </c>
      <c r="P43" s="691">
        <f t="shared" si="12"/>
        <v>0.80058365758754868</v>
      </c>
      <c r="Q43" s="690">
        <f t="shared" si="13"/>
        <v>-0.15804347417368414</v>
      </c>
      <c r="R43" s="665"/>
      <c r="S43" s="665"/>
    </row>
    <row r="44" spans="1:19" x14ac:dyDescent="0.4">
      <c r="A44" s="701"/>
      <c r="B44" s="701"/>
      <c r="C44" s="700" t="s">
        <v>105</v>
      </c>
      <c r="D44" s="698"/>
      <c r="E44" s="698"/>
      <c r="F44" s="688" t="s">
        <v>366</v>
      </c>
      <c r="G44" s="697">
        <f>'３月（上旬～中旬）'!G44-'３月（上旬）'!G44</f>
        <v>5268</v>
      </c>
      <c r="H44" s="695">
        <f>'３月（上旬～中旬）'!H44-'３月（上旬）'!H44</f>
        <v>5240</v>
      </c>
      <c r="I44" s="694">
        <f t="shared" si="7"/>
        <v>1.0053435114503817</v>
      </c>
      <c r="J44" s="693">
        <f t="shared" si="8"/>
        <v>28</v>
      </c>
      <c r="K44" s="696">
        <f>'３月（上旬～中旬）'!K44-'３月（上旬）'!K44</f>
        <v>6830</v>
      </c>
      <c r="L44" s="695">
        <f>'３月（上旬～中旬）'!L44-'３月（上旬）'!L44</f>
        <v>8150</v>
      </c>
      <c r="M44" s="694">
        <f t="shared" si="9"/>
        <v>0.83803680981595097</v>
      </c>
      <c r="N44" s="693">
        <f t="shared" si="10"/>
        <v>-1320</v>
      </c>
      <c r="O44" s="692">
        <f t="shared" si="11"/>
        <v>0.77130307467057102</v>
      </c>
      <c r="P44" s="691">
        <f t="shared" si="12"/>
        <v>0.64294478527607357</v>
      </c>
      <c r="Q44" s="690">
        <f t="shared" si="13"/>
        <v>0.12835828939449745</v>
      </c>
      <c r="R44" s="665"/>
      <c r="S44" s="665"/>
    </row>
    <row r="45" spans="1:19" x14ac:dyDescent="0.4">
      <c r="A45" s="701"/>
      <c r="B45" s="701"/>
      <c r="C45" s="700" t="s">
        <v>371</v>
      </c>
      <c r="D45" s="698"/>
      <c r="E45" s="698"/>
      <c r="F45" s="688" t="s">
        <v>366</v>
      </c>
      <c r="G45" s="697">
        <f>'３月（上旬～中旬）'!G45-'３月（上旬）'!G45</f>
        <v>2483</v>
      </c>
      <c r="H45" s="695">
        <f>'３月（上旬～中旬）'!H45-'３月（上旬）'!H45</f>
        <v>3165</v>
      </c>
      <c r="I45" s="694">
        <f t="shared" si="7"/>
        <v>0.78451816745655611</v>
      </c>
      <c r="J45" s="693">
        <f t="shared" si="8"/>
        <v>-682</v>
      </c>
      <c r="K45" s="696">
        <f>'３月（上旬～中旬）'!K45-'３月（上旬）'!K45</f>
        <v>3609</v>
      </c>
      <c r="L45" s="695">
        <f>'３月（上旬～中旬）'!L45-'３月（上旬）'!L45</f>
        <v>6020</v>
      </c>
      <c r="M45" s="694">
        <f t="shared" si="9"/>
        <v>0.59950166112956815</v>
      </c>
      <c r="N45" s="693">
        <f t="shared" si="10"/>
        <v>-2411</v>
      </c>
      <c r="O45" s="692">
        <f t="shared" si="11"/>
        <v>0.68800221668052097</v>
      </c>
      <c r="P45" s="691">
        <f t="shared" si="12"/>
        <v>0.52574750830564787</v>
      </c>
      <c r="Q45" s="690">
        <f t="shared" si="13"/>
        <v>0.1622547083748731</v>
      </c>
      <c r="R45" s="665"/>
      <c r="S45" s="665"/>
    </row>
    <row r="46" spans="1:19" x14ac:dyDescent="0.4">
      <c r="A46" s="701"/>
      <c r="B46" s="701"/>
      <c r="C46" s="700" t="s">
        <v>373</v>
      </c>
      <c r="D46" s="698"/>
      <c r="E46" s="698"/>
      <c r="F46" s="688" t="s">
        <v>366</v>
      </c>
      <c r="G46" s="697">
        <f>'３月（上旬～中旬）'!G46-'３月（上旬）'!G46</f>
        <v>6096</v>
      </c>
      <c r="H46" s="695">
        <f>'３月（上旬～中旬）'!H46-'３月（上旬）'!H46</f>
        <v>5813</v>
      </c>
      <c r="I46" s="694">
        <f t="shared" si="7"/>
        <v>1.0486839841734044</v>
      </c>
      <c r="J46" s="693">
        <f t="shared" si="8"/>
        <v>283</v>
      </c>
      <c r="K46" s="696">
        <f>'３月（上旬～中旬）'!K46-'３月（上旬）'!K46</f>
        <v>8750</v>
      </c>
      <c r="L46" s="695">
        <f>'３月（上旬～中旬）'!L46-'３月（上旬）'!L46</f>
        <v>8124</v>
      </c>
      <c r="M46" s="694">
        <f t="shared" si="9"/>
        <v>1.0770556376169376</v>
      </c>
      <c r="N46" s="693">
        <f t="shared" si="10"/>
        <v>626</v>
      </c>
      <c r="O46" s="692">
        <f t="shared" si="11"/>
        <v>0.69668571428571424</v>
      </c>
      <c r="P46" s="691">
        <f t="shared" si="12"/>
        <v>0.71553421959625796</v>
      </c>
      <c r="Q46" s="690">
        <f t="shared" si="13"/>
        <v>-1.8848505310543717E-2</v>
      </c>
      <c r="R46" s="665"/>
      <c r="S46" s="665"/>
    </row>
    <row r="47" spans="1:19" x14ac:dyDescent="0.4">
      <c r="A47" s="701"/>
      <c r="B47" s="701"/>
      <c r="C47" s="700" t="s">
        <v>377</v>
      </c>
      <c r="D47" s="698"/>
      <c r="E47" s="698"/>
      <c r="F47" s="688" t="s">
        <v>366</v>
      </c>
      <c r="G47" s="697">
        <f>'３月（上旬～中旬）'!G47-'３月（上旬）'!G47</f>
        <v>11722</v>
      </c>
      <c r="H47" s="695">
        <f>'３月（上旬～中旬）'!H47-'３月（上旬）'!H47</f>
        <v>11734</v>
      </c>
      <c r="I47" s="694">
        <f t="shared" si="7"/>
        <v>0.9989773308334754</v>
      </c>
      <c r="J47" s="693">
        <f t="shared" si="8"/>
        <v>-12</v>
      </c>
      <c r="K47" s="696">
        <f>'３月（上旬～中旬）'!K47-'３月（上旬）'!K47</f>
        <v>14643</v>
      </c>
      <c r="L47" s="695">
        <f>'３月（上旬～中旬）'!L47-'３月（上旬）'!L47</f>
        <v>17779</v>
      </c>
      <c r="M47" s="694">
        <f t="shared" si="9"/>
        <v>0.82361212666629169</v>
      </c>
      <c r="N47" s="693">
        <f t="shared" si="10"/>
        <v>-3136</v>
      </c>
      <c r="O47" s="692">
        <f t="shared" si="11"/>
        <v>0.80051901932664071</v>
      </c>
      <c r="P47" s="691">
        <f t="shared" si="12"/>
        <v>0.65999212554136899</v>
      </c>
      <c r="Q47" s="690">
        <f t="shared" si="13"/>
        <v>0.14052689378527172</v>
      </c>
      <c r="R47" s="665"/>
      <c r="S47" s="665"/>
    </row>
    <row r="48" spans="1:19" x14ac:dyDescent="0.4">
      <c r="A48" s="701"/>
      <c r="B48" s="701"/>
      <c r="C48" s="700" t="s">
        <v>372</v>
      </c>
      <c r="D48" s="698"/>
      <c r="E48" s="698"/>
      <c r="F48" s="688" t="s">
        <v>366</v>
      </c>
      <c r="G48" s="697">
        <f>'３月（上旬～中旬）'!G48-'３月（上旬）'!G48</f>
        <v>1451</v>
      </c>
      <c r="H48" s="695">
        <f>'３月（上旬～中旬）'!H48-'３月（上旬）'!H48</f>
        <v>1370</v>
      </c>
      <c r="I48" s="694">
        <f t="shared" si="7"/>
        <v>1.0591240875912409</v>
      </c>
      <c r="J48" s="693">
        <f t="shared" si="8"/>
        <v>81</v>
      </c>
      <c r="K48" s="696">
        <f>'３月（上旬～中旬）'!K48-'３月（上旬）'!K48</f>
        <v>2700</v>
      </c>
      <c r="L48" s="695">
        <f>'３月（上旬～中旬）'!L48-'３月（上旬）'!L48</f>
        <v>2200</v>
      </c>
      <c r="M48" s="694">
        <f t="shared" si="9"/>
        <v>1.2272727272727273</v>
      </c>
      <c r="N48" s="693">
        <f t="shared" si="10"/>
        <v>500</v>
      </c>
      <c r="O48" s="692">
        <f t="shared" si="11"/>
        <v>0.53740740740740744</v>
      </c>
      <c r="P48" s="691">
        <f t="shared" si="12"/>
        <v>0.62272727272727268</v>
      </c>
      <c r="Q48" s="690">
        <f t="shared" si="13"/>
        <v>-8.531986531986524E-2</v>
      </c>
      <c r="R48" s="665"/>
      <c r="S48" s="665"/>
    </row>
    <row r="49" spans="1:19" x14ac:dyDescent="0.4">
      <c r="A49" s="701"/>
      <c r="B49" s="701"/>
      <c r="C49" s="700" t="s">
        <v>390</v>
      </c>
      <c r="D49" s="698"/>
      <c r="E49" s="698"/>
      <c r="F49" s="688" t="s">
        <v>366</v>
      </c>
      <c r="G49" s="697">
        <f>'３月（上旬～中旬）'!G49-'３月（上旬）'!G49</f>
        <v>1546</v>
      </c>
      <c r="H49" s="695">
        <f>'３月（上旬～中旬）'!H49-'３月（上旬）'!H49</f>
        <v>1591</v>
      </c>
      <c r="I49" s="694">
        <f t="shared" si="7"/>
        <v>0.97171590194846014</v>
      </c>
      <c r="J49" s="693">
        <f t="shared" si="8"/>
        <v>-45</v>
      </c>
      <c r="K49" s="696">
        <f>'３月（上旬～中旬）'!K49-'３月（上旬）'!K49</f>
        <v>1760</v>
      </c>
      <c r="L49" s="695">
        <f>'３月（上旬～中旬）'!L49-'３月（上旬）'!L49</f>
        <v>1760</v>
      </c>
      <c r="M49" s="694">
        <f t="shared" si="9"/>
        <v>1</v>
      </c>
      <c r="N49" s="693">
        <f t="shared" si="10"/>
        <v>0</v>
      </c>
      <c r="O49" s="692">
        <f t="shared" si="11"/>
        <v>0.87840909090909092</v>
      </c>
      <c r="P49" s="691">
        <f t="shared" si="12"/>
        <v>0.90397727272727268</v>
      </c>
      <c r="Q49" s="690">
        <f t="shared" si="13"/>
        <v>-2.5568181818181768E-2</v>
      </c>
      <c r="R49" s="665"/>
      <c r="S49" s="665"/>
    </row>
    <row r="50" spans="1:19" x14ac:dyDescent="0.4">
      <c r="A50" s="701"/>
      <c r="B50" s="701"/>
      <c r="C50" s="700" t="s">
        <v>389</v>
      </c>
      <c r="D50" s="698"/>
      <c r="E50" s="698"/>
      <c r="F50" s="688" t="s">
        <v>366</v>
      </c>
      <c r="G50" s="697">
        <f>'３月（上旬～中旬）'!G50-'３月（上旬）'!G50</f>
        <v>2317</v>
      </c>
      <c r="H50" s="695">
        <f>'３月（上旬～中旬）'!H50-'３月（上旬）'!H50</f>
        <v>2092</v>
      </c>
      <c r="I50" s="694">
        <f t="shared" si="7"/>
        <v>1.1075525812619502</v>
      </c>
      <c r="J50" s="693">
        <f t="shared" si="8"/>
        <v>225</v>
      </c>
      <c r="K50" s="696">
        <f>'３月（上旬～中旬）'!K50-'３月（上旬）'!K50</f>
        <v>2970</v>
      </c>
      <c r="L50" s="695">
        <f>'３月（上旬～中旬）'!L50-'３月（上旬）'!L50</f>
        <v>2700</v>
      </c>
      <c r="M50" s="694">
        <f t="shared" si="9"/>
        <v>1.1000000000000001</v>
      </c>
      <c r="N50" s="693">
        <f t="shared" si="10"/>
        <v>270</v>
      </c>
      <c r="O50" s="692">
        <f t="shared" si="11"/>
        <v>0.78013468013468013</v>
      </c>
      <c r="P50" s="691">
        <f t="shared" si="12"/>
        <v>0.77481481481481485</v>
      </c>
      <c r="Q50" s="690">
        <f t="shared" si="13"/>
        <v>5.3198653198652801E-3</v>
      </c>
      <c r="R50" s="665"/>
      <c r="S50" s="665"/>
    </row>
    <row r="51" spans="1:19" x14ac:dyDescent="0.4">
      <c r="A51" s="701"/>
      <c r="B51" s="701"/>
      <c r="C51" s="700" t="s">
        <v>388</v>
      </c>
      <c r="D51" s="698"/>
      <c r="E51" s="698"/>
      <c r="F51" s="688" t="s">
        <v>375</v>
      </c>
      <c r="G51" s="697">
        <f>'３月（上旬～中旬）'!G51-'３月（上旬）'!G51</f>
        <v>902</v>
      </c>
      <c r="H51" s="695">
        <f>'３月（上旬～中旬）'!H51-'３月（上旬）'!H51</f>
        <v>879</v>
      </c>
      <c r="I51" s="694">
        <f t="shared" si="7"/>
        <v>1.0261660978384528</v>
      </c>
      <c r="J51" s="693">
        <f t="shared" si="8"/>
        <v>23</v>
      </c>
      <c r="K51" s="696">
        <f>'３月（上旬～中旬）'!K51-'３月（上旬）'!K51</f>
        <v>1340</v>
      </c>
      <c r="L51" s="695">
        <f>'３月（上旬～中旬）'!L51-'３月（上旬）'!L51</f>
        <v>1260</v>
      </c>
      <c r="M51" s="694">
        <f t="shared" si="9"/>
        <v>1.0634920634920635</v>
      </c>
      <c r="N51" s="693">
        <f t="shared" si="10"/>
        <v>80</v>
      </c>
      <c r="O51" s="692">
        <f t="shared" si="11"/>
        <v>0.67313432835820897</v>
      </c>
      <c r="P51" s="691">
        <f t="shared" si="12"/>
        <v>0.69761904761904758</v>
      </c>
      <c r="Q51" s="690">
        <f t="shared" si="13"/>
        <v>-2.4484719260838617E-2</v>
      </c>
      <c r="R51" s="665"/>
      <c r="S51" s="665"/>
    </row>
    <row r="52" spans="1:19" x14ac:dyDescent="0.4">
      <c r="A52" s="701"/>
      <c r="B52" s="701"/>
      <c r="C52" s="700" t="s">
        <v>387</v>
      </c>
      <c r="D52" s="698"/>
      <c r="E52" s="698"/>
      <c r="F52" s="688" t="s">
        <v>366</v>
      </c>
      <c r="G52" s="697">
        <f>'３月（上旬～中旬）'!G52-'３月（上旬）'!G52</f>
        <v>903</v>
      </c>
      <c r="H52" s="695">
        <f>'３月（上旬～中旬）'!H52-'３月（上旬）'!H52</f>
        <v>1070</v>
      </c>
      <c r="I52" s="694">
        <f t="shared" si="7"/>
        <v>0.84392523364485983</v>
      </c>
      <c r="J52" s="693">
        <f t="shared" si="8"/>
        <v>-167</v>
      </c>
      <c r="K52" s="696">
        <f>'３月（上旬～中旬）'!K52-'３月（上旬）'!K52</f>
        <v>1760</v>
      </c>
      <c r="L52" s="695">
        <f>'３月（上旬～中旬）'!L52-'３月（上旬）'!L52</f>
        <v>1200</v>
      </c>
      <c r="M52" s="694">
        <f t="shared" si="9"/>
        <v>1.4666666666666666</v>
      </c>
      <c r="N52" s="693">
        <f t="shared" si="10"/>
        <v>560</v>
      </c>
      <c r="O52" s="692">
        <f t="shared" si="11"/>
        <v>0.51306818181818181</v>
      </c>
      <c r="P52" s="691">
        <f t="shared" si="12"/>
        <v>0.89166666666666672</v>
      </c>
      <c r="Q52" s="690">
        <f t="shared" si="13"/>
        <v>-0.37859848484848491</v>
      </c>
      <c r="R52" s="665"/>
      <c r="S52" s="665"/>
    </row>
    <row r="53" spans="1:19" x14ac:dyDescent="0.4">
      <c r="A53" s="701"/>
      <c r="B53" s="701"/>
      <c r="C53" s="700" t="s">
        <v>386</v>
      </c>
      <c r="D53" s="698"/>
      <c r="E53" s="698"/>
      <c r="F53" s="688" t="s">
        <v>366</v>
      </c>
      <c r="G53" s="697">
        <f>'３月（上旬～中旬）'!G53-'３月（上旬）'!G53</f>
        <v>1916</v>
      </c>
      <c r="H53" s="695">
        <f>'３月（上旬～中旬）'!H53-'３月（上旬）'!H53</f>
        <v>2046</v>
      </c>
      <c r="I53" s="694">
        <f t="shared" si="7"/>
        <v>0.93646138807429125</v>
      </c>
      <c r="J53" s="693">
        <f t="shared" si="8"/>
        <v>-130</v>
      </c>
      <c r="K53" s="696">
        <f>'３月（上旬～中旬）'!K53-'３月（上旬）'!K53</f>
        <v>2700</v>
      </c>
      <c r="L53" s="695">
        <f>'３月（上旬～中旬）'!L53-'３月（上旬）'!L53</f>
        <v>2700</v>
      </c>
      <c r="M53" s="694">
        <f t="shared" si="9"/>
        <v>1</v>
      </c>
      <c r="N53" s="693">
        <f t="shared" si="10"/>
        <v>0</v>
      </c>
      <c r="O53" s="692">
        <f t="shared" si="11"/>
        <v>0.70962962962962961</v>
      </c>
      <c r="P53" s="691">
        <f t="shared" si="12"/>
        <v>0.75777777777777777</v>
      </c>
      <c r="Q53" s="690">
        <f t="shared" si="13"/>
        <v>-4.8148148148148162E-2</v>
      </c>
      <c r="R53" s="665"/>
      <c r="S53" s="665"/>
    </row>
    <row r="54" spans="1:19" x14ac:dyDescent="0.4">
      <c r="A54" s="701"/>
      <c r="B54" s="701"/>
      <c r="C54" s="700" t="s">
        <v>385</v>
      </c>
      <c r="D54" s="698"/>
      <c r="E54" s="698"/>
      <c r="F54" s="688" t="s">
        <v>366</v>
      </c>
      <c r="G54" s="697">
        <f>'３月（上旬～中旬）'!G54-'３月（上旬）'!G54</f>
        <v>1278</v>
      </c>
      <c r="H54" s="695">
        <f>'３月（上旬～中旬）'!H54-'３月（上旬）'!H54</f>
        <v>1597</v>
      </c>
      <c r="I54" s="694">
        <f t="shared" si="7"/>
        <v>0.80025046963055735</v>
      </c>
      <c r="J54" s="693">
        <f t="shared" si="8"/>
        <v>-319</v>
      </c>
      <c r="K54" s="696">
        <f>'３月（上旬～中旬）'!K54-'３月（上旬）'!K54</f>
        <v>2700</v>
      </c>
      <c r="L54" s="695">
        <f>'３月（上旬～中旬）'!L54-'３月（上旬）'!L54</f>
        <v>2700</v>
      </c>
      <c r="M54" s="694">
        <f t="shared" si="9"/>
        <v>1</v>
      </c>
      <c r="N54" s="693">
        <f t="shared" si="10"/>
        <v>0</v>
      </c>
      <c r="O54" s="692">
        <f t="shared" si="11"/>
        <v>0.47333333333333333</v>
      </c>
      <c r="P54" s="691">
        <f t="shared" si="12"/>
        <v>0.5914814814814815</v>
      </c>
      <c r="Q54" s="690">
        <f t="shared" si="13"/>
        <v>-0.11814814814814817</v>
      </c>
      <c r="R54" s="665"/>
      <c r="S54" s="665"/>
    </row>
    <row r="55" spans="1:19" x14ac:dyDescent="0.4">
      <c r="A55" s="701"/>
      <c r="B55" s="701"/>
      <c r="C55" s="700" t="s">
        <v>120</v>
      </c>
      <c r="D55" s="698"/>
      <c r="E55" s="698"/>
      <c r="F55" s="688" t="s">
        <v>366</v>
      </c>
      <c r="G55" s="697">
        <f>'３月（上旬～中旬）'!G55-'３月（上旬）'!G55</f>
        <v>965</v>
      </c>
      <c r="H55" s="695">
        <f>'３月（上旬～中旬）'!H55-'３月（上旬）'!H55</f>
        <v>911</v>
      </c>
      <c r="I55" s="694">
        <f t="shared" si="7"/>
        <v>1.0592755214050493</v>
      </c>
      <c r="J55" s="693">
        <f t="shared" si="8"/>
        <v>54</v>
      </c>
      <c r="K55" s="696">
        <f>'３月（上旬～中旬）'!K55-'３月（上旬）'!K55</f>
        <v>1760</v>
      </c>
      <c r="L55" s="695">
        <f>'３月（上旬～中旬）'!L55-'３月（上旬）'!L55</f>
        <v>1260</v>
      </c>
      <c r="M55" s="694">
        <f t="shared" si="9"/>
        <v>1.3968253968253967</v>
      </c>
      <c r="N55" s="693">
        <f t="shared" si="10"/>
        <v>500</v>
      </c>
      <c r="O55" s="692">
        <f t="shared" si="11"/>
        <v>0.54829545454545459</v>
      </c>
      <c r="P55" s="691">
        <f t="shared" si="12"/>
        <v>0.723015873015873</v>
      </c>
      <c r="Q55" s="690">
        <f t="shared" si="13"/>
        <v>-0.17472041847041841</v>
      </c>
      <c r="R55" s="665"/>
      <c r="S55" s="665"/>
    </row>
    <row r="56" spans="1:19" x14ac:dyDescent="0.4">
      <c r="A56" s="701"/>
      <c r="B56" s="701"/>
      <c r="C56" s="700" t="s">
        <v>382</v>
      </c>
      <c r="D56" s="698"/>
      <c r="E56" s="698"/>
      <c r="F56" s="688" t="s">
        <v>366</v>
      </c>
      <c r="G56" s="697">
        <f>'３月（上旬～中旬）'!G56-'３月（上旬）'!G56</f>
        <v>1229</v>
      </c>
      <c r="H56" s="695">
        <f>'３月（上旬～中旬）'!H56-'３月（上旬）'!H56</f>
        <v>588</v>
      </c>
      <c r="I56" s="694">
        <f t="shared" si="7"/>
        <v>2.0901360544217686</v>
      </c>
      <c r="J56" s="693">
        <f t="shared" si="8"/>
        <v>641</v>
      </c>
      <c r="K56" s="696">
        <f>'３月（上旬～中旬）'!K56-'３月（上旬）'!K56</f>
        <v>1760</v>
      </c>
      <c r="L56" s="695">
        <f>'３月（上旬～中旬）'!L56-'３月（上旬）'!L56</f>
        <v>1074</v>
      </c>
      <c r="M56" s="694">
        <f t="shared" si="9"/>
        <v>1.638733705772812</v>
      </c>
      <c r="N56" s="693">
        <f t="shared" si="10"/>
        <v>686</v>
      </c>
      <c r="O56" s="692">
        <f t="shared" si="11"/>
        <v>0.6982954545454545</v>
      </c>
      <c r="P56" s="691">
        <f t="shared" si="12"/>
        <v>0.54748603351955305</v>
      </c>
      <c r="Q56" s="690">
        <f t="shared" si="13"/>
        <v>0.15080942102590145</v>
      </c>
      <c r="R56" s="665"/>
      <c r="S56" s="665"/>
    </row>
    <row r="57" spans="1:19" x14ac:dyDescent="0.4">
      <c r="A57" s="701"/>
      <c r="B57" s="701"/>
      <c r="C57" s="700" t="s">
        <v>381</v>
      </c>
      <c r="D57" s="698"/>
      <c r="E57" s="698"/>
      <c r="F57" s="688" t="s">
        <v>366</v>
      </c>
      <c r="G57" s="697">
        <f>'３月（上旬～中旬）'!G57-'３月（上旬）'!G57</f>
        <v>756</v>
      </c>
      <c r="H57" s="695">
        <f>'３月（上旬～中旬）'!H57-'３月（上旬）'!H57</f>
        <v>589</v>
      </c>
      <c r="I57" s="694">
        <f t="shared" si="7"/>
        <v>1.2835314091680814</v>
      </c>
      <c r="J57" s="693">
        <f t="shared" si="8"/>
        <v>167</v>
      </c>
      <c r="K57" s="696">
        <f>'３月（上旬～中旬）'!K57-'３月（上旬）'!K57</f>
        <v>1760</v>
      </c>
      <c r="L57" s="695">
        <f>'３月（上旬～中旬）'!L57-'３月（上旬）'!L57</f>
        <v>1190</v>
      </c>
      <c r="M57" s="694">
        <f t="shared" si="9"/>
        <v>1.4789915966386555</v>
      </c>
      <c r="N57" s="693">
        <f t="shared" si="10"/>
        <v>570</v>
      </c>
      <c r="O57" s="692">
        <f t="shared" si="11"/>
        <v>0.42954545454545456</v>
      </c>
      <c r="P57" s="691">
        <f t="shared" si="12"/>
        <v>0.49495798319327733</v>
      </c>
      <c r="Q57" s="690">
        <f t="shared" si="13"/>
        <v>-6.5412528647822765E-2</v>
      </c>
      <c r="R57" s="665"/>
      <c r="S57" s="665"/>
    </row>
    <row r="58" spans="1:19" x14ac:dyDescent="0.4">
      <c r="A58" s="701"/>
      <c r="B58" s="701"/>
      <c r="C58" s="700" t="s">
        <v>383</v>
      </c>
      <c r="D58" s="698"/>
      <c r="E58" s="698"/>
      <c r="F58" s="688" t="s">
        <v>366</v>
      </c>
      <c r="G58" s="697">
        <f>'３月（上旬～中旬）'!G58-'３月（上旬）'!G58</f>
        <v>838</v>
      </c>
      <c r="H58" s="695">
        <f>'３月（上旬～中旬）'!H58-'３月（上旬）'!H58</f>
        <v>775</v>
      </c>
      <c r="I58" s="694">
        <f t="shared" si="7"/>
        <v>1.0812903225806452</v>
      </c>
      <c r="J58" s="693">
        <f t="shared" si="8"/>
        <v>63</v>
      </c>
      <c r="K58" s="696">
        <f>'３月（上旬～中旬）'!K58-'３月（上旬）'!K58</f>
        <v>1200</v>
      </c>
      <c r="L58" s="695">
        <f>'３月（上旬～中旬）'!L58-'３月（上旬）'!L58</f>
        <v>1198</v>
      </c>
      <c r="M58" s="694">
        <f t="shared" si="9"/>
        <v>1.001669449081803</v>
      </c>
      <c r="N58" s="693">
        <f t="shared" si="10"/>
        <v>2</v>
      </c>
      <c r="O58" s="692">
        <f t="shared" si="11"/>
        <v>0.69833333333333336</v>
      </c>
      <c r="P58" s="691">
        <f t="shared" si="12"/>
        <v>0.64691151919866441</v>
      </c>
      <c r="Q58" s="690">
        <f t="shared" si="13"/>
        <v>5.1421814134668953E-2</v>
      </c>
      <c r="R58" s="665"/>
      <c r="S58" s="665"/>
    </row>
    <row r="59" spans="1:19" x14ac:dyDescent="0.4">
      <c r="A59" s="701"/>
      <c r="B59" s="701"/>
      <c r="C59" s="700" t="s">
        <v>380</v>
      </c>
      <c r="D59" s="698"/>
      <c r="E59" s="698"/>
      <c r="F59" s="688" t="s">
        <v>366</v>
      </c>
      <c r="G59" s="697">
        <f>'３月（上旬～中旬）'!G59-'３月（上旬）'!G59</f>
        <v>1921</v>
      </c>
      <c r="H59" s="695">
        <f>'３月（上旬～中旬）'!H59-'３月（上旬）'!H59</f>
        <v>1858</v>
      </c>
      <c r="I59" s="694">
        <f t="shared" si="7"/>
        <v>1.0339074273412272</v>
      </c>
      <c r="J59" s="693">
        <f t="shared" si="8"/>
        <v>63</v>
      </c>
      <c r="K59" s="696">
        <f>'３月（上旬～中旬）'!K59-'３月（上旬）'!K59</f>
        <v>4160</v>
      </c>
      <c r="L59" s="695">
        <f>'３月（上旬～中旬）'!L59-'３月（上旬）'!L59</f>
        <v>4150</v>
      </c>
      <c r="M59" s="694">
        <f t="shared" si="9"/>
        <v>1.0024096385542169</v>
      </c>
      <c r="N59" s="693">
        <f t="shared" si="10"/>
        <v>10</v>
      </c>
      <c r="O59" s="692">
        <f t="shared" si="11"/>
        <v>0.46177884615384618</v>
      </c>
      <c r="P59" s="691">
        <f t="shared" si="12"/>
        <v>0.44771084337349398</v>
      </c>
      <c r="Q59" s="690">
        <f t="shared" si="13"/>
        <v>1.4068002780352196E-2</v>
      </c>
      <c r="R59" s="665"/>
      <c r="S59" s="665"/>
    </row>
    <row r="60" spans="1:19" x14ac:dyDescent="0.4">
      <c r="A60" s="701"/>
      <c r="B60" s="701"/>
      <c r="C60" s="700" t="s">
        <v>378</v>
      </c>
      <c r="D60" s="699" t="s">
        <v>171</v>
      </c>
      <c r="E60" s="698" t="s">
        <v>370</v>
      </c>
      <c r="F60" s="688" t="s">
        <v>366</v>
      </c>
      <c r="G60" s="697">
        <f>'３月（上旬～中旬）'!G60-'３月（上旬）'!G60</f>
        <v>2257</v>
      </c>
      <c r="H60" s="695">
        <f>'３月（上旬～中旬）'!H60-'３月（上旬）'!H60</f>
        <v>0</v>
      </c>
      <c r="I60" s="694" t="e">
        <f t="shared" si="7"/>
        <v>#DIV/0!</v>
      </c>
      <c r="J60" s="693">
        <f t="shared" si="8"/>
        <v>2257</v>
      </c>
      <c r="K60" s="696">
        <f>'３月（上旬～中旬）'!K60-'３月（上旬）'!K60</f>
        <v>2700</v>
      </c>
      <c r="L60" s="695">
        <f>'３月（上旬～中旬）'!L60-'３月（上旬）'!L60</f>
        <v>0</v>
      </c>
      <c r="M60" s="694" t="e">
        <f t="shared" si="9"/>
        <v>#DIV/0!</v>
      </c>
      <c r="N60" s="693">
        <f t="shared" si="10"/>
        <v>2700</v>
      </c>
      <c r="O60" s="692">
        <f t="shared" si="11"/>
        <v>0.83592592592592596</v>
      </c>
      <c r="P60" s="691" t="e">
        <f t="shared" si="12"/>
        <v>#DIV/0!</v>
      </c>
      <c r="Q60" s="690" t="e">
        <f t="shared" si="13"/>
        <v>#DIV/0!</v>
      </c>
      <c r="R60" s="665"/>
      <c r="S60" s="665"/>
    </row>
    <row r="61" spans="1:19" x14ac:dyDescent="0.4">
      <c r="A61" s="701"/>
      <c r="B61" s="701"/>
      <c r="C61" s="700" t="s">
        <v>105</v>
      </c>
      <c r="D61" s="699" t="s">
        <v>171</v>
      </c>
      <c r="E61" s="698" t="s">
        <v>370</v>
      </c>
      <c r="F61" s="688" t="s">
        <v>366</v>
      </c>
      <c r="G61" s="697">
        <f>'３月（上旬～中旬）'!G61-'３月（上旬）'!G61</f>
        <v>1317</v>
      </c>
      <c r="H61" s="695">
        <f>'３月（上旬～中旬）'!H61-'３月（上旬）'!H61</f>
        <v>1529</v>
      </c>
      <c r="I61" s="694">
        <f t="shared" si="7"/>
        <v>0.86134728580771747</v>
      </c>
      <c r="J61" s="693">
        <f t="shared" si="8"/>
        <v>-212</v>
      </c>
      <c r="K61" s="696">
        <f>'３月（上旬～中旬）'!K61-'３月（上旬）'!K61</f>
        <v>1670</v>
      </c>
      <c r="L61" s="695">
        <f>'３月（上旬～中旬）'!L61-'３月（上旬）'!L61</f>
        <v>1760</v>
      </c>
      <c r="M61" s="694">
        <f t="shared" si="9"/>
        <v>0.94886363636363635</v>
      </c>
      <c r="N61" s="693">
        <f t="shared" si="10"/>
        <v>-90</v>
      </c>
      <c r="O61" s="692">
        <f t="shared" si="11"/>
        <v>0.78862275449101793</v>
      </c>
      <c r="P61" s="691">
        <f t="shared" si="12"/>
        <v>0.86875000000000002</v>
      </c>
      <c r="Q61" s="690">
        <f t="shared" si="13"/>
        <v>-8.0127245508982092E-2</v>
      </c>
      <c r="R61" s="665"/>
      <c r="S61" s="665"/>
    </row>
    <row r="62" spans="1:19" x14ac:dyDescent="0.4">
      <c r="A62" s="701"/>
      <c r="B62" s="701"/>
      <c r="C62" s="700" t="s">
        <v>373</v>
      </c>
      <c r="D62" s="699" t="s">
        <v>171</v>
      </c>
      <c r="E62" s="698" t="s">
        <v>370</v>
      </c>
      <c r="F62" s="688" t="s">
        <v>366</v>
      </c>
      <c r="G62" s="697">
        <f>'３月（上旬～中旬）'!G62-'３月（上旬）'!G62</f>
        <v>1468</v>
      </c>
      <c r="H62" s="695">
        <f>'３月（上旬～中旬）'!H62-'３月（上旬）'!H62</f>
        <v>1462</v>
      </c>
      <c r="I62" s="694">
        <f t="shared" si="7"/>
        <v>1.0041039671682626</v>
      </c>
      <c r="J62" s="693">
        <f t="shared" si="8"/>
        <v>6</v>
      </c>
      <c r="K62" s="696">
        <f>'３月（上旬～中旬）'!K62-'３月（上旬）'!K62</f>
        <v>1760</v>
      </c>
      <c r="L62" s="695">
        <f>'３月（上旬～中旬）'!L62-'３月（上旬）'!L62</f>
        <v>1760</v>
      </c>
      <c r="M62" s="694">
        <f t="shared" si="9"/>
        <v>1</v>
      </c>
      <c r="N62" s="693">
        <f t="shared" si="10"/>
        <v>0</v>
      </c>
      <c r="O62" s="692">
        <f t="shared" si="11"/>
        <v>0.83409090909090911</v>
      </c>
      <c r="P62" s="691">
        <f t="shared" si="12"/>
        <v>0.83068181818181819</v>
      </c>
      <c r="Q62" s="690">
        <f t="shared" si="13"/>
        <v>3.4090909090909172E-3</v>
      </c>
      <c r="R62" s="665"/>
      <c r="S62" s="665"/>
    </row>
    <row r="63" spans="1:19" x14ac:dyDescent="0.4">
      <c r="A63" s="701"/>
      <c r="B63" s="678"/>
      <c r="C63" s="677" t="s">
        <v>377</v>
      </c>
      <c r="D63" s="689" t="s">
        <v>171</v>
      </c>
      <c r="E63" s="675" t="s">
        <v>370</v>
      </c>
      <c r="F63" s="688" t="s">
        <v>375</v>
      </c>
      <c r="G63" s="673">
        <f>'３月（上旬～中旬）'!G63-'３月（上旬）'!G63</f>
        <v>0</v>
      </c>
      <c r="H63" s="671">
        <f>'３月（上旬～中旬）'!H63-'３月（上旬）'!H63</f>
        <v>0</v>
      </c>
      <c r="I63" s="670" t="e">
        <f t="shared" si="7"/>
        <v>#DIV/0!</v>
      </c>
      <c r="J63" s="669">
        <f t="shared" si="8"/>
        <v>0</v>
      </c>
      <c r="K63" s="672">
        <f>'３月（上旬～中旬）'!K63-'３月（上旬）'!K63</f>
        <v>0</v>
      </c>
      <c r="L63" s="671">
        <f>'３月（上旬～中旬）'!L63-'３月（上旬）'!L63</f>
        <v>0</v>
      </c>
      <c r="M63" s="670" t="e">
        <f t="shared" si="9"/>
        <v>#DIV/0!</v>
      </c>
      <c r="N63" s="669">
        <f t="shared" si="10"/>
        <v>0</v>
      </c>
      <c r="O63" s="668" t="e">
        <f t="shared" si="11"/>
        <v>#DIV/0!</v>
      </c>
      <c r="P63" s="667" t="e">
        <f t="shared" si="12"/>
        <v>#DIV/0!</v>
      </c>
      <c r="Q63" s="666" t="e">
        <f t="shared" si="13"/>
        <v>#DIV/0!</v>
      </c>
      <c r="R63" s="665"/>
      <c r="S63" s="665"/>
    </row>
    <row r="64" spans="1:19" x14ac:dyDescent="0.4">
      <c r="A64" s="701"/>
      <c r="B64" s="687" t="s">
        <v>384</v>
      </c>
      <c r="C64" s="686"/>
      <c r="D64" s="704"/>
      <c r="E64" s="686"/>
      <c r="F64" s="703"/>
      <c r="G64" s="685">
        <f>SUM(G65:G69)</f>
        <v>1484</v>
      </c>
      <c r="H64" s="684">
        <f>SUM(H65:H69)</f>
        <v>1210</v>
      </c>
      <c r="I64" s="683">
        <f t="shared" si="7"/>
        <v>1.2264462809917356</v>
      </c>
      <c r="J64" s="682">
        <f t="shared" si="8"/>
        <v>274</v>
      </c>
      <c r="K64" s="685">
        <f>SUM(K65:K69)</f>
        <v>3231</v>
      </c>
      <c r="L64" s="684">
        <f>SUM(L65:L69)</f>
        <v>1714</v>
      </c>
      <c r="M64" s="683">
        <f t="shared" si="9"/>
        <v>1.8850641773628938</v>
      </c>
      <c r="N64" s="682">
        <f t="shared" si="10"/>
        <v>1517</v>
      </c>
      <c r="O64" s="681">
        <f t="shared" si="11"/>
        <v>0.45930052615289385</v>
      </c>
      <c r="P64" s="680">
        <f t="shared" si="12"/>
        <v>0.70595099183197196</v>
      </c>
      <c r="Q64" s="679">
        <f t="shared" si="13"/>
        <v>-0.24665046567907811</v>
      </c>
      <c r="R64" s="665"/>
      <c r="S64" s="665"/>
    </row>
    <row r="65" spans="1:19" x14ac:dyDescent="0.4">
      <c r="A65" s="701"/>
      <c r="B65" s="701"/>
      <c r="C65" s="700" t="s">
        <v>383</v>
      </c>
      <c r="D65" s="698"/>
      <c r="E65" s="698"/>
      <c r="F65" s="688" t="s">
        <v>366</v>
      </c>
      <c r="G65" s="697">
        <v>297</v>
      </c>
      <c r="H65" s="695">
        <v>265</v>
      </c>
      <c r="I65" s="694">
        <f t="shared" si="7"/>
        <v>1.120754716981132</v>
      </c>
      <c r="J65" s="693">
        <f t="shared" si="8"/>
        <v>32</v>
      </c>
      <c r="K65" s="697">
        <v>540</v>
      </c>
      <c r="L65" s="695">
        <v>302</v>
      </c>
      <c r="M65" s="694">
        <f t="shared" si="9"/>
        <v>1.7880794701986755</v>
      </c>
      <c r="N65" s="693">
        <f t="shared" si="10"/>
        <v>238</v>
      </c>
      <c r="O65" s="692">
        <f t="shared" si="11"/>
        <v>0.55000000000000004</v>
      </c>
      <c r="P65" s="691">
        <f t="shared" si="12"/>
        <v>0.87748344370860931</v>
      </c>
      <c r="Q65" s="690">
        <f t="shared" si="13"/>
        <v>-0.32748344370860927</v>
      </c>
      <c r="R65" s="665"/>
      <c r="S65" s="665"/>
    </row>
    <row r="66" spans="1:19" x14ac:dyDescent="0.4">
      <c r="A66" s="701"/>
      <c r="B66" s="701"/>
      <c r="C66" s="700" t="s">
        <v>382</v>
      </c>
      <c r="D66" s="698"/>
      <c r="E66" s="698"/>
      <c r="F66" s="702"/>
      <c r="G66" s="697"/>
      <c r="H66" s="695">
        <v>274</v>
      </c>
      <c r="I66" s="694">
        <f t="shared" si="7"/>
        <v>0</v>
      </c>
      <c r="J66" s="693">
        <f t="shared" si="8"/>
        <v>-274</v>
      </c>
      <c r="K66" s="697"/>
      <c r="L66" s="695">
        <v>492</v>
      </c>
      <c r="M66" s="694">
        <f t="shared" si="9"/>
        <v>0</v>
      </c>
      <c r="N66" s="693">
        <f t="shared" si="10"/>
        <v>-492</v>
      </c>
      <c r="O66" s="692" t="e">
        <f t="shared" si="11"/>
        <v>#DIV/0!</v>
      </c>
      <c r="P66" s="691">
        <f t="shared" si="12"/>
        <v>0.55691056910569103</v>
      </c>
      <c r="Q66" s="690" t="e">
        <f t="shared" si="13"/>
        <v>#DIV/0!</v>
      </c>
      <c r="R66" s="665"/>
      <c r="S66" s="665"/>
    </row>
    <row r="67" spans="1:19" x14ac:dyDescent="0.4">
      <c r="A67" s="701"/>
      <c r="B67" s="701"/>
      <c r="C67" s="700" t="s">
        <v>381</v>
      </c>
      <c r="D67" s="698"/>
      <c r="E67" s="698"/>
      <c r="F67" s="702"/>
      <c r="G67" s="697"/>
      <c r="H67" s="695">
        <v>218</v>
      </c>
      <c r="I67" s="694">
        <f t="shared" si="7"/>
        <v>0</v>
      </c>
      <c r="J67" s="693">
        <f t="shared" si="8"/>
        <v>-218</v>
      </c>
      <c r="K67" s="697"/>
      <c r="L67" s="695">
        <v>310</v>
      </c>
      <c r="M67" s="694">
        <f t="shared" si="9"/>
        <v>0</v>
      </c>
      <c r="N67" s="693">
        <f t="shared" si="10"/>
        <v>-310</v>
      </c>
      <c r="O67" s="692" t="e">
        <f t="shared" si="11"/>
        <v>#DIV/0!</v>
      </c>
      <c r="P67" s="691">
        <f t="shared" si="12"/>
        <v>0.70322580645161292</v>
      </c>
      <c r="Q67" s="690" t="e">
        <f t="shared" si="13"/>
        <v>#DIV/0!</v>
      </c>
      <c r="R67" s="665"/>
      <c r="S67" s="665"/>
    </row>
    <row r="68" spans="1:19" x14ac:dyDescent="0.4">
      <c r="A68" s="701"/>
      <c r="B68" s="701"/>
      <c r="C68" s="700" t="s">
        <v>380</v>
      </c>
      <c r="D68" s="698"/>
      <c r="E68" s="698"/>
      <c r="F68" s="688" t="s">
        <v>366</v>
      </c>
      <c r="G68" s="697">
        <v>566</v>
      </c>
      <c r="H68" s="695">
        <v>453</v>
      </c>
      <c r="I68" s="694">
        <f t="shared" si="7"/>
        <v>1.249448123620309</v>
      </c>
      <c r="J68" s="693">
        <f t="shared" si="8"/>
        <v>113</v>
      </c>
      <c r="K68" s="697">
        <v>1080</v>
      </c>
      <c r="L68" s="695">
        <v>610</v>
      </c>
      <c r="M68" s="694">
        <f t="shared" si="9"/>
        <v>1.7704918032786885</v>
      </c>
      <c r="N68" s="693">
        <f t="shared" si="10"/>
        <v>470</v>
      </c>
      <c r="O68" s="692">
        <f t="shared" si="11"/>
        <v>0.52407407407407403</v>
      </c>
      <c r="P68" s="691">
        <f t="shared" si="12"/>
        <v>0.74262295081967211</v>
      </c>
      <c r="Q68" s="690">
        <f t="shared" si="13"/>
        <v>-0.21854887674559809</v>
      </c>
      <c r="R68" s="665"/>
      <c r="S68" s="665"/>
    </row>
    <row r="69" spans="1:19" x14ac:dyDescent="0.4">
      <c r="A69" s="678"/>
      <c r="B69" s="678"/>
      <c r="C69" s="677" t="s">
        <v>371</v>
      </c>
      <c r="D69" s="675"/>
      <c r="E69" s="675"/>
      <c r="F69" s="674" t="s">
        <v>366</v>
      </c>
      <c r="G69" s="673">
        <v>621</v>
      </c>
      <c r="H69" s="671"/>
      <c r="I69" s="670" t="e">
        <f t="shared" ref="I69" si="14">G69/H69</f>
        <v>#DIV/0!</v>
      </c>
      <c r="J69" s="669">
        <f t="shared" si="8"/>
        <v>621</v>
      </c>
      <c r="K69" s="673">
        <v>1611</v>
      </c>
      <c r="L69" s="671"/>
      <c r="M69" s="670" t="e">
        <f t="shared" ref="M69" si="15">K69/L69</f>
        <v>#DIV/0!</v>
      </c>
      <c r="N69" s="669">
        <f t="shared" si="10"/>
        <v>1611</v>
      </c>
      <c r="O69" s="668">
        <f t="shared" si="11"/>
        <v>0.38547486033519551</v>
      </c>
      <c r="P69" s="667" t="e">
        <f t="shared" si="12"/>
        <v>#DIV/0!</v>
      </c>
      <c r="Q69" s="666" t="e">
        <f t="shared" ref="Q69" si="16">O69-P69</f>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3:F4"/>
    <mergeCell ref="A2:B2"/>
    <mergeCell ref="Q3:Q4"/>
    <mergeCell ref="O2:Q2"/>
    <mergeCell ref="O3:O4"/>
    <mergeCell ref="P3:P4"/>
    <mergeCell ref="K2:N2"/>
    <mergeCell ref="K3:K4"/>
    <mergeCell ref="L3:L4"/>
    <mergeCell ref="M3:N3"/>
    <mergeCell ref="G2:J2"/>
    <mergeCell ref="I3:J3"/>
    <mergeCell ref="G3:G4"/>
    <mergeCell ref="H3:H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17" activePane="bottomRight" state="frozen"/>
      <selection sqref="A1:D1"/>
      <selection pane="topRight" sqref="A1:D1"/>
      <selection pane="bottomLeft" sqref="A1:D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３月（上旬～中旬）</v>
      </c>
      <c r="K1" s="13" t="s">
        <v>70</v>
      </c>
      <c r="L1" s="9"/>
      <c r="M1" s="9"/>
      <c r="N1" s="9"/>
      <c r="O1" s="9"/>
      <c r="P1" s="9"/>
      <c r="Q1" s="9"/>
    </row>
    <row r="2" spans="1:19" x14ac:dyDescent="0.4">
      <c r="A2" s="828">
        <f>'３月（上旬）'!A2:B2</f>
        <v>26</v>
      </c>
      <c r="B2" s="829"/>
      <c r="C2" s="2">
        <f>'３月（上旬）'!C2</f>
        <v>2014</v>
      </c>
      <c r="D2" s="3" t="s">
        <v>413</v>
      </c>
      <c r="E2" s="3">
        <f>'３月（中旬）'!E2</f>
        <v>3</v>
      </c>
      <c r="F2" s="3" t="s">
        <v>412</v>
      </c>
      <c r="G2" s="830" t="s">
        <v>535</v>
      </c>
      <c r="H2" s="829"/>
      <c r="I2" s="829"/>
      <c r="J2" s="831"/>
      <c r="K2" s="829" t="s">
        <v>410</v>
      </c>
      <c r="L2" s="829"/>
      <c r="M2" s="829"/>
      <c r="N2" s="829"/>
      <c r="O2" s="830" t="s">
        <v>409</v>
      </c>
      <c r="P2" s="829"/>
      <c r="Q2" s="832"/>
    </row>
    <row r="3" spans="1:19" x14ac:dyDescent="0.4">
      <c r="A3" s="961" t="s">
        <v>408</v>
      </c>
      <c r="B3" s="962"/>
      <c r="C3" s="962"/>
      <c r="D3" s="962"/>
      <c r="E3" s="962"/>
      <c r="F3" s="962"/>
      <c r="G3" s="957" t="s">
        <v>534</v>
      </c>
      <c r="H3" s="959" t="s">
        <v>533</v>
      </c>
      <c r="I3" s="955" t="s">
        <v>407</v>
      </c>
      <c r="J3" s="956"/>
      <c r="K3" s="967" t="str">
        <f>G3</f>
        <v>14'3/1-3/20</v>
      </c>
      <c r="L3" s="959" t="str">
        <f>H3</f>
        <v>13'3/1-3/20</v>
      </c>
      <c r="M3" s="955" t="s">
        <v>407</v>
      </c>
      <c r="N3" s="956"/>
      <c r="O3" s="963" t="str">
        <f>G3</f>
        <v>14'3/1-3/20</v>
      </c>
      <c r="P3" s="965" t="str">
        <f>H3</f>
        <v>13'3/1-3/20</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f>SUM(G6,G40)</f>
        <v>320105</v>
      </c>
      <c r="H5" s="723">
        <f>SUM(H6,H40)</f>
        <v>306488</v>
      </c>
      <c r="I5" s="722">
        <f t="shared" ref="I5:I36" si="0">G5/H5</f>
        <v>1.0444291456761765</v>
      </c>
      <c r="J5" s="721">
        <f t="shared" ref="J5:J36" si="1">G5-H5</f>
        <v>13617</v>
      </c>
      <c r="K5" s="724">
        <f>SUM(K6,K40)</f>
        <v>420888</v>
      </c>
      <c r="L5" s="723">
        <f>SUM(L6,L40)</f>
        <v>404894</v>
      </c>
      <c r="M5" s="722">
        <f t="shared" ref="M5:M36" si="2">K5/L5</f>
        <v>1.0395016967403814</v>
      </c>
      <c r="N5" s="721">
        <f t="shared" ref="N5:N36" si="3">K5-L5</f>
        <v>15994</v>
      </c>
      <c r="O5" s="720">
        <f t="shared" ref="O5:O36" si="4">G5/K5</f>
        <v>0.76054674877877249</v>
      </c>
      <c r="P5" s="719">
        <f t="shared" ref="P5:P36" si="5">H5/L5</f>
        <v>0.75695861138964771</v>
      </c>
      <c r="Q5" s="718">
        <f t="shared" ref="Q5:Q36" si="6">O5-P5</f>
        <v>3.5881373891247792E-3</v>
      </c>
      <c r="R5" s="665"/>
      <c r="S5" s="665"/>
    </row>
    <row r="6" spans="1:19" x14ac:dyDescent="0.4">
      <c r="A6" s="687" t="s">
        <v>401</v>
      </c>
      <c r="B6" s="686" t="s">
        <v>400</v>
      </c>
      <c r="C6" s="686"/>
      <c r="D6" s="686"/>
      <c r="E6" s="686"/>
      <c r="F6" s="686"/>
      <c r="G6" s="685">
        <f>SUM(G7,G17,G37)</f>
        <v>130510</v>
      </c>
      <c r="H6" s="684">
        <f>SUM(H7,H17,H37)</f>
        <v>128822</v>
      </c>
      <c r="I6" s="683">
        <f t="shared" si="0"/>
        <v>1.0131033519119406</v>
      </c>
      <c r="J6" s="682">
        <f t="shared" si="1"/>
        <v>1688</v>
      </c>
      <c r="K6" s="706">
        <f>SUM(K7,K17,K37)</f>
        <v>169374</v>
      </c>
      <c r="L6" s="684">
        <f>SUM(L7,L17,L37)</f>
        <v>168007</v>
      </c>
      <c r="M6" s="683">
        <f t="shared" si="2"/>
        <v>1.0081365657383323</v>
      </c>
      <c r="N6" s="682">
        <f t="shared" si="3"/>
        <v>1367</v>
      </c>
      <c r="O6" s="681">
        <f t="shared" si="4"/>
        <v>0.77054329472055927</v>
      </c>
      <c r="P6" s="680">
        <f t="shared" si="5"/>
        <v>0.7667656704780158</v>
      </c>
      <c r="Q6" s="679">
        <f t="shared" si="6"/>
        <v>3.7776242425434647E-3</v>
      </c>
      <c r="R6" s="665"/>
      <c r="S6" s="665"/>
    </row>
    <row r="7" spans="1:19" x14ac:dyDescent="0.4">
      <c r="A7" s="701"/>
      <c r="B7" s="687" t="s">
        <v>399</v>
      </c>
      <c r="C7" s="686"/>
      <c r="D7" s="686"/>
      <c r="E7" s="686"/>
      <c r="F7" s="686"/>
      <c r="G7" s="685">
        <f>SUM(G8:G16)</f>
        <v>82019</v>
      </c>
      <c r="H7" s="684">
        <f>SUM(H8:H16)</f>
        <v>82541</v>
      </c>
      <c r="I7" s="683">
        <f t="shared" si="0"/>
        <v>0.9936758701736107</v>
      </c>
      <c r="J7" s="682">
        <f t="shared" si="1"/>
        <v>-522</v>
      </c>
      <c r="K7" s="685">
        <f>SUM(K8:K16)</f>
        <v>108912</v>
      </c>
      <c r="L7" s="684">
        <f>SUM(L8:L16)</f>
        <v>109552</v>
      </c>
      <c r="M7" s="683">
        <f t="shared" si="2"/>
        <v>0.99415802541258946</v>
      </c>
      <c r="N7" s="682">
        <f t="shared" si="3"/>
        <v>-640</v>
      </c>
      <c r="O7" s="681">
        <f t="shared" si="4"/>
        <v>0.75307587777288088</v>
      </c>
      <c r="P7" s="680">
        <f t="shared" si="5"/>
        <v>0.75344128815539657</v>
      </c>
      <c r="Q7" s="679">
        <f t="shared" si="6"/>
        <v>-3.6541038251569624E-4</v>
      </c>
      <c r="R7" s="665"/>
      <c r="S7" s="665"/>
    </row>
    <row r="8" spans="1:19" x14ac:dyDescent="0.4">
      <c r="A8" s="701"/>
      <c r="B8" s="701"/>
      <c r="C8" s="700" t="s">
        <v>378</v>
      </c>
      <c r="D8" s="699"/>
      <c r="E8" s="698"/>
      <c r="F8" s="688" t="s">
        <v>366</v>
      </c>
      <c r="G8" s="697">
        <f>'３月（上旬）'!G8+'３月（中旬）'!G8</f>
        <v>71667</v>
      </c>
      <c r="H8" s="695">
        <f>'３月（上旬）'!H8+'３月（中旬）'!H8</f>
        <v>72241</v>
      </c>
      <c r="I8" s="694">
        <f t="shared" si="0"/>
        <v>0.99205437355518333</v>
      </c>
      <c r="J8" s="693">
        <f t="shared" si="1"/>
        <v>-574</v>
      </c>
      <c r="K8" s="696">
        <f>'３月（上旬）'!K8+'３月（中旬）'!K8</f>
        <v>96192</v>
      </c>
      <c r="L8" s="695">
        <f>'３月（上旬）'!L8+'３月（中旬）'!L8</f>
        <v>96968</v>
      </c>
      <c r="M8" s="694">
        <f t="shared" si="2"/>
        <v>0.99199735995379923</v>
      </c>
      <c r="N8" s="693">
        <f t="shared" si="3"/>
        <v>-776</v>
      </c>
      <c r="O8" s="692">
        <f t="shared" si="4"/>
        <v>0.74504116766467066</v>
      </c>
      <c r="P8" s="691">
        <f t="shared" si="5"/>
        <v>0.74499834997112446</v>
      </c>
      <c r="Q8" s="690">
        <f t="shared" si="6"/>
        <v>4.2817693546193247E-5</v>
      </c>
      <c r="R8" s="665"/>
      <c r="S8" s="665"/>
    </row>
    <row r="9" spans="1:19" x14ac:dyDescent="0.4">
      <c r="A9" s="701"/>
      <c r="B9" s="701"/>
      <c r="C9" s="700" t="s">
        <v>106</v>
      </c>
      <c r="D9" s="698"/>
      <c r="E9" s="698"/>
      <c r="F9" s="688" t="s">
        <v>366</v>
      </c>
      <c r="G9" s="697">
        <f>'３月（上旬）'!G9+'３月（中旬）'!G9</f>
        <v>8848</v>
      </c>
      <c r="H9" s="695">
        <f>'３月（上旬）'!H9+'３月（中旬）'!H9</f>
        <v>8850</v>
      </c>
      <c r="I9" s="694">
        <f t="shared" si="0"/>
        <v>0.99977401129943499</v>
      </c>
      <c r="J9" s="693">
        <f t="shared" si="1"/>
        <v>-2</v>
      </c>
      <c r="K9" s="696">
        <f>'３月（上旬）'!K9+'３月（中旬）'!K9</f>
        <v>10000</v>
      </c>
      <c r="L9" s="695">
        <f>'３月（上旬）'!L9+'３月（中旬）'!L9</f>
        <v>10000</v>
      </c>
      <c r="M9" s="694">
        <f t="shared" si="2"/>
        <v>1</v>
      </c>
      <c r="N9" s="693">
        <f t="shared" si="3"/>
        <v>0</v>
      </c>
      <c r="O9" s="692">
        <f t="shared" si="4"/>
        <v>0.88480000000000003</v>
      </c>
      <c r="P9" s="691">
        <f t="shared" si="5"/>
        <v>0.88500000000000001</v>
      </c>
      <c r="Q9" s="690">
        <f t="shared" si="6"/>
        <v>-1.9999999999997797E-4</v>
      </c>
      <c r="R9" s="665"/>
      <c r="S9" s="665"/>
    </row>
    <row r="10" spans="1:19" x14ac:dyDescent="0.4">
      <c r="A10" s="701"/>
      <c r="B10" s="701"/>
      <c r="C10" s="700" t="s">
        <v>105</v>
      </c>
      <c r="D10" s="698"/>
      <c r="E10" s="698"/>
      <c r="F10" s="702"/>
      <c r="G10" s="697">
        <f>'３月（上旬）'!G10+'３月（中旬）'!G10</f>
        <v>0</v>
      </c>
      <c r="H10" s="695">
        <f>'３月（上旬）'!H10+'３月（中旬）'!H10</f>
        <v>0</v>
      </c>
      <c r="I10" s="694" t="e">
        <f t="shared" si="0"/>
        <v>#DIV/0!</v>
      </c>
      <c r="J10" s="693">
        <f t="shared" si="1"/>
        <v>0</v>
      </c>
      <c r="K10" s="696">
        <f>'３月（上旬）'!K10+'３月（中旬）'!K10</f>
        <v>0</v>
      </c>
      <c r="L10" s="695">
        <f>'３月（上旬）'!L10+'３月（中旬）'!L10</f>
        <v>0</v>
      </c>
      <c r="M10" s="694" t="e">
        <f t="shared" si="2"/>
        <v>#DIV/0!</v>
      </c>
      <c r="N10" s="693">
        <f t="shared" si="3"/>
        <v>0</v>
      </c>
      <c r="O10" s="692" t="e">
        <f t="shared" si="4"/>
        <v>#DIV/0!</v>
      </c>
      <c r="P10" s="691" t="e">
        <f t="shared" si="5"/>
        <v>#DIV/0!</v>
      </c>
      <c r="Q10" s="690" t="e">
        <f t="shared" si="6"/>
        <v>#DIV/0!</v>
      </c>
      <c r="R10" s="665"/>
      <c r="S10" s="665"/>
    </row>
    <row r="11" spans="1:19" x14ac:dyDescent="0.4">
      <c r="A11" s="701"/>
      <c r="B11" s="701"/>
      <c r="C11" s="700" t="s">
        <v>377</v>
      </c>
      <c r="D11" s="698"/>
      <c r="E11" s="698"/>
      <c r="F11" s="702"/>
      <c r="G11" s="697">
        <f>'３月（上旬）'!G11+'３月（中旬）'!G11</f>
        <v>0</v>
      </c>
      <c r="H11" s="695">
        <f>'３月（上旬）'!H11+'３月（中旬）'!H11</f>
        <v>0</v>
      </c>
      <c r="I11" s="694" t="e">
        <f t="shared" si="0"/>
        <v>#DIV/0!</v>
      </c>
      <c r="J11" s="693">
        <f t="shared" si="1"/>
        <v>0</v>
      </c>
      <c r="K11" s="696">
        <f>'３月（上旬）'!K11+'３月（中旬）'!K11</f>
        <v>0</v>
      </c>
      <c r="L11" s="695">
        <f>'３月（上旬）'!L11+'３月（中旬）'!L11</f>
        <v>0</v>
      </c>
      <c r="M11" s="694" t="e">
        <f t="shared" si="2"/>
        <v>#DIV/0!</v>
      </c>
      <c r="N11" s="693">
        <f t="shared" si="3"/>
        <v>0</v>
      </c>
      <c r="O11" s="692" t="e">
        <f t="shared" si="4"/>
        <v>#DIV/0!</v>
      </c>
      <c r="P11" s="691" t="e">
        <f t="shared" si="5"/>
        <v>#DIV/0!</v>
      </c>
      <c r="Q11" s="690" t="e">
        <f t="shared" si="6"/>
        <v>#DIV/0!</v>
      </c>
      <c r="R11" s="665"/>
      <c r="S11" s="665"/>
    </row>
    <row r="12" spans="1:19" x14ac:dyDescent="0.4">
      <c r="A12" s="701"/>
      <c r="B12" s="701"/>
      <c r="C12" s="700" t="s">
        <v>373</v>
      </c>
      <c r="D12" s="698"/>
      <c r="E12" s="698"/>
      <c r="F12" s="702"/>
      <c r="G12" s="697">
        <f>'３月（上旬）'!G12+'３月（中旬）'!G12</f>
        <v>0</v>
      </c>
      <c r="H12" s="695">
        <f>'３月（上旬）'!H12+'３月（中旬）'!H12</f>
        <v>0</v>
      </c>
      <c r="I12" s="694" t="e">
        <f t="shared" si="0"/>
        <v>#DIV/0!</v>
      </c>
      <c r="J12" s="693">
        <f t="shared" si="1"/>
        <v>0</v>
      </c>
      <c r="K12" s="696">
        <f>'３月（上旬）'!K12+'３月（中旬）'!K12</f>
        <v>0</v>
      </c>
      <c r="L12" s="695">
        <f>'３月（上旬）'!L12+'３月（中旬）'!L12</f>
        <v>0</v>
      </c>
      <c r="M12" s="694" t="e">
        <f t="shared" si="2"/>
        <v>#DIV/0!</v>
      </c>
      <c r="N12" s="693">
        <f t="shared" si="3"/>
        <v>0</v>
      </c>
      <c r="O12" s="692" t="e">
        <f t="shared" si="4"/>
        <v>#DIV/0!</v>
      </c>
      <c r="P12" s="691" t="e">
        <f t="shared" si="5"/>
        <v>#DIV/0!</v>
      </c>
      <c r="Q12" s="690" t="e">
        <f t="shared" si="6"/>
        <v>#DIV/0!</v>
      </c>
      <c r="R12" s="665"/>
      <c r="S12" s="665"/>
    </row>
    <row r="13" spans="1:19" x14ac:dyDescent="0.4">
      <c r="A13" s="701"/>
      <c r="B13" s="701"/>
      <c r="C13" s="700" t="s">
        <v>372</v>
      </c>
      <c r="D13" s="698"/>
      <c r="E13" s="698"/>
      <c r="F13" s="688" t="s">
        <v>366</v>
      </c>
      <c r="G13" s="697">
        <f>'３月（上旬）'!G13+'３月（中旬）'!G13</f>
        <v>1504</v>
      </c>
      <c r="H13" s="695">
        <f>'３月（上旬）'!H13+'３月（中旬）'!H13</f>
        <v>1450</v>
      </c>
      <c r="I13" s="694">
        <f t="shared" si="0"/>
        <v>1.0372413793103448</v>
      </c>
      <c r="J13" s="693">
        <f t="shared" si="1"/>
        <v>54</v>
      </c>
      <c r="K13" s="696">
        <f>'３月（上旬）'!K13+'３月（中旬）'!K13</f>
        <v>2720</v>
      </c>
      <c r="L13" s="695">
        <f>'３月（上旬）'!L13+'３月（中旬）'!L13</f>
        <v>2584</v>
      </c>
      <c r="M13" s="694">
        <f t="shared" si="2"/>
        <v>1.0526315789473684</v>
      </c>
      <c r="N13" s="693">
        <f t="shared" si="3"/>
        <v>136</v>
      </c>
      <c r="O13" s="692">
        <f t="shared" si="4"/>
        <v>0.55294117647058827</v>
      </c>
      <c r="P13" s="691">
        <f t="shared" si="5"/>
        <v>0.56114551083591335</v>
      </c>
      <c r="Q13" s="690">
        <f t="shared" si="6"/>
        <v>-8.2043343653250833E-3</v>
      </c>
      <c r="R13" s="665"/>
      <c r="S13" s="665"/>
    </row>
    <row r="14" spans="1:19" x14ac:dyDescent="0.4">
      <c r="A14" s="701"/>
      <c r="B14" s="701"/>
      <c r="C14" s="700" t="s">
        <v>389</v>
      </c>
      <c r="D14" s="698"/>
      <c r="E14" s="698"/>
      <c r="F14" s="702"/>
      <c r="G14" s="697">
        <f>'３月（上旬）'!G14+'３月（中旬）'!G14</f>
        <v>0</v>
      </c>
      <c r="H14" s="695">
        <f>'３月（上旬）'!H14+'３月（中旬）'!H14</f>
        <v>0</v>
      </c>
      <c r="I14" s="694" t="e">
        <f t="shared" si="0"/>
        <v>#DIV/0!</v>
      </c>
      <c r="J14" s="693">
        <f t="shared" si="1"/>
        <v>0</v>
      </c>
      <c r="K14" s="696">
        <f>'３月（上旬）'!K14+'３月（中旬）'!K14</f>
        <v>0</v>
      </c>
      <c r="L14" s="695">
        <f>'３月（上旬）'!L14+'３月（中旬）'!L14</f>
        <v>0</v>
      </c>
      <c r="M14" s="694" t="e">
        <f t="shared" si="2"/>
        <v>#DIV/0!</v>
      </c>
      <c r="N14" s="693">
        <f t="shared" si="3"/>
        <v>0</v>
      </c>
      <c r="O14" s="692" t="e">
        <f t="shared" si="4"/>
        <v>#DIV/0!</v>
      </c>
      <c r="P14" s="691" t="e">
        <f t="shared" si="5"/>
        <v>#DIV/0!</v>
      </c>
      <c r="Q14" s="690" t="e">
        <f t="shared" si="6"/>
        <v>#DIV/0!</v>
      </c>
      <c r="R14" s="665"/>
      <c r="S14" s="665"/>
    </row>
    <row r="15" spans="1:19" x14ac:dyDescent="0.4">
      <c r="A15" s="701"/>
      <c r="B15" s="701"/>
      <c r="C15" s="700" t="s">
        <v>371</v>
      </c>
      <c r="D15" s="698"/>
      <c r="E15" s="698"/>
      <c r="F15" s="702"/>
      <c r="G15" s="697">
        <f>'３月（上旬）'!G15+'３月（中旬）'!G15</f>
        <v>0</v>
      </c>
      <c r="H15" s="695">
        <f>'３月（上旬）'!H15+'３月（中旬）'!H15</f>
        <v>0</v>
      </c>
      <c r="I15" s="694" t="e">
        <f t="shared" si="0"/>
        <v>#DIV/0!</v>
      </c>
      <c r="J15" s="693">
        <f t="shared" si="1"/>
        <v>0</v>
      </c>
      <c r="K15" s="696">
        <f>'３月（上旬）'!K15+'３月（中旬）'!K15</f>
        <v>0</v>
      </c>
      <c r="L15" s="695">
        <f>'３月（上旬）'!L15+'３月（中旬）'!L15</f>
        <v>0</v>
      </c>
      <c r="M15" s="694" t="e">
        <f t="shared" si="2"/>
        <v>#DIV/0!</v>
      </c>
      <c r="N15" s="693">
        <f t="shared" si="3"/>
        <v>0</v>
      </c>
      <c r="O15" s="692" t="e">
        <f t="shared" si="4"/>
        <v>#DIV/0!</v>
      </c>
      <c r="P15" s="691" t="e">
        <f t="shared" si="5"/>
        <v>#DIV/0!</v>
      </c>
      <c r="Q15" s="690" t="e">
        <f t="shared" si="6"/>
        <v>#DIV/0!</v>
      </c>
      <c r="R15" s="665"/>
      <c r="S15" s="665"/>
    </row>
    <row r="16" spans="1:19" x14ac:dyDescent="0.4">
      <c r="A16" s="701"/>
      <c r="B16" s="701"/>
      <c r="C16" s="677" t="s">
        <v>398</v>
      </c>
      <c r="D16" s="675"/>
      <c r="E16" s="675"/>
      <c r="F16" s="717"/>
      <c r="G16" s="673">
        <f>'３月（上旬）'!G16+'３月（中旬）'!G16</f>
        <v>0</v>
      </c>
      <c r="H16" s="671">
        <f>'３月（上旬）'!H16+'３月（中旬）'!H16</f>
        <v>0</v>
      </c>
      <c r="I16" s="670" t="e">
        <f t="shared" si="0"/>
        <v>#DIV/0!</v>
      </c>
      <c r="J16" s="669">
        <f t="shared" si="1"/>
        <v>0</v>
      </c>
      <c r="K16" s="672">
        <f>'３月（上旬）'!K16+'３月（中旬）'!K16</f>
        <v>0</v>
      </c>
      <c r="L16" s="671">
        <f>'３月（上旬）'!L16+'３月（中旬）'!L16</f>
        <v>0</v>
      </c>
      <c r="M16" s="670" t="e">
        <f t="shared" si="2"/>
        <v>#DIV/0!</v>
      </c>
      <c r="N16" s="669">
        <f t="shared" si="3"/>
        <v>0</v>
      </c>
      <c r="O16" s="668" t="e">
        <f t="shared" si="4"/>
        <v>#DIV/0!</v>
      </c>
      <c r="P16" s="667" t="e">
        <f t="shared" si="5"/>
        <v>#DIV/0!</v>
      </c>
      <c r="Q16" s="666" t="e">
        <f t="shared" si="6"/>
        <v>#DIV/0!</v>
      </c>
      <c r="R16" s="665"/>
      <c r="S16" s="665"/>
    </row>
    <row r="17" spans="1:19" x14ac:dyDescent="0.4">
      <c r="A17" s="701"/>
      <c r="B17" s="687" t="s">
        <v>397</v>
      </c>
      <c r="C17" s="686"/>
      <c r="D17" s="686"/>
      <c r="E17" s="686"/>
      <c r="F17" s="703"/>
      <c r="G17" s="685">
        <f>SUM(G18:G36)</f>
        <v>47342</v>
      </c>
      <c r="H17" s="684">
        <f>SUM(H18:H36)</f>
        <v>45114</v>
      </c>
      <c r="I17" s="683">
        <f t="shared" si="0"/>
        <v>1.0493859999113357</v>
      </c>
      <c r="J17" s="682">
        <f t="shared" si="1"/>
        <v>2228</v>
      </c>
      <c r="K17" s="685">
        <f>SUM(K18:K36)</f>
        <v>58320</v>
      </c>
      <c r="L17" s="684">
        <f>SUM(L18:L36)</f>
        <v>56385</v>
      </c>
      <c r="M17" s="683">
        <f t="shared" si="2"/>
        <v>1.0343176376695931</v>
      </c>
      <c r="N17" s="682">
        <f t="shared" si="3"/>
        <v>1935</v>
      </c>
      <c r="O17" s="681">
        <f t="shared" si="4"/>
        <v>0.81176268861454048</v>
      </c>
      <c r="P17" s="680">
        <f t="shared" si="5"/>
        <v>0.80010641127959559</v>
      </c>
      <c r="Q17" s="679">
        <f t="shared" si="6"/>
        <v>1.1656277334944898E-2</v>
      </c>
      <c r="R17" s="665"/>
      <c r="S17" s="665"/>
    </row>
    <row r="18" spans="1:19" x14ac:dyDescent="0.4">
      <c r="A18" s="701"/>
      <c r="B18" s="701"/>
      <c r="C18" s="700" t="s">
        <v>378</v>
      </c>
      <c r="D18" s="698"/>
      <c r="E18" s="698"/>
      <c r="F18" s="702"/>
      <c r="G18" s="697">
        <f>'３月（上旬）'!G18+'３月（中旬）'!G18</f>
        <v>0</v>
      </c>
      <c r="H18" s="695">
        <f>'３月（上旬）'!H18+'３月（中旬）'!H18</f>
        <v>0</v>
      </c>
      <c r="I18" s="694" t="e">
        <f t="shared" si="0"/>
        <v>#DIV/0!</v>
      </c>
      <c r="J18" s="693">
        <f t="shared" si="1"/>
        <v>0</v>
      </c>
      <c r="K18" s="697">
        <f>'３月（上旬）'!K18+'３月（中旬）'!K18</f>
        <v>0</v>
      </c>
      <c r="L18" s="695">
        <f>'３月（上旬）'!L18+'３月（中旬）'!L18</f>
        <v>0</v>
      </c>
      <c r="M18" s="694" t="e">
        <f t="shared" si="2"/>
        <v>#DIV/0!</v>
      </c>
      <c r="N18" s="693">
        <f t="shared" si="3"/>
        <v>0</v>
      </c>
      <c r="O18" s="692" t="e">
        <f t="shared" si="4"/>
        <v>#DIV/0!</v>
      </c>
      <c r="P18" s="691" t="e">
        <f t="shared" si="5"/>
        <v>#DIV/0!</v>
      </c>
      <c r="Q18" s="690" t="e">
        <f t="shared" si="6"/>
        <v>#DIV/0!</v>
      </c>
      <c r="R18" s="665"/>
      <c r="S18" s="665"/>
    </row>
    <row r="19" spans="1:19" x14ac:dyDescent="0.4">
      <c r="A19" s="701"/>
      <c r="B19" s="701"/>
      <c r="C19" s="700" t="s">
        <v>105</v>
      </c>
      <c r="D19" s="698"/>
      <c r="E19" s="698"/>
      <c r="F19" s="688" t="s">
        <v>366</v>
      </c>
      <c r="G19" s="697">
        <f>'３月（上旬）'!G19+'３月（中旬）'!G19</f>
        <v>7554</v>
      </c>
      <c r="H19" s="695">
        <f>'３月（上旬）'!H19+'３月（中旬）'!H19</f>
        <v>6911</v>
      </c>
      <c r="I19" s="694">
        <f t="shared" si="0"/>
        <v>1.0930400810302416</v>
      </c>
      <c r="J19" s="693">
        <f t="shared" si="1"/>
        <v>643</v>
      </c>
      <c r="K19" s="697">
        <f>'３月（上旬）'!K19+'３月（中旬）'!K19</f>
        <v>8785</v>
      </c>
      <c r="L19" s="695">
        <f>'３月（上旬）'!L19+'３月（中旬）'!L19</f>
        <v>8760</v>
      </c>
      <c r="M19" s="694">
        <f t="shared" si="2"/>
        <v>1.0028538812785388</v>
      </c>
      <c r="N19" s="693">
        <f t="shared" si="3"/>
        <v>25</v>
      </c>
      <c r="O19" s="692">
        <f t="shared" si="4"/>
        <v>0.85987478656801364</v>
      </c>
      <c r="P19" s="691">
        <f t="shared" si="5"/>
        <v>0.78892694063926938</v>
      </c>
      <c r="Q19" s="690">
        <f t="shared" si="6"/>
        <v>7.0947845928744258E-2</v>
      </c>
      <c r="R19" s="665"/>
      <c r="S19" s="665"/>
    </row>
    <row r="20" spans="1:19" x14ac:dyDescent="0.4">
      <c r="A20" s="701"/>
      <c r="B20" s="701"/>
      <c r="C20" s="700" t="s">
        <v>377</v>
      </c>
      <c r="D20" s="698"/>
      <c r="E20" s="698"/>
      <c r="F20" s="688" t="s">
        <v>366</v>
      </c>
      <c r="G20" s="697">
        <f>'３月（上旬）'!G20+'３月（中旬）'!G20</f>
        <v>14165</v>
      </c>
      <c r="H20" s="695">
        <f>'３月（上旬）'!H20+'３月（中旬）'!H20</f>
        <v>12956</v>
      </c>
      <c r="I20" s="694">
        <f t="shared" si="0"/>
        <v>1.0933158382216734</v>
      </c>
      <c r="J20" s="693">
        <f t="shared" si="1"/>
        <v>1209</v>
      </c>
      <c r="K20" s="697">
        <f>'３月（上旬）'!K20+'３月（中旬）'!K20</f>
        <v>17415</v>
      </c>
      <c r="L20" s="695">
        <f>'３月（上旬）'!L20+'３月（中旬）'!L20</f>
        <v>17400</v>
      </c>
      <c r="M20" s="694">
        <f t="shared" si="2"/>
        <v>1.0008620689655172</v>
      </c>
      <c r="N20" s="693">
        <f t="shared" si="3"/>
        <v>15</v>
      </c>
      <c r="O20" s="692">
        <f t="shared" si="4"/>
        <v>0.81337927074361183</v>
      </c>
      <c r="P20" s="691">
        <f t="shared" si="5"/>
        <v>0.74459770114942525</v>
      </c>
      <c r="Q20" s="690">
        <f t="shared" si="6"/>
        <v>6.8781569594186576E-2</v>
      </c>
      <c r="R20" s="665"/>
      <c r="S20" s="665"/>
    </row>
    <row r="21" spans="1:19" x14ac:dyDescent="0.4">
      <c r="A21" s="701"/>
      <c r="B21" s="701"/>
      <c r="C21" s="700" t="s">
        <v>378</v>
      </c>
      <c r="D21" s="699" t="s">
        <v>171</v>
      </c>
      <c r="E21" s="698" t="s">
        <v>370</v>
      </c>
      <c r="F21" s="688" t="s">
        <v>366</v>
      </c>
      <c r="G21" s="697">
        <f>'３月（上旬）'!G21+'３月（中旬）'!G21</f>
        <v>4677</v>
      </c>
      <c r="H21" s="695">
        <f>'３月（上旬）'!H21+'３月（中旬）'!H21</f>
        <v>5105</v>
      </c>
      <c r="I21" s="694">
        <f t="shared" si="0"/>
        <v>0.91616062683643484</v>
      </c>
      <c r="J21" s="693">
        <f t="shared" si="1"/>
        <v>-428</v>
      </c>
      <c r="K21" s="697">
        <f>'３月（上旬）'!K21+'３月（中旬）'!K21</f>
        <v>5800</v>
      </c>
      <c r="L21" s="695">
        <f>'３月（上旬）'!L21+'３月（中旬）'!L21</f>
        <v>5890</v>
      </c>
      <c r="M21" s="694">
        <f t="shared" si="2"/>
        <v>0.98471986417657043</v>
      </c>
      <c r="N21" s="693">
        <f t="shared" si="3"/>
        <v>-90</v>
      </c>
      <c r="O21" s="692">
        <f t="shared" si="4"/>
        <v>0.80637931034482757</v>
      </c>
      <c r="P21" s="691">
        <f t="shared" si="5"/>
        <v>0.86672325976230902</v>
      </c>
      <c r="Q21" s="690">
        <f t="shared" si="6"/>
        <v>-6.0343949417481446E-2</v>
      </c>
      <c r="R21" s="665"/>
      <c r="S21" s="665"/>
    </row>
    <row r="22" spans="1:19" x14ac:dyDescent="0.4">
      <c r="A22" s="701"/>
      <c r="B22" s="701"/>
      <c r="C22" s="700" t="s">
        <v>378</v>
      </c>
      <c r="D22" s="699" t="s">
        <v>171</v>
      </c>
      <c r="E22" s="698" t="s">
        <v>395</v>
      </c>
      <c r="F22" s="688" t="s">
        <v>366</v>
      </c>
      <c r="G22" s="697">
        <f>'３月（上旬）'!G22+'３月（中旬）'!G22</f>
        <v>2285</v>
      </c>
      <c r="H22" s="695">
        <f>'３月（上旬）'!H22+'３月（中旬）'!H22</f>
        <v>2415</v>
      </c>
      <c r="I22" s="694">
        <f t="shared" si="0"/>
        <v>0.94616977225672882</v>
      </c>
      <c r="J22" s="693">
        <f t="shared" si="1"/>
        <v>-130</v>
      </c>
      <c r="K22" s="697">
        <f>'３月（上旬）'!K22+'３月（中旬）'!K22</f>
        <v>2985</v>
      </c>
      <c r="L22" s="695">
        <f>'３月（上旬）'!L22+'３月（中旬）'!L22</f>
        <v>2900</v>
      </c>
      <c r="M22" s="694">
        <f t="shared" si="2"/>
        <v>1.0293103448275862</v>
      </c>
      <c r="N22" s="693">
        <f t="shared" si="3"/>
        <v>85</v>
      </c>
      <c r="O22" s="692">
        <f t="shared" si="4"/>
        <v>0.76549413735343386</v>
      </c>
      <c r="P22" s="691">
        <f t="shared" si="5"/>
        <v>0.83275862068965523</v>
      </c>
      <c r="Q22" s="690">
        <f t="shared" si="6"/>
        <v>-6.726448333622137E-2</v>
      </c>
      <c r="R22" s="665"/>
      <c r="S22" s="665"/>
    </row>
    <row r="23" spans="1:19" x14ac:dyDescent="0.4">
      <c r="A23" s="701"/>
      <c r="B23" s="701"/>
      <c r="C23" s="700" t="s">
        <v>378</v>
      </c>
      <c r="D23" s="699" t="s">
        <v>171</v>
      </c>
      <c r="E23" s="698" t="s">
        <v>396</v>
      </c>
      <c r="F23" s="688" t="s">
        <v>375</v>
      </c>
      <c r="G23" s="697">
        <f>'３月（上旬）'!G23+'３月（中旬）'!G23</f>
        <v>0</v>
      </c>
      <c r="H23" s="695">
        <f>'３月（上旬）'!H23+'３月（中旬）'!H23</f>
        <v>0</v>
      </c>
      <c r="I23" s="694" t="e">
        <f t="shared" si="0"/>
        <v>#DIV/0!</v>
      </c>
      <c r="J23" s="693">
        <f t="shared" si="1"/>
        <v>0</v>
      </c>
      <c r="K23" s="697">
        <f>'３月（上旬）'!K23+'３月（中旬）'!K23</f>
        <v>0</v>
      </c>
      <c r="L23" s="695">
        <f>'３月（上旬）'!L23+'３月（中旬）'!L23</f>
        <v>0</v>
      </c>
      <c r="M23" s="694" t="e">
        <f t="shared" si="2"/>
        <v>#DIV/0!</v>
      </c>
      <c r="N23" s="693">
        <f t="shared" si="3"/>
        <v>0</v>
      </c>
      <c r="O23" s="692" t="e">
        <f t="shared" si="4"/>
        <v>#DIV/0!</v>
      </c>
      <c r="P23" s="691" t="e">
        <f t="shared" si="5"/>
        <v>#DIV/0!</v>
      </c>
      <c r="Q23" s="690" t="e">
        <f t="shared" si="6"/>
        <v>#DIV/0!</v>
      </c>
      <c r="R23" s="665"/>
      <c r="S23" s="665"/>
    </row>
    <row r="24" spans="1:19" x14ac:dyDescent="0.4">
      <c r="A24" s="701"/>
      <c r="B24" s="701"/>
      <c r="C24" s="700" t="s">
        <v>105</v>
      </c>
      <c r="D24" s="699" t="s">
        <v>171</v>
      </c>
      <c r="E24" s="698" t="s">
        <v>370</v>
      </c>
      <c r="F24" s="688" t="s">
        <v>366</v>
      </c>
      <c r="G24" s="697">
        <f>'３月（上旬）'!G24+'３月（中旬）'!G24</f>
        <v>2561</v>
      </c>
      <c r="H24" s="695">
        <f>'３月（上旬）'!H24+'３月（中旬）'!H24</f>
        <v>2384</v>
      </c>
      <c r="I24" s="694">
        <f t="shared" si="0"/>
        <v>1.074244966442953</v>
      </c>
      <c r="J24" s="693">
        <f t="shared" si="1"/>
        <v>177</v>
      </c>
      <c r="K24" s="697">
        <f>'３月（上旬）'!K24+'３月（中旬）'!K24</f>
        <v>2995</v>
      </c>
      <c r="L24" s="695">
        <f>'３月（上旬）'!L24+'３月（中旬）'!L24</f>
        <v>2950</v>
      </c>
      <c r="M24" s="694">
        <f t="shared" si="2"/>
        <v>1.0152542372881357</v>
      </c>
      <c r="N24" s="693">
        <f t="shared" si="3"/>
        <v>45</v>
      </c>
      <c r="O24" s="692">
        <f t="shared" si="4"/>
        <v>0.85509181969949921</v>
      </c>
      <c r="P24" s="691">
        <f t="shared" si="5"/>
        <v>0.80813559322033901</v>
      </c>
      <c r="Q24" s="690">
        <f t="shared" si="6"/>
        <v>4.6956226479160201E-2</v>
      </c>
      <c r="R24" s="665"/>
      <c r="S24" s="665"/>
    </row>
    <row r="25" spans="1:19" x14ac:dyDescent="0.4">
      <c r="A25" s="701"/>
      <c r="B25" s="701"/>
      <c r="C25" s="700" t="s">
        <v>105</v>
      </c>
      <c r="D25" s="699" t="s">
        <v>171</v>
      </c>
      <c r="E25" s="698" t="s">
        <v>395</v>
      </c>
      <c r="F25" s="702"/>
      <c r="G25" s="697">
        <f>'３月（上旬）'!G25+'３月（中旬）'!G25</f>
        <v>0</v>
      </c>
      <c r="H25" s="695">
        <f>'３月（上旬）'!H25+'３月（中旬）'!H25</f>
        <v>0</v>
      </c>
      <c r="I25" s="694" t="e">
        <f t="shared" si="0"/>
        <v>#DIV/0!</v>
      </c>
      <c r="J25" s="693">
        <f t="shared" si="1"/>
        <v>0</v>
      </c>
      <c r="K25" s="697">
        <f>'３月（上旬）'!K25+'３月（中旬）'!K25</f>
        <v>0</v>
      </c>
      <c r="L25" s="695">
        <f>'３月（上旬）'!L25+'３月（中旬）'!L25</f>
        <v>0</v>
      </c>
      <c r="M25" s="694" t="e">
        <f t="shared" si="2"/>
        <v>#DIV/0!</v>
      </c>
      <c r="N25" s="693">
        <f t="shared" si="3"/>
        <v>0</v>
      </c>
      <c r="O25" s="692" t="e">
        <f t="shared" si="4"/>
        <v>#DIV/0!</v>
      </c>
      <c r="P25" s="691" t="e">
        <f t="shared" si="5"/>
        <v>#DIV/0!</v>
      </c>
      <c r="Q25" s="690" t="e">
        <f t="shared" si="6"/>
        <v>#DIV/0!</v>
      </c>
      <c r="R25" s="665"/>
      <c r="S25" s="665"/>
    </row>
    <row r="26" spans="1:19" x14ac:dyDescent="0.4">
      <c r="A26" s="701"/>
      <c r="B26" s="701"/>
      <c r="C26" s="700" t="s">
        <v>371</v>
      </c>
      <c r="D26" s="699" t="s">
        <v>171</v>
      </c>
      <c r="E26" s="698" t="s">
        <v>370</v>
      </c>
      <c r="F26" s="702"/>
      <c r="G26" s="697">
        <f>'３月（上旬）'!G26+'３月（中旬）'!G26</f>
        <v>0</v>
      </c>
      <c r="H26" s="695">
        <f>'３月（上旬）'!H26+'３月（中旬）'!H26</f>
        <v>0</v>
      </c>
      <c r="I26" s="694" t="e">
        <f t="shared" si="0"/>
        <v>#DIV/0!</v>
      </c>
      <c r="J26" s="693">
        <f t="shared" si="1"/>
        <v>0</v>
      </c>
      <c r="K26" s="697">
        <f>'３月（上旬）'!K26+'３月（中旬）'!K26</f>
        <v>0</v>
      </c>
      <c r="L26" s="695">
        <f>'３月（上旬）'!L26+'３月（中旬）'!L26</f>
        <v>0</v>
      </c>
      <c r="M26" s="694" t="e">
        <f t="shared" si="2"/>
        <v>#DIV/0!</v>
      </c>
      <c r="N26" s="693">
        <f t="shared" si="3"/>
        <v>0</v>
      </c>
      <c r="O26" s="692" t="e">
        <f t="shared" si="4"/>
        <v>#DIV/0!</v>
      </c>
      <c r="P26" s="691" t="e">
        <f t="shared" si="5"/>
        <v>#DIV/0!</v>
      </c>
      <c r="Q26" s="690" t="e">
        <f t="shared" si="6"/>
        <v>#DIV/0!</v>
      </c>
      <c r="R26" s="665"/>
      <c r="S26" s="665"/>
    </row>
    <row r="27" spans="1:19" x14ac:dyDescent="0.4">
      <c r="A27" s="701"/>
      <c r="B27" s="701"/>
      <c r="C27" s="700" t="s">
        <v>373</v>
      </c>
      <c r="D27" s="699" t="s">
        <v>171</v>
      </c>
      <c r="E27" s="698" t="s">
        <v>370</v>
      </c>
      <c r="F27" s="702"/>
      <c r="G27" s="697">
        <f>'３月（上旬）'!G27+'３月（中旬）'!G27</f>
        <v>0</v>
      </c>
      <c r="H27" s="695">
        <f>'３月（上旬）'!H27+'３月（中旬）'!H27</f>
        <v>0</v>
      </c>
      <c r="I27" s="694" t="e">
        <f t="shared" si="0"/>
        <v>#DIV/0!</v>
      </c>
      <c r="J27" s="693">
        <f t="shared" si="1"/>
        <v>0</v>
      </c>
      <c r="K27" s="697">
        <f>'３月（上旬）'!K27+'３月（中旬）'!K27</f>
        <v>0</v>
      </c>
      <c r="L27" s="695">
        <f>'３月（上旬）'!L27+'３月（中旬）'!L27</f>
        <v>0</v>
      </c>
      <c r="M27" s="694" t="e">
        <f t="shared" si="2"/>
        <v>#DIV/0!</v>
      </c>
      <c r="N27" s="693">
        <f t="shared" si="3"/>
        <v>0</v>
      </c>
      <c r="O27" s="692" t="e">
        <f t="shared" si="4"/>
        <v>#DIV/0!</v>
      </c>
      <c r="P27" s="691" t="e">
        <f t="shared" si="5"/>
        <v>#DIV/0!</v>
      </c>
      <c r="Q27" s="690" t="e">
        <f t="shared" si="6"/>
        <v>#DIV/0!</v>
      </c>
      <c r="R27" s="665"/>
      <c r="S27" s="665"/>
    </row>
    <row r="28" spans="1:19" x14ac:dyDescent="0.4">
      <c r="A28" s="701"/>
      <c r="B28" s="701"/>
      <c r="C28" s="700" t="s">
        <v>389</v>
      </c>
      <c r="D28" s="698"/>
      <c r="E28" s="698"/>
      <c r="F28" s="702"/>
      <c r="G28" s="697">
        <f>'３月（上旬）'!G28+'３月（中旬）'!G28</f>
        <v>0</v>
      </c>
      <c r="H28" s="695">
        <f>'３月（上旬）'!H28+'３月（中旬）'!H28</f>
        <v>0</v>
      </c>
      <c r="I28" s="694" t="e">
        <f t="shared" si="0"/>
        <v>#DIV/0!</v>
      </c>
      <c r="J28" s="693">
        <f t="shared" si="1"/>
        <v>0</v>
      </c>
      <c r="K28" s="697">
        <f>'３月（上旬）'!K28+'３月（中旬）'!K28</f>
        <v>0</v>
      </c>
      <c r="L28" s="695">
        <f>'３月（上旬）'!L28+'３月（中旬）'!L28</f>
        <v>0</v>
      </c>
      <c r="M28" s="694" t="e">
        <f t="shared" si="2"/>
        <v>#DIV/0!</v>
      </c>
      <c r="N28" s="693">
        <f t="shared" si="3"/>
        <v>0</v>
      </c>
      <c r="O28" s="692" t="e">
        <f t="shared" si="4"/>
        <v>#DIV/0!</v>
      </c>
      <c r="P28" s="691" t="e">
        <f t="shared" si="5"/>
        <v>#DIV/0!</v>
      </c>
      <c r="Q28" s="690" t="e">
        <f t="shared" si="6"/>
        <v>#DIV/0!</v>
      </c>
      <c r="R28" s="665"/>
      <c r="S28" s="665"/>
    </row>
    <row r="29" spans="1:19" x14ac:dyDescent="0.4">
      <c r="A29" s="701"/>
      <c r="B29" s="701"/>
      <c r="C29" s="700" t="s">
        <v>120</v>
      </c>
      <c r="D29" s="698"/>
      <c r="E29" s="698"/>
      <c r="F29" s="702"/>
      <c r="G29" s="697">
        <f>'３月（上旬）'!G29+'３月（中旬）'!G29</f>
        <v>0</v>
      </c>
      <c r="H29" s="695">
        <f>'３月（上旬）'!H29+'３月（中旬）'!H29</f>
        <v>0</v>
      </c>
      <c r="I29" s="694" t="e">
        <f t="shared" si="0"/>
        <v>#DIV/0!</v>
      </c>
      <c r="J29" s="693">
        <f t="shared" si="1"/>
        <v>0</v>
      </c>
      <c r="K29" s="697">
        <f>'３月（上旬）'!K29+'３月（中旬）'!K29</f>
        <v>0</v>
      </c>
      <c r="L29" s="695">
        <f>'３月（上旬）'!L29+'３月（中旬）'!L29</f>
        <v>0</v>
      </c>
      <c r="M29" s="694" t="e">
        <f t="shared" si="2"/>
        <v>#DIV/0!</v>
      </c>
      <c r="N29" s="693">
        <f t="shared" si="3"/>
        <v>0</v>
      </c>
      <c r="O29" s="692" t="e">
        <f t="shared" si="4"/>
        <v>#DIV/0!</v>
      </c>
      <c r="P29" s="691" t="e">
        <f t="shared" si="5"/>
        <v>#DIV/0!</v>
      </c>
      <c r="Q29" s="690" t="e">
        <f t="shared" si="6"/>
        <v>#DIV/0!</v>
      </c>
      <c r="R29" s="665"/>
      <c r="S29" s="665"/>
    </row>
    <row r="30" spans="1:19" x14ac:dyDescent="0.4">
      <c r="A30" s="701"/>
      <c r="B30" s="701"/>
      <c r="C30" s="700" t="s">
        <v>119</v>
      </c>
      <c r="D30" s="698"/>
      <c r="E30" s="698"/>
      <c r="F30" s="702"/>
      <c r="G30" s="697">
        <f>'３月（上旬）'!G30+'３月（中旬）'!G30</f>
        <v>0</v>
      </c>
      <c r="H30" s="695">
        <f>'３月（上旬）'!H30+'３月（中旬）'!H30</f>
        <v>0</v>
      </c>
      <c r="I30" s="694" t="e">
        <f t="shared" si="0"/>
        <v>#DIV/0!</v>
      </c>
      <c r="J30" s="693">
        <f t="shared" si="1"/>
        <v>0</v>
      </c>
      <c r="K30" s="697">
        <f>'３月（上旬）'!K30+'３月（中旬）'!K30</f>
        <v>0</v>
      </c>
      <c r="L30" s="695">
        <f>'３月（上旬）'!L30+'３月（中旬）'!L30</f>
        <v>0</v>
      </c>
      <c r="M30" s="694" t="e">
        <f t="shared" si="2"/>
        <v>#DIV/0!</v>
      </c>
      <c r="N30" s="693">
        <f t="shared" si="3"/>
        <v>0</v>
      </c>
      <c r="O30" s="692" t="e">
        <f t="shared" si="4"/>
        <v>#DIV/0!</v>
      </c>
      <c r="P30" s="691" t="e">
        <f t="shared" si="5"/>
        <v>#DIV/0!</v>
      </c>
      <c r="Q30" s="690" t="e">
        <f t="shared" si="6"/>
        <v>#DIV/0!</v>
      </c>
      <c r="R30" s="665"/>
      <c r="S30" s="665"/>
    </row>
    <row r="31" spans="1:19" x14ac:dyDescent="0.4">
      <c r="A31" s="701"/>
      <c r="B31" s="701"/>
      <c r="C31" s="700" t="s">
        <v>118</v>
      </c>
      <c r="D31" s="698"/>
      <c r="E31" s="698"/>
      <c r="F31" s="688" t="s">
        <v>366</v>
      </c>
      <c r="G31" s="697">
        <f>'３月（上旬）'!G31+'３月（中旬）'!G31</f>
        <v>3523</v>
      </c>
      <c r="H31" s="695">
        <f>'３月（上旬）'!H31+'３月（中旬）'!H31</f>
        <v>2670</v>
      </c>
      <c r="I31" s="694">
        <f t="shared" si="0"/>
        <v>1.3194756554307117</v>
      </c>
      <c r="J31" s="693">
        <f t="shared" si="1"/>
        <v>853</v>
      </c>
      <c r="K31" s="697">
        <f>'３月（上旬）'!K31+'３月（中旬）'!K31</f>
        <v>5810</v>
      </c>
      <c r="L31" s="695">
        <f>'３月（上旬）'!L31+'３月（中旬）'!L31</f>
        <v>2900</v>
      </c>
      <c r="M31" s="694">
        <f t="shared" si="2"/>
        <v>2.0034482758620689</v>
      </c>
      <c r="N31" s="693">
        <f t="shared" si="3"/>
        <v>2910</v>
      </c>
      <c r="O31" s="692">
        <f t="shared" si="4"/>
        <v>0.60636833046471605</v>
      </c>
      <c r="P31" s="691">
        <f t="shared" si="5"/>
        <v>0.92068965517241375</v>
      </c>
      <c r="Q31" s="690">
        <f t="shared" si="6"/>
        <v>-0.31432132470769769</v>
      </c>
      <c r="R31" s="665"/>
      <c r="S31" s="665"/>
    </row>
    <row r="32" spans="1:19" x14ac:dyDescent="0.4">
      <c r="A32" s="701"/>
      <c r="B32" s="701"/>
      <c r="C32" s="700" t="s">
        <v>117</v>
      </c>
      <c r="D32" s="698"/>
      <c r="E32" s="698"/>
      <c r="F32" s="702"/>
      <c r="G32" s="697">
        <f>'３月（上旬）'!G32+'３月（中旬）'!G32</f>
        <v>0</v>
      </c>
      <c r="H32" s="695">
        <f>'３月（上旬）'!H32+'３月（中旬）'!H32</f>
        <v>0</v>
      </c>
      <c r="I32" s="694" t="e">
        <f t="shared" si="0"/>
        <v>#DIV/0!</v>
      </c>
      <c r="J32" s="693">
        <f t="shared" si="1"/>
        <v>0</v>
      </c>
      <c r="K32" s="697">
        <f>'３月（上旬）'!K32+'３月（中旬）'!K32</f>
        <v>0</v>
      </c>
      <c r="L32" s="695">
        <f>'３月（上旬）'!L32+'３月（中旬）'!L32</f>
        <v>0</v>
      </c>
      <c r="M32" s="694" t="e">
        <f t="shared" si="2"/>
        <v>#DIV/0!</v>
      </c>
      <c r="N32" s="693">
        <f t="shared" si="3"/>
        <v>0</v>
      </c>
      <c r="O32" s="692" t="e">
        <f t="shared" si="4"/>
        <v>#DIV/0!</v>
      </c>
      <c r="P32" s="691" t="e">
        <f t="shared" si="5"/>
        <v>#DIV/0!</v>
      </c>
      <c r="Q32" s="690" t="e">
        <f t="shared" si="6"/>
        <v>#DIV/0!</v>
      </c>
      <c r="R32" s="665"/>
      <c r="S32" s="665"/>
    </row>
    <row r="33" spans="1:19" x14ac:dyDescent="0.4">
      <c r="A33" s="701"/>
      <c r="B33" s="701"/>
      <c r="C33" s="700" t="s">
        <v>116</v>
      </c>
      <c r="D33" s="698"/>
      <c r="E33" s="698"/>
      <c r="F33" s="688" t="s">
        <v>366</v>
      </c>
      <c r="G33" s="697">
        <f>'３月（上旬）'!G33+'３月（中旬）'!G33</f>
        <v>1871</v>
      </c>
      <c r="H33" s="695">
        <f>'３月（上旬）'!H33+'３月（中旬）'!H33</f>
        <v>1889</v>
      </c>
      <c r="I33" s="694">
        <f t="shared" si="0"/>
        <v>0.99047114875595554</v>
      </c>
      <c r="J33" s="693">
        <f t="shared" si="1"/>
        <v>-18</v>
      </c>
      <c r="K33" s="697">
        <f>'３月（上旬）'!K33+'３月（中旬）'!K33</f>
        <v>2840</v>
      </c>
      <c r="L33" s="695">
        <f>'３月（上旬）'!L33+'３月（中旬）'!L33</f>
        <v>2900</v>
      </c>
      <c r="M33" s="694">
        <f t="shared" si="2"/>
        <v>0.97931034482758617</v>
      </c>
      <c r="N33" s="693">
        <f t="shared" si="3"/>
        <v>-60</v>
      </c>
      <c r="O33" s="692">
        <f t="shared" si="4"/>
        <v>0.65880281690140841</v>
      </c>
      <c r="P33" s="691">
        <f t="shared" si="5"/>
        <v>0.65137931034482754</v>
      </c>
      <c r="Q33" s="690">
        <f t="shared" si="6"/>
        <v>7.4235065565808611E-3</v>
      </c>
      <c r="R33" s="665"/>
      <c r="S33" s="665"/>
    </row>
    <row r="34" spans="1:19" x14ac:dyDescent="0.4">
      <c r="A34" s="701"/>
      <c r="B34" s="701"/>
      <c r="C34" s="700" t="s">
        <v>374</v>
      </c>
      <c r="D34" s="698"/>
      <c r="E34" s="698"/>
      <c r="F34" s="702"/>
      <c r="G34" s="697">
        <f>'３月（上旬）'!G34+'３月（中旬）'!G34</f>
        <v>0</v>
      </c>
      <c r="H34" s="695">
        <f>'３月（上旬）'!H34+'３月（中旬）'!H34</f>
        <v>0</v>
      </c>
      <c r="I34" s="694" t="e">
        <f t="shared" si="0"/>
        <v>#DIV/0!</v>
      </c>
      <c r="J34" s="693">
        <f t="shared" si="1"/>
        <v>0</v>
      </c>
      <c r="K34" s="697">
        <f>'３月（上旬）'!K34+'３月（中旬）'!K34</f>
        <v>0</v>
      </c>
      <c r="L34" s="695">
        <f>'３月（上旬）'!L34+'３月（中旬）'!L34</f>
        <v>0</v>
      </c>
      <c r="M34" s="694" t="e">
        <f t="shared" si="2"/>
        <v>#DIV/0!</v>
      </c>
      <c r="N34" s="693">
        <f t="shared" si="3"/>
        <v>0</v>
      </c>
      <c r="O34" s="692" t="e">
        <f t="shared" si="4"/>
        <v>#DIV/0!</v>
      </c>
      <c r="P34" s="691" t="e">
        <f t="shared" si="5"/>
        <v>#DIV/0!</v>
      </c>
      <c r="Q34" s="690" t="e">
        <f t="shared" si="6"/>
        <v>#DIV/0!</v>
      </c>
      <c r="R34" s="665"/>
      <c r="S34" s="665"/>
    </row>
    <row r="35" spans="1:19" x14ac:dyDescent="0.4">
      <c r="A35" s="701"/>
      <c r="B35" s="701"/>
      <c r="C35" s="700" t="s">
        <v>371</v>
      </c>
      <c r="D35" s="698"/>
      <c r="E35" s="698"/>
      <c r="F35" s="702"/>
      <c r="G35" s="697">
        <f>'３月（上旬）'!G35+'３月（中旬）'!G35</f>
        <v>0</v>
      </c>
      <c r="H35" s="695">
        <f>'３月（上旬）'!H35+'３月（中旬）'!H35</f>
        <v>0</v>
      </c>
      <c r="I35" s="694" t="e">
        <f t="shared" si="0"/>
        <v>#DIV/0!</v>
      </c>
      <c r="J35" s="693">
        <f t="shared" si="1"/>
        <v>0</v>
      </c>
      <c r="K35" s="697">
        <f>'３月（上旬）'!K35+'３月（中旬）'!K35</f>
        <v>0</v>
      </c>
      <c r="L35" s="695">
        <f>'３月（上旬）'!L35+'３月（中旬）'!L35</f>
        <v>0</v>
      </c>
      <c r="M35" s="694" t="e">
        <f t="shared" si="2"/>
        <v>#DIV/0!</v>
      </c>
      <c r="N35" s="693">
        <f t="shared" si="3"/>
        <v>0</v>
      </c>
      <c r="O35" s="692" t="e">
        <f t="shared" si="4"/>
        <v>#DIV/0!</v>
      </c>
      <c r="P35" s="691" t="e">
        <f t="shared" si="5"/>
        <v>#DIV/0!</v>
      </c>
      <c r="Q35" s="690" t="e">
        <f t="shared" si="6"/>
        <v>#DIV/0!</v>
      </c>
      <c r="R35" s="665"/>
      <c r="S35" s="665"/>
    </row>
    <row r="36" spans="1:19" x14ac:dyDescent="0.4">
      <c r="A36" s="701"/>
      <c r="B36" s="678"/>
      <c r="C36" s="677" t="s">
        <v>373</v>
      </c>
      <c r="D36" s="675"/>
      <c r="E36" s="675"/>
      <c r="F36" s="688" t="s">
        <v>366</v>
      </c>
      <c r="G36" s="673">
        <f>'３月（上旬）'!G36+'３月（中旬）'!G36</f>
        <v>10706</v>
      </c>
      <c r="H36" s="671">
        <f>'３月（上旬）'!H36+'３月（中旬）'!H36</f>
        <v>10784</v>
      </c>
      <c r="I36" s="670">
        <f t="shared" si="0"/>
        <v>0.99276706231454004</v>
      </c>
      <c r="J36" s="669">
        <f t="shared" si="1"/>
        <v>-78</v>
      </c>
      <c r="K36" s="673">
        <f>'３月（上旬）'!K36+'３月（中旬）'!K36</f>
        <v>11690</v>
      </c>
      <c r="L36" s="671">
        <f>'３月（上旬）'!L36+'３月（中旬）'!L36</f>
        <v>12685</v>
      </c>
      <c r="M36" s="670">
        <f t="shared" si="2"/>
        <v>0.92156089869925106</v>
      </c>
      <c r="N36" s="669">
        <f t="shared" si="3"/>
        <v>-995</v>
      </c>
      <c r="O36" s="668">
        <f t="shared" si="4"/>
        <v>0.91582549187339601</v>
      </c>
      <c r="P36" s="667">
        <f t="shared" si="5"/>
        <v>0.85013795821836813</v>
      </c>
      <c r="Q36" s="666">
        <f t="shared" si="6"/>
        <v>6.5687533655027885E-2</v>
      </c>
      <c r="R36" s="665"/>
      <c r="S36" s="665"/>
    </row>
    <row r="37" spans="1:19" x14ac:dyDescent="0.4">
      <c r="A37" s="701"/>
      <c r="B37" s="687" t="s">
        <v>394</v>
      </c>
      <c r="C37" s="686"/>
      <c r="D37" s="686"/>
      <c r="E37" s="686"/>
      <c r="F37" s="703"/>
      <c r="G37" s="685">
        <f>SUM(G38:G39)</f>
        <v>1149</v>
      </c>
      <c r="H37" s="684">
        <f>SUM(H38:H39)</f>
        <v>1167</v>
      </c>
      <c r="I37" s="683">
        <f t="shared" ref="I37:I68" si="7">G37/H37</f>
        <v>0.98457583547557836</v>
      </c>
      <c r="J37" s="682">
        <f t="shared" ref="J37:J69" si="8">G37-H37</f>
        <v>-18</v>
      </c>
      <c r="K37" s="685">
        <f>SUM(K38:K39)</f>
        <v>2142</v>
      </c>
      <c r="L37" s="684">
        <f>SUM(L38:L39)</f>
        <v>2070</v>
      </c>
      <c r="M37" s="683">
        <f t="shared" ref="M37:M68" si="9">K37/L37</f>
        <v>1.0347826086956522</v>
      </c>
      <c r="N37" s="682">
        <f t="shared" ref="N37:N69" si="10">K37-L37</f>
        <v>72</v>
      </c>
      <c r="O37" s="681">
        <f t="shared" ref="O37:O69" si="11">G37/K37</f>
        <v>0.53641456582633051</v>
      </c>
      <c r="P37" s="680">
        <f t="shared" ref="P37:P69" si="12">H37/L37</f>
        <v>0.56376811594202902</v>
      </c>
      <c r="Q37" s="679">
        <f t="shared" ref="Q37:Q68" si="13">O37-P37</f>
        <v>-2.7353550115698511E-2</v>
      </c>
      <c r="R37" s="665"/>
      <c r="S37" s="665"/>
    </row>
    <row r="38" spans="1:19" x14ac:dyDescent="0.4">
      <c r="A38" s="701"/>
      <c r="B38" s="701"/>
      <c r="C38" s="700" t="s">
        <v>111</v>
      </c>
      <c r="D38" s="698"/>
      <c r="E38" s="698"/>
      <c r="F38" s="688" t="s">
        <v>366</v>
      </c>
      <c r="G38" s="697">
        <f>'３月（上旬）'!G38+'３月（中旬）'!G38</f>
        <v>684</v>
      </c>
      <c r="H38" s="695">
        <f>'３月（上旬）'!H38+'３月（中旬）'!H38</f>
        <v>730</v>
      </c>
      <c r="I38" s="694">
        <f t="shared" si="7"/>
        <v>0.93698630136986305</v>
      </c>
      <c r="J38" s="693">
        <f t="shared" si="8"/>
        <v>-46</v>
      </c>
      <c r="K38" s="697">
        <f>'３月（上旬）'!K38+'３月（中旬）'!K38</f>
        <v>1390</v>
      </c>
      <c r="L38" s="695">
        <f>'３月（上旬）'!L38+'３月（中旬）'!L38</f>
        <v>1368</v>
      </c>
      <c r="M38" s="694">
        <f t="shared" si="9"/>
        <v>1.0160818713450293</v>
      </c>
      <c r="N38" s="693">
        <f t="shared" si="10"/>
        <v>22</v>
      </c>
      <c r="O38" s="692">
        <f t="shared" si="11"/>
        <v>0.49208633093525178</v>
      </c>
      <c r="P38" s="691">
        <f t="shared" si="12"/>
        <v>0.533625730994152</v>
      </c>
      <c r="Q38" s="690">
        <f t="shared" si="13"/>
        <v>-4.1539400058900222E-2</v>
      </c>
      <c r="R38" s="665"/>
      <c r="S38" s="665"/>
    </row>
    <row r="39" spans="1:19" x14ac:dyDescent="0.4">
      <c r="A39" s="678"/>
      <c r="B39" s="678"/>
      <c r="C39" s="716" t="s">
        <v>110</v>
      </c>
      <c r="D39" s="715"/>
      <c r="E39" s="715"/>
      <c r="F39" s="688" t="s">
        <v>366</v>
      </c>
      <c r="G39" s="714">
        <f>'３月（上旬）'!G39+'３月（中旬）'!G39</f>
        <v>465</v>
      </c>
      <c r="H39" s="712">
        <f>'３月（上旬）'!H39+'３月（中旬）'!H39</f>
        <v>437</v>
      </c>
      <c r="I39" s="711">
        <f t="shared" si="7"/>
        <v>1.0640732265446224</v>
      </c>
      <c r="J39" s="710">
        <f t="shared" si="8"/>
        <v>28</v>
      </c>
      <c r="K39" s="714">
        <f>'３月（上旬）'!K39+'３月（中旬）'!K39</f>
        <v>752</v>
      </c>
      <c r="L39" s="712">
        <f>'３月（上旬）'!L39+'３月（中旬）'!L39</f>
        <v>702</v>
      </c>
      <c r="M39" s="711">
        <f t="shared" si="9"/>
        <v>1.0712250712250713</v>
      </c>
      <c r="N39" s="710">
        <f t="shared" si="10"/>
        <v>50</v>
      </c>
      <c r="O39" s="709">
        <f t="shared" si="11"/>
        <v>0.61835106382978722</v>
      </c>
      <c r="P39" s="708">
        <f t="shared" si="12"/>
        <v>0.62250712250712248</v>
      </c>
      <c r="Q39" s="707">
        <f t="shared" si="13"/>
        <v>-4.1560586773352615E-3</v>
      </c>
      <c r="R39" s="665"/>
      <c r="S39" s="665"/>
    </row>
    <row r="40" spans="1:19" x14ac:dyDescent="0.4">
      <c r="A40" s="687" t="s">
        <v>393</v>
      </c>
      <c r="B40" s="686" t="s">
        <v>392</v>
      </c>
      <c r="C40" s="686"/>
      <c r="D40" s="686"/>
      <c r="E40" s="686"/>
      <c r="F40" s="703"/>
      <c r="G40" s="685">
        <f>SUM(G41,G64)</f>
        <v>189595</v>
      </c>
      <c r="H40" s="684">
        <f>SUM(H41,H64)</f>
        <v>177666</v>
      </c>
      <c r="I40" s="683">
        <f t="shared" si="7"/>
        <v>1.0671428410613173</v>
      </c>
      <c r="J40" s="682">
        <f t="shared" si="8"/>
        <v>11929</v>
      </c>
      <c r="K40" s="706">
        <f>SUM(K41,K64)</f>
        <v>251514</v>
      </c>
      <c r="L40" s="684">
        <f>SUM(L41,L64)</f>
        <v>236887</v>
      </c>
      <c r="M40" s="683">
        <f t="shared" si="9"/>
        <v>1.0617467400068388</v>
      </c>
      <c r="N40" s="682">
        <f t="shared" si="10"/>
        <v>14627</v>
      </c>
      <c r="O40" s="681">
        <f t="shared" si="11"/>
        <v>0.75381489698386572</v>
      </c>
      <c r="P40" s="680">
        <f t="shared" si="12"/>
        <v>0.75000316606652118</v>
      </c>
      <c r="Q40" s="679">
        <f t="shared" si="13"/>
        <v>3.8117309173445468E-3</v>
      </c>
      <c r="R40" s="665"/>
      <c r="S40" s="665"/>
    </row>
    <row r="41" spans="1:19" x14ac:dyDescent="0.4">
      <c r="A41" s="705"/>
      <c r="B41" s="687" t="s">
        <v>391</v>
      </c>
      <c r="C41" s="686"/>
      <c r="D41" s="686"/>
      <c r="E41" s="686"/>
      <c r="F41" s="703"/>
      <c r="G41" s="685">
        <f>SUM(G42:G63)</f>
        <v>186637</v>
      </c>
      <c r="H41" s="684">
        <f>SUM(H42:H63)</f>
        <v>175156</v>
      </c>
      <c r="I41" s="683">
        <f t="shared" si="7"/>
        <v>1.0655472835643656</v>
      </c>
      <c r="J41" s="682">
        <f t="shared" si="8"/>
        <v>11481</v>
      </c>
      <c r="K41" s="685">
        <f>SUM(K42:K63)</f>
        <v>245053</v>
      </c>
      <c r="L41" s="684">
        <f>SUM(L42:L63)</f>
        <v>233419</v>
      </c>
      <c r="M41" s="683">
        <f t="shared" si="9"/>
        <v>1.049841700975499</v>
      </c>
      <c r="N41" s="682">
        <f t="shared" si="10"/>
        <v>11634</v>
      </c>
      <c r="O41" s="681">
        <f t="shared" si="11"/>
        <v>0.76161891509183732</v>
      </c>
      <c r="P41" s="680">
        <f t="shared" si="12"/>
        <v>0.75039306997288135</v>
      </c>
      <c r="Q41" s="679">
        <f t="shared" si="13"/>
        <v>1.1225845118955968E-2</v>
      </c>
      <c r="R41" s="665"/>
      <c r="S41" s="665"/>
    </row>
    <row r="42" spans="1:19" x14ac:dyDescent="0.4">
      <c r="A42" s="701"/>
      <c r="B42" s="701"/>
      <c r="C42" s="700" t="s">
        <v>378</v>
      </c>
      <c r="D42" s="698"/>
      <c r="E42" s="698"/>
      <c r="F42" s="688" t="s">
        <v>366</v>
      </c>
      <c r="G42" s="697">
        <v>73640</v>
      </c>
      <c r="H42" s="695">
        <v>72270</v>
      </c>
      <c r="I42" s="694">
        <f t="shared" si="7"/>
        <v>1.0189566901895668</v>
      </c>
      <c r="J42" s="693">
        <f t="shared" si="8"/>
        <v>1370</v>
      </c>
      <c r="K42" s="697">
        <v>91634</v>
      </c>
      <c r="L42" s="695">
        <v>89443</v>
      </c>
      <c r="M42" s="694">
        <f t="shared" si="9"/>
        <v>1.024496047762262</v>
      </c>
      <c r="N42" s="693">
        <f t="shared" si="10"/>
        <v>2191</v>
      </c>
      <c r="O42" s="692">
        <f t="shared" si="11"/>
        <v>0.80363183971015129</v>
      </c>
      <c r="P42" s="691">
        <f t="shared" si="12"/>
        <v>0.80800062609706735</v>
      </c>
      <c r="Q42" s="690">
        <f t="shared" si="13"/>
        <v>-4.3687863869160681E-3</v>
      </c>
      <c r="R42" s="665"/>
      <c r="S42" s="665"/>
    </row>
    <row r="43" spans="1:19" x14ac:dyDescent="0.4">
      <c r="A43" s="701"/>
      <c r="B43" s="701"/>
      <c r="C43" s="700" t="s">
        <v>106</v>
      </c>
      <c r="D43" s="698"/>
      <c r="E43" s="698"/>
      <c r="F43" s="688" t="s">
        <v>366</v>
      </c>
      <c r="G43" s="697">
        <v>14907</v>
      </c>
      <c r="H43" s="695">
        <v>8970</v>
      </c>
      <c r="I43" s="694">
        <f t="shared" si="7"/>
        <v>1.6618729096989966</v>
      </c>
      <c r="J43" s="693">
        <f t="shared" si="8"/>
        <v>5937</v>
      </c>
      <c r="K43" s="697">
        <v>20232</v>
      </c>
      <c r="L43" s="695">
        <v>10280</v>
      </c>
      <c r="M43" s="694">
        <f t="shared" si="9"/>
        <v>1.9680933852140077</v>
      </c>
      <c r="N43" s="693">
        <f t="shared" si="10"/>
        <v>9952</v>
      </c>
      <c r="O43" s="692">
        <f t="shared" si="11"/>
        <v>0.73680308422301299</v>
      </c>
      <c r="P43" s="691">
        <f t="shared" si="12"/>
        <v>0.87256809338521402</v>
      </c>
      <c r="Q43" s="690">
        <f t="shared" si="13"/>
        <v>-0.13576500916220102</v>
      </c>
      <c r="R43" s="665"/>
      <c r="S43" s="665"/>
    </row>
    <row r="44" spans="1:19" x14ac:dyDescent="0.4">
      <c r="A44" s="701"/>
      <c r="B44" s="701"/>
      <c r="C44" s="700" t="s">
        <v>105</v>
      </c>
      <c r="D44" s="698"/>
      <c r="E44" s="698"/>
      <c r="F44" s="688" t="s">
        <v>366</v>
      </c>
      <c r="G44" s="697">
        <v>11037</v>
      </c>
      <c r="H44" s="695">
        <v>11645</v>
      </c>
      <c r="I44" s="694">
        <f t="shared" si="7"/>
        <v>0.94778875053671108</v>
      </c>
      <c r="J44" s="693">
        <f t="shared" si="8"/>
        <v>-608</v>
      </c>
      <c r="K44" s="697">
        <v>13534</v>
      </c>
      <c r="L44" s="695">
        <v>16578</v>
      </c>
      <c r="M44" s="694">
        <f t="shared" si="9"/>
        <v>0.81638315840270237</v>
      </c>
      <c r="N44" s="693">
        <f t="shared" si="10"/>
        <v>-3044</v>
      </c>
      <c r="O44" s="692">
        <f t="shared" si="11"/>
        <v>0.81550169942367368</v>
      </c>
      <c r="P44" s="691">
        <f t="shared" si="12"/>
        <v>0.70243696465194838</v>
      </c>
      <c r="Q44" s="690">
        <f t="shared" si="13"/>
        <v>0.11306473477172529</v>
      </c>
      <c r="R44" s="665"/>
      <c r="S44" s="665"/>
    </row>
    <row r="45" spans="1:19" x14ac:dyDescent="0.4">
      <c r="A45" s="701"/>
      <c r="B45" s="701"/>
      <c r="C45" s="700" t="s">
        <v>371</v>
      </c>
      <c r="D45" s="698"/>
      <c r="E45" s="698"/>
      <c r="F45" s="688" t="s">
        <v>366</v>
      </c>
      <c r="G45" s="697">
        <v>5107</v>
      </c>
      <c r="H45" s="695">
        <v>7087</v>
      </c>
      <c r="I45" s="694">
        <f t="shared" si="7"/>
        <v>0.72061521094962611</v>
      </c>
      <c r="J45" s="693">
        <f t="shared" si="8"/>
        <v>-1980</v>
      </c>
      <c r="K45" s="697">
        <v>7219</v>
      </c>
      <c r="L45" s="695">
        <v>12040</v>
      </c>
      <c r="M45" s="694">
        <f t="shared" si="9"/>
        <v>0.59958471760797338</v>
      </c>
      <c r="N45" s="693">
        <f t="shared" si="10"/>
        <v>-4821</v>
      </c>
      <c r="O45" s="692">
        <f t="shared" si="11"/>
        <v>0.70743870342152648</v>
      </c>
      <c r="P45" s="691">
        <f t="shared" si="12"/>
        <v>0.58862126245847179</v>
      </c>
      <c r="Q45" s="690">
        <f t="shared" si="13"/>
        <v>0.11881744096305469</v>
      </c>
      <c r="R45" s="665"/>
      <c r="S45" s="665"/>
    </row>
    <row r="46" spans="1:19" x14ac:dyDescent="0.4">
      <c r="A46" s="701"/>
      <c r="B46" s="701"/>
      <c r="C46" s="700" t="s">
        <v>373</v>
      </c>
      <c r="D46" s="698"/>
      <c r="E46" s="698"/>
      <c r="F46" s="688" t="s">
        <v>366</v>
      </c>
      <c r="G46" s="697">
        <v>14275</v>
      </c>
      <c r="H46" s="695">
        <v>13300</v>
      </c>
      <c r="I46" s="694">
        <f t="shared" si="7"/>
        <v>1.0733082706766917</v>
      </c>
      <c r="J46" s="693">
        <f t="shared" si="8"/>
        <v>975</v>
      </c>
      <c r="K46" s="697">
        <v>17499</v>
      </c>
      <c r="L46" s="695">
        <v>16317</v>
      </c>
      <c r="M46" s="694">
        <f t="shared" si="9"/>
        <v>1.0724397867255011</v>
      </c>
      <c r="N46" s="693">
        <f t="shared" si="10"/>
        <v>1182</v>
      </c>
      <c r="O46" s="692">
        <f t="shared" si="11"/>
        <v>0.81576090062289275</v>
      </c>
      <c r="P46" s="691">
        <f t="shared" si="12"/>
        <v>0.81510081510081511</v>
      </c>
      <c r="Q46" s="690">
        <f t="shared" si="13"/>
        <v>6.6008552207763582E-4</v>
      </c>
      <c r="R46" s="665"/>
      <c r="S46" s="665"/>
    </row>
    <row r="47" spans="1:19" x14ac:dyDescent="0.4">
      <c r="A47" s="701"/>
      <c r="B47" s="701"/>
      <c r="C47" s="700" t="s">
        <v>377</v>
      </c>
      <c r="D47" s="698"/>
      <c r="E47" s="698"/>
      <c r="F47" s="688" t="s">
        <v>366</v>
      </c>
      <c r="G47" s="697">
        <v>23230</v>
      </c>
      <c r="H47" s="695">
        <v>24302</v>
      </c>
      <c r="I47" s="694">
        <f t="shared" si="7"/>
        <v>0.95588840424656407</v>
      </c>
      <c r="J47" s="693">
        <f t="shared" si="8"/>
        <v>-1072</v>
      </c>
      <c r="K47" s="697">
        <v>29615</v>
      </c>
      <c r="L47" s="695">
        <v>35259</v>
      </c>
      <c r="M47" s="694">
        <f t="shared" si="9"/>
        <v>0.83992739442411868</v>
      </c>
      <c r="N47" s="693">
        <f t="shared" si="10"/>
        <v>-5644</v>
      </c>
      <c r="O47" s="692">
        <f t="shared" si="11"/>
        <v>0.78439979739996624</v>
      </c>
      <c r="P47" s="691">
        <f t="shared" si="12"/>
        <v>0.68924246291726932</v>
      </c>
      <c r="Q47" s="690">
        <f t="shared" si="13"/>
        <v>9.515733448269692E-2</v>
      </c>
      <c r="R47" s="665"/>
      <c r="S47" s="665"/>
    </row>
    <row r="48" spans="1:19" x14ac:dyDescent="0.4">
      <c r="A48" s="701"/>
      <c r="B48" s="701"/>
      <c r="C48" s="700" t="s">
        <v>372</v>
      </c>
      <c r="D48" s="698"/>
      <c r="E48" s="698"/>
      <c r="F48" s="688" t="s">
        <v>366</v>
      </c>
      <c r="G48" s="697">
        <v>2779</v>
      </c>
      <c r="H48" s="695">
        <v>2655</v>
      </c>
      <c r="I48" s="694">
        <f t="shared" si="7"/>
        <v>1.0467043314500941</v>
      </c>
      <c r="J48" s="693">
        <f t="shared" si="8"/>
        <v>124</v>
      </c>
      <c r="K48" s="697">
        <v>5400</v>
      </c>
      <c r="L48" s="695">
        <v>4400</v>
      </c>
      <c r="M48" s="694">
        <f t="shared" si="9"/>
        <v>1.2272727272727273</v>
      </c>
      <c r="N48" s="693">
        <f t="shared" si="10"/>
        <v>1000</v>
      </c>
      <c r="O48" s="692">
        <f t="shared" si="11"/>
        <v>0.51462962962962966</v>
      </c>
      <c r="P48" s="691">
        <f t="shared" si="12"/>
        <v>0.60340909090909089</v>
      </c>
      <c r="Q48" s="690">
        <f t="shared" si="13"/>
        <v>-8.8779461279461236E-2</v>
      </c>
      <c r="R48" s="665"/>
      <c r="S48" s="665"/>
    </row>
    <row r="49" spans="1:19" x14ac:dyDescent="0.4">
      <c r="A49" s="701"/>
      <c r="B49" s="701"/>
      <c r="C49" s="700" t="s">
        <v>390</v>
      </c>
      <c r="D49" s="698"/>
      <c r="E49" s="698"/>
      <c r="F49" s="688" t="s">
        <v>366</v>
      </c>
      <c r="G49" s="697">
        <v>3130</v>
      </c>
      <c r="H49" s="695">
        <v>3195</v>
      </c>
      <c r="I49" s="694">
        <f t="shared" si="7"/>
        <v>0.97965571205007829</v>
      </c>
      <c r="J49" s="693">
        <f t="shared" si="8"/>
        <v>-65</v>
      </c>
      <c r="K49" s="697">
        <v>3520</v>
      </c>
      <c r="L49" s="695">
        <v>3520</v>
      </c>
      <c r="M49" s="694">
        <f t="shared" si="9"/>
        <v>1</v>
      </c>
      <c r="N49" s="693">
        <f t="shared" si="10"/>
        <v>0</v>
      </c>
      <c r="O49" s="692">
        <f t="shared" si="11"/>
        <v>0.88920454545454541</v>
      </c>
      <c r="P49" s="691">
        <f t="shared" si="12"/>
        <v>0.90767045454545459</v>
      </c>
      <c r="Q49" s="690">
        <f t="shared" si="13"/>
        <v>-1.8465909090909172E-2</v>
      </c>
      <c r="R49" s="665"/>
      <c r="S49" s="665"/>
    </row>
    <row r="50" spans="1:19" x14ac:dyDescent="0.4">
      <c r="A50" s="701"/>
      <c r="B50" s="701"/>
      <c r="C50" s="700" t="s">
        <v>389</v>
      </c>
      <c r="D50" s="698"/>
      <c r="E50" s="698"/>
      <c r="F50" s="688" t="s">
        <v>366</v>
      </c>
      <c r="G50" s="697">
        <v>4699</v>
      </c>
      <c r="H50" s="695">
        <v>4254</v>
      </c>
      <c r="I50" s="694">
        <f t="shared" si="7"/>
        <v>1.1046074283027738</v>
      </c>
      <c r="J50" s="693">
        <f t="shared" si="8"/>
        <v>445</v>
      </c>
      <c r="K50" s="697">
        <v>5940</v>
      </c>
      <c r="L50" s="695">
        <v>5400</v>
      </c>
      <c r="M50" s="694">
        <f t="shared" si="9"/>
        <v>1.1000000000000001</v>
      </c>
      <c r="N50" s="693">
        <f t="shared" si="10"/>
        <v>540</v>
      </c>
      <c r="O50" s="692">
        <f t="shared" si="11"/>
        <v>0.79107744107744105</v>
      </c>
      <c r="P50" s="691">
        <f t="shared" si="12"/>
        <v>0.7877777777777778</v>
      </c>
      <c r="Q50" s="690">
        <f t="shared" si="13"/>
        <v>3.2996632996632469E-3</v>
      </c>
      <c r="R50" s="665"/>
      <c r="S50" s="665"/>
    </row>
    <row r="51" spans="1:19" x14ac:dyDescent="0.4">
      <c r="A51" s="701"/>
      <c r="B51" s="701"/>
      <c r="C51" s="700" t="s">
        <v>388</v>
      </c>
      <c r="D51" s="698"/>
      <c r="E51" s="698"/>
      <c r="F51" s="688" t="s">
        <v>375</v>
      </c>
      <c r="G51" s="697">
        <v>1972</v>
      </c>
      <c r="H51" s="695">
        <v>1769</v>
      </c>
      <c r="I51" s="694">
        <f t="shared" si="7"/>
        <v>1.1147540983606556</v>
      </c>
      <c r="J51" s="693">
        <f t="shared" si="8"/>
        <v>203</v>
      </c>
      <c r="K51" s="697">
        <v>2600</v>
      </c>
      <c r="L51" s="695">
        <v>2520</v>
      </c>
      <c r="M51" s="694">
        <f t="shared" si="9"/>
        <v>1.0317460317460319</v>
      </c>
      <c r="N51" s="693">
        <f t="shared" si="10"/>
        <v>80</v>
      </c>
      <c r="O51" s="692">
        <f t="shared" si="11"/>
        <v>0.75846153846153841</v>
      </c>
      <c r="P51" s="691">
        <f t="shared" si="12"/>
        <v>0.70198412698412693</v>
      </c>
      <c r="Q51" s="690">
        <f t="shared" si="13"/>
        <v>5.6477411477411477E-2</v>
      </c>
      <c r="R51" s="665"/>
      <c r="S51" s="665"/>
    </row>
    <row r="52" spans="1:19" x14ac:dyDescent="0.4">
      <c r="A52" s="701"/>
      <c r="B52" s="701"/>
      <c r="C52" s="700" t="s">
        <v>387</v>
      </c>
      <c r="D52" s="698"/>
      <c r="E52" s="698"/>
      <c r="F52" s="688" t="s">
        <v>366</v>
      </c>
      <c r="G52" s="697">
        <v>2058</v>
      </c>
      <c r="H52" s="695">
        <v>2033</v>
      </c>
      <c r="I52" s="694">
        <f t="shared" si="7"/>
        <v>1.0122970978848991</v>
      </c>
      <c r="J52" s="693">
        <f t="shared" si="8"/>
        <v>25</v>
      </c>
      <c r="K52" s="697">
        <v>3520</v>
      </c>
      <c r="L52" s="695">
        <v>2400</v>
      </c>
      <c r="M52" s="694">
        <f t="shared" si="9"/>
        <v>1.4666666666666666</v>
      </c>
      <c r="N52" s="693">
        <f t="shared" si="10"/>
        <v>1120</v>
      </c>
      <c r="O52" s="692">
        <f t="shared" si="11"/>
        <v>0.58465909090909096</v>
      </c>
      <c r="P52" s="691">
        <f t="shared" si="12"/>
        <v>0.8470833333333333</v>
      </c>
      <c r="Q52" s="690">
        <f t="shared" si="13"/>
        <v>-0.26242424242424234</v>
      </c>
      <c r="R52" s="665"/>
      <c r="S52" s="665"/>
    </row>
    <row r="53" spans="1:19" x14ac:dyDescent="0.4">
      <c r="A53" s="701"/>
      <c r="B53" s="701"/>
      <c r="C53" s="700" t="s">
        <v>386</v>
      </c>
      <c r="D53" s="698"/>
      <c r="E53" s="698"/>
      <c r="F53" s="688" t="s">
        <v>366</v>
      </c>
      <c r="G53" s="697">
        <v>4581</v>
      </c>
      <c r="H53" s="695">
        <v>4411</v>
      </c>
      <c r="I53" s="694">
        <f t="shared" si="7"/>
        <v>1.0385400136023577</v>
      </c>
      <c r="J53" s="693">
        <f t="shared" si="8"/>
        <v>170</v>
      </c>
      <c r="K53" s="697">
        <v>5400</v>
      </c>
      <c r="L53" s="695">
        <v>5400</v>
      </c>
      <c r="M53" s="694">
        <f t="shared" si="9"/>
        <v>1</v>
      </c>
      <c r="N53" s="693">
        <f t="shared" si="10"/>
        <v>0</v>
      </c>
      <c r="O53" s="692">
        <f t="shared" si="11"/>
        <v>0.84833333333333338</v>
      </c>
      <c r="P53" s="691">
        <f t="shared" si="12"/>
        <v>0.81685185185185183</v>
      </c>
      <c r="Q53" s="690">
        <f t="shared" si="13"/>
        <v>3.1481481481481555E-2</v>
      </c>
      <c r="R53" s="665"/>
      <c r="S53" s="665"/>
    </row>
    <row r="54" spans="1:19" x14ac:dyDescent="0.4">
      <c r="A54" s="701"/>
      <c r="B54" s="701"/>
      <c r="C54" s="700" t="s">
        <v>385</v>
      </c>
      <c r="D54" s="698"/>
      <c r="E54" s="698"/>
      <c r="F54" s="688" t="s">
        <v>366</v>
      </c>
      <c r="G54" s="697">
        <v>2874</v>
      </c>
      <c r="H54" s="695">
        <v>3196</v>
      </c>
      <c r="I54" s="694">
        <f t="shared" si="7"/>
        <v>0.89924906132665827</v>
      </c>
      <c r="J54" s="693">
        <f t="shared" si="8"/>
        <v>-322</v>
      </c>
      <c r="K54" s="697">
        <v>5400</v>
      </c>
      <c r="L54" s="695">
        <v>5400</v>
      </c>
      <c r="M54" s="694">
        <f t="shared" si="9"/>
        <v>1</v>
      </c>
      <c r="N54" s="693">
        <f t="shared" si="10"/>
        <v>0</v>
      </c>
      <c r="O54" s="692">
        <f t="shared" si="11"/>
        <v>0.53222222222222226</v>
      </c>
      <c r="P54" s="691">
        <f t="shared" si="12"/>
        <v>0.59185185185185185</v>
      </c>
      <c r="Q54" s="690">
        <f t="shared" si="13"/>
        <v>-5.9629629629629588E-2</v>
      </c>
      <c r="R54" s="665"/>
      <c r="S54" s="665"/>
    </row>
    <row r="55" spans="1:19" x14ac:dyDescent="0.4">
      <c r="A55" s="701"/>
      <c r="B55" s="701"/>
      <c r="C55" s="700" t="s">
        <v>120</v>
      </c>
      <c r="D55" s="698"/>
      <c r="E55" s="698"/>
      <c r="F55" s="688" t="s">
        <v>366</v>
      </c>
      <c r="G55" s="697">
        <v>1987</v>
      </c>
      <c r="H55" s="695">
        <v>1946</v>
      </c>
      <c r="I55" s="694">
        <f t="shared" si="7"/>
        <v>1.0210688591983557</v>
      </c>
      <c r="J55" s="693">
        <f t="shared" si="8"/>
        <v>41</v>
      </c>
      <c r="K55" s="697">
        <v>3520</v>
      </c>
      <c r="L55" s="695">
        <v>2520</v>
      </c>
      <c r="M55" s="694">
        <f t="shared" si="9"/>
        <v>1.3968253968253967</v>
      </c>
      <c r="N55" s="693">
        <f t="shared" si="10"/>
        <v>1000</v>
      </c>
      <c r="O55" s="692">
        <f t="shared" si="11"/>
        <v>0.56448863636363633</v>
      </c>
      <c r="P55" s="691">
        <f t="shared" si="12"/>
        <v>0.77222222222222225</v>
      </c>
      <c r="Q55" s="690">
        <f t="shared" si="13"/>
        <v>-0.20773358585858592</v>
      </c>
      <c r="R55" s="665"/>
      <c r="S55" s="665"/>
    </row>
    <row r="56" spans="1:19" x14ac:dyDescent="0.4">
      <c r="A56" s="701"/>
      <c r="B56" s="701"/>
      <c r="C56" s="700" t="s">
        <v>382</v>
      </c>
      <c r="D56" s="698"/>
      <c r="E56" s="698"/>
      <c r="F56" s="688" t="s">
        <v>366</v>
      </c>
      <c r="G56" s="697">
        <v>2596</v>
      </c>
      <c r="H56" s="695">
        <v>1331</v>
      </c>
      <c r="I56" s="694">
        <f t="shared" si="7"/>
        <v>1.9504132231404958</v>
      </c>
      <c r="J56" s="693">
        <f t="shared" si="8"/>
        <v>1265</v>
      </c>
      <c r="K56" s="697">
        <v>3520</v>
      </c>
      <c r="L56" s="695">
        <v>2274</v>
      </c>
      <c r="M56" s="694">
        <f t="shared" si="9"/>
        <v>1.5479331574318382</v>
      </c>
      <c r="N56" s="693">
        <f t="shared" si="10"/>
        <v>1246</v>
      </c>
      <c r="O56" s="692">
        <f t="shared" si="11"/>
        <v>0.73750000000000004</v>
      </c>
      <c r="P56" s="691">
        <f t="shared" si="12"/>
        <v>0.58531222515391379</v>
      </c>
      <c r="Q56" s="690">
        <f t="shared" si="13"/>
        <v>0.15218777484608625</v>
      </c>
      <c r="R56" s="665"/>
      <c r="S56" s="665"/>
    </row>
    <row r="57" spans="1:19" x14ac:dyDescent="0.4">
      <c r="A57" s="701"/>
      <c r="B57" s="701"/>
      <c r="C57" s="700" t="s">
        <v>381</v>
      </c>
      <c r="D57" s="698"/>
      <c r="E57" s="698"/>
      <c r="F57" s="688" t="s">
        <v>366</v>
      </c>
      <c r="G57" s="697">
        <v>2006</v>
      </c>
      <c r="H57" s="695">
        <v>1341</v>
      </c>
      <c r="I57" s="694">
        <f t="shared" si="7"/>
        <v>1.4958985831469054</v>
      </c>
      <c r="J57" s="693">
        <f t="shared" si="8"/>
        <v>665</v>
      </c>
      <c r="K57" s="697">
        <v>3520</v>
      </c>
      <c r="L57" s="695">
        <v>2392</v>
      </c>
      <c r="M57" s="694">
        <f t="shared" si="9"/>
        <v>1.471571906354515</v>
      </c>
      <c r="N57" s="693">
        <f t="shared" si="10"/>
        <v>1128</v>
      </c>
      <c r="O57" s="692">
        <f t="shared" si="11"/>
        <v>0.56988636363636369</v>
      </c>
      <c r="P57" s="691">
        <f t="shared" si="12"/>
        <v>0.56061872909698995</v>
      </c>
      <c r="Q57" s="690">
        <f t="shared" si="13"/>
        <v>9.2676345393737369E-3</v>
      </c>
      <c r="R57" s="665"/>
      <c r="S57" s="665"/>
    </row>
    <row r="58" spans="1:19" x14ac:dyDescent="0.4">
      <c r="A58" s="701"/>
      <c r="B58" s="701"/>
      <c r="C58" s="700" t="s">
        <v>383</v>
      </c>
      <c r="D58" s="698"/>
      <c r="E58" s="698"/>
      <c r="F58" s="688" t="s">
        <v>366</v>
      </c>
      <c r="G58" s="697">
        <v>1591</v>
      </c>
      <c r="H58" s="695">
        <v>1638</v>
      </c>
      <c r="I58" s="694">
        <f t="shared" si="7"/>
        <v>0.9713064713064713</v>
      </c>
      <c r="J58" s="693">
        <f t="shared" si="8"/>
        <v>-47</v>
      </c>
      <c r="K58" s="697">
        <v>2400</v>
      </c>
      <c r="L58" s="695">
        <v>2382</v>
      </c>
      <c r="M58" s="694">
        <f t="shared" si="9"/>
        <v>1.0075566750629723</v>
      </c>
      <c r="N58" s="693">
        <f t="shared" si="10"/>
        <v>18</v>
      </c>
      <c r="O58" s="692">
        <f t="shared" si="11"/>
        <v>0.66291666666666671</v>
      </c>
      <c r="P58" s="691">
        <f t="shared" si="12"/>
        <v>0.68765743073047858</v>
      </c>
      <c r="Q58" s="690">
        <f t="shared" si="13"/>
        <v>-2.4740764063811871E-2</v>
      </c>
      <c r="R58" s="665"/>
      <c r="S58" s="665"/>
    </row>
    <row r="59" spans="1:19" x14ac:dyDescent="0.4">
      <c r="A59" s="701"/>
      <c r="B59" s="701"/>
      <c r="C59" s="700" t="s">
        <v>380</v>
      </c>
      <c r="D59" s="698"/>
      <c r="E59" s="698"/>
      <c r="F59" s="688" t="s">
        <v>366</v>
      </c>
      <c r="G59" s="697">
        <v>3773</v>
      </c>
      <c r="H59" s="695">
        <v>3968</v>
      </c>
      <c r="I59" s="694">
        <f t="shared" si="7"/>
        <v>0.95085685483870963</v>
      </c>
      <c r="J59" s="693">
        <f t="shared" si="8"/>
        <v>-195</v>
      </c>
      <c r="K59" s="697">
        <v>8320</v>
      </c>
      <c r="L59" s="695">
        <v>8286</v>
      </c>
      <c r="M59" s="694">
        <f t="shared" si="9"/>
        <v>1.0041033067825247</v>
      </c>
      <c r="N59" s="693">
        <f t="shared" si="10"/>
        <v>34</v>
      </c>
      <c r="O59" s="692">
        <f t="shared" si="11"/>
        <v>0.45348557692307695</v>
      </c>
      <c r="P59" s="691">
        <f t="shared" si="12"/>
        <v>0.47888003861935796</v>
      </c>
      <c r="Q59" s="690">
        <f t="shared" si="13"/>
        <v>-2.5394461696281012E-2</v>
      </c>
      <c r="R59" s="665"/>
      <c r="S59" s="665"/>
    </row>
    <row r="60" spans="1:19" x14ac:dyDescent="0.4">
      <c r="A60" s="701"/>
      <c r="B60" s="701"/>
      <c r="C60" s="700" t="s">
        <v>378</v>
      </c>
      <c r="D60" s="699" t="s">
        <v>171</v>
      </c>
      <c r="E60" s="698" t="s">
        <v>370</v>
      </c>
      <c r="F60" s="688" t="s">
        <v>366</v>
      </c>
      <c r="G60" s="697">
        <v>4579</v>
      </c>
      <c r="H60" s="695"/>
      <c r="I60" s="694" t="e">
        <f t="shared" si="7"/>
        <v>#DIV/0!</v>
      </c>
      <c r="J60" s="693">
        <f t="shared" si="8"/>
        <v>4579</v>
      </c>
      <c r="K60" s="697">
        <v>5400</v>
      </c>
      <c r="L60" s="695"/>
      <c r="M60" s="694" t="e">
        <f t="shared" si="9"/>
        <v>#DIV/0!</v>
      </c>
      <c r="N60" s="693">
        <f t="shared" si="10"/>
        <v>5400</v>
      </c>
      <c r="O60" s="692">
        <f t="shared" si="11"/>
        <v>0.84796296296296292</v>
      </c>
      <c r="P60" s="691" t="e">
        <f t="shared" si="12"/>
        <v>#DIV/0!</v>
      </c>
      <c r="Q60" s="690" t="e">
        <f t="shared" si="13"/>
        <v>#DIV/0!</v>
      </c>
      <c r="R60" s="665"/>
      <c r="S60" s="665"/>
    </row>
    <row r="61" spans="1:19" x14ac:dyDescent="0.4">
      <c r="A61" s="701"/>
      <c r="B61" s="701"/>
      <c r="C61" s="700" t="s">
        <v>105</v>
      </c>
      <c r="D61" s="699" t="s">
        <v>171</v>
      </c>
      <c r="E61" s="698" t="s">
        <v>370</v>
      </c>
      <c r="F61" s="688" t="s">
        <v>366</v>
      </c>
      <c r="G61" s="697">
        <v>2693</v>
      </c>
      <c r="H61" s="695">
        <v>3082</v>
      </c>
      <c r="I61" s="694">
        <f t="shared" si="7"/>
        <v>0.87378325762491893</v>
      </c>
      <c r="J61" s="693">
        <f t="shared" si="8"/>
        <v>-389</v>
      </c>
      <c r="K61" s="697">
        <v>3340</v>
      </c>
      <c r="L61" s="695">
        <v>3424</v>
      </c>
      <c r="M61" s="694">
        <f t="shared" si="9"/>
        <v>0.97546728971962615</v>
      </c>
      <c r="N61" s="693">
        <f t="shared" si="10"/>
        <v>-84</v>
      </c>
      <c r="O61" s="692">
        <f t="shared" si="11"/>
        <v>0.80628742514970064</v>
      </c>
      <c r="P61" s="691">
        <f t="shared" si="12"/>
        <v>0.90011682242990654</v>
      </c>
      <c r="Q61" s="690">
        <f t="shared" si="13"/>
        <v>-9.3829397280205895E-2</v>
      </c>
      <c r="R61" s="665"/>
      <c r="S61" s="665"/>
    </row>
    <row r="62" spans="1:19" x14ac:dyDescent="0.4">
      <c r="A62" s="701"/>
      <c r="B62" s="701"/>
      <c r="C62" s="700" t="s">
        <v>373</v>
      </c>
      <c r="D62" s="699" t="s">
        <v>171</v>
      </c>
      <c r="E62" s="698" t="s">
        <v>370</v>
      </c>
      <c r="F62" s="688" t="s">
        <v>366</v>
      </c>
      <c r="G62" s="697">
        <v>3123</v>
      </c>
      <c r="H62" s="695">
        <v>2763</v>
      </c>
      <c r="I62" s="694">
        <f t="shared" si="7"/>
        <v>1.1302931596091206</v>
      </c>
      <c r="J62" s="693">
        <f t="shared" si="8"/>
        <v>360</v>
      </c>
      <c r="K62" s="697">
        <v>3520</v>
      </c>
      <c r="L62" s="695">
        <v>3184</v>
      </c>
      <c r="M62" s="694">
        <f t="shared" si="9"/>
        <v>1.1055276381909547</v>
      </c>
      <c r="N62" s="693">
        <f t="shared" si="10"/>
        <v>336</v>
      </c>
      <c r="O62" s="692">
        <f t="shared" si="11"/>
        <v>0.88721590909090908</v>
      </c>
      <c r="P62" s="691">
        <f t="shared" si="12"/>
        <v>0.86777638190954776</v>
      </c>
      <c r="Q62" s="690">
        <f t="shared" si="13"/>
        <v>1.9439527181361327E-2</v>
      </c>
      <c r="R62" s="665"/>
      <c r="S62" s="665"/>
    </row>
    <row r="63" spans="1:19" x14ac:dyDescent="0.4">
      <c r="A63" s="701"/>
      <c r="B63" s="678"/>
      <c r="C63" s="677" t="s">
        <v>377</v>
      </c>
      <c r="D63" s="689" t="s">
        <v>171</v>
      </c>
      <c r="E63" s="675" t="s">
        <v>370</v>
      </c>
      <c r="F63" s="688" t="s">
        <v>375</v>
      </c>
      <c r="G63" s="673"/>
      <c r="H63" s="671"/>
      <c r="I63" s="670" t="e">
        <f t="shared" si="7"/>
        <v>#DIV/0!</v>
      </c>
      <c r="J63" s="669">
        <f t="shared" si="8"/>
        <v>0</v>
      </c>
      <c r="K63" s="673"/>
      <c r="L63" s="671"/>
      <c r="M63" s="670" t="e">
        <f t="shared" si="9"/>
        <v>#DIV/0!</v>
      </c>
      <c r="N63" s="669">
        <f t="shared" si="10"/>
        <v>0</v>
      </c>
      <c r="O63" s="668" t="e">
        <f t="shared" si="11"/>
        <v>#DIV/0!</v>
      </c>
      <c r="P63" s="667" t="e">
        <f t="shared" si="12"/>
        <v>#DIV/0!</v>
      </c>
      <c r="Q63" s="666" t="e">
        <f t="shared" si="13"/>
        <v>#DIV/0!</v>
      </c>
      <c r="R63" s="665"/>
      <c r="S63" s="665"/>
    </row>
    <row r="64" spans="1:19" x14ac:dyDescent="0.4">
      <c r="A64" s="701"/>
      <c r="B64" s="687" t="s">
        <v>384</v>
      </c>
      <c r="C64" s="686"/>
      <c r="D64" s="704"/>
      <c r="E64" s="686"/>
      <c r="F64" s="703"/>
      <c r="G64" s="685">
        <f>SUM(G65:G69)</f>
        <v>2958</v>
      </c>
      <c r="H64" s="684">
        <f>SUM(H65:H69)</f>
        <v>2510</v>
      </c>
      <c r="I64" s="683">
        <f t="shared" si="7"/>
        <v>1.1784860557768924</v>
      </c>
      <c r="J64" s="682">
        <f t="shared" si="8"/>
        <v>448</v>
      </c>
      <c r="K64" s="685">
        <f>SUM(K65:K69)</f>
        <v>6461</v>
      </c>
      <c r="L64" s="684">
        <f>SUM(L65:L69)</f>
        <v>3468</v>
      </c>
      <c r="M64" s="683">
        <f t="shared" si="9"/>
        <v>1.8630334486735871</v>
      </c>
      <c r="N64" s="682">
        <f t="shared" si="10"/>
        <v>2993</v>
      </c>
      <c r="O64" s="681">
        <f t="shared" si="11"/>
        <v>0.4578238662745705</v>
      </c>
      <c r="P64" s="680">
        <f t="shared" si="12"/>
        <v>0.72376009227220295</v>
      </c>
      <c r="Q64" s="679">
        <f t="shared" si="13"/>
        <v>-0.26593622599763245</v>
      </c>
      <c r="R64" s="665"/>
      <c r="S64" s="665"/>
    </row>
    <row r="65" spans="1:19" x14ac:dyDescent="0.4">
      <c r="A65" s="701"/>
      <c r="B65" s="701"/>
      <c r="C65" s="700" t="s">
        <v>383</v>
      </c>
      <c r="D65" s="698"/>
      <c r="E65" s="698"/>
      <c r="F65" s="688" t="s">
        <v>366</v>
      </c>
      <c r="G65" s="697">
        <f>'３月（上旬）'!G65+'３月（中旬）'!G65</f>
        <v>612</v>
      </c>
      <c r="H65" s="695">
        <f>'３月（上旬）'!H65+'３月（中旬）'!H65</f>
        <v>538</v>
      </c>
      <c r="I65" s="694">
        <f t="shared" si="7"/>
        <v>1.1375464684014871</v>
      </c>
      <c r="J65" s="693">
        <f t="shared" si="8"/>
        <v>74</v>
      </c>
      <c r="K65" s="697">
        <f>'３月（上旬）'!K65+'３月（中旬）'!K65</f>
        <v>1080</v>
      </c>
      <c r="L65" s="695">
        <f>'３月（上旬）'!L65+'３月（中旬）'!L65</f>
        <v>618</v>
      </c>
      <c r="M65" s="694">
        <f t="shared" si="9"/>
        <v>1.7475728155339805</v>
      </c>
      <c r="N65" s="693">
        <f t="shared" si="10"/>
        <v>462</v>
      </c>
      <c r="O65" s="692">
        <f t="shared" si="11"/>
        <v>0.56666666666666665</v>
      </c>
      <c r="P65" s="691">
        <f t="shared" si="12"/>
        <v>0.87055016181229772</v>
      </c>
      <c r="Q65" s="690">
        <f t="shared" si="13"/>
        <v>-0.30388349514563107</v>
      </c>
      <c r="R65" s="665"/>
      <c r="S65" s="665"/>
    </row>
    <row r="66" spans="1:19" x14ac:dyDescent="0.4">
      <c r="A66" s="701"/>
      <c r="B66" s="701"/>
      <c r="C66" s="700" t="s">
        <v>382</v>
      </c>
      <c r="D66" s="698"/>
      <c r="E66" s="698"/>
      <c r="F66" s="702"/>
      <c r="G66" s="697">
        <f>'３月（上旬）'!G66+'３月（中旬）'!G66</f>
        <v>0</v>
      </c>
      <c r="H66" s="695">
        <f>'３月（上旬）'!H66+'３月（中旬）'!H66</f>
        <v>607</v>
      </c>
      <c r="I66" s="694">
        <f t="shared" si="7"/>
        <v>0</v>
      </c>
      <c r="J66" s="693">
        <f t="shared" si="8"/>
        <v>-607</v>
      </c>
      <c r="K66" s="697">
        <f>'３月（上旬）'!K66+'３月（中旬）'!K66</f>
        <v>0</v>
      </c>
      <c r="L66" s="695">
        <f>'３月（上旬）'!L66+'３月（中旬）'!L66</f>
        <v>1008</v>
      </c>
      <c r="M66" s="694">
        <f t="shared" si="9"/>
        <v>0</v>
      </c>
      <c r="N66" s="693">
        <f t="shared" si="10"/>
        <v>-1008</v>
      </c>
      <c r="O66" s="692" t="e">
        <f t="shared" si="11"/>
        <v>#DIV/0!</v>
      </c>
      <c r="P66" s="691">
        <f t="shared" si="12"/>
        <v>0.60218253968253965</v>
      </c>
      <c r="Q66" s="690" t="e">
        <f t="shared" si="13"/>
        <v>#DIV/0!</v>
      </c>
      <c r="R66" s="665"/>
      <c r="S66" s="665"/>
    </row>
    <row r="67" spans="1:19" x14ac:dyDescent="0.4">
      <c r="A67" s="701"/>
      <c r="B67" s="701"/>
      <c r="C67" s="700" t="s">
        <v>381</v>
      </c>
      <c r="D67" s="698"/>
      <c r="E67" s="698"/>
      <c r="F67" s="702"/>
      <c r="G67" s="697">
        <f>'３月（上旬）'!G67+'３月（中旬）'!G67</f>
        <v>0</v>
      </c>
      <c r="H67" s="695">
        <f>'３月（上旬）'!H67+'３月（中旬）'!H67</f>
        <v>437</v>
      </c>
      <c r="I67" s="694">
        <f t="shared" si="7"/>
        <v>0</v>
      </c>
      <c r="J67" s="693">
        <f t="shared" si="8"/>
        <v>-437</v>
      </c>
      <c r="K67" s="697">
        <f>'３月（上旬）'!K67+'３月（中旬）'!K67</f>
        <v>0</v>
      </c>
      <c r="L67" s="695">
        <f>'３月（上旬）'!L67+'３月（中旬）'!L67</f>
        <v>608</v>
      </c>
      <c r="M67" s="694">
        <f t="shared" si="9"/>
        <v>0</v>
      </c>
      <c r="N67" s="693">
        <f t="shared" si="10"/>
        <v>-608</v>
      </c>
      <c r="O67" s="692" t="e">
        <f t="shared" si="11"/>
        <v>#DIV/0!</v>
      </c>
      <c r="P67" s="691">
        <f t="shared" si="12"/>
        <v>0.71875</v>
      </c>
      <c r="Q67" s="690" t="e">
        <f t="shared" si="13"/>
        <v>#DIV/0!</v>
      </c>
      <c r="R67" s="665"/>
      <c r="S67" s="665"/>
    </row>
    <row r="68" spans="1:19" x14ac:dyDescent="0.4">
      <c r="A68" s="701"/>
      <c r="B68" s="701"/>
      <c r="C68" s="700" t="s">
        <v>380</v>
      </c>
      <c r="D68" s="698"/>
      <c r="E68" s="698"/>
      <c r="F68" s="688" t="s">
        <v>366</v>
      </c>
      <c r="G68" s="697">
        <f>'３月（上旬）'!G68+'３月（中旬）'!G68</f>
        <v>1080</v>
      </c>
      <c r="H68" s="695">
        <f>'３月（上旬）'!H68+'３月（中旬）'!H68</f>
        <v>928</v>
      </c>
      <c r="I68" s="694">
        <f t="shared" si="7"/>
        <v>1.1637931034482758</v>
      </c>
      <c r="J68" s="693">
        <f t="shared" si="8"/>
        <v>152</v>
      </c>
      <c r="K68" s="697">
        <f>'３月（上旬）'!K68+'３月（中旬）'!K68</f>
        <v>2160</v>
      </c>
      <c r="L68" s="695">
        <f>'３月（上旬）'!L68+'３月（中旬）'!L68</f>
        <v>1234</v>
      </c>
      <c r="M68" s="694">
        <f t="shared" si="9"/>
        <v>1.7504051863857375</v>
      </c>
      <c r="N68" s="693">
        <f t="shared" si="10"/>
        <v>926</v>
      </c>
      <c r="O68" s="692">
        <f t="shared" si="11"/>
        <v>0.5</v>
      </c>
      <c r="P68" s="691">
        <f t="shared" si="12"/>
        <v>0.75202593192868716</v>
      </c>
      <c r="Q68" s="690">
        <f t="shared" si="13"/>
        <v>-0.25202593192868716</v>
      </c>
      <c r="R68" s="665"/>
      <c r="S68" s="665"/>
    </row>
    <row r="69" spans="1:19" x14ac:dyDescent="0.4">
      <c r="A69" s="678"/>
      <c r="B69" s="678"/>
      <c r="C69" s="677" t="s">
        <v>371</v>
      </c>
      <c r="D69" s="675"/>
      <c r="E69" s="675"/>
      <c r="F69" s="674" t="s">
        <v>366</v>
      </c>
      <c r="G69" s="673">
        <f>'３月（上旬）'!G69+'３月（中旬）'!G69</f>
        <v>1266</v>
      </c>
      <c r="H69" s="671">
        <f>'３月（上旬）'!H69+'３月（中旬）'!H69</f>
        <v>0</v>
      </c>
      <c r="I69" s="670" t="e">
        <f t="shared" ref="I69" si="14">G69/H69</f>
        <v>#DIV/0!</v>
      </c>
      <c r="J69" s="669">
        <f t="shared" si="8"/>
        <v>1266</v>
      </c>
      <c r="K69" s="673">
        <f>'３月（上旬）'!K69+'３月（中旬）'!K69</f>
        <v>3221</v>
      </c>
      <c r="L69" s="671">
        <f>'３月（上旬）'!L69+'３月（中旬）'!L69</f>
        <v>0</v>
      </c>
      <c r="M69" s="670" t="e">
        <f t="shared" ref="M69" si="15">K69/L69</f>
        <v>#DIV/0!</v>
      </c>
      <c r="N69" s="669">
        <f t="shared" si="10"/>
        <v>3221</v>
      </c>
      <c r="O69" s="668">
        <f t="shared" si="11"/>
        <v>0.39304563800062092</v>
      </c>
      <c r="P69" s="667" t="e">
        <f t="shared" si="12"/>
        <v>#DIV/0!</v>
      </c>
      <c r="Q69" s="666" t="e">
        <f t="shared" ref="Q69" si="16">O69-P69</f>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A1:D1"/>
    <mergeCell ref="P3:P4"/>
    <mergeCell ref="K2:N2"/>
    <mergeCell ref="K3:K4"/>
    <mergeCell ref="L3:L4"/>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D1"/>
      <selection pane="topRight" sqref="A1:D1"/>
      <selection pane="bottomLeft" sqref="A1:D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３月（下旬）</v>
      </c>
      <c r="K1" s="13" t="s">
        <v>70</v>
      </c>
      <c r="L1" s="9"/>
      <c r="M1" s="9"/>
      <c r="N1" s="9"/>
      <c r="O1" s="9"/>
      <c r="P1" s="9"/>
      <c r="Q1" s="9"/>
    </row>
    <row r="2" spans="1:19" x14ac:dyDescent="0.4">
      <c r="A2" s="828">
        <f>'３月（上旬）'!A2:B2</f>
        <v>26</v>
      </c>
      <c r="B2" s="829"/>
      <c r="C2" s="2">
        <f>'３月（上旬）'!C2</f>
        <v>2014</v>
      </c>
      <c r="D2" s="3" t="s">
        <v>413</v>
      </c>
      <c r="E2" s="3">
        <f>'３月（上旬）'!E2</f>
        <v>3</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537</v>
      </c>
      <c r="H3" s="959" t="s">
        <v>536</v>
      </c>
      <c r="I3" s="955" t="s">
        <v>407</v>
      </c>
      <c r="J3" s="956"/>
      <c r="K3" s="967" t="str">
        <f>G3</f>
        <v>14'3/21-3/31</v>
      </c>
      <c r="L3" s="959" t="str">
        <f>H3</f>
        <v>13'3/21-3/31</v>
      </c>
      <c r="M3" s="955" t="s">
        <v>407</v>
      </c>
      <c r="N3" s="956"/>
      <c r="O3" s="963" t="str">
        <f>G3</f>
        <v>14'3/21-3/31</v>
      </c>
      <c r="P3" s="965" t="str">
        <f>H3</f>
        <v>13'3/21-3/31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423</v>
      </c>
      <c r="B5" s="725"/>
      <c r="C5" s="725"/>
      <c r="D5" s="725"/>
      <c r="E5" s="725"/>
      <c r="F5" s="725"/>
      <c r="G5" s="724">
        <f>SUM(G6,G40)</f>
        <v>204827</v>
      </c>
      <c r="H5" s="723">
        <f>SUM(H6,H40)</f>
        <v>195337</v>
      </c>
      <c r="I5" s="722">
        <f t="shared" ref="I5:I36" si="0">G5/H5</f>
        <v>1.0485827057853863</v>
      </c>
      <c r="J5" s="721">
        <f t="shared" ref="J5:J36" si="1">G5-H5</f>
        <v>9490</v>
      </c>
      <c r="K5" s="724">
        <f>SUM(K6,K40)</f>
        <v>235106</v>
      </c>
      <c r="L5" s="723">
        <f>SUM(L6,L40)</f>
        <v>227355</v>
      </c>
      <c r="M5" s="722">
        <f t="shared" ref="M5:M36" si="2">K5/L5</f>
        <v>1.0340920586747597</v>
      </c>
      <c r="N5" s="721">
        <f t="shared" ref="N5:N36" si="3">K5-L5</f>
        <v>7751</v>
      </c>
      <c r="O5" s="720">
        <f t="shared" ref="O5:O36" si="4">G5/K5</f>
        <v>0.87121128342109522</v>
      </c>
      <c r="P5" s="719">
        <f t="shared" ref="P5:P36" si="5">H5/L5</f>
        <v>0.85917177981570669</v>
      </c>
      <c r="Q5" s="718">
        <f t="shared" ref="Q5:Q36" si="6">O5-P5</f>
        <v>1.2039503605388524E-2</v>
      </c>
      <c r="R5" s="665"/>
      <c r="S5" s="665"/>
    </row>
    <row r="6" spans="1:19" x14ac:dyDescent="0.4">
      <c r="A6" s="687" t="s">
        <v>401</v>
      </c>
      <c r="B6" s="686" t="s">
        <v>400</v>
      </c>
      <c r="C6" s="686"/>
      <c r="D6" s="686"/>
      <c r="E6" s="686"/>
      <c r="F6" s="686"/>
      <c r="G6" s="685">
        <f>SUM(G7,G17,G37)</f>
        <v>82406</v>
      </c>
      <c r="H6" s="684">
        <f>SUM(H7,H17,H37)</f>
        <v>81982</v>
      </c>
      <c r="I6" s="683">
        <f t="shared" si="0"/>
        <v>1.0051718669951941</v>
      </c>
      <c r="J6" s="682">
        <f t="shared" si="1"/>
        <v>424</v>
      </c>
      <c r="K6" s="706">
        <f>SUM(K7,K17,K37)</f>
        <v>94994</v>
      </c>
      <c r="L6" s="684">
        <f>SUM(L7,L17,L37)</f>
        <v>95992</v>
      </c>
      <c r="M6" s="683">
        <f t="shared" si="2"/>
        <v>0.98960330027502297</v>
      </c>
      <c r="N6" s="682">
        <f t="shared" si="3"/>
        <v>-998</v>
      </c>
      <c r="O6" s="681">
        <f t="shared" si="4"/>
        <v>0.86748636756005637</v>
      </c>
      <c r="P6" s="680">
        <f t="shared" si="5"/>
        <v>0.85405033752812731</v>
      </c>
      <c r="Q6" s="679">
        <f t="shared" si="6"/>
        <v>1.3436030031929058E-2</v>
      </c>
      <c r="R6" s="665"/>
      <c r="S6" s="665"/>
    </row>
    <row r="7" spans="1:19" x14ac:dyDescent="0.4">
      <c r="A7" s="701"/>
      <c r="B7" s="687" t="s">
        <v>399</v>
      </c>
      <c r="C7" s="686"/>
      <c r="D7" s="686"/>
      <c r="E7" s="686"/>
      <c r="F7" s="686"/>
      <c r="G7" s="685">
        <f>SUM(G8:G16)</f>
        <v>52506</v>
      </c>
      <c r="H7" s="684">
        <f>SUM(H8:H16)</f>
        <v>53292</v>
      </c>
      <c r="I7" s="683">
        <f t="shared" si="0"/>
        <v>0.98525106957892361</v>
      </c>
      <c r="J7" s="682">
        <f t="shared" si="1"/>
        <v>-786</v>
      </c>
      <c r="K7" s="685">
        <f>SUM(K8:K16)</f>
        <v>61445</v>
      </c>
      <c r="L7" s="684">
        <f>SUM(L8:L16)</f>
        <v>63053</v>
      </c>
      <c r="M7" s="683">
        <f t="shared" si="2"/>
        <v>0.97449764483846923</v>
      </c>
      <c r="N7" s="682">
        <f t="shared" si="3"/>
        <v>-1608</v>
      </c>
      <c r="O7" s="681">
        <f t="shared" si="4"/>
        <v>0.85452030270974044</v>
      </c>
      <c r="P7" s="680">
        <f t="shared" si="5"/>
        <v>0.8451937259131207</v>
      </c>
      <c r="Q7" s="679">
        <f t="shared" si="6"/>
        <v>9.3265767966197455E-3</v>
      </c>
      <c r="R7" s="665"/>
      <c r="S7" s="665"/>
    </row>
    <row r="8" spans="1:19" x14ac:dyDescent="0.4">
      <c r="A8" s="701"/>
      <c r="B8" s="701"/>
      <c r="C8" s="700" t="s">
        <v>378</v>
      </c>
      <c r="D8" s="699"/>
      <c r="E8" s="698"/>
      <c r="F8" s="688" t="s">
        <v>366</v>
      </c>
      <c r="G8" s="697">
        <f>'３月（月間）'!G8-'３月（上旬～中旬）'!G8</f>
        <v>45899</v>
      </c>
      <c r="H8" s="695">
        <f>'３月（月間）'!H8-'３月（上旬～中旬）'!H8</f>
        <v>46996</v>
      </c>
      <c r="I8" s="694">
        <f t="shared" si="0"/>
        <v>0.9766575878798196</v>
      </c>
      <c r="J8" s="693">
        <f t="shared" si="1"/>
        <v>-1097</v>
      </c>
      <c r="K8" s="697">
        <f>'３月（月間）'!K8-'３月（上旬～中旬）'!K8</f>
        <v>52938</v>
      </c>
      <c r="L8" s="695">
        <f>'３月（月間）'!L8-'３月（上旬～中旬）'!L8</f>
        <v>56057</v>
      </c>
      <c r="M8" s="694">
        <f t="shared" si="2"/>
        <v>0.94436020479155147</v>
      </c>
      <c r="N8" s="693">
        <f t="shared" si="3"/>
        <v>-3119</v>
      </c>
      <c r="O8" s="692">
        <f t="shared" si="4"/>
        <v>0.86703313309909702</v>
      </c>
      <c r="P8" s="691">
        <f t="shared" si="5"/>
        <v>0.83836095402893485</v>
      </c>
      <c r="Q8" s="690">
        <f t="shared" si="6"/>
        <v>2.8672179070162174E-2</v>
      </c>
      <c r="R8" s="665"/>
      <c r="S8" s="665"/>
    </row>
    <row r="9" spans="1:19" x14ac:dyDescent="0.4">
      <c r="A9" s="701"/>
      <c r="B9" s="701"/>
      <c r="C9" s="700" t="s">
        <v>106</v>
      </c>
      <c r="D9" s="698"/>
      <c r="E9" s="698"/>
      <c r="F9" s="688" t="s">
        <v>366</v>
      </c>
      <c r="G9" s="697">
        <f>'３月（月間）'!G9-'３月（上旬～中旬）'!G9</f>
        <v>5421</v>
      </c>
      <c r="H9" s="695">
        <f>'３月（月間）'!H9-'３月（上旬～中旬）'!H9</f>
        <v>5241</v>
      </c>
      <c r="I9" s="694">
        <f t="shared" si="0"/>
        <v>1.0343445907269606</v>
      </c>
      <c r="J9" s="693">
        <f t="shared" si="1"/>
        <v>180</v>
      </c>
      <c r="K9" s="697">
        <f>'３月（月間）'!K9-'３月（上旬～中旬）'!K9</f>
        <v>6500</v>
      </c>
      <c r="L9" s="695">
        <f>'３月（月間）'!L9-'３月（上旬～中旬）'!L9</f>
        <v>5500</v>
      </c>
      <c r="M9" s="694">
        <f t="shared" si="2"/>
        <v>1.1818181818181819</v>
      </c>
      <c r="N9" s="693">
        <f t="shared" si="3"/>
        <v>1000</v>
      </c>
      <c r="O9" s="692">
        <f t="shared" si="4"/>
        <v>0.83399999999999996</v>
      </c>
      <c r="P9" s="691">
        <f t="shared" si="5"/>
        <v>0.95290909090909093</v>
      </c>
      <c r="Q9" s="690">
        <f t="shared" si="6"/>
        <v>-0.11890909090909096</v>
      </c>
      <c r="R9" s="665"/>
      <c r="S9" s="665"/>
    </row>
    <row r="10" spans="1:19" x14ac:dyDescent="0.4">
      <c r="A10" s="701"/>
      <c r="B10" s="701"/>
      <c r="C10" s="700" t="s">
        <v>105</v>
      </c>
      <c r="D10" s="698"/>
      <c r="E10" s="698"/>
      <c r="F10" s="702"/>
      <c r="G10" s="697">
        <f>'３月（月間）'!G10-'３月（上旬～中旬）'!G10</f>
        <v>0</v>
      </c>
      <c r="H10" s="695">
        <f>'３月（月間）'!H10-'３月（上旬～中旬）'!H10</f>
        <v>0</v>
      </c>
      <c r="I10" s="694" t="e">
        <f t="shared" si="0"/>
        <v>#DIV/0!</v>
      </c>
      <c r="J10" s="693">
        <f t="shared" si="1"/>
        <v>0</v>
      </c>
      <c r="K10" s="697">
        <f>'３月（月間）'!K10-'３月（上旬～中旬）'!K10</f>
        <v>0</v>
      </c>
      <c r="L10" s="695">
        <f>'３月（月間）'!L10-'３月（上旬～中旬）'!L10</f>
        <v>0</v>
      </c>
      <c r="M10" s="694" t="e">
        <f t="shared" si="2"/>
        <v>#DIV/0!</v>
      </c>
      <c r="N10" s="693">
        <f t="shared" si="3"/>
        <v>0</v>
      </c>
      <c r="O10" s="692" t="e">
        <f t="shared" si="4"/>
        <v>#DIV/0!</v>
      </c>
      <c r="P10" s="691" t="e">
        <f t="shared" si="5"/>
        <v>#DIV/0!</v>
      </c>
      <c r="Q10" s="690" t="e">
        <f t="shared" si="6"/>
        <v>#DIV/0!</v>
      </c>
      <c r="R10" s="665"/>
      <c r="S10" s="665"/>
    </row>
    <row r="11" spans="1:19" x14ac:dyDescent="0.4">
      <c r="A11" s="701"/>
      <c r="B11" s="701"/>
      <c r="C11" s="700" t="s">
        <v>377</v>
      </c>
      <c r="D11" s="698"/>
      <c r="E11" s="698"/>
      <c r="F11" s="702"/>
      <c r="G11" s="697">
        <f>'３月（月間）'!G11-'３月（上旬～中旬）'!G11</f>
        <v>0</v>
      </c>
      <c r="H11" s="695">
        <f>'３月（月間）'!H11-'３月（上旬～中旬）'!H11</f>
        <v>0</v>
      </c>
      <c r="I11" s="694" t="e">
        <f t="shared" si="0"/>
        <v>#DIV/0!</v>
      </c>
      <c r="J11" s="693">
        <f t="shared" si="1"/>
        <v>0</v>
      </c>
      <c r="K11" s="697">
        <f>'３月（月間）'!K11-'３月（上旬～中旬）'!K11</f>
        <v>0</v>
      </c>
      <c r="L11" s="695">
        <f>'３月（月間）'!L11-'３月（上旬～中旬）'!L11</f>
        <v>0</v>
      </c>
      <c r="M11" s="694" t="e">
        <f t="shared" si="2"/>
        <v>#DIV/0!</v>
      </c>
      <c r="N11" s="693">
        <f t="shared" si="3"/>
        <v>0</v>
      </c>
      <c r="O11" s="692" t="e">
        <f t="shared" si="4"/>
        <v>#DIV/0!</v>
      </c>
      <c r="P11" s="691" t="e">
        <f t="shared" si="5"/>
        <v>#DIV/0!</v>
      </c>
      <c r="Q11" s="690" t="e">
        <f t="shared" si="6"/>
        <v>#DIV/0!</v>
      </c>
      <c r="R11" s="665"/>
      <c r="S11" s="665"/>
    </row>
    <row r="12" spans="1:19" x14ac:dyDescent="0.4">
      <c r="A12" s="701"/>
      <c r="B12" s="701"/>
      <c r="C12" s="700" t="s">
        <v>373</v>
      </c>
      <c r="D12" s="698"/>
      <c r="E12" s="698"/>
      <c r="F12" s="702"/>
      <c r="G12" s="697">
        <f>'３月（月間）'!G12-'３月（上旬～中旬）'!G12</f>
        <v>0</v>
      </c>
      <c r="H12" s="695">
        <f>'３月（月間）'!H12-'３月（上旬～中旬）'!H12</f>
        <v>0</v>
      </c>
      <c r="I12" s="694" t="e">
        <f t="shared" si="0"/>
        <v>#DIV/0!</v>
      </c>
      <c r="J12" s="693">
        <f t="shared" si="1"/>
        <v>0</v>
      </c>
      <c r="K12" s="697">
        <f>'３月（月間）'!K12-'３月（上旬～中旬）'!K12</f>
        <v>0</v>
      </c>
      <c r="L12" s="695">
        <f>'３月（月間）'!L12-'３月（上旬～中旬）'!L12</f>
        <v>0</v>
      </c>
      <c r="M12" s="694" t="e">
        <f t="shared" si="2"/>
        <v>#DIV/0!</v>
      </c>
      <c r="N12" s="693">
        <f t="shared" si="3"/>
        <v>0</v>
      </c>
      <c r="O12" s="692" t="e">
        <f t="shared" si="4"/>
        <v>#DIV/0!</v>
      </c>
      <c r="P12" s="691" t="e">
        <f t="shared" si="5"/>
        <v>#DIV/0!</v>
      </c>
      <c r="Q12" s="690" t="e">
        <f t="shared" si="6"/>
        <v>#DIV/0!</v>
      </c>
      <c r="R12" s="665"/>
      <c r="S12" s="665"/>
    </row>
    <row r="13" spans="1:19" x14ac:dyDescent="0.4">
      <c r="A13" s="701"/>
      <c r="B13" s="701"/>
      <c r="C13" s="700" t="s">
        <v>372</v>
      </c>
      <c r="D13" s="698"/>
      <c r="E13" s="698"/>
      <c r="F13" s="688" t="s">
        <v>366</v>
      </c>
      <c r="G13" s="697">
        <f>'３月（月間）'!G13-'３月（上旬～中旬）'!G13</f>
        <v>1186</v>
      </c>
      <c r="H13" s="695">
        <f>'３月（月間）'!H13-'３月（上旬～中旬）'!H13</f>
        <v>1055</v>
      </c>
      <c r="I13" s="694">
        <f t="shared" si="0"/>
        <v>1.1241706161137441</v>
      </c>
      <c r="J13" s="693">
        <f t="shared" si="1"/>
        <v>131</v>
      </c>
      <c r="K13" s="697">
        <f>'３月（月間）'!K13-'３月（上旬～中旬）'!K13</f>
        <v>2007</v>
      </c>
      <c r="L13" s="695">
        <f>'３月（月間）'!L13-'３月（上旬～中旬）'!L13</f>
        <v>1496</v>
      </c>
      <c r="M13" s="694">
        <f t="shared" si="2"/>
        <v>1.3415775401069518</v>
      </c>
      <c r="N13" s="693">
        <f t="shared" si="3"/>
        <v>511</v>
      </c>
      <c r="O13" s="692">
        <f t="shared" si="4"/>
        <v>0.59093173891380169</v>
      </c>
      <c r="P13" s="691">
        <f t="shared" si="5"/>
        <v>0.7052139037433155</v>
      </c>
      <c r="Q13" s="690">
        <f t="shared" si="6"/>
        <v>-0.11428216482951381</v>
      </c>
      <c r="R13" s="665"/>
      <c r="S13" s="665"/>
    </row>
    <row r="14" spans="1:19" x14ac:dyDescent="0.4">
      <c r="A14" s="701"/>
      <c r="B14" s="701"/>
      <c r="C14" s="700" t="s">
        <v>389</v>
      </c>
      <c r="D14" s="698"/>
      <c r="E14" s="698"/>
      <c r="F14" s="702"/>
      <c r="G14" s="697">
        <f>'３月（月間）'!G14-'３月（上旬～中旬）'!G14</f>
        <v>0</v>
      </c>
      <c r="H14" s="695">
        <f>'３月（月間）'!H14-'３月（上旬～中旬）'!H14</f>
        <v>0</v>
      </c>
      <c r="I14" s="694" t="e">
        <f t="shared" si="0"/>
        <v>#DIV/0!</v>
      </c>
      <c r="J14" s="693">
        <f t="shared" si="1"/>
        <v>0</v>
      </c>
      <c r="K14" s="697">
        <f>'３月（月間）'!K14-'３月（上旬～中旬）'!K14</f>
        <v>0</v>
      </c>
      <c r="L14" s="695">
        <f>'３月（月間）'!L14-'３月（上旬～中旬）'!L14</f>
        <v>0</v>
      </c>
      <c r="M14" s="694" t="e">
        <f t="shared" si="2"/>
        <v>#DIV/0!</v>
      </c>
      <c r="N14" s="693">
        <f t="shared" si="3"/>
        <v>0</v>
      </c>
      <c r="O14" s="692" t="e">
        <f t="shared" si="4"/>
        <v>#DIV/0!</v>
      </c>
      <c r="P14" s="691" t="e">
        <f t="shared" si="5"/>
        <v>#DIV/0!</v>
      </c>
      <c r="Q14" s="690" t="e">
        <f t="shared" si="6"/>
        <v>#DIV/0!</v>
      </c>
      <c r="R14" s="665"/>
      <c r="S14" s="665"/>
    </row>
    <row r="15" spans="1:19" x14ac:dyDescent="0.4">
      <c r="A15" s="701"/>
      <c r="B15" s="701"/>
      <c r="C15" s="700" t="s">
        <v>371</v>
      </c>
      <c r="D15" s="698"/>
      <c r="E15" s="698"/>
      <c r="F15" s="702"/>
      <c r="G15" s="697">
        <f>'３月（月間）'!G15-'３月（上旬～中旬）'!G15</f>
        <v>0</v>
      </c>
      <c r="H15" s="695">
        <f>'３月（月間）'!H15-'３月（上旬～中旬）'!H15</f>
        <v>0</v>
      </c>
      <c r="I15" s="694" t="e">
        <f t="shared" si="0"/>
        <v>#DIV/0!</v>
      </c>
      <c r="J15" s="693">
        <f t="shared" si="1"/>
        <v>0</v>
      </c>
      <c r="K15" s="697">
        <f>'３月（月間）'!K15-'３月（上旬～中旬）'!K15</f>
        <v>0</v>
      </c>
      <c r="L15" s="695">
        <f>'３月（月間）'!L15-'３月（上旬～中旬）'!L15</f>
        <v>0</v>
      </c>
      <c r="M15" s="694" t="e">
        <f t="shared" si="2"/>
        <v>#DIV/0!</v>
      </c>
      <c r="N15" s="693">
        <f t="shared" si="3"/>
        <v>0</v>
      </c>
      <c r="O15" s="692" t="e">
        <f t="shared" si="4"/>
        <v>#DIV/0!</v>
      </c>
      <c r="P15" s="691" t="e">
        <f t="shared" si="5"/>
        <v>#DIV/0!</v>
      </c>
      <c r="Q15" s="690" t="e">
        <f t="shared" si="6"/>
        <v>#DIV/0!</v>
      </c>
      <c r="R15" s="665"/>
      <c r="S15" s="665"/>
    </row>
    <row r="16" spans="1:19" x14ac:dyDescent="0.4">
      <c r="A16" s="701"/>
      <c r="B16" s="701"/>
      <c r="C16" s="677" t="s">
        <v>398</v>
      </c>
      <c r="D16" s="675"/>
      <c r="E16" s="675"/>
      <c r="F16" s="717"/>
      <c r="G16" s="673">
        <f>'３月（月間）'!G16-'３月（上旬～中旬）'!G16</f>
        <v>0</v>
      </c>
      <c r="H16" s="671">
        <f>'３月（月間）'!H16-'３月（上旬～中旬）'!H16</f>
        <v>0</v>
      </c>
      <c r="I16" s="670" t="e">
        <f t="shared" si="0"/>
        <v>#DIV/0!</v>
      </c>
      <c r="J16" s="669">
        <f t="shared" si="1"/>
        <v>0</v>
      </c>
      <c r="K16" s="673">
        <f>'３月（月間）'!K16-'３月（上旬～中旬）'!K16</f>
        <v>0</v>
      </c>
      <c r="L16" s="671">
        <f>'３月（月間）'!L16-'３月（上旬～中旬）'!L16</f>
        <v>0</v>
      </c>
      <c r="M16" s="670" t="e">
        <f t="shared" si="2"/>
        <v>#DIV/0!</v>
      </c>
      <c r="N16" s="669">
        <f t="shared" si="3"/>
        <v>0</v>
      </c>
      <c r="O16" s="668" t="e">
        <f t="shared" si="4"/>
        <v>#DIV/0!</v>
      </c>
      <c r="P16" s="667" t="e">
        <f t="shared" si="5"/>
        <v>#DIV/0!</v>
      </c>
      <c r="Q16" s="666" t="e">
        <f t="shared" si="6"/>
        <v>#DIV/0!</v>
      </c>
      <c r="R16" s="665"/>
      <c r="S16" s="665"/>
    </row>
    <row r="17" spans="1:19" x14ac:dyDescent="0.4">
      <c r="A17" s="701"/>
      <c r="B17" s="687" t="s">
        <v>397</v>
      </c>
      <c r="C17" s="686"/>
      <c r="D17" s="686"/>
      <c r="E17" s="686"/>
      <c r="F17" s="703"/>
      <c r="G17" s="685">
        <f>SUM(G18:G36)</f>
        <v>29234</v>
      </c>
      <c r="H17" s="684">
        <f>SUM(H18:H36)</f>
        <v>28094</v>
      </c>
      <c r="I17" s="683">
        <f t="shared" si="0"/>
        <v>1.0405780593721079</v>
      </c>
      <c r="J17" s="682">
        <f t="shared" si="1"/>
        <v>1140</v>
      </c>
      <c r="K17" s="685">
        <f>SUM(K18:K36)</f>
        <v>32570</v>
      </c>
      <c r="L17" s="684">
        <f>SUM(L18:L36)</f>
        <v>31960</v>
      </c>
      <c r="M17" s="683">
        <f t="shared" si="2"/>
        <v>1.0190863579474343</v>
      </c>
      <c r="N17" s="682">
        <f t="shared" si="3"/>
        <v>610</v>
      </c>
      <c r="O17" s="681">
        <f t="shared" si="4"/>
        <v>0.89757445501995703</v>
      </c>
      <c r="P17" s="680">
        <f t="shared" si="5"/>
        <v>0.87903629536921146</v>
      </c>
      <c r="Q17" s="679">
        <f t="shared" si="6"/>
        <v>1.8538159650745567E-2</v>
      </c>
      <c r="R17" s="665"/>
      <c r="S17" s="665"/>
    </row>
    <row r="18" spans="1:19" x14ac:dyDescent="0.4">
      <c r="A18" s="701"/>
      <c r="B18" s="701"/>
      <c r="C18" s="700" t="s">
        <v>378</v>
      </c>
      <c r="D18" s="698"/>
      <c r="E18" s="698"/>
      <c r="F18" s="702"/>
      <c r="G18" s="697">
        <f>'３月（月間）'!G18-'３月（上旬～中旬）'!G18</f>
        <v>0</v>
      </c>
      <c r="H18" s="695">
        <f>'３月（月間）'!H18-'３月（上旬～中旬）'!H18</f>
        <v>0</v>
      </c>
      <c r="I18" s="694" t="e">
        <f t="shared" si="0"/>
        <v>#DIV/0!</v>
      </c>
      <c r="J18" s="693">
        <f t="shared" si="1"/>
        <v>0</v>
      </c>
      <c r="K18" s="696">
        <f>'３月（月間）'!K18-'３月（上旬～中旬）'!K18</f>
        <v>0</v>
      </c>
      <c r="L18" s="695">
        <f>'３月（月間）'!L18-'３月（上旬～中旬）'!L18</f>
        <v>0</v>
      </c>
      <c r="M18" s="694" t="e">
        <f t="shared" si="2"/>
        <v>#DIV/0!</v>
      </c>
      <c r="N18" s="693">
        <f t="shared" si="3"/>
        <v>0</v>
      </c>
      <c r="O18" s="692" t="e">
        <f t="shared" si="4"/>
        <v>#DIV/0!</v>
      </c>
      <c r="P18" s="691" t="e">
        <f t="shared" si="5"/>
        <v>#DIV/0!</v>
      </c>
      <c r="Q18" s="690" t="e">
        <f t="shared" si="6"/>
        <v>#DIV/0!</v>
      </c>
      <c r="R18" s="665"/>
      <c r="S18" s="665"/>
    </row>
    <row r="19" spans="1:19" x14ac:dyDescent="0.4">
      <c r="A19" s="701"/>
      <c r="B19" s="701"/>
      <c r="C19" s="700" t="s">
        <v>105</v>
      </c>
      <c r="D19" s="698"/>
      <c r="E19" s="698"/>
      <c r="F19" s="688" t="s">
        <v>366</v>
      </c>
      <c r="G19" s="697">
        <f>'３月（月間）'!G19-'３月（上旬～中旬）'!G19</f>
        <v>4712</v>
      </c>
      <c r="H19" s="695">
        <f>'３月（月間）'!H19-'３月（上旬～中旬）'!H19</f>
        <v>4366</v>
      </c>
      <c r="I19" s="694">
        <f t="shared" si="0"/>
        <v>1.0792487402656894</v>
      </c>
      <c r="J19" s="693">
        <f t="shared" si="1"/>
        <v>346</v>
      </c>
      <c r="K19" s="696">
        <f>'３月（月間）'!K19-'３月（上旬～中旬）'!K19</f>
        <v>4970</v>
      </c>
      <c r="L19" s="695">
        <f>'３月（月間）'!L19-'３月（上旬～中旬）'!L19</f>
        <v>4825</v>
      </c>
      <c r="M19" s="694">
        <f t="shared" si="2"/>
        <v>1.0300518134715027</v>
      </c>
      <c r="N19" s="693">
        <f t="shared" si="3"/>
        <v>145</v>
      </c>
      <c r="O19" s="692">
        <f t="shared" si="4"/>
        <v>0.94808853118712277</v>
      </c>
      <c r="P19" s="691">
        <f t="shared" si="5"/>
        <v>0.90487046632124357</v>
      </c>
      <c r="Q19" s="690">
        <f t="shared" si="6"/>
        <v>4.3218064865879202E-2</v>
      </c>
      <c r="R19" s="665"/>
      <c r="S19" s="665"/>
    </row>
    <row r="20" spans="1:19" x14ac:dyDescent="0.4">
      <c r="A20" s="701"/>
      <c r="B20" s="701"/>
      <c r="C20" s="700" t="s">
        <v>377</v>
      </c>
      <c r="D20" s="698"/>
      <c r="E20" s="698"/>
      <c r="F20" s="688" t="s">
        <v>366</v>
      </c>
      <c r="G20" s="697">
        <f>'３月（月間）'!G20-'３月（上旬～中旬）'!G20</f>
        <v>8681</v>
      </c>
      <c r="H20" s="695">
        <f>'３月（月間）'!H20-'３月（上旬～中旬）'!H20</f>
        <v>8023</v>
      </c>
      <c r="I20" s="694">
        <f t="shared" si="0"/>
        <v>1.0820142091486975</v>
      </c>
      <c r="J20" s="693">
        <f t="shared" si="1"/>
        <v>658</v>
      </c>
      <c r="K20" s="696">
        <f>'３月（月間）'!K20-'３月（上旬～中旬）'!K20</f>
        <v>9580</v>
      </c>
      <c r="L20" s="695">
        <f>'３月（月間）'!L20-'３月（上旬～中旬）'!L20</f>
        <v>9575</v>
      </c>
      <c r="M20" s="694">
        <f t="shared" si="2"/>
        <v>1.0005221932114883</v>
      </c>
      <c r="N20" s="693">
        <f t="shared" si="3"/>
        <v>5</v>
      </c>
      <c r="O20" s="692">
        <f t="shared" si="4"/>
        <v>0.90615866388308974</v>
      </c>
      <c r="P20" s="691">
        <f t="shared" si="5"/>
        <v>0.83791122715404698</v>
      </c>
      <c r="Q20" s="690">
        <f t="shared" si="6"/>
        <v>6.8247436729042765E-2</v>
      </c>
      <c r="R20" s="665"/>
      <c r="S20" s="665"/>
    </row>
    <row r="21" spans="1:19" x14ac:dyDescent="0.4">
      <c r="A21" s="701"/>
      <c r="B21" s="701"/>
      <c r="C21" s="700" t="s">
        <v>378</v>
      </c>
      <c r="D21" s="699" t="s">
        <v>171</v>
      </c>
      <c r="E21" s="698" t="s">
        <v>370</v>
      </c>
      <c r="F21" s="688" t="s">
        <v>366</v>
      </c>
      <c r="G21" s="697">
        <f>'３月（月間）'!G21-'３月（上旬～中旬）'!G21</f>
        <v>2956</v>
      </c>
      <c r="H21" s="695">
        <f>'３月（月間）'!H21-'３月（上旬～中旬）'!H21</f>
        <v>3143</v>
      </c>
      <c r="I21" s="694">
        <f t="shared" si="0"/>
        <v>0.94050270442252626</v>
      </c>
      <c r="J21" s="693">
        <f t="shared" si="1"/>
        <v>-187</v>
      </c>
      <c r="K21" s="696">
        <f>'３月（月間）'!K21-'３月（上旬～中旬）'!K21</f>
        <v>3190</v>
      </c>
      <c r="L21" s="695">
        <f>'３月（月間）'!L21-'３月（上旬～中旬）'!L21</f>
        <v>3240</v>
      </c>
      <c r="M21" s="694">
        <f t="shared" si="2"/>
        <v>0.98456790123456794</v>
      </c>
      <c r="N21" s="693">
        <f t="shared" si="3"/>
        <v>-50</v>
      </c>
      <c r="O21" s="692">
        <f t="shared" si="4"/>
        <v>0.92664576802507836</v>
      </c>
      <c r="P21" s="691">
        <f t="shared" si="5"/>
        <v>0.97006172839506177</v>
      </c>
      <c r="Q21" s="690">
        <f t="shared" si="6"/>
        <v>-4.3415960369983408E-2</v>
      </c>
      <c r="R21" s="665"/>
      <c r="S21" s="665"/>
    </row>
    <row r="22" spans="1:19" x14ac:dyDescent="0.4">
      <c r="A22" s="701"/>
      <c r="B22" s="701"/>
      <c r="C22" s="700" t="s">
        <v>378</v>
      </c>
      <c r="D22" s="699" t="s">
        <v>171</v>
      </c>
      <c r="E22" s="698" t="s">
        <v>395</v>
      </c>
      <c r="F22" s="688" t="s">
        <v>366</v>
      </c>
      <c r="G22" s="697">
        <f>'３月（月間）'!G22-'３月（上旬～中旬）'!G22</f>
        <v>1511</v>
      </c>
      <c r="H22" s="695">
        <f>'３月（月間）'!H22-'３月（上旬～中旬）'!H22</f>
        <v>1483</v>
      </c>
      <c r="I22" s="694">
        <f t="shared" si="0"/>
        <v>1.0188806473364802</v>
      </c>
      <c r="J22" s="693">
        <f t="shared" si="1"/>
        <v>28</v>
      </c>
      <c r="K22" s="696">
        <f>'３月（月間）'!K22-'３月（上旬～中旬）'!K22</f>
        <v>1630</v>
      </c>
      <c r="L22" s="695">
        <f>'３月（月間）'!L22-'３月（上旬～中旬）'!L22</f>
        <v>1605</v>
      </c>
      <c r="M22" s="694">
        <f t="shared" si="2"/>
        <v>1.0155763239875388</v>
      </c>
      <c r="N22" s="693">
        <f t="shared" si="3"/>
        <v>25</v>
      </c>
      <c r="O22" s="692">
        <f t="shared" si="4"/>
        <v>0.92699386503067482</v>
      </c>
      <c r="P22" s="691">
        <f t="shared" si="5"/>
        <v>0.92398753894080998</v>
      </c>
      <c r="Q22" s="690">
        <f t="shared" si="6"/>
        <v>3.0063260898648414E-3</v>
      </c>
      <c r="R22" s="665"/>
      <c r="S22" s="665"/>
    </row>
    <row r="23" spans="1:19" x14ac:dyDescent="0.4">
      <c r="A23" s="701"/>
      <c r="B23" s="701"/>
      <c r="C23" s="700" t="s">
        <v>378</v>
      </c>
      <c r="D23" s="699" t="s">
        <v>171</v>
      </c>
      <c r="E23" s="698" t="s">
        <v>396</v>
      </c>
      <c r="F23" s="688" t="s">
        <v>375</v>
      </c>
      <c r="G23" s="697">
        <f>'３月（月間）'!G23-'３月（上旬～中旬）'!G23</f>
        <v>0</v>
      </c>
      <c r="H23" s="695">
        <f>'３月（月間）'!H23-'３月（上旬～中旬）'!H23</f>
        <v>0</v>
      </c>
      <c r="I23" s="694" t="e">
        <f t="shared" si="0"/>
        <v>#DIV/0!</v>
      </c>
      <c r="J23" s="693">
        <f t="shared" si="1"/>
        <v>0</v>
      </c>
      <c r="K23" s="696">
        <f>'３月（月間）'!K23-'３月（上旬～中旬）'!K23</f>
        <v>0</v>
      </c>
      <c r="L23" s="695">
        <f>'３月（月間）'!L23-'３月（上旬～中旬）'!L23</f>
        <v>0</v>
      </c>
      <c r="M23" s="694" t="e">
        <f t="shared" si="2"/>
        <v>#DIV/0!</v>
      </c>
      <c r="N23" s="693">
        <f t="shared" si="3"/>
        <v>0</v>
      </c>
      <c r="O23" s="692" t="e">
        <f t="shared" si="4"/>
        <v>#DIV/0!</v>
      </c>
      <c r="P23" s="691" t="e">
        <f t="shared" si="5"/>
        <v>#DIV/0!</v>
      </c>
      <c r="Q23" s="690" t="e">
        <f t="shared" si="6"/>
        <v>#DIV/0!</v>
      </c>
      <c r="R23" s="665"/>
      <c r="S23" s="665"/>
    </row>
    <row r="24" spans="1:19" x14ac:dyDescent="0.4">
      <c r="A24" s="701"/>
      <c r="B24" s="701"/>
      <c r="C24" s="700" t="s">
        <v>105</v>
      </c>
      <c r="D24" s="699" t="s">
        <v>171</v>
      </c>
      <c r="E24" s="698" t="s">
        <v>370</v>
      </c>
      <c r="F24" s="688" t="s">
        <v>366</v>
      </c>
      <c r="G24" s="697">
        <f>'３月（月間）'!G24-'３月（上旬～中旬）'!G24</f>
        <v>1498</v>
      </c>
      <c r="H24" s="695">
        <f>'３月（月間）'!H24-'３月（上旬～中旬）'!H24</f>
        <v>1512</v>
      </c>
      <c r="I24" s="694">
        <f t="shared" si="0"/>
        <v>0.9907407407407407</v>
      </c>
      <c r="J24" s="693">
        <f t="shared" si="1"/>
        <v>-14</v>
      </c>
      <c r="K24" s="696">
        <f>'３月（月間）'!K24-'３月（上旬～中旬）'!K24</f>
        <v>1640</v>
      </c>
      <c r="L24" s="695">
        <f>'３月（月間）'!L24-'３月（上旬～中旬）'!L24</f>
        <v>1620</v>
      </c>
      <c r="M24" s="694">
        <f t="shared" si="2"/>
        <v>1.0123456790123457</v>
      </c>
      <c r="N24" s="693">
        <f t="shared" si="3"/>
        <v>20</v>
      </c>
      <c r="O24" s="692">
        <f t="shared" si="4"/>
        <v>0.9134146341463415</v>
      </c>
      <c r="P24" s="691">
        <f t="shared" si="5"/>
        <v>0.93333333333333335</v>
      </c>
      <c r="Q24" s="690">
        <f t="shared" si="6"/>
        <v>-1.9918699186991851E-2</v>
      </c>
      <c r="R24" s="665"/>
      <c r="S24" s="665"/>
    </row>
    <row r="25" spans="1:19" x14ac:dyDescent="0.4">
      <c r="A25" s="701"/>
      <c r="B25" s="701"/>
      <c r="C25" s="700" t="s">
        <v>105</v>
      </c>
      <c r="D25" s="699" t="s">
        <v>171</v>
      </c>
      <c r="E25" s="698" t="s">
        <v>395</v>
      </c>
      <c r="F25" s="702"/>
      <c r="G25" s="697">
        <f>'３月（月間）'!G25-'３月（上旬～中旬）'!G25</f>
        <v>0</v>
      </c>
      <c r="H25" s="695">
        <f>'３月（月間）'!H25-'３月（上旬～中旬）'!H25</f>
        <v>0</v>
      </c>
      <c r="I25" s="694" t="e">
        <f t="shared" si="0"/>
        <v>#DIV/0!</v>
      </c>
      <c r="J25" s="693">
        <f t="shared" si="1"/>
        <v>0</v>
      </c>
      <c r="K25" s="696">
        <f>'３月（月間）'!K25-'３月（上旬～中旬）'!K25</f>
        <v>0</v>
      </c>
      <c r="L25" s="695">
        <f>'３月（月間）'!L25-'３月（上旬～中旬）'!L25</f>
        <v>0</v>
      </c>
      <c r="M25" s="694" t="e">
        <f t="shared" si="2"/>
        <v>#DIV/0!</v>
      </c>
      <c r="N25" s="693">
        <f t="shared" si="3"/>
        <v>0</v>
      </c>
      <c r="O25" s="692" t="e">
        <f t="shared" si="4"/>
        <v>#DIV/0!</v>
      </c>
      <c r="P25" s="691" t="e">
        <f t="shared" si="5"/>
        <v>#DIV/0!</v>
      </c>
      <c r="Q25" s="690" t="e">
        <f t="shared" si="6"/>
        <v>#DIV/0!</v>
      </c>
      <c r="R25" s="665"/>
      <c r="S25" s="665"/>
    </row>
    <row r="26" spans="1:19" x14ac:dyDescent="0.4">
      <c r="A26" s="701"/>
      <c r="B26" s="701"/>
      <c r="C26" s="700" t="s">
        <v>371</v>
      </c>
      <c r="D26" s="699" t="s">
        <v>171</v>
      </c>
      <c r="E26" s="698" t="s">
        <v>370</v>
      </c>
      <c r="F26" s="702"/>
      <c r="G26" s="697">
        <f>'３月（月間）'!G26-'３月（上旬～中旬）'!G26</f>
        <v>0</v>
      </c>
      <c r="H26" s="695">
        <f>'３月（月間）'!H26-'３月（上旬～中旬）'!H26</f>
        <v>0</v>
      </c>
      <c r="I26" s="694" t="e">
        <f t="shared" si="0"/>
        <v>#DIV/0!</v>
      </c>
      <c r="J26" s="693">
        <f t="shared" si="1"/>
        <v>0</v>
      </c>
      <c r="K26" s="696">
        <f>'３月（月間）'!K26-'３月（上旬～中旬）'!K26</f>
        <v>0</v>
      </c>
      <c r="L26" s="695">
        <f>'３月（月間）'!L26-'３月（上旬～中旬）'!L26</f>
        <v>0</v>
      </c>
      <c r="M26" s="694" t="e">
        <f t="shared" si="2"/>
        <v>#DIV/0!</v>
      </c>
      <c r="N26" s="693">
        <f t="shared" si="3"/>
        <v>0</v>
      </c>
      <c r="O26" s="692" t="e">
        <f t="shared" si="4"/>
        <v>#DIV/0!</v>
      </c>
      <c r="P26" s="691" t="e">
        <f t="shared" si="5"/>
        <v>#DIV/0!</v>
      </c>
      <c r="Q26" s="690" t="e">
        <f t="shared" si="6"/>
        <v>#DIV/0!</v>
      </c>
      <c r="R26" s="665"/>
      <c r="S26" s="665"/>
    </row>
    <row r="27" spans="1:19" x14ac:dyDescent="0.4">
      <c r="A27" s="701"/>
      <c r="B27" s="701"/>
      <c r="C27" s="700" t="s">
        <v>373</v>
      </c>
      <c r="D27" s="699" t="s">
        <v>171</v>
      </c>
      <c r="E27" s="698" t="s">
        <v>370</v>
      </c>
      <c r="F27" s="702"/>
      <c r="G27" s="697">
        <f>'３月（月間）'!G27-'３月（上旬～中旬）'!G27</f>
        <v>0</v>
      </c>
      <c r="H27" s="695">
        <f>'３月（月間）'!H27-'３月（上旬～中旬）'!H27</f>
        <v>0</v>
      </c>
      <c r="I27" s="694" t="e">
        <f t="shared" si="0"/>
        <v>#DIV/0!</v>
      </c>
      <c r="J27" s="693">
        <f t="shared" si="1"/>
        <v>0</v>
      </c>
      <c r="K27" s="696">
        <f>'３月（月間）'!K27-'３月（上旬～中旬）'!K27</f>
        <v>0</v>
      </c>
      <c r="L27" s="695">
        <f>'３月（月間）'!L27-'３月（上旬～中旬）'!L27</f>
        <v>0</v>
      </c>
      <c r="M27" s="694" t="e">
        <f t="shared" si="2"/>
        <v>#DIV/0!</v>
      </c>
      <c r="N27" s="693">
        <f t="shared" si="3"/>
        <v>0</v>
      </c>
      <c r="O27" s="692" t="e">
        <f t="shared" si="4"/>
        <v>#DIV/0!</v>
      </c>
      <c r="P27" s="691" t="e">
        <f t="shared" si="5"/>
        <v>#DIV/0!</v>
      </c>
      <c r="Q27" s="690" t="e">
        <f t="shared" si="6"/>
        <v>#DIV/0!</v>
      </c>
      <c r="R27" s="665"/>
      <c r="S27" s="665"/>
    </row>
    <row r="28" spans="1:19" x14ac:dyDescent="0.4">
      <c r="A28" s="701"/>
      <c r="B28" s="701"/>
      <c r="C28" s="700" t="s">
        <v>389</v>
      </c>
      <c r="D28" s="698"/>
      <c r="E28" s="698"/>
      <c r="F28" s="702"/>
      <c r="G28" s="697">
        <f>'３月（月間）'!G28-'３月（上旬～中旬）'!G28</f>
        <v>0</v>
      </c>
      <c r="H28" s="695">
        <f>'３月（月間）'!H28-'３月（上旬～中旬）'!H28</f>
        <v>0</v>
      </c>
      <c r="I28" s="694" t="e">
        <f t="shared" si="0"/>
        <v>#DIV/0!</v>
      </c>
      <c r="J28" s="693">
        <f t="shared" si="1"/>
        <v>0</v>
      </c>
      <c r="K28" s="696">
        <f>'３月（月間）'!K28-'３月（上旬～中旬）'!K28</f>
        <v>0</v>
      </c>
      <c r="L28" s="695">
        <f>'３月（月間）'!L28-'３月（上旬～中旬）'!L28</f>
        <v>0</v>
      </c>
      <c r="M28" s="694" t="e">
        <f t="shared" si="2"/>
        <v>#DIV/0!</v>
      </c>
      <c r="N28" s="693">
        <f t="shared" si="3"/>
        <v>0</v>
      </c>
      <c r="O28" s="692" t="e">
        <f t="shared" si="4"/>
        <v>#DIV/0!</v>
      </c>
      <c r="P28" s="691" t="e">
        <f t="shared" si="5"/>
        <v>#DIV/0!</v>
      </c>
      <c r="Q28" s="690" t="e">
        <f t="shared" si="6"/>
        <v>#DIV/0!</v>
      </c>
      <c r="R28" s="665"/>
      <c r="S28" s="665"/>
    </row>
    <row r="29" spans="1:19" x14ac:dyDescent="0.4">
      <c r="A29" s="701"/>
      <c r="B29" s="701"/>
      <c r="C29" s="700" t="s">
        <v>120</v>
      </c>
      <c r="D29" s="698"/>
      <c r="E29" s="698"/>
      <c r="F29" s="702"/>
      <c r="G29" s="697">
        <f>'３月（月間）'!G29-'３月（上旬～中旬）'!G29</f>
        <v>0</v>
      </c>
      <c r="H29" s="695">
        <f>'３月（月間）'!H29-'３月（上旬～中旬）'!H29</f>
        <v>0</v>
      </c>
      <c r="I29" s="694" t="e">
        <f t="shared" si="0"/>
        <v>#DIV/0!</v>
      </c>
      <c r="J29" s="693">
        <f t="shared" si="1"/>
        <v>0</v>
      </c>
      <c r="K29" s="696">
        <f>'３月（月間）'!K29-'３月（上旬～中旬）'!K29</f>
        <v>0</v>
      </c>
      <c r="L29" s="695">
        <f>'３月（月間）'!L29-'３月（上旬～中旬）'!L29</f>
        <v>0</v>
      </c>
      <c r="M29" s="694" t="e">
        <f t="shared" si="2"/>
        <v>#DIV/0!</v>
      </c>
      <c r="N29" s="693">
        <f t="shared" si="3"/>
        <v>0</v>
      </c>
      <c r="O29" s="692" t="e">
        <f t="shared" si="4"/>
        <v>#DIV/0!</v>
      </c>
      <c r="P29" s="691" t="e">
        <f t="shared" si="5"/>
        <v>#DIV/0!</v>
      </c>
      <c r="Q29" s="690" t="e">
        <f t="shared" si="6"/>
        <v>#DIV/0!</v>
      </c>
      <c r="R29" s="665"/>
      <c r="S29" s="665"/>
    </row>
    <row r="30" spans="1:19" x14ac:dyDescent="0.4">
      <c r="A30" s="701"/>
      <c r="B30" s="701"/>
      <c r="C30" s="700" t="s">
        <v>119</v>
      </c>
      <c r="D30" s="698"/>
      <c r="E30" s="698"/>
      <c r="F30" s="702"/>
      <c r="G30" s="697">
        <f>'３月（月間）'!G30-'３月（上旬～中旬）'!G30</f>
        <v>0</v>
      </c>
      <c r="H30" s="695">
        <f>'３月（月間）'!H30-'３月（上旬～中旬）'!H30</f>
        <v>0</v>
      </c>
      <c r="I30" s="694" t="e">
        <f t="shared" si="0"/>
        <v>#DIV/0!</v>
      </c>
      <c r="J30" s="693">
        <f t="shared" si="1"/>
        <v>0</v>
      </c>
      <c r="K30" s="696">
        <f>'３月（月間）'!K30-'３月（上旬～中旬）'!K30</f>
        <v>0</v>
      </c>
      <c r="L30" s="695">
        <f>'３月（月間）'!L30-'３月（上旬～中旬）'!L30</f>
        <v>0</v>
      </c>
      <c r="M30" s="694" t="e">
        <f t="shared" si="2"/>
        <v>#DIV/0!</v>
      </c>
      <c r="N30" s="693">
        <f t="shared" si="3"/>
        <v>0</v>
      </c>
      <c r="O30" s="692" t="e">
        <f t="shared" si="4"/>
        <v>#DIV/0!</v>
      </c>
      <c r="P30" s="691" t="e">
        <f t="shared" si="5"/>
        <v>#DIV/0!</v>
      </c>
      <c r="Q30" s="690" t="e">
        <f t="shared" si="6"/>
        <v>#DIV/0!</v>
      </c>
      <c r="R30" s="665"/>
      <c r="S30" s="665"/>
    </row>
    <row r="31" spans="1:19" x14ac:dyDescent="0.4">
      <c r="A31" s="701"/>
      <c r="B31" s="701"/>
      <c r="C31" s="700" t="s">
        <v>118</v>
      </c>
      <c r="D31" s="698"/>
      <c r="E31" s="698"/>
      <c r="F31" s="688" t="s">
        <v>366</v>
      </c>
      <c r="G31" s="697">
        <f>'３月（月間）'!G31-'３月（上旬～中旬）'!G31</f>
        <v>2234</v>
      </c>
      <c r="H31" s="695">
        <f>'３月（月間）'!H31-'３月（上旬～中旬）'!H31</f>
        <v>1520</v>
      </c>
      <c r="I31" s="694">
        <f t="shared" si="0"/>
        <v>1.4697368421052632</v>
      </c>
      <c r="J31" s="693">
        <f t="shared" si="1"/>
        <v>714</v>
      </c>
      <c r="K31" s="696">
        <f>'３月（月間）'!K31-'３月（上旬～中旬）'!K31</f>
        <v>3205</v>
      </c>
      <c r="L31" s="695">
        <f>'３月（月間）'!L31-'３月（上旬～中旬）'!L31</f>
        <v>1600</v>
      </c>
      <c r="M31" s="694">
        <f t="shared" si="2"/>
        <v>2.0031249999999998</v>
      </c>
      <c r="N31" s="693">
        <f t="shared" si="3"/>
        <v>1605</v>
      </c>
      <c r="O31" s="692">
        <f t="shared" si="4"/>
        <v>0.69703588143525741</v>
      </c>
      <c r="P31" s="691">
        <f t="shared" si="5"/>
        <v>0.95</v>
      </c>
      <c r="Q31" s="690">
        <f t="shared" si="6"/>
        <v>-0.25296411856474255</v>
      </c>
      <c r="R31" s="665"/>
      <c r="S31" s="665"/>
    </row>
    <row r="32" spans="1:19" x14ac:dyDescent="0.4">
      <c r="A32" s="701"/>
      <c r="B32" s="701"/>
      <c r="C32" s="700" t="s">
        <v>117</v>
      </c>
      <c r="D32" s="698"/>
      <c r="E32" s="698"/>
      <c r="F32" s="702"/>
      <c r="G32" s="697">
        <f>'３月（月間）'!G32-'３月（上旬～中旬）'!G32</f>
        <v>0</v>
      </c>
      <c r="H32" s="695">
        <f>'３月（月間）'!H32-'３月（上旬～中旬）'!H32</f>
        <v>0</v>
      </c>
      <c r="I32" s="694" t="e">
        <f t="shared" si="0"/>
        <v>#DIV/0!</v>
      </c>
      <c r="J32" s="693">
        <f t="shared" si="1"/>
        <v>0</v>
      </c>
      <c r="K32" s="696">
        <f>'３月（月間）'!K32-'３月（上旬～中旬）'!K32</f>
        <v>0</v>
      </c>
      <c r="L32" s="695">
        <f>'３月（月間）'!L32-'３月（上旬～中旬）'!L32</f>
        <v>0</v>
      </c>
      <c r="M32" s="694" t="e">
        <f t="shared" si="2"/>
        <v>#DIV/0!</v>
      </c>
      <c r="N32" s="693">
        <f t="shared" si="3"/>
        <v>0</v>
      </c>
      <c r="O32" s="692" t="e">
        <f t="shared" si="4"/>
        <v>#DIV/0!</v>
      </c>
      <c r="P32" s="691" t="e">
        <f t="shared" si="5"/>
        <v>#DIV/0!</v>
      </c>
      <c r="Q32" s="690" t="e">
        <f t="shared" si="6"/>
        <v>#DIV/0!</v>
      </c>
      <c r="R32" s="665"/>
      <c r="S32" s="665"/>
    </row>
    <row r="33" spans="1:19" x14ac:dyDescent="0.4">
      <c r="A33" s="701"/>
      <c r="B33" s="701"/>
      <c r="C33" s="700" t="s">
        <v>116</v>
      </c>
      <c r="D33" s="698"/>
      <c r="E33" s="698"/>
      <c r="F33" s="688" t="s">
        <v>366</v>
      </c>
      <c r="G33" s="697">
        <f>'３月（月間）'!G33-'３月（上旬～中旬）'!G33</f>
        <v>1190</v>
      </c>
      <c r="H33" s="695">
        <f>'３月（月間）'!H33-'３月（上旬～中旬）'!H33</f>
        <v>910</v>
      </c>
      <c r="I33" s="694">
        <f t="shared" si="0"/>
        <v>1.3076923076923077</v>
      </c>
      <c r="J33" s="693">
        <f t="shared" si="1"/>
        <v>280</v>
      </c>
      <c r="K33" s="696">
        <f>'３月（月間）'!K33-'３月（上旬～中旬）'!K33</f>
        <v>1630</v>
      </c>
      <c r="L33" s="695">
        <f>'３月（月間）'!L33-'３月（上旬～中旬）'!L33</f>
        <v>1595</v>
      </c>
      <c r="M33" s="694">
        <f t="shared" si="2"/>
        <v>1.0219435736677116</v>
      </c>
      <c r="N33" s="693">
        <f t="shared" si="3"/>
        <v>35</v>
      </c>
      <c r="O33" s="692">
        <f t="shared" si="4"/>
        <v>0.73006134969325154</v>
      </c>
      <c r="P33" s="691">
        <f t="shared" si="5"/>
        <v>0.57053291536050155</v>
      </c>
      <c r="Q33" s="690">
        <f t="shared" si="6"/>
        <v>0.15952843433274999</v>
      </c>
      <c r="R33" s="665"/>
      <c r="S33" s="665"/>
    </row>
    <row r="34" spans="1:19" x14ac:dyDescent="0.4">
      <c r="A34" s="701"/>
      <c r="B34" s="701"/>
      <c r="C34" s="700" t="s">
        <v>374</v>
      </c>
      <c r="D34" s="698"/>
      <c r="E34" s="698"/>
      <c r="F34" s="702"/>
      <c r="G34" s="697">
        <f>'３月（月間）'!G34-'３月（上旬～中旬）'!G34</f>
        <v>0</v>
      </c>
      <c r="H34" s="695">
        <f>'３月（月間）'!H34-'３月（上旬～中旬）'!H34</f>
        <v>0</v>
      </c>
      <c r="I34" s="694" t="e">
        <f t="shared" si="0"/>
        <v>#DIV/0!</v>
      </c>
      <c r="J34" s="693">
        <f t="shared" si="1"/>
        <v>0</v>
      </c>
      <c r="K34" s="696">
        <f>'３月（月間）'!K34-'３月（上旬～中旬）'!K34</f>
        <v>0</v>
      </c>
      <c r="L34" s="695">
        <f>'３月（月間）'!L34-'３月（上旬～中旬）'!L34</f>
        <v>0</v>
      </c>
      <c r="M34" s="694" t="e">
        <f t="shared" si="2"/>
        <v>#DIV/0!</v>
      </c>
      <c r="N34" s="693">
        <f t="shared" si="3"/>
        <v>0</v>
      </c>
      <c r="O34" s="692" t="e">
        <f t="shared" si="4"/>
        <v>#DIV/0!</v>
      </c>
      <c r="P34" s="691" t="e">
        <f t="shared" si="5"/>
        <v>#DIV/0!</v>
      </c>
      <c r="Q34" s="690" t="e">
        <f t="shared" si="6"/>
        <v>#DIV/0!</v>
      </c>
      <c r="R34" s="665"/>
      <c r="S34" s="665"/>
    </row>
    <row r="35" spans="1:19" x14ac:dyDescent="0.4">
      <c r="A35" s="701"/>
      <c r="B35" s="701"/>
      <c r="C35" s="700" t="s">
        <v>371</v>
      </c>
      <c r="D35" s="698"/>
      <c r="E35" s="698"/>
      <c r="F35" s="702"/>
      <c r="G35" s="697">
        <f>'３月（月間）'!G35-'３月（上旬～中旬）'!G35</f>
        <v>0</v>
      </c>
      <c r="H35" s="695">
        <f>'３月（月間）'!H35-'３月（上旬～中旬）'!H35</f>
        <v>0</v>
      </c>
      <c r="I35" s="694" t="e">
        <f t="shared" si="0"/>
        <v>#DIV/0!</v>
      </c>
      <c r="J35" s="693">
        <f t="shared" si="1"/>
        <v>0</v>
      </c>
      <c r="K35" s="696">
        <f>'３月（月間）'!K35-'３月（上旬～中旬）'!K35</f>
        <v>0</v>
      </c>
      <c r="L35" s="695">
        <f>'３月（月間）'!L35-'３月（上旬～中旬）'!L35</f>
        <v>0</v>
      </c>
      <c r="M35" s="694" t="e">
        <f t="shared" si="2"/>
        <v>#DIV/0!</v>
      </c>
      <c r="N35" s="693">
        <f t="shared" si="3"/>
        <v>0</v>
      </c>
      <c r="O35" s="692" t="e">
        <f t="shared" si="4"/>
        <v>#DIV/0!</v>
      </c>
      <c r="P35" s="691" t="e">
        <f t="shared" si="5"/>
        <v>#DIV/0!</v>
      </c>
      <c r="Q35" s="690" t="e">
        <f t="shared" si="6"/>
        <v>#DIV/0!</v>
      </c>
      <c r="R35" s="665"/>
      <c r="S35" s="665"/>
    </row>
    <row r="36" spans="1:19" x14ac:dyDescent="0.4">
      <c r="A36" s="701"/>
      <c r="B36" s="678"/>
      <c r="C36" s="677" t="s">
        <v>373</v>
      </c>
      <c r="D36" s="675"/>
      <c r="E36" s="675"/>
      <c r="F36" s="688" t="s">
        <v>366</v>
      </c>
      <c r="G36" s="673">
        <f>'３月（月間）'!G36-'３月（上旬～中旬）'!G36</f>
        <v>6452</v>
      </c>
      <c r="H36" s="671">
        <f>'３月（月間）'!H36-'３月（上旬～中旬）'!H36</f>
        <v>7137</v>
      </c>
      <c r="I36" s="670">
        <f t="shared" si="0"/>
        <v>0.90402129746392046</v>
      </c>
      <c r="J36" s="669">
        <f t="shared" si="1"/>
        <v>-685</v>
      </c>
      <c r="K36" s="672">
        <f>'３月（月間）'!K36-'３月（上旬～中旬）'!K36</f>
        <v>6725</v>
      </c>
      <c r="L36" s="671">
        <f>'３月（月間）'!L36-'３月（上旬～中旬）'!L36</f>
        <v>7900</v>
      </c>
      <c r="M36" s="670">
        <f t="shared" si="2"/>
        <v>0.85126582278481011</v>
      </c>
      <c r="N36" s="669">
        <f t="shared" si="3"/>
        <v>-1175</v>
      </c>
      <c r="O36" s="668">
        <f t="shared" si="4"/>
        <v>0.95940520446096655</v>
      </c>
      <c r="P36" s="667">
        <f t="shared" si="5"/>
        <v>0.90341772151898736</v>
      </c>
      <c r="Q36" s="666">
        <f t="shared" si="6"/>
        <v>5.5987482941979194E-2</v>
      </c>
      <c r="R36" s="665"/>
      <c r="S36" s="665"/>
    </row>
    <row r="37" spans="1:19" x14ac:dyDescent="0.4">
      <c r="A37" s="701"/>
      <c r="B37" s="687" t="s">
        <v>394</v>
      </c>
      <c r="C37" s="686"/>
      <c r="D37" s="686"/>
      <c r="E37" s="686"/>
      <c r="F37" s="703"/>
      <c r="G37" s="685">
        <f>SUM(G38:G39)</f>
        <v>666</v>
      </c>
      <c r="H37" s="684">
        <f>SUM(H38:H39)</f>
        <v>596</v>
      </c>
      <c r="I37" s="683">
        <f t="shared" ref="I37:I68" si="7">G37/H37</f>
        <v>1.1174496644295302</v>
      </c>
      <c r="J37" s="682">
        <f t="shared" ref="J37:J69" si="8">G37-H37</f>
        <v>70</v>
      </c>
      <c r="K37" s="685">
        <f>SUM(K38:K39)</f>
        <v>979</v>
      </c>
      <c r="L37" s="684">
        <f>SUM(L38:L39)</f>
        <v>979</v>
      </c>
      <c r="M37" s="683">
        <f t="shared" ref="M37:M68" si="9">K37/L37</f>
        <v>1</v>
      </c>
      <c r="N37" s="682">
        <f t="shared" ref="N37:N69" si="10">K37-L37</f>
        <v>0</v>
      </c>
      <c r="O37" s="681">
        <f t="shared" ref="O37:O69" si="11">G37/K37</f>
        <v>0.68028600612870271</v>
      </c>
      <c r="P37" s="680">
        <f t="shared" ref="P37:P69" si="12">H37/L37</f>
        <v>0.60878447395301327</v>
      </c>
      <c r="Q37" s="679">
        <f t="shared" ref="Q37:Q68" si="13">O37-P37</f>
        <v>7.1501532175689442E-2</v>
      </c>
      <c r="R37" s="665"/>
      <c r="S37" s="665"/>
    </row>
    <row r="38" spans="1:19" x14ac:dyDescent="0.4">
      <c r="A38" s="701"/>
      <c r="B38" s="701"/>
      <c r="C38" s="700" t="s">
        <v>111</v>
      </c>
      <c r="D38" s="698"/>
      <c r="E38" s="698"/>
      <c r="F38" s="688" t="s">
        <v>366</v>
      </c>
      <c r="G38" s="697">
        <f>'３月（月間）'!G38-'３月（上旬～中旬）'!G38</f>
        <v>303</v>
      </c>
      <c r="H38" s="695">
        <f>'３月（月間）'!H38-'３月（上旬～中旬）'!H38</f>
        <v>329</v>
      </c>
      <c r="I38" s="694">
        <f t="shared" si="7"/>
        <v>0.92097264437689974</v>
      </c>
      <c r="J38" s="693">
        <f t="shared" si="8"/>
        <v>-26</v>
      </c>
      <c r="K38" s="697">
        <f>'３月（月間）'!K38-'３月（上旬～中旬）'!K38</f>
        <v>550</v>
      </c>
      <c r="L38" s="695">
        <f>'３月（月間）'!L38-'３月（上旬～中旬）'!L38</f>
        <v>550</v>
      </c>
      <c r="M38" s="694">
        <f t="shared" si="9"/>
        <v>1</v>
      </c>
      <c r="N38" s="693">
        <f t="shared" si="10"/>
        <v>0</v>
      </c>
      <c r="O38" s="692">
        <f t="shared" si="11"/>
        <v>0.5509090909090909</v>
      </c>
      <c r="P38" s="691">
        <f t="shared" si="12"/>
        <v>0.59818181818181815</v>
      </c>
      <c r="Q38" s="690">
        <f t="shared" si="13"/>
        <v>-4.7272727272727244E-2</v>
      </c>
      <c r="R38" s="665"/>
      <c r="S38" s="665"/>
    </row>
    <row r="39" spans="1:19" x14ac:dyDescent="0.4">
      <c r="A39" s="678"/>
      <c r="B39" s="678"/>
      <c r="C39" s="716" t="s">
        <v>110</v>
      </c>
      <c r="D39" s="715"/>
      <c r="E39" s="715"/>
      <c r="F39" s="688" t="s">
        <v>366</v>
      </c>
      <c r="G39" s="714">
        <f>'３月（月間）'!G39-'３月（上旬～中旬）'!G39</f>
        <v>363</v>
      </c>
      <c r="H39" s="712">
        <f>'３月（月間）'!H39-'３月（上旬～中旬）'!H39</f>
        <v>267</v>
      </c>
      <c r="I39" s="711">
        <f t="shared" si="7"/>
        <v>1.3595505617977528</v>
      </c>
      <c r="J39" s="710">
        <f t="shared" si="8"/>
        <v>96</v>
      </c>
      <c r="K39" s="714">
        <f>'３月（月間）'!K39-'３月（上旬～中旬）'!K39</f>
        <v>429</v>
      </c>
      <c r="L39" s="712">
        <f>'３月（月間）'!L39-'３月（上旬～中旬）'!L39</f>
        <v>429</v>
      </c>
      <c r="M39" s="711">
        <f t="shared" si="9"/>
        <v>1</v>
      </c>
      <c r="N39" s="710">
        <f t="shared" si="10"/>
        <v>0</v>
      </c>
      <c r="O39" s="709">
        <f t="shared" si="11"/>
        <v>0.84615384615384615</v>
      </c>
      <c r="P39" s="708">
        <f t="shared" si="12"/>
        <v>0.6223776223776224</v>
      </c>
      <c r="Q39" s="707">
        <f t="shared" si="13"/>
        <v>0.22377622377622375</v>
      </c>
      <c r="R39" s="665"/>
      <c r="S39" s="665"/>
    </row>
    <row r="40" spans="1:19" x14ac:dyDescent="0.4">
      <c r="A40" s="687" t="s">
        <v>393</v>
      </c>
      <c r="B40" s="686" t="s">
        <v>392</v>
      </c>
      <c r="C40" s="686"/>
      <c r="D40" s="686"/>
      <c r="E40" s="686"/>
      <c r="F40" s="703"/>
      <c r="G40" s="685">
        <f>SUM(G41,G64)</f>
        <v>122421</v>
      </c>
      <c r="H40" s="684">
        <f>SUM(H41,H64)</f>
        <v>113355</v>
      </c>
      <c r="I40" s="683">
        <f t="shared" si="7"/>
        <v>1.0799788275770807</v>
      </c>
      <c r="J40" s="682">
        <f t="shared" si="8"/>
        <v>9066</v>
      </c>
      <c r="K40" s="706">
        <f>SUM(K41,K64)</f>
        <v>140112</v>
      </c>
      <c r="L40" s="684">
        <f>SUM(L41,L64)</f>
        <v>131363</v>
      </c>
      <c r="M40" s="683">
        <f t="shared" si="9"/>
        <v>1.0666017067210707</v>
      </c>
      <c r="N40" s="682">
        <f t="shared" si="10"/>
        <v>8749</v>
      </c>
      <c r="O40" s="681">
        <f t="shared" si="11"/>
        <v>0.87373672490578969</v>
      </c>
      <c r="P40" s="680">
        <f t="shared" si="12"/>
        <v>0.86291421480934505</v>
      </c>
      <c r="Q40" s="679">
        <f t="shared" si="13"/>
        <v>1.0822510096444637E-2</v>
      </c>
      <c r="R40" s="665"/>
      <c r="S40" s="665"/>
    </row>
    <row r="41" spans="1:19" x14ac:dyDescent="0.4">
      <c r="A41" s="705"/>
      <c r="B41" s="687" t="s">
        <v>391</v>
      </c>
      <c r="C41" s="686"/>
      <c r="D41" s="686"/>
      <c r="E41" s="686"/>
      <c r="F41" s="703"/>
      <c r="G41" s="685">
        <f>SUM(G42:G63)</f>
        <v>120189</v>
      </c>
      <c r="H41" s="684">
        <f>SUM(H42:H63)</f>
        <v>111855</v>
      </c>
      <c r="I41" s="683">
        <f t="shared" si="7"/>
        <v>1.0745071744669439</v>
      </c>
      <c r="J41" s="682">
        <f t="shared" si="8"/>
        <v>8334</v>
      </c>
      <c r="K41" s="685">
        <f>SUM(K42:K63)</f>
        <v>136545</v>
      </c>
      <c r="L41" s="684">
        <f>SUM(L42:L63)</f>
        <v>129511</v>
      </c>
      <c r="M41" s="683">
        <f t="shared" si="9"/>
        <v>1.0543119889430241</v>
      </c>
      <c r="N41" s="682">
        <f t="shared" si="10"/>
        <v>7034</v>
      </c>
      <c r="O41" s="681">
        <f t="shared" si="11"/>
        <v>0.88021531363286831</v>
      </c>
      <c r="P41" s="680">
        <f t="shared" si="12"/>
        <v>0.86367181166078555</v>
      </c>
      <c r="Q41" s="679">
        <f t="shared" si="13"/>
        <v>1.6543501972082764E-2</v>
      </c>
      <c r="R41" s="665"/>
      <c r="S41" s="665"/>
    </row>
    <row r="42" spans="1:19" x14ac:dyDescent="0.4">
      <c r="A42" s="701"/>
      <c r="B42" s="701"/>
      <c r="C42" s="700" t="s">
        <v>378</v>
      </c>
      <c r="D42" s="698"/>
      <c r="E42" s="698"/>
      <c r="F42" s="688" t="s">
        <v>366</v>
      </c>
      <c r="G42" s="697">
        <f>'３月（月間）'!G42-'３月（上旬～中旬）'!G42</f>
        <v>47883</v>
      </c>
      <c r="H42" s="695">
        <f>'３月（月間）'!H42-'３月（上旬～中旬）'!H42</f>
        <v>46789</v>
      </c>
      <c r="I42" s="694">
        <f t="shared" si="7"/>
        <v>1.0233815640428305</v>
      </c>
      <c r="J42" s="693">
        <f t="shared" si="8"/>
        <v>1094</v>
      </c>
      <c r="K42" s="697">
        <f>'３月（月間）'!K42-'３月（上旬～中旬）'!K42</f>
        <v>51800</v>
      </c>
      <c r="L42" s="695">
        <f>'３月（月間）'!L42-'３月（上旬～中旬）'!L42</f>
        <v>49778</v>
      </c>
      <c r="M42" s="694">
        <f t="shared" si="9"/>
        <v>1.040620354373418</v>
      </c>
      <c r="N42" s="693">
        <f t="shared" si="10"/>
        <v>2022</v>
      </c>
      <c r="O42" s="692">
        <f t="shared" si="11"/>
        <v>0.9243822393822394</v>
      </c>
      <c r="P42" s="691">
        <f t="shared" si="12"/>
        <v>0.93995339306520953</v>
      </c>
      <c r="Q42" s="690">
        <f t="shared" si="13"/>
        <v>-1.5571153682970129E-2</v>
      </c>
      <c r="R42" s="665"/>
      <c r="S42" s="665"/>
    </row>
    <row r="43" spans="1:19" x14ac:dyDescent="0.4">
      <c r="A43" s="701"/>
      <c r="B43" s="701"/>
      <c r="C43" s="700" t="s">
        <v>106</v>
      </c>
      <c r="D43" s="698"/>
      <c r="E43" s="698"/>
      <c r="F43" s="688" t="s">
        <v>366</v>
      </c>
      <c r="G43" s="697">
        <f>'３月（月間）'!G43-'３月（上旬～中旬）'!G43</f>
        <v>9085</v>
      </c>
      <c r="H43" s="695">
        <f>'３月（月間）'!H43-'３月（上旬～中旬）'!H43</f>
        <v>5172</v>
      </c>
      <c r="I43" s="694">
        <f t="shared" si="7"/>
        <v>1.7565738592420728</v>
      </c>
      <c r="J43" s="693">
        <f t="shared" si="8"/>
        <v>3913</v>
      </c>
      <c r="K43" s="697">
        <f>'３月（月間）'!K43-'３月（上旬～中旬）'!K43</f>
        <v>10578</v>
      </c>
      <c r="L43" s="695">
        <f>'３月（月間）'!L43-'３月（上旬～中旬）'!L43</f>
        <v>5654</v>
      </c>
      <c r="M43" s="694">
        <f t="shared" si="9"/>
        <v>1.8708878669968163</v>
      </c>
      <c r="N43" s="693">
        <f t="shared" si="10"/>
        <v>4924</v>
      </c>
      <c r="O43" s="692">
        <f t="shared" si="11"/>
        <v>0.85885800718472305</v>
      </c>
      <c r="P43" s="691">
        <f t="shared" si="12"/>
        <v>0.9147506190307747</v>
      </c>
      <c r="Q43" s="690">
        <f t="shared" si="13"/>
        <v>-5.5892611846051654E-2</v>
      </c>
      <c r="R43" s="665"/>
      <c r="S43" s="665"/>
    </row>
    <row r="44" spans="1:19" x14ac:dyDescent="0.4">
      <c r="A44" s="701"/>
      <c r="B44" s="701"/>
      <c r="C44" s="700" t="s">
        <v>105</v>
      </c>
      <c r="D44" s="698"/>
      <c r="E44" s="698"/>
      <c r="F44" s="688" t="s">
        <v>366</v>
      </c>
      <c r="G44" s="697">
        <f>'３月（月間）'!G44-'３月（上旬～中旬）'!G44</f>
        <v>7586</v>
      </c>
      <c r="H44" s="695">
        <f>'３月（月間）'!H44-'３月（上旬～中旬）'!H44</f>
        <v>7485</v>
      </c>
      <c r="I44" s="694">
        <f t="shared" si="7"/>
        <v>1.013493653974616</v>
      </c>
      <c r="J44" s="693">
        <f t="shared" si="8"/>
        <v>101</v>
      </c>
      <c r="K44" s="697">
        <f>'３月（月間）'!K44-'３月（上旬～中旬）'!K44</f>
        <v>8284</v>
      </c>
      <c r="L44" s="695">
        <f>'３月（月間）'!L44-'３月（上旬～中旬）'!L44</f>
        <v>8888</v>
      </c>
      <c r="M44" s="694">
        <f t="shared" si="9"/>
        <v>0.93204320432043208</v>
      </c>
      <c r="N44" s="693">
        <f t="shared" si="10"/>
        <v>-604</v>
      </c>
      <c r="O44" s="692">
        <f t="shared" si="11"/>
        <v>0.91574118783196523</v>
      </c>
      <c r="P44" s="691">
        <f t="shared" si="12"/>
        <v>0.84214671467146718</v>
      </c>
      <c r="Q44" s="690">
        <f t="shared" si="13"/>
        <v>7.3594473160498053E-2</v>
      </c>
      <c r="R44" s="665"/>
      <c r="S44" s="665"/>
    </row>
    <row r="45" spans="1:19" x14ac:dyDescent="0.4">
      <c r="A45" s="701"/>
      <c r="B45" s="701"/>
      <c r="C45" s="700" t="s">
        <v>371</v>
      </c>
      <c r="D45" s="698"/>
      <c r="E45" s="698"/>
      <c r="F45" s="688" t="s">
        <v>366</v>
      </c>
      <c r="G45" s="697">
        <f>'３月（月間）'!G45-'３月（上旬～中旬）'!G45</f>
        <v>3264</v>
      </c>
      <c r="H45" s="695">
        <f>'３月（月間）'!H45-'３月（上旬～中旬）'!H45</f>
        <v>4727</v>
      </c>
      <c r="I45" s="694">
        <f t="shared" si="7"/>
        <v>0.69050137507933151</v>
      </c>
      <c r="J45" s="693">
        <f t="shared" si="8"/>
        <v>-1463</v>
      </c>
      <c r="K45" s="697">
        <f>'３月（月間）'!K45-'３月（上旬～中旬）'!K45</f>
        <v>3961</v>
      </c>
      <c r="L45" s="695">
        <f>'３月（月間）'!L45-'３月（上旬～中旬）'!L45</f>
        <v>6830</v>
      </c>
      <c r="M45" s="694">
        <f t="shared" si="9"/>
        <v>0.57994143484626648</v>
      </c>
      <c r="N45" s="693">
        <f t="shared" si="10"/>
        <v>-2869</v>
      </c>
      <c r="O45" s="692">
        <f t="shared" si="11"/>
        <v>0.82403433476394849</v>
      </c>
      <c r="P45" s="691">
        <f t="shared" si="12"/>
        <v>0.69209370424597361</v>
      </c>
      <c r="Q45" s="690">
        <f t="shared" si="13"/>
        <v>0.13194063051797489</v>
      </c>
      <c r="R45" s="665"/>
      <c r="S45" s="665"/>
    </row>
    <row r="46" spans="1:19" x14ac:dyDescent="0.4">
      <c r="A46" s="701"/>
      <c r="B46" s="701"/>
      <c r="C46" s="700" t="s">
        <v>373</v>
      </c>
      <c r="D46" s="698"/>
      <c r="E46" s="698"/>
      <c r="F46" s="688" t="s">
        <v>366</v>
      </c>
      <c r="G46" s="697">
        <f>'３月（月間）'!G46-'３月（上旬～中旬）'!G46</f>
        <v>9085</v>
      </c>
      <c r="H46" s="695">
        <f>'３月（月間）'!H46-'３月（上旬～中旬）'!H46</f>
        <v>7894</v>
      </c>
      <c r="I46" s="694">
        <f t="shared" si="7"/>
        <v>1.1508740815809475</v>
      </c>
      <c r="J46" s="693">
        <f t="shared" si="8"/>
        <v>1191</v>
      </c>
      <c r="K46" s="697">
        <f>'３月（月間）'!K46-'３月（上旬～中旬）'!K46</f>
        <v>9560</v>
      </c>
      <c r="L46" s="695">
        <f>'３月（月間）'!L46-'３月（上旬～中旬）'!L46</f>
        <v>8676</v>
      </c>
      <c r="M46" s="694">
        <f t="shared" si="9"/>
        <v>1.1018902720147534</v>
      </c>
      <c r="N46" s="693">
        <f t="shared" si="10"/>
        <v>884</v>
      </c>
      <c r="O46" s="692">
        <f t="shared" si="11"/>
        <v>0.95031380753138073</v>
      </c>
      <c r="P46" s="691">
        <f t="shared" si="12"/>
        <v>0.9098662978331028</v>
      </c>
      <c r="Q46" s="690">
        <f t="shared" si="13"/>
        <v>4.0447509698277928E-2</v>
      </c>
      <c r="R46" s="665"/>
      <c r="S46" s="665"/>
    </row>
    <row r="47" spans="1:19" x14ac:dyDescent="0.4">
      <c r="A47" s="701"/>
      <c r="B47" s="701"/>
      <c r="C47" s="700" t="s">
        <v>377</v>
      </c>
      <c r="D47" s="698"/>
      <c r="E47" s="698"/>
      <c r="F47" s="688" t="s">
        <v>366</v>
      </c>
      <c r="G47" s="697">
        <f>'３月（月間）'!G47-'３月（上旬～中旬）'!G47</f>
        <v>14646</v>
      </c>
      <c r="H47" s="695">
        <f>'３月（月間）'!H47-'３月（上旬～中旬）'!H47</f>
        <v>15330</v>
      </c>
      <c r="I47" s="694">
        <f t="shared" si="7"/>
        <v>0.95538160469667321</v>
      </c>
      <c r="J47" s="693">
        <f t="shared" si="8"/>
        <v>-684</v>
      </c>
      <c r="K47" s="697">
        <f>'３月（月間）'!K47-'３月（上旬～中旬）'!K47</f>
        <v>16691</v>
      </c>
      <c r="L47" s="695">
        <f>'３月（月間）'!L47-'３月（上旬～中旬）'!L47</f>
        <v>19272</v>
      </c>
      <c r="M47" s="694">
        <f t="shared" si="9"/>
        <v>0.86607513491075139</v>
      </c>
      <c r="N47" s="693">
        <f t="shared" si="10"/>
        <v>-2581</v>
      </c>
      <c r="O47" s="692">
        <f t="shared" si="11"/>
        <v>0.8774788808339824</v>
      </c>
      <c r="P47" s="691">
        <f t="shared" si="12"/>
        <v>0.79545454545454541</v>
      </c>
      <c r="Q47" s="690">
        <f t="shared" si="13"/>
        <v>8.2024335379436986E-2</v>
      </c>
      <c r="R47" s="665"/>
      <c r="S47" s="665"/>
    </row>
    <row r="48" spans="1:19" x14ac:dyDescent="0.4">
      <c r="A48" s="701"/>
      <c r="B48" s="701"/>
      <c r="C48" s="700" t="s">
        <v>372</v>
      </c>
      <c r="D48" s="698"/>
      <c r="E48" s="698"/>
      <c r="F48" s="688" t="s">
        <v>366</v>
      </c>
      <c r="G48" s="697">
        <f>'３月（月間）'!G48-'３月（上旬～中旬）'!G48</f>
        <v>1574</v>
      </c>
      <c r="H48" s="695">
        <f>'３月（月間）'!H48-'３月（上旬～中旬）'!H48</f>
        <v>1652</v>
      </c>
      <c r="I48" s="694">
        <f t="shared" si="7"/>
        <v>0.95278450363196121</v>
      </c>
      <c r="J48" s="693">
        <f t="shared" si="8"/>
        <v>-78</v>
      </c>
      <c r="K48" s="697">
        <f>'３月（月間）'!K48-'３月（上旬～中旬）'!K48</f>
        <v>2970</v>
      </c>
      <c r="L48" s="695">
        <f>'３月（月間）'!L48-'３月（上旬～中旬）'!L48</f>
        <v>2820</v>
      </c>
      <c r="M48" s="694">
        <f t="shared" si="9"/>
        <v>1.053191489361702</v>
      </c>
      <c r="N48" s="693">
        <f t="shared" si="10"/>
        <v>150</v>
      </c>
      <c r="O48" s="692">
        <f t="shared" si="11"/>
        <v>0.52996632996632997</v>
      </c>
      <c r="P48" s="691">
        <f t="shared" si="12"/>
        <v>0.58581560283687939</v>
      </c>
      <c r="Q48" s="690">
        <f t="shared" si="13"/>
        <v>-5.5849272870549416E-2</v>
      </c>
      <c r="R48" s="665"/>
      <c r="S48" s="665"/>
    </row>
    <row r="49" spans="1:19" x14ac:dyDescent="0.4">
      <c r="A49" s="701"/>
      <c r="B49" s="701"/>
      <c r="C49" s="700" t="s">
        <v>390</v>
      </c>
      <c r="D49" s="698"/>
      <c r="E49" s="698"/>
      <c r="F49" s="688" t="s">
        <v>366</v>
      </c>
      <c r="G49" s="697">
        <f>'３月（月間）'!G49-'３月（上旬～中旬）'!G49</f>
        <v>1834</v>
      </c>
      <c r="H49" s="695">
        <f>'３月（月間）'!H49-'３月（上旬～中旬）'!H49</f>
        <v>1773</v>
      </c>
      <c r="I49" s="694">
        <f t="shared" si="7"/>
        <v>1.0344049633389736</v>
      </c>
      <c r="J49" s="693">
        <f t="shared" si="8"/>
        <v>61</v>
      </c>
      <c r="K49" s="697">
        <f>'３月（月間）'!K49-'３月（上旬～中旬）'!K49</f>
        <v>1918</v>
      </c>
      <c r="L49" s="695">
        <f>'３月（月間）'!L49-'３月（上旬～中旬）'!L49</f>
        <v>1936</v>
      </c>
      <c r="M49" s="694">
        <f t="shared" si="9"/>
        <v>0.99070247933884292</v>
      </c>
      <c r="N49" s="693">
        <f t="shared" si="10"/>
        <v>-18</v>
      </c>
      <c r="O49" s="692">
        <f t="shared" si="11"/>
        <v>0.95620437956204385</v>
      </c>
      <c r="P49" s="691">
        <f t="shared" si="12"/>
        <v>0.91580578512396693</v>
      </c>
      <c r="Q49" s="690">
        <f t="shared" si="13"/>
        <v>4.0398594438076918E-2</v>
      </c>
      <c r="R49" s="665"/>
      <c r="S49" s="665"/>
    </row>
    <row r="50" spans="1:19" x14ac:dyDescent="0.4">
      <c r="A50" s="701"/>
      <c r="B50" s="701"/>
      <c r="C50" s="700" t="s">
        <v>389</v>
      </c>
      <c r="D50" s="698"/>
      <c r="E50" s="698"/>
      <c r="F50" s="688" t="s">
        <v>366</v>
      </c>
      <c r="G50" s="697">
        <f>'３月（月間）'!G50-'３月（上旬～中旬）'!G50</f>
        <v>2727</v>
      </c>
      <c r="H50" s="695">
        <f>'３月（月間）'!H50-'３月（上旬～中旬）'!H50</f>
        <v>2813</v>
      </c>
      <c r="I50" s="694">
        <f t="shared" si="7"/>
        <v>0.96942765730536795</v>
      </c>
      <c r="J50" s="693">
        <f t="shared" si="8"/>
        <v>-86</v>
      </c>
      <c r="K50" s="697">
        <f>'３月（月間）'!K50-'３月（上旬～中旬）'!K50</f>
        <v>2970</v>
      </c>
      <c r="L50" s="695">
        <f>'３月（月間）'!L50-'３月（上旬～中旬）'!L50</f>
        <v>2970</v>
      </c>
      <c r="M50" s="694">
        <f t="shared" si="9"/>
        <v>1</v>
      </c>
      <c r="N50" s="693">
        <f t="shared" si="10"/>
        <v>0</v>
      </c>
      <c r="O50" s="692">
        <f t="shared" si="11"/>
        <v>0.91818181818181821</v>
      </c>
      <c r="P50" s="691">
        <f t="shared" si="12"/>
        <v>0.94713804713804717</v>
      </c>
      <c r="Q50" s="690">
        <f t="shared" si="13"/>
        <v>-2.8956228956228958E-2</v>
      </c>
      <c r="R50" s="665"/>
      <c r="S50" s="665"/>
    </row>
    <row r="51" spans="1:19" x14ac:dyDescent="0.4">
      <c r="A51" s="701"/>
      <c r="B51" s="701"/>
      <c r="C51" s="700" t="s">
        <v>388</v>
      </c>
      <c r="D51" s="698"/>
      <c r="E51" s="698"/>
      <c r="F51" s="688" t="s">
        <v>375</v>
      </c>
      <c r="G51" s="697">
        <f>'３月（月間）'!G51-'３月（上旬～中旬）'!G51</f>
        <v>1188</v>
      </c>
      <c r="H51" s="695">
        <f>'３月（月間）'!H51-'３月（上旬～中旬）'!H51</f>
        <v>1234</v>
      </c>
      <c r="I51" s="694">
        <f t="shared" si="7"/>
        <v>0.96272285251215561</v>
      </c>
      <c r="J51" s="693">
        <f t="shared" si="8"/>
        <v>-46</v>
      </c>
      <c r="K51" s="697">
        <f>'３月（月間）'!K51-'３月（上旬～中旬）'!K51</f>
        <v>1386</v>
      </c>
      <c r="L51" s="695">
        <f>'３月（月間）'!L51-'３月（上旬～中旬）'!L51</f>
        <v>1386</v>
      </c>
      <c r="M51" s="694">
        <f t="shared" si="9"/>
        <v>1</v>
      </c>
      <c r="N51" s="693">
        <f t="shared" si="10"/>
        <v>0</v>
      </c>
      <c r="O51" s="692">
        <f t="shared" si="11"/>
        <v>0.8571428571428571</v>
      </c>
      <c r="P51" s="691">
        <f t="shared" si="12"/>
        <v>0.89033189033189031</v>
      </c>
      <c r="Q51" s="690">
        <f t="shared" si="13"/>
        <v>-3.3189033189033212E-2</v>
      </c>
      <c r="R51" s="665"/>
      <c r="S51" s="665"/>
    </row>
    <row r="52" spans="1:19" x14ac:dyDescent="0.4">
      <c r="A52" s="701"/>
      <c r="B52" s="701"/>
      <c r="C52" s="700" t="s">
        <v>387</v>
      </c>
      <c r="D52" s="698"/>
      <c r="E52" s="698"/>
      <c r="F52" s="688" t="s">
        <v>366</v>
      </c>
      <c r="G52" s="697">
        <f>'３月（月間）'!G52-'３月（上旬～中旬）'!G52</f>
        <v>1809</v>
      </c>
      <c r="H52" s="695">
        <f>'３月（月間）'!H52-'３月（上旬～中旬）'!H52</f>
        <v>1329</v>
      </c>
      <c r="I52" s="694">
        <f t="shared" si="7"/>
        <v>1.3611738148984198</v>
      </c>
      <c r="J52" s="693">
        <f t="shared" si="8"/>
        <v>480</v>
      </c>
      <c r="K52" s="697">
        <f>'３月（月間）'!K52-'３月（上旬～中旬）'!K52</f>
        <v>1936</v>
      </c>
      <c r="L52" s="695">
        <f>'３月（月間）'!L52-'３月（上旬～中旬）'!L52</f>
        <v>1376</v>
      </c>
      <c r="M52" s="694">
        <f t="shared" si="9"/>
        <v>1.4069767441860466</v>
      </c>
      <c r="N52" s="693">
        <f t="shared" si="10"/>
        <v>560</v>
      </c>
      <c r="O52" s="692">
        <f t="shared" si="11"/>
        <v>0.93440082644628097</v>
      </c>
      <c r="P52" s="691">
        <f t="shared" si="12"/>
        <v>0.96584302325581395</v>
      </c>
      <c r="Q52" s="690">
        <f t="shared" si="13"/>
        <v>-3.1442196809532974E-2</v>
      </c>
      <c r="R52" s="665"/>
      <c r="S52" s="665"/>
    </row>
    <row r="53" spans="1:19" x14ac:dyDescent="0.4">
      <c r="A53" s="701"/>
      <c r="B53" s="701"/>
      <c r="C53" s="700" t="s">
        <v>386</v>
      </c>
      <c r="D53" s="698"/>
      <c r="E53" s="698"/>
      <c r="F53" s="688" t="s">
        <v>366</v>
      </c>
      <c r="G53" s="697">
        <f>'３月（月間）'!G53-'３月（上旬～中旬）'!G53</f>
        <v>2697</v>
      </c>
      <c r="H53" s="695">
        <f>'３月（月間）'!H53-'３月（上旬～中旬）'!H53</f>
        <v>2501</v>
      </c>
      <c r="I53" s="694">
        <f t="shared" si="7"/>
        <v>1.0783686525389844</v>
      </c>
      <c r="J53" s="693">
        <f t="shared" si="8"/>
        <v>196</v>
      </c>
      <c r="K53" s="697">
        <f>'３月（月間）'!K53-'３月（上旬～中旬）'!K53</f>
        <v>2970</v>
      </c>
      <c r="L53" s="695">
        <f>'３月（月間）'!L53-'３月（上旬～中旬）'!L53</f>
        <v>2970</v>
      </c>
      <c r="M53" s="694">
        <f t="shared" si="9"/>
        <v>1</v>
      </c>
      <c r="N53" s="693">
        <f t="shared" si="10"/>
        <v>0</v>
      </c>
      <c r="O53" s="692">
        <f t="shared" si="11"/>
        <v>0.90808080808080804</v>
      </c>
      <c r="P53" s="691">
        <f t="shared" si="12"/>
        <v>0.84208754208754211</v>
      </c>
      <c r="Q53" s="690">
        <f t="shared" si="13"/>
        <v>6.5993265993265937E-2</v>
      </c>
      <c r="R53" s="665"/>
      <c r="S53" s="665"/>
    </row>
    <row r="54" spans="1:19" x14ac:dyDescent="0.4">
      <c r="A54" s="701"/>
      <c r="B54" s="701"/>
      <c r="C54" s="700" t="s">
        <v>385</v>
      </c>
      <c r="D54" s="698"/>
      <c r="E54" s="698"/>
      <c r="F54" s="688" t="s">
        <v>366</v>
      </c>
      <c r="G54" s="697">
        <f>'３月（月間）'!G54-'３月（上旬～中旬）'!G54</f>
        <v>2139</v>
      </c>
      <c r="H54" s="695">
        <f>'３月（月間）'!H54-'３月（上旬～中旬）'!H54</f>
        <v>2506</v>
      </c>
      <c r="I54" s="694">
        <f t="shared" si="7"/>
        <v>0.85355147645650442</v>
      </c>
      <c r="J54" s="693">
        <f t="shared" si="8"/>
        <v>-367</v>
      </c>
      <c r="K54" s="697">
        <f>'３月（月間）'!K54-'３月（上旬～中旬）'!K54</f>
        <v>2970</v>
      </c>
      <c r="L54" s="695">
        <f>'３月（月間）'!L54-'３月（上旬～中旬）'!L54</f>
        <v>2970</v>
      </c>
      <c r="M54" s="694">
        <f t="shared" si="9"/>
        <v>1</v>
      </c>
      <c r="N54" s="693">
        <f t="shared" si="10"/>
        <v>0</v>
      </c>
      <c r="O54" s="692">
        <f t="shared" si="11"/>
        <v>0.72020202020202018</v>
      </c>
      <c r="P54" s="691">
        <f t="shared" si="12"/>
        <v>0.84377104377104373</v>
      </c>
      <c r="Q54" s="690">
        <f t="shared" si="13"/>
        <v>-0.12356902356902355</v>
      </c>
      <c r="R54" s="665"/>
      <c r="S54" s="665"/>
    </row>
    <row r="55" spans="1:19" x14ac:dyDescent="0.4">
      <c r="A55" s="701"/>
      <c r="B55" s="701"/>
      <c r="C55" s="700" t="s">
        <v>120</v>
      </c>
      <c r="D55" s="698"/>
      <c r="E55" s="698"/>
      <c r="F55" s="688" t="s">
        <v>366</v>
      </c>
      <c r="G55" s="697">
        <f>'３月（月間）'!G55-'３月（上旬～中旬）'!G55</f>
        <v>1472</v>
      </c>
      <c r="H55" s="695">
        <f>'３月（月間）'!H55-'３月（上旬～中旬）'!H55</f>
        <v>1252</v>
      </c>
      <c r="I55" s="694">
        <f t="shared" si="7"/>
        <v>1.1757188498402555</v>
      </c>
      <c r="J55" s="693">
        <f t="shared" si="8"/>
        <v>220</v>
      </c>
      <c r="K55" s="697">
        <f>'３月（月間）'!K55-'３月（上旬～中旬）'!K55</f>
        <v>1936</v>
      </c>
      <c r="L55" s="695">
        <f>'３月（月間）'!L55-'３月（上旬～中旬）'!L55</f>
        <v>1436</v>
      </c>
      <c r="M55" s="694">
        <f t="shared" si="9"/>
        <v>1.3481894150417828</v>
      </c>
      <c r="N55" s="693">
        <f t="shared" si="10"/>
        <v>500</v>
      </c>
      <c r="O55" s="692">
        <f t="shared" si="11"/>
        <v>0.76033057851239672</v>
      </c>
      <c r="P55" s="691">
        <f t="shared" si="12"/>
        <v>0.871866295264624</v>
      </c>
      <c r="Q55" s="690">
        <f t="shared" si="13"/>
        <v>-0.11153571675222729</v>
      </c>
      <c r="R55" s="665"/>
      <c r="S55" s="665"/>
    </row>
    <row r="56" spans="1:19" x14ac:dyDescent="0.4">
      <c r="A56" s="701"/>
      <c r="B56" s="701"/>
      <c r="C56" s="700" t="s">
        <v>382</v>
      </c>
      <c r="D56" s="698"/>
      <c r="E56" s="698"/>
      <c r="F56" s="688" t="s">
        <v>366</v>
      </c>
      <c r="G56" s="697">
        <f>'３月（月間）'!G56-'３月（上旬～中旬）'!G56</f>
        <v>1715</v>
      </c>
      <c r="H56" s="695">
        <f>'３月（月間）'!H56-'３月（上旬～中旬）'!H56</f>
        <v>982</v>
      </c>
      <c r="I56" s="694">
        <f t="shared" si="7"/>
        <v>1.7464358452138493</v>
      </c>
      <c r="J56" s="693">
        <f t="shared" si="8"/>
        <v>733</v>
      </c>
      <c r="K56" s="697">
        <f>'３月（月間）'!K56-'３月（上旬～中旬）'!K56</f>
        <v>1936</v>
      </c>
      <c r="L56" s="695">
        <f>'３月（月間）'!L56-'３月（上旬～中旬）'!L56</f>
        <v>1259</v>
      </c>
      <c r="M56" s="694">
        <f t="shared" si="9"/>
        <v>1.5377283558379666</v>
      </c>
      <c r="N56" s="693">
        <f t="shared" si="10"/>
        <v>677</v>
      </c>
      <c r="O56" s="692">
        <f t="shared" si="11"/>
        <v>0.88584710743801653</v>
      </c>
      <c r="P56" s="691">
        <f t="shared" si="12"/>
        <v>0.77998411437648929</v>
      </c>
      <c r="Q56" s="690">
        <f t="shared" si="13"/>
        <v>0.10586299306152724</v>
      </c>
      <c r="R56" s="665"/>
      <c r="S56" s="665"/>
    </row>
    <row r="57" spans="1:19" x14ac:dyDescent="0.4">
      <c r="A57" s="701"/>
      <c r="B57" s="701"/>
      <c r="C57" s="700" t="s">
        <v>381</v>
      </c>
      <c r="D57" s="698"/>
      <c r="E57" s="698"/>
      <c r="F57" s="688" t="s">
        <v>366</v>
      </c>
      <c r="G57" s="697">
        <f>'３月（月間）'!G57-'３月（上旬～中旬）'!G57</f>
        <v>1491</v>
      </c>
      <c r="H57" s="695">
        <f>'３月（月間）'!H57-'３月（上旬～中旬）'!H57</f>
        <v>1120</v>
      </c>
      <c r="I57" s="694">
        <f t="shared" si="7"/>
        <v>1.33125</v>
      </c>
      <c r="J57" s="693">
        <f t="shared" si="8"/>
        <v>371</v>
      </c>
      <c r="K57" s="697">
        <f>'３月（月間）'!K57-'３月（上旬～中旬）'!K57</f>
        <v>1876</v>
      </c>
      <c r="L57" s="695">
        <f>'３月（月間）'!L57-'３月（上旬～中旬）'!L57</f>
        <v>1324</v>
      </c>
      <c r="M57" s="694">
        <f t="shared" si="9"/>
        <v>1.4169184290030212</v>
      </c>
      <c r="N57" s="693">
        <f t="shared" si="10"/>
        <v>552</v>
      </c>
      <c r="O57" s="692">
        <f t="shared" si="11"/>
        <v>0.79477611940298509</v>
      </c>
      <c r="P57" s="691">
        <f t="shared" si="12"/>
        <v>0.84592145015105735</v>
      </c>
      <c r="Q57" s="690">
        <f t="shared" si="13"/>
        <v>-5.114533074807226E-2</v>
      </c>
      <c r="R57" s="665"/>
      <c r="S57" s="665"/>
    </row>
    <row r="58" spans="1:19" x14ac:dyDescent="0.4">
      <c r="A58" s="701"/>
      <c r="B58" s="701"/>
      <c r="C58" s="700" t="s">
        <v>383</v>
      </c>
      <c r="D58" s="698"/>
      <c r="E58" s="698"/>
      <c r="F58" s="688" t="s">
        <v>366</v>
      </c>
      <c r="G58" s="697">
        <f>'３月（月間）'!G58-'３月（上旬～中旬）'!G58</f>
        <v>931</v>
      </c>
      <c r="H58" s="695">
        <f>'３月（月間）'!H58-'３月（上旬～中旬）'!H58</f>
        <v>868</v>
      </c>
      <c r="I58" s="694">
        <f t="shared" si="7"/>
        <v>1.0725806451612903</v>
      </c>
      <c r="J58" s="693">
        <f t="shared" si="8"/>
        <v>63</v>
      </c>
      <c r="K58" s="697">
        <f>'３月（月間）'!K58-'３月（上旬～中旬）'!K58</f>
        <v>1315</v>
      </c>
      <c r="L58" s="695">
        <f>'３月（月間）'!L58-'３月（上旬～中旬）'!L58</f>
        <v>1303</v>
      </c>
      <c r="M58" s="694">
        <f t="shared" si="9"/>
        <v>1.0092095165003838</v>
      </c>
      <c r="N58" s="693">
        <f t="shared" si="10"/>
        <v>12</v>
      </c>
      <c r="O58" s="692">
        <f t="shared" si="11"/>
        <v>0.70798479087452471</v>
      </c>
      <c r="P58" s="691">
        <f t="shared" si="12"/>
        <v>0.66615502686108974</v>
      </c>
      <c r="Q58" s="690">
        <f t="shared" si="13"/>
        <v>4.1829764013434967E-2</v>
      </c>
      <c r="R58" s="665"/>
      <c r="S58" s="665"/>
    </row>
    <row r="59" spans="1:19" x14ac:dyDescent="0.4">
      <c r="A59" s="701"/>
      <c r="B59" s="701"/>
      <c r="C59" s="700" t="s">
        <v>380</v>
      </c>
      <c r="D59" s="698"/>
      <c r="E59" s="698"/>
      <c r="F59" s="688" t="s">
        <v>366</v>
      </c>
      <c r="G59" s="697">
        <f>'３月（月間）'!G59-'３月（上旬～中旬）'!G59</f>
        <v>2816</v>
      </c>
      <c r="H59" s="695">
        <f>'３月（月間）'!H59-'３月（上旬～中旬）'!H59</f>
        <v>2617</v>
      </c>
      <c r="I59" s="694">
        <f t="shared" si="7"/>
        <v>1.0760412686282002</v>
      </c>
      <c r="J59" s="693">
        <f t="shared" si="8"/>
        <v>199</v>
      </c>
      <c r="K59" s="697">
        <f>'３月（月間）'!K59-'３月（上旬～中旬）'!K59</f>
        <v>4477</v>
      </c>
      <c r="L59" s="695">
        <f>'３月（月間）'!L59-'３月（上旬～中旬）'!L59</f>
        <v>4521</v>
      </c>
      <c r="M59" s="694">
        <f t="shared" si="9"/>
        <v>0.99026763990267641</v>
      </c>
      <c r="N59" s="693">
        <f t="shared" si="10"/>
        <v>-44</v>
      </c>
      <c r="O59" s="692">
        <f t="shared" si="11"/>
        <v>0.62899262899262898</v>
      </c>
      <c r="P59" s="691">
        <f t="shared" si="12"/>
        <v>0.57885423578854234</v>
      </c>
      <c r="Q59" s="690">
        <f t="shared" si="13"/>
        <v>5.013839320408664E-2</v>
      </c>
      <c r="R59" s="665"/>
      <c r="S59" s="665"/>
    </row>
    <row r="60" spans="1:19" x14ac:dyDescent="0.4">
      <c r="A60" s="701"/>
      <c r="B60" s="701"/>
      <c r="C60" s="700" t="s">
        <v>378</v>
      </c>
      <c r="D60" s="699" t="s">
        <v>171</v>
      </c>
      <c r="E60" s="698" t="s">
        <v>370</v>
      </c>
      <c r="F60" s="688" t="s">
        <v>366</v>
      </c>
      <c r="G60" s="697">
        <f>'３月（月間）'!G60-'３月（上旬～中旬）'!G60</f>
        <v>2762</v>
      </c>
      <c r="H60" s="695">
        <f>'３月（月間）'!H60-'３月（上旬～中旬）'!H60</f>
        <v>265</v>
      </c>
      <c r="I60" s="694">
        <f t="shared" si="7"/>
        <v>10.422641509433962</v>
      </c>
      <c r="J60" s="693">
        <f t="shared" si="8"/>
        <v>2497</v>
      </c>
      <c r="K60" s="697">
        <f>'３月（月間）'!K60-'３月（上旬～中旬）'!K60</f>
        <v>2968</v>
      </c>
      <c r="L60" s="695">
        <f>'３月（月間）'!L60-'３月（上旬～中旬）'!L60</f>
        <v>270</v>
      </c>
      <c r="M60" s="694">
        <f t="shared" si="9"/>
        <v>10.992592592592592</v>
      </c>
      <c r="N60" s="693">
        <f t="shared" si="10"/>
        <v>2698</v>
      </c>
      <c r="O60" s="692">
        <f t="shared" si="11"/>
        <v>0.93059299191374667</v>
      </c>
      <c r="P60" s="691">
        <f t="shared" si="12"/>
        <v>0.98148148148148151</v>
      </c>
      <c r="Q60" s="690">
        <f t="shared" si="13"/>
        <v>-5.088848956773484E-2</v>
      </c>
      <c r="R60" s="665"/>
      <c r="S60" s="665"/>
    </row>
    <row r="61" spans="1:19" x14ac:dyDescent="0.4">
      <c r="A61" s="701"/>
      <c r="B61" s="701"/>
      <c r="C61" s="700" t="s">
        <v>105</v>
      </c>
      <c r="D61" s="699" t="s">
        <v>171</v>
      </c>
      <c r="E61" s="698" t="s">
        <v>370</v>
      </c>
      <c r="F61" s="688" t="s">
        <v>366</v>
      </c>
      <c r="G61" s="697">
        <f>'３月（月間）'!G61-'３月（上旬～中旬）'!G61</f>
        <v>1566</v>
      </c>
      <c r="H61" s="695">
        <f>'３月（月間）'!H61-'３月（上旬～中旬）'!H61</f>
        <v>1800</v>
      </c>
      <c r="I61" s="694">
        <f t="shared" si="7"/>
        <v>0.87</v>
      </c>
      <c r="J61" s="693">
        <f t="shared" si="8"/>
        <v>-234</v>
      </c>
      <c r="K61" s="697">
        <f>'３月（月間）'!K61-'３月（上旬～中旬）'!K61</f>
        <v>1855</v>
      </c>
      <c r="L61" s="695">
        <f>'３月（月間）'!L61-'３月（上旬～中旬）'!L61</f>
        <v>1936</v>
      </c>
      <c r="M61" s="694">
        <f t="shared" si="9"/>
        <v>0.95816115702479343</v>
      </c>
      <c r="N61" s="693">
        <f t="shared" si="10"/>
        <v>-81</v>
      </c>
      <c r="O61" s="692">
        <f t="shared" si="11"/>
        <v>0.84420485175202153</v>
      </c>
      <c r="P61" s="691">
        <f t="shared" si="12"/>
        <v>0.92975206611570249</v>
      </c>
      <c r="Q61" s="690">
        <f t="shared" si="13"/>
        <v>-8.5547214363680957E-2</v>
      </c>
      <c r="R61" s="665"/>
      <c r="S61" s="665"/>
    </row>
    <row r="62" spans="1:19" x14ac:dyDescent="0.4">
      <c r="A62" s="701"/>
      <c r="B62" s="701"/>
      <c r="C62" s="700" t="s">
        <v>373</v>
      </c>
      <c r="D62" s="699" t="s">
        <v>171</v>
      </c>
      <c r="E62" s="698" t="s">
        <v>370</v>
      </c>
      <c r="F62" s="688" t="s">
        <v>366</v>
      </c>
      <c r="G62" s="697">
        <f>'３月（月間）'!G62-'３月（上旬～中旬）'!G62</f>
        <v>1826</v>
      </c>
      <c r="H62" s="695">
        <f>'３月（月間）'!H62-'３月（上旬～中旬）'!H62</f>
        <v>1746</v>
      </c>
      <c r="I62" s="694">
        <f t="shared" si="7"/>
        <v>1.0458190148911799</v>
      </c>
      <c r="J62" s="693">
        <f t="shared" si="8"/>
        <v>80</v>
      </c>
      <c r="K62" s="697">
        <f>'３月（月間）'!K62-'３月（上旬～中旬）'!K62</f>
        <v>1936</v>
      </c>
      <c r="L62" s="695">
        <f>'３月（月間）'!L62-'３月（上旬～中旬）'!L62</f>
        <v>1936</v>
      </c>
      <c r="M62" s="694">
        <f t="shared" si="9"/>
        <v>1</v>
      </c>
      <c r="N62" s="693">
        <f t="shared" si="10"/>
        <v>0</v>
      </c>
      <c r="O62" s="692">
        <f t="shared" si="11"/>
        <v>0.94318181818181823</v>
      </c>
      <c r="P62" s="691">
        <f t="shared" si="12"/>
        <v>0.90185950413223137</v>
      </c>
      <c r="Q62" s="690">
        <f t="shared" si="13"/>
        <v>4.1322314049586861E-2</v>
      </c>
      <c r="R62" s="665"/>
      <c r="S62" s="665"/>
    </row>
    <row r="63" spans="1:19" x14ac:dyDescent="0.4">
      <c r="A63" s="701"/>
      <c r="B63" s="678"/>
      <c r="C63" s="677" t="s">
        <v>377</v>
      </c>
      <c r="D63" s="689" t="s">
        <v>171</v>
      </c>
      <c r="E63" s="675" t="s">
        <v>370</v>
      </c>
      <c r="F63" s="688" t="s">
        <v>375</v>
      </c>
      <c r="G63" s="673">
        <f>'３月（月間）'!G63-'３月（上旬～中旬）'!G63</f>
        <v>93</v>
      </c>
      <c r="H63" s="671">
        <f>'３月（月間）'!H63-'３月（上旬～中旬）'!H63</f>
        <v>0</v>
      </c>
      <c r="I63" s="670" t="e">
        <f t="shared" si="7"/>
        <v>#DIV/0!</v>
      </c>
      <c r="J63" s="669">
        <f t="shared" si="8"/>
        <v>93</v>
      </c>
      <c r="K63" s="673">
        <f>'３月（月間）'!K63-'３月（上旬～中旬）'!K63</f>
        <v>252</v>
      </c>
      <c r="L63" s="671">
        <f>'３月（月間）'!L63-'３月（上旬～中旬）'!L63</f>
        <v>0</v>
      </c>
      <c r="M63" s="670" t="e">
        <f t="shared" si="9"/>
        <v>#DIV/0!</v>
      </c>
      <c r="N63" s="669">
        <f t="shared" si="10"/>
        <v>252</v>
      </c>
      <c r="O63" s="668">
        <f t="shared" si="11"/>
        <v>0.36904761904761907</v>
      </c>
      <c r="P63" s="667" t="e">
        <f t="shared" si="12"/>
        <v>#DIV/0!</v>
      </c>
      <c r="Q63" s="666" t="e">
        <f t="shared" si="13"/>
        <v>#DIV/0!</v>
      </c>
      <c r="R63" s="665"/>
      <c r="S63" s="665"/>
    </row>
    <row r="64" spans="1:19" x14ac:dyDescent="0.4">
      <c r="A64" s="701"/>
      <c r="B64" s="687" t="s">
        <v>384</v>
      </c>
      <c r="C64" s="686"/>
      <c r="D64" s="704"/>
      <c r="E64" s="686"/>
      <c r="F64" s="703"/>
      <c r="G64" s="685">
        <f>SUM(G65:G69)</f>
        <v>2232</v>
      </c>
      <c r="H64" s="684">
        <f>SUM(H65:H69)</f>
        <v>1500</v>
      </c>
      <c r="I64" s="683">
        <f t="shared" si="7"/>
        <v>1.488</v>
      </c>
      <c r="J64" s="682">
        <f t="shared" si="8"/>
        <v>732</v>
      </c>
      <c r="K64" s="685">
        <f>SUM(K65:K69)</f>
        <v>3567</v>
      </c>
      <c r="L64" s="684">
        <f>SUM(L65:L69)</f>
        <v>1852</v>
      </c>
      <c r="M64" s="683">
        <f t="shared" si="9"/>
        <v>1.926025917926566</v>
      </c>
      <c r="N64" s="682">
        <f t="shared" si="10"/>
        <v>1715</v>
      </c>
      <c r="O64" s="681">
        <f t="shared" si="11"/>
        <v>0.62573591253153915</v>
      </c>
      <c r="P64" s="680">
        <f t="shared" si="12"/>
        <v>0.80993520518358531</v>
      </c>
      <c r="Q64" s="679">
        <f t="shared" si="13"/>
        <v>-0.18419929265204615</v>
      </c>
      <c r="R64" s="665"/>
      <c r="S64" s="665"/>
    </row>
    <row r="65" spans="1:19" x14ac:dyDescent="0.4">
      <c r="A65" s="701"/>
      <c r="B65" s="701"/>
      <c r="C65" s="700" t="s">
        <v>383</v>
      </c>
      <c r="D65" s="698"/>
      <c r="E65" s="698"/>
      <c r="F65" s="688" t="s">
        <v>366</v>
      </c>
      <c r="G65" s="697">
        <v>473</v>
      </c>
      <c r="H65" s="695">
        <v>316</v>
      </c>
      <c r="I65" s="694">
        <f t="shared" si="7"/>
        <v>1.4968354430379747</v>
      </c>
      <c r="J65" s="693">
        <f t="shared" si="8"/>
        <v>157</v>
      </c>
      <c r="K65" s="697">
        <v>599</v>
      </c>
      <c r="L65" s="695">
        <v>371</v>
      </c>
      <c r="M65" s="694">
        <f t="shared" si="9"/>
        <v>1.6145552560646901</v>
      </c>
      <c r="N65" s="693">
        <f t="shared" si="10"/>
        <v>228</v>
      </c>
      <c r="O65" s="692">
        <f t="shared" si="11"/>
        <v>0.78964941569282132</v>
      </c>
      <c r="P65" s="691">
        <f t="shared" si="12"/>
        <v>0.85175202156334229</v>
      </c>
      <c r="Q65" s="690">
        <f t="shared" si="13"/>
        <v>-6.2102605870520966E-2</v>
      </c>
      <c r="R65" s="665"/>
      <c r="S65" s="665"/>
    </row>
    <row r="66" spans="1:19" x14ac:dyDescent="0.4">
      <c r="A66" s="701"/>
      <c r="B66" s="701"/>
      <c r="C66" s="700" t="s">
        <v>382</v>
      </c>
      <c r="D66" s="698"/>
      <c r="E66" s="698"/>
      <c r="F66" s="702"/>
      <c r="G66" s="697"/>
      <c r="H66" s="695">
        <v>343</v>
      </c>
      <c r="I66" s="694">
        <f t="shared" si="7"/>
        <v>0</v>
      </c>
      <c r="J66" s="693">
        <f t="shared" si="8"/>
        <v>-343</v>
      </c>
      <c r="K66" s="697"/>
      <c r="L66" s="695">
        <v>473</v>
      </c>
      <c r="M66" s="694">
        <f t="shared" si="9"/>
        <v>0</v>
      </c>
      <c r="N66" s="693">
        <f t="shared" si="10"/>
        <v>-473</v>
      </c>
      <c r="O66" s="692" t="e">
        <f t="shared" si="11"/>
        <v>#DIV/0!</v>
      </c>
      <c r="P66" s="691">
        <f t="shared" si="12"/>
        <v>0.72515856236786469</v>
      </c>
      <c r="Q66" s="690" t="e">
        <f t="shared" si="13"/>
        <v>#DIV/0!</v>
      </c>
      <c r="R66" s="665"/>
      <c r="S66" s="665"/>
    </row>
    <row r="67" spans="1:19" x14ac:dyDescent="0.4">
      <c r="A67" s="701"/>
      <c r="B67" s="701"/>
      <c r="C67" s="700" t="s">
        <v>381</v>
      </c>
      <c r="D67" s="698"/>
      <c r="E67" s="698"/>
      <c r="F67" s="702"/>
      <c r="G67" s="697"/>
      <c r="H67" s="695">
        <v>249</v>
      </c>
      <c r="I67" s="694">
        <f t="shared" si="7"/>
        <v>0</v>
      </c>
      <c r="J67" s="693">
        <f t="shared" si="8"/>
        <v>-249</v>
      </c>
      <c r="K67" s="697"/>
      <c r="L67" s="695">
        <v>302</v>
      </c>
      <c r="M67" s="694">
        <f t="shared" si="9"/>
        <v>0</v>
      </c>
      <c r="N67" s="693">
        <f t="shared" si="10"/>
        <v>-302</v>
      </c>
      <c r="O67" s="692" t="e">
        <f t="shared" si="11"/>
        <v>#DIV/0!</v>
      </c>
      <c r="P67" s="691">
        <f t="shared" si="12"/>
        <v>0.82450331125827814</v>
      </c>
      <c r="Q67" s="690" t="e">
        <f t="shared" si="13"/>
        <v>#DIV/0!</v>
      </c>
      <c r="R67" s="665"/>
      <c r="S67" s="665"/>
    </row>
    <row r="68" spans="1:19" x14ac:dyDescent="0.4">
      <c r="A68" s="701"/>
      <c r="B68" s="701"/>
      <c r="C68" s="700" t="s">
        <v>380</v>
      </c>
      <c r="D68" s="698"/>
      <c r="E68" s="698"/>
      <c r="F68" s="688" t="s">
        <v>366</v>
      </c>
      <c r="G68" s="697">
        <v>743</v>
      </c>
      <c r="H68" s="695">
        <v>592</v>
      </c>
      <c r="I68" s="694">
        <f t="shared" si="7"/>
        <v>1.2550675675675675</v>
      </c>
      <c r="J68" s="693">
        <f t="shared" si="8"/>
        <v>151</v>
      </c>
      <c r="K68" s="697">
        <v>1187</v>
      </c>
      <c r="L68" s="695">
        <v>706</v>
      </c>
      <c r="M68" s="694">
        <f t="shared" si="9"/>
        <v>1.6813031161473089</v>
      </c>
      <c r="N68" s="693">
        <f t="shared" si="10"/>
        <v>481</v>
      </c>
      <c r="O68" s="692">
        <f t="shared" si="11"/>
        <v>0.62594776748104464</v>
      </c>
      <c r="P68" s="691">
        <f t="shared" si="12"/>
        <v>0.83852691218130315</v>
      </c>
      <c r="Q68" s="690">
        <f t="shared" si="13"/>
        <v>-0.21257914470025852</v>
      </c>
      <c r="R68" s="665"/>
      <c r="S68" s="665"/>
    </row>
    <row r="69" spans="1:19" x14ac:dyDescent="0.4">
      <c r="A69" s="678"/>
      <c r="B69" s="678"/>
      <c r="C69" s="677" t="s">
        <v>371</v>
      </c>
      <c r="D69" s="675"/>
      <c r="E69" s="675"/>
      <c r="F69" s="674" t="s">
        <v>366</v>
      </c>
      <c r="G69" s="673">
        <v>1016</v>
      </c>
      <c r="H69" s="671"/>
      <c r="I69" s="670" t="e">
        <f t="shared" ref="I69" si="14">G69/H69</f>
        <v>#DIV/0!</v>
      </c>
      <c r="J69" s="669">
        <f t="shared" si="8"/>
        <v>1016</v>
      </c>
      <c r="K69" s="673">
        <v>1781</v>
      </c>
      <c r="L69" s="671"/>
      <c r="M69" s="670" t="e">
        <f t="shared" ref="M69" si="15">K69/L69</f>
        <v>#DIV/0!</v>
      </c>
      <c r="N69" s="669">
        <f t="shared" si="10"/>
        <v>1781</v>
      </c>
      <c r="O69" s="668">
        <f t="shared" si="11"/>
        <v>0.57046603032004495</v>
      </c>
      <c r="P69" s="667" t="e">
        <f t="shared" si="12"/>
        <v>#DIV/0!</v>
      </c>
      <c r="Q69" s="666" t="e">
        <f t="shared" ref="Q69" si="16">O69-P69</f>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3:F4"/>
    <mergeCell ref="A2:B2"/>
    <mergeCell ref="Q3:Q4"/>
    <mergeCell ref="O2:Q2"/>
    <mergeCell ref="O3:O4"/>
    <mergeCell ref="P3:P4"/>
    <mergeCell ref="K2:N2"/>
    <mergeCell ref="K3:K4"/>
    <mergeCell ref="L3:L4"/>
    <mergeCell ref="M3:N3"/>
    <mergeCell ref="G2:J2"/>
    <mergeCell ref="I3:J3"/>
    <mergeCell ref="G3:G4"/>
    <mergeCell ref="H3:H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7" activePane="bottomRight" state="frozen"/>
      <selection activeCell="T20" sqref="T20"/>
      <selection pane="topRight" activeCell="T20" sqref="T20"/>
      <selection pane="bottomLeft" activeCell="T20" sqref="T20"/>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３月月間</v>
      </c>
      <c r="G1" s="14" t="s">
        <v>69</v>
      </c>
      <c r="H1" s="10"/>
      <c r="I1" s="10"/>
      <c r="J1" s="10"/>
      <c r="K1" s="10"/>
      <c r="L1" s="10"/>
      <c r="M1" s="10"/>
    </row>
    <row r="2" spans="1:13" s="788" customFormat="1" ht="19.5" thickBot="1" x14ac:dyDescent="0.45">
      <c r="A2" s="789"/>
      <c r="B2" s="789" t="s">
        <v>436</v>
      </c>
      <c r="C2" s="790">
        <f>'３月（上旬）'!E2</f>
        <v>3</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539</v>
      </c>
      <c r="D4" s="1003" t="s">
        <v>538</v>
      </c>
      <c r="E4" s="1004" t="s">
        <v>192</v>
      </c>
      <c r="F4" s="1005"/>
      <c r="G4" s="982" t="str">
        <f>C4</f>
        <v>14'3月間</v>
      </c>
      <c r="H4" s="1001" t="str">
        <f>D4</f>
        <v>13'3月間</v>
      </c>
      <c r="I4" s="1004" t="s">
        <v>192</v>
      </c>
      <c r="J4" s="1005"/>
      <c r="K4" s="982" t="str">
        <f>C4</f>
        <v>14'3月間</v>
      </c>
      <c r="L4" s="983" t="str">
        <f>D4</f>
        <v>13'3月間</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f>C8+C13+C19+C24+C29</f>
        <v>596098</v>
      </c>
      <c r="D6" s="1006">
        <f>D8+D13+D19+D24+D29</f>
        <v>573575</v>
      </c>
      <c r="E6" s="971">
        <f>C6/D6</f>
        <v>1.0392677505121388</v>
      </c>
      <c r="F6" s="991">
        <f>C6-D6</f>
        <v>22523</v>
      </c>
      <c r="G6" s="997">
        <f>G8+G13+G19+G24+G29</f>
        <v>744656</v>
      </c>
      <c r="H6" s="999">
        <f>H8+H13+H19+H24+H29</f>
        <v>717593</v>
      </c>
      <c r="I6" s="971">
        <f>G6/H6</f>
        <v>1.0377135785884199</v>
      </c>
      <c r="J6" s="991">
        <f>G6-H6</f>
        <v>27063</v>
      </c>
      <c r="K6" s="973">
        <f>IF(C6=0,"-",C6/G6)</f>
        <v>0.80050117101050688</v>
      </c>
      <c r="L6" s="975">
        <f>IF(D6=0,"-",D6/H6)</f>
        <v>0.79930406233059692</v>
      </c>
      <c r="M6" s="977">
        <f>K6-L6</f>
        <v>1.1971086799099639E-3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f>SUM(C9:C12)</f>
        <v>297527</v>
      </c>
      <c r="D8" s="766">
        <f>SUM(D9:D12)</f>
        <v>284336</v>
      </c>
      <c r="E8" s="765">
        <f t="shared" ref="E8:E36" si="0">C8/D8</f>
        <v>1.046392296438017</v>
      </c>
      <c r="F8" s="764">
        <f t="shared" ref="F8:F36" si="1">C8-D8</f>
        <v>13191</v>
      </c>
      <c r="G8" s="767">
        <f>SUM(G9:G12)</f>
        <v>370114</v>
      </c>
      <c r="H8" s="774">
        <f>SUM(H9:H12)</f>
        <v>347895</v>
      </c>
      <c r="I8" s="765">
        <f t="shared" ref="I8:I36" si="2">G8/H8</f>
        <v>1.0638669713563</v>
      </c>
      <c r="J8" s="764">
        <f t="shared" ref="J8:J36" si="3">G8-H8</f>
        <v>22219</v>
      </c>
      <c r="K8" s="781">
        <f t="shared" ref="K8:K36" si="4">IF(C8=0,"-",C8/G8)</f>
        <v>0.8038793452828048</v>
      </c>
      <c r="L8" s="780">
        <f t="shared" ref="L8:L36" si="5">IF(D8=0,"-",D8/H8)</f>
        <v>0.81730407163080809</v>
      </c>
      <c r="M8" s="779">
        <f t="shared" ref="M8:M36" si="6">K8-L8</f>
        <v>-1.3424726348003291E-2</v>
      </c>
    </row>
    <row r="9" spans="1:13" ht="18" customHeight="1" x14ac:dyDescent="0.4">
      <c r="A9" s="747"/>
      <c r="B9" s="760" t="s">
        <v>428</v>
      </c>
      <c r="C9" s="759">
        <f>SUMIF('３月（月間）'!$C$8:$C$16,"東京",'３月（月間）'!G$8:G$16)+SUMIF('３月（月間）'!$C$8:$C$16,"成田",'３月（月間）'!G$8:G$16)+SUMIF('３月（月間）'!$C$8:$C$16,"羽田",'３月（月間）'!G$8:G$16)</f>
        <v>120256</v>
      </c>
      <c r="D9" s="758">
        <f>SUMIF('３月（月間）'!$C$8:$C$16,"東京",'３月（月間）'!H$8:H$16)+SUMIF('３月（月間）'!$C$8:$C$16,"成田",'３月（月間）'!H$8:H$16)+SUMIF('３月（月間）'!$C$8:$C$16,"羽田",'３月（月間）'!H$8:H$16)</f>
        <v>121742</v>
      </c>
      <c r="E9" s="757">
        <f t="shared" si="0"/>
        <v>0.98779385914474871</v>
      </c>
      <c r="F9" s="756">
        <f t="shared" si="1"/>
        <v>-1486</v>
      </c>
      <c r="G9" s="759">
        <f>SUMIF('３月（月間）'!$C$8:$C$16,"東京",'３月（月間）'!K$8:K$16)+SUMIF('３月（月間）'!$C$8:$C$16,"成田",'３月（月間）'!K$8:K$16)+SUMIF('３月（月間）'!$C$8:$C$16,"羽田",'３月（月間）'!K$8:K$16)</f>
        <v>153857</v>
      </c>
      <c r="H9" s="758">
        <f>SUMIF('３月（月間）'!$C$8:$C$16,"東京",'３月（月間）'!L$8:L$16)+SUMIF('３月（月間）'!$C$8:$C$16,"成田",'３月（月間）'!L$8:L$16)+SUMIF('３月（月間）'!$C$8:$C$16,"羽田",'３月（月間）'!L$8:L$16)</f>
        <v>157105</v>
      </c>
      <c r="I9" s="757">
        <f t="shared" si="2"/>
        <v>0.97932592851914324</v>
      </c>
      <c r="J9" s="756">
        <f t="shared" si="3"/>
        <v>-3248</v>
      </c>
      <c r="K9" s="778">
        <f t="shared" si="4"/>
        <v>0.78160889657279164</v>
      </c>
      <c r="L9" s="777">
        <f t="shared" si="5"/>
        <v>0.77490850068425576</v>
      </c>
      <c r="M9" s="776">
        <f t="shared" si="6"/>
        <v>6.7003958885358816E-3</v>
      </c>
    </row>
    <row r="10" spans="1:13" ht="18" customHeight="1" x14ac:dyDescent="0.4">
      <c r="A10" s="747"/>
      <c r="B10" s="746" t="s">
        <v>427</v>
      </c>
      <c r="C10" s="751">
        <f>SUMIF('３月（月間）'!$C$18:$C$36,"東京",'３月（月間）'!G$18:G$36)+SUMIF('３月（月間）'!$C$18:$C$36,"成田",'３月（月間）'!G$18:G$36)+SUMIF('３月（月間）'!$C$18:$C$36,"羽田",'３月（月間）'!G$18:G$36)</f>
        <v>11429</v>
      </c>
      <c r="D10" s="750">
        <f>SUMIF('３月（月間）'!$C$18:$C$36,"東京",'３月（月間）'!H$18:H$36)+SUMIF('３月（月間）'!$C$18:$C$36,"成田",'３月（月間）'!H$18:H$36)+SUMIF('３月（月間）'!$C$18:$C$36,"羽田",'３月（月間）'!H$18:H$36)</f>
        <v>12146</v>
      </c>
      <c r="E10" s="749">
        <f t="shared" si="0"/>
        <v>0.94096821999012026</v>
      </c>
      <c r="F10" s="748">
        <f t="shared" si="1"/>
        <v>-717</v>
      </c>
      <c r="G10" s="751">
        <f>SUMIF('３月（月間）'!$C$18:$C$36,"東京",'３月（月間）'!K$18:K$36)+SUMIF('３月（月間）'!$C$18:$C$36,"成田",'３月（月間）'!K$18:K$36)+SUMIF('３月（月間）'!$C$18:$C$36,"羽田",'３月（月間）'!K$18:K$36)</f>
        <v>13605</v>
      </c>
      <c r="H10" s="750">
        <f>SUMIF('３月（月間）'!$C$18:$C$36,"東京",'３月（月間）'!L$18:L$36)+SUMIF('３月（月間）'!$C$18:$C$36,"成田",'３月（月間）'!L$18:L$36)+SUMIF('３月（月間）'!$C$18:$C$36,"羽田",'３月（月間）'!L$18:L$36)</f>
        <v>13635</v>
      </c>
      <c r="I10" s="749">
        <f t="shared" si="2"/>
        <v>0.99779977997799785</v>
      </c>
      <c r="J10" s="748">
        <f t="shared" si="3"/>
        <v>-30</v>
      </c>
      <c r="K10" s="741">
        <f t="shared" si="4"/>
        <v>0.84005880191106208</v>
      </c>
      <c r="L10" s="740">
        <f t="shared" si="5"/>
        <v>0.89079574624129076</v>
      </c>
      <c r="M10" s="739">
        <f t="shared" si="6"/>
        <v>-5.0736944330228684E-2</v>
      </c>
    </row>
    <row r="11" spans="1:13" ht="18" customHeight="1" x14ac:dyDescent="0.4">
      <c r="A11" s="747"/>
      <c r="B11" s="746" t="s">
        <v>425</v>
      </c>
      <c r="C11" s="751">
        <f>SUMIF('３月（月間）'!$C$42:$C$63,"東京",'３月（月間）'!G$42:G$63)+SUMIF('３月（月間）'!$C$42:$C$63,"成田",'３月（月間）'!G$42:G$63)+SUMIF('３月（月間）'!$C$42:$C$63,"羽田",'３月（月間）'!G$42:G$63)</f>
        <v>133217</v>
      </c>
      <c r="D11" s="750">
        <f>SUMIF('３月（月間）'!$C$42:$C$63,"東京",'３月（月間）'!H$42:H$63)+SUMIF('３月（月間）'!$C$42:$C$63,"成田",'３月（月間）'!H$42:H$63)+SUMIF('３月（月間）'!$C$42:$C$63,"羽田",'３月（月間）'!H$42:H$63)</f>
        <v>123631</v>
      </c>
      <c r="E11" s="749">
        <f t="shared" si="0"/>
        <v>1.0775371872750361</v>
      </c>
      <c r="F11" s="748">
        <f t="shared" si="1"/>
        <v>9586</v>
      </c>
      <c r="G11" s="751">
        <f>SUMIF('３月（月間）'!$C$42:$C$63,"東京",'３月（月間）'!K$42:K$63)+SUMIF('３月（月間）'!$C$42:$C$63,"成田",'３月（月間）'!K$42:K$63)+SUMIF('３月（月間）'!$C$42:$C$63,"羽田",'３月（月間）'!K$42:K$63)</f>
        <v>160172</v>
      </c>
      <c r="H11" s="750">
        <f>SUMIF('３月（月間）'!$C$42:$C$63,"東京",'３月（月間）'!L$42:L$63)+SUMIF('３月（月間）'!$C$42:$C$63,"成田",'３月（月間）'!L$42:L$63)+SUMIF('３月（月間）'!$C$42:$C$63,"羽田",'３月（月間）'!L$42:L$63)</f>
        <v>146711</v>
      </c>
      <c r="I11" s="749">
        <f t="shared" si="2"/>
        <v>1.0917518113842861</v>
      </c>
      <c r="J11" s="748">
        <f t="shared" si="3"/>
        <v>13461</v>
      </c>
      <c r="K11" s="741">
        <f t="shared" si="4"/>
        <v>0.83171215942861421</v>
      </c>
      <c r="L11" s="740">
        <f t="shared" si="5"/>
        <v>0.84268391599811876</v>
      </c>
      <c r="M11" s="739">
        <f t="shared" si="6"/>
        <v>-1.0971756569504554E-2</v>
      </c>
    </row>
    <row r="12" spans="1:13" ht="18" customHeight="1" x14ac:dyDescent="0.4">
      <c r="A12" s="747"/>
      <c r="B12" s="737" t="s">
        <v>173</v>
      </c>
      <c r="C12" s="775">
        <f>SUMIF('３月（月間）'!$C$71:$C$80,"羽田",'３月（月間）'!G$71:G$80)+SUMIF('３月（月間）'!$C$71:$C$80,"成田",'３月（月間）'!G$71:G$80)</f>
        <v>32625</v>
      </c>
      <c r="D12" s="735">
        <f>SUMIF('３月（月間）'!$C$71:$C$80,"羽田",'３月（月間）'!H$71:H$80)+SUMIF('３月（月間）'!$C$71:$C$80,"成田",'３月（月間）'!H$71:H$80)</f>
        <v>26817</v>
      </c>
      <c r="E12" s="734">
        <f t="shared" si="0"/>
        <v>1.2165790356863184</v>
      </c>
      <c r="F12" s="733">
        <f t="shared" si="1"/>
        <v>5808</v>
      </c>
      <c r="G12" s="775">
        <f>SUMIF('３月（月間）'!$C$71:$C$80,"羽田",'３月（月間）'!K$71:K$80)+SUMIF('３月（月間）'!$C$71:$C$80,"成田",'３月（月間）'!K$71:K$80)</f>
        <v>42480</v>
      </c>
      <c r="H12" s="735">
        <f>SUMIF('３月（月間）'!$C$71:$C$80,"羽田",'３月（月間）'!L$71:L$80)+SUMIF('３月（月間）'!$C$71:$C$80,"成田",'３月（月間）'!L$71:L$80)</f>
        <v>30444</v>
      </c>
      <c r="I12" s="734">
        <f t="shared" si="2"/>
        <v>1.3953488372093024</v>
      </c>
      <c r="J12" s="733">
        <f t="shared" si="3"/>
        <v>12036</v>
      </c>
      <c r="K12" s="772">
        <f t="shared" si="4"/>
        <v>0.76800847457627119</v>
      </c>
      <c r="L12" s="771">
        <f t="shared" si="5"/>
        <v>0.88086322428064645</v>
      </c>
      <c r="M12" s="770">
        <f t="shared" si="6"/>
        <v>-0.11285474970437526</v>
      </c>
    </row>
    <row r="13" spans="1:13" ht="18" customHeight="1" x14ac:dyDescent="0.4">
      <c r="A13" s="769" t="s">
        <v>430</v>
      </c>
      <c r="B13" s="768"/>
      <c r="C13" s="767">
        <f>SUM(C14:C18)</f>
        <v>103366</v>
      </c>
      <c r="D13" s="766">
        <f>SUM(D14:D18)</f>
        <v>99977</v>
      </c>
      <c r="E13" s="765">
        <f t="shared" si="0"/>
        <v>1.0338977964931935</v>
      </c>
      <c r="F13" s="764">
        <f t="shared" si="1"/>
        <v>3389</v>
      </c>
      <c r="G13" s="767">
        <f>SUM(G14:G18)</f>
        <v>127657</v>
      </c>
      <c r="H13" s="766">
        <f>SUM(H14:H18)</f>
        <v>126543</v>
      </c>
      <c r="I13" s="765">
        <f t="shared" si="2"/>
        <v>1.0088033316738183</v>
      </c>
      <c r="J13" s="764">
        <f t="shared" si="3"/>
        <v>1114</v>
      </c>
      <c r="K13" s="763">
        <f t="shared" si="4"/>
        <v>0.80971666261936281</v>
      </c>
      <c r="L13" s="762">
        <f t="shared" si="5"/>
        <v>0.79006345669061107</v>
      </c>
      <c r="M13" s="773">
        <f t="shared" si="6"/>
        <v>1.9653205928751749E-2</v>
      </c>
    </row>
    <row r="14" spans="1:13" ht="18" customHeight="1" x14ac:dyDescent="0.4">
      <c r="A14" s="747"/>
      <c r="B14" s="760" t="s">
        <v>428</v>
      </c>
      <c r="C14" s="759">
        <f>SUMIF('３月（月間）'!$C$8:$C$16,"関西",'３月（月間）'!G$8:G$16)+SUMIF('３月（月間）'!$C$8:$C$16,"伊丹",'３月（月間）'!G$8:G$16)+SUMIF('３月（月間）'!$C$8:$C$16,"神戸",'３月（月間）'!G$8:G$16)</f>
        <v>14269</v>
      </c>
      <c r="D14" s="758">
        <f>SUMIF('３月（月間）'!$C$8:$C$16,"関西",'３月（月間）'!H$8:H$16)+SUMIF('３月（月間）'!$C$8:$C$16,"伊丹",'３月（月間）'!H$8:H$16)+SUMIF('３月（月間）'!$C$8:$C$16,"神戸",'３月（月間）'!H$8:H$16)</f>
        <v>14091</v>
      </c>
      <c r="E14" s="757">
        <f t="shared" si="0"/>
        <v>1.0126321765666029</v>
      </c>
      <c r="F14" s="756">
        <f t="shared" si="1"/>
        <v>178</v>
      </c>
      <c r="G14" s="759">
        <f>SUMIF('３月（月間）'!$C$8:$C$16,"関西",'３月（月間）'!K$8:K$16)+SUMIF('３月（月間）'!$C$8:$C$16,"伊丹",'３月（月間）'!K$8:K$16)+SUMIF('３月（月間）'!$C$8:$C$16,"神戸",'３月（月間）'!K$8:K$16)</f>
        <v>16500</v>
      </c>
      <c r="H14" s="758">
        <f>SUMIF('３月（月間）'!$C$8:$C$16,"関西",'３月（月間）'!L$8:L$16)+SUMIF('３月（月間）'!$C$8:$C$16,"伊丹",'３月（月間）'!L$8:L$16)+SUMIF('３月（月間）'!$C$8:$C$16,"神戸",'３月（月間）'!L$8:L$16)</f>
        <v>15500</v>
      </c>
      <c r="I14" s="757">
        <f t="shared" si="2"/>
        <v>1.064516129032258</v>
      </c>
      <c r="J14" s="756">
        <f t="shared" si="3"/>
        <v>1000</v>
      </c>
      <c r="K14" s="755">
        <f t="shared" si="4"/>
        <v>0.86478787878787877</v>
      </c>
      <c r="L14" s="754">
        <f t="shared" si="5"/>
        <v>0.9090967741935484</v>
      </c>
      <c r="M14" s="753">
        <f t="shared" si="6"/>
        <v>-4.4308895405669624E-2</v>
      </c>
    </row>
    <row r="15" spans="1:13" ht="18" customHeight="1" x14ac:dyDescent="0.4">
      <c r="A15" s="747"/>
      <c r="B15" s="746" t="s">
        <v>427</v>
      </c>
      <c r="C15" s="751">
        <f>SUMIF('３月（月間）'!$C$18:$C$36,"関西",'３月（月間）'!G$18:G$36)+SUMIF('３月（月間）'!$C$18:$C$36,"伊丹",'３月（月間）'!G$18:G$36)+SUMIF('３月（月間）'!$C$18:$C$36,"神戸",'３月（月間）'!G$18:G$36)</f>
        <v>16325</v>
      </c>
      <c r="D15" s="750">
        <f>SUMIF('３月（月間）'!$C$18:$C$36,"関西",'３月（月間）'!H$18:H$36)+SUMIF('３月（月間）'!$C$18:$C$36,"伊丹",'３月（月間）'!H$18:H$36)+SUMIF('３月（月間）'!$C$18:$C$36,"神戸",'３月（月間）'!H$18:H$36)</f>
        <v>15173</v>
      </c>
      <c r="E15" s="749">
        <f t="shared" si="0"/>
        <v>1.0759243392868911</v>
      </c>
      <c r="F15" s="748">
        <f t="shared" si="1"/>
        <v>1152</v>
      </c>
      <c r="G15" s="751">
        <f>SUMIF('３月（月間）'!$C$18:$C$36,"関西",'３月（月間）'!K$18:K$36)+SUMIF('３月（月間）'!$C$18:$C$36,"伊丹",'３月（月間）'!K$18:K$36)+SUMIF('３月（月間）'!$C$18:$C$36,"神戸",'３月（月間）'!K$18:K$36)</f>
        <v>18390</v>
      </c>
      <c r="H15" s="750">
        <f>SUMIF('３月（月間）'!$C$18:$C$36,"関西",'３月（月間）'!L$18:L$36)+SUMIF('３月（月間）'!$C$18:$C$36,"伊丹",'３月（月間）'!L$18:L$36)+SUMIF('３月（月間）'!$C$18:$C$36,"神戸",'３月（月間）'!L$18:L$36)</f>
        <v>18155</v>
      </c>
      <c r="I15" s="749">
        <f t="shared" si="2"/>
        <v>1.0129440925364914</v>
      </c>
      <c r="J15" s="748">
        <f t="shared" si="3"/>
        <v>235</v>
      </c>
      <c r="K15" s="741">
        <f t="shared" si="4"/>
        <v>0.88771071234366505</v>
      </c>
      <c r="L15" s="740">
        <f t="shared" si="5"/>
        <v>0.83574772789865048</v>
      </c>
      <c r="M15" s="739">
        <f t="shared" si="6"/>
        <v>5.1962984445014571E-2</v>
      </c>
    </row>
    <row r="16" spans="1:13" ht="18" customHeight="1" x14ac:dyDescent="0.4">
      <c r="A16" s="747"/>
      <c r="B16" s="746" t="s">
        <v>425</v>
      </c>
      <c r="C16" s="751">
        <f>SUMIF('３月（月間）'!$C$42:$C$63,"関西",'３月（月間）'!G$42:G$63)+SUMIF('３月（月間）'!$C$42:$C$63,"伊丹",'３月（月間）'!G$42:G$63)+SUMIF('３月（月間）'!$C$42:$C$63,"神戸",'３月（月間）'!G$42:G$63)</f>
        <v>55245</v>
      </c>
      <c r="D16" s="750">
        <f>SUMIF('３月（月間）'!$C$42:$C$63,"関西",'３月（月間）'!H$42:H$63)+SUMIF('３月（月間）'!$C$42:$C$63,"伊丹",'３月（月間）'!H$42:H$63)+SUMIF('３月（月間）'!$C$42:$C$63,"神戸",'３月（月間）'!H$42:H$63)</f>
        <v>49968</v>
      </c>
      <c r="E16" s="749">
        <f t="shared" si="0"/>
        <v>1.1056075888568684</v>
      </c>
      <c r="F16" s="748">
        <f t="shared" si="1"/>
        <v>5277</v>
      </c>
      <c r="G16" s="751">
        <f>SUMIF('３月（月間）'!$C$42:$C$63,"関西",'３月（月間）'!K$42:K$63)+SUMIF('３月（月間）'!$C$42:$C$63,"伊丹",'３月（月間）'!K$42:K$63)+SUMIF('３月（月間）'!$C$42:$C$63,"神戸",'３月（月間）'!K$42:K$63)</f>
        <v>69003</v>
      </c>
      <c r="H16" s="750">
        <f>SUMIF('３月（月間）'!$C$42:$C$63,"関西",'３月（月間）'!L$42:L$63)+SUMIF('３月（月間）'!$C$42:$C$63,"伊丹",'３月（月間）'!L$42:L$63)+SUMIF('３月（月間）'!$C$42:$C$63,"神戸",'３月（月間）'!L$42:L$63)</f>
        <v>65630</v>
      </c>
      <c r="I16" s="749">
        <f t="shared" si="2"/>
        <v>1.0513941794910864</v>
      </c>
      <c r="J16" s="748">
        <f t="shared" si="3"/>
        <v>3373</v>
      </c>
      <c r="K16" s="741">
        <f t="shared" si="4"/>
        <v>0.80061736446241472</v>
      </c>
      <c r="L16" s="740">
        <f t="shared" si="5"/>
        <v>0.76135913454213011</v>
      </c>
      <c r="M16" s="739">
        <f t="shared" si="6"/>
        <v>3.9258229920284604E-2</v>
      </c>
    </row>
    <row r="17" spans="1:13" ht="18" customHeight="1" x14ac:dyDescent="0.4">
      <c r="A17" s="747"/>
      <c r="B17" s="746" t="s">
        <v>424</v>
      </c>
      <c r="C17" s="751">
        <f>SUMIF('３月（月間）'!$C$65:$C$69,"関西",'３月（月間）'!$G$65:$G$69)+SUMIF('３月（月間）'!$C$65:$C$69,"伊丹",'３月（月間）'!$G$65:$G$69)+SUMIF('３月（月間）'!$C$65:$C$69,"神戸",'３月（月間）'!G65:G69)</f>
        <v>2282</v>
      </c>
      <c r="D17" s="750">
        <f>SUMIF('３月（月間）'!$C$65:$C$69,"関西",'３月（月間）'!$G$65:$G$69)+SUMIF('３月（月間）'!$C$65:$C$69,"伊丹",'３月（月間）'!$G$65:$G$69)+SUMIF('３月（月間）'!$C$65:$C$69,"神戸",'３月（月間）'!H65:H69)</f>
        <v>0</v>
      </c>
      <c r="E17" s="749" t="e">
        <f t="shared" si="0"/>
        <v>#DIV/0!</v>
      </c>
      <c r="F17" s="748">
        <f t="shared" si="1"/>
        <v>2282</v>
      </c>
      <c r="G17" s="751">
        <f>SUMIF('３月（月間）'!$C$65:$C$69,"関西",'３月（月間）'!$G$65:$G$69)+SUMIF('３月（月間）'!$C$65:$C$69,"伊丹",'３月（月間）'!$G$65:$G$69)+SUMIF('３月（月間）'!$C$65:$C$69,"神戸",'３月（月間）'!K65:K69)</f>
        <v>5002</v>
      </c>
      <c r="H17" s="750">
        <f>SUMIF('３月（月間）'!$C$65:$C$69,"関西",'３月（月間）'!$G$65:$G$69)+SUMIF('３月（月間）'!$C$65:$C$69,"伊丹",'３月（月間）'!$G$65:$G$69)+SUMIF('３月（月間）'!$C$65:$C$69,"神戸",'３月（月間）'!L65:L69)</f>
        <v>0</v>
      </c>
      <c r="I17" s="749" t="e">
        <f t="shared" si="2"/>
        <v>#DIV/0!</v>
      </c>
      <c r="J17" s="748">
        <f t="shared" si="3"/>
        <v>5002</v>
      </c>
      <c r="K17" s="741">
        <f t="shared" si="4"/>
        <v>0.45621751299480207</v>
      </c>
      <c r="L17" s="740" t="str">
        <f t="shared" si="5"/>
        <v>-</v>
      </c>
      <c r="M17" s="739" t="e">
        <f t="shared" si="6"/>
        <v>#VALUE!</v>
      </c>
    </row>
    <row r="18" spans="1:13" ht="18" customHeight="1" x14ac:dyDescent="0.4">
      <c r="A18" s="738"/>
      <c r="B18" s="737" t="s">
        <v>173</v>
      </c>
      <c r="C18" s="775">
        <f>SUMIF('３月（月間）'!$C$71:$C$80,"関西",'３月（月間）'!G$71:G$80)+SUMIF('３月（月間）'!$C$71:$C$80,"伊丹",'３月（月間）'!G$71:G$80)+SUMIF('３月（月間）'!$C$71:$C$80,"神戸",'３月（月間）'!G$71:G$80)</f>
        <v>15245</v>
      </c>
      <c r="D18" s="735">
        <f>SUMIF('３月（月間）'!$C$71:$C$80,"関西",'３月（月間）'!H$71:H$80)+SUMIF('３月（月間）'!$C$71:$C$80,"伊丹",'３月（月間）'!H$71:H$80)+SUMIF('３月（月間）'!$C$71:$C$80,"神戸",'３月（月間）'!H$71:H$80)</f>
        <v>20745</v>
      </c>
      <c r="E18" s="734">
        <f t="shared" si="0"/>
        <v>0.73487587370450713</v>
      </c>
      <c r="F18" s="733">
        <f t="shared" si="1"/>
        <v>-5500</v>
      </c>
      <c r="G18" s="775">
        <f>SUMIF('３月（月間）'!$C$71:$C$80,"関西",'３月（月間）'!K$71:K$80)+SUMIF('３月（月間）'!$C$71:$C$80,"伊丹",'３月（月間）'!K$71:K$80)+SUMIF('３月（月間）'!$C$71:$C$80,"神戸",'３月（月間）'!K$71:K$80)</f>
        <v>18762</v>
      </c>
      <c r="H18" s="735">
        <f>SUMIF('３月（月間）'!$C$71:$C$80,"関西",'３月（月間）'!L$71:L$80)+SUMIF('３月（月間）'!$C$71:$C$80,"伊丹",'３月（月間）'!L$71:L$80)+SUMIF('３月（月間）'!$C$71:$C$80,"神戸",'３月（月間）'!L$71:L$80)</f>
        <v>27258</v>
      </c>
      <c r="I18" s="734">
        <f t="shared" si="2"/>
        <v>0.68831168831168832</v>
      </c>
      <c r="J18" s="733">
        <f t="shared" si="3"/>
        <v>-8496</v>
      </c>
      <c r="K18" s="772">
        <f t="shared" si="4"/>
        <v>0.81254663681910244</v>
      </c>
      <c r="L18" s="771">
        <f t="shared" si="5"/>
        <v>0.76106097292537966</v>
      </c>
      <c r="M18" s="770">
        <f t="shared" si="6"/>
        <v>5.1485663893722777E-2</v>
      </c>
    </row>
    <row r="19" spans="1:13" ht="18" customHeight="1" x14ac:dyDescent="0.4">
      <c r="A19" s="769" t="s">
        <v>429</v>
      </c>
      <c r="B19" s="768"/>
      <c r="C19" s="767">
        <f>SUM(C20:C23)</f>
        <v>75050</v>
      </c>
      <c r="D19" s="766">
        <f>SUM(D20:D23)</f>
        <v>74802</v>
      </c>
      <c r="E19" s="765">
        <f t="shared" si="0"/>
        <v>1.0033154193738136</v>
      </c>
      <c r="F19" s="764">
        <f t="shared" si="1"/>
        <v>248</v>
      </c>
      <c r="G19" s="767">
        <f>SUM(G20:G23)</f>
        <v>90014</v>
      </c>
      <c r="H19" s="774">
        <f>SUM(H20:H23)</f>
        <v>97967</v>
      </c>
      <c r="I19" s="765">
        <f t="shared" si="2"/>
        <v>0.91881960251921568</v>
      </c>
      <c r="J19" s="764">
        <f t="shared" si="3"/>
        <v>-7953</v>
      </c>
      <c r="K19" s="763">
        <f t="shared" si="4"/>
        <v>0.83375919301442003</v>
      </c>
      <c r="L19" s="762">
        <f t="shared" si="5"/>
        <v>0.76354282564537035</v>
      </c>
      <c r="M19" s="761">
        <f t="shared" si="6"/>
        <v>7.0216367369049681E-2</v>
      </c>
    </row>
    <row r="20" spans="1:13" ht="18" customHeight="1" x14ac:dyDescent="0.4">
      <c r="A20" s="747"/>
      <c r="B20" s="760" t="s">
        <v>428</v>
      </c>
      <c r="C20" s="759">
        <f>SUMIF('３月（月間）'!$C$8:$C$16,"福岡",'３月（月間）'!G$8:G$16)+SUMIF('３月（月間）'!$C$8:$C$16,"北九州",'３月（月間）'!G$8:G$16)</f>
        <v>0</v>
      </c>
      <c r="D20" s="758">
        <f>SUMIF('３月（月間）'!$C$8:$C$16,"福岡",'３月（月間）'!H$8:H$16)+SUMIF('３月（月間）'!$C$8:$C$16,"北九州",'３月（月間）'!H$8:H$16)</f>
        <v>0</v>
      </c>
      <c r="E20" s="757" t="e">
        <f t="shared" si="0"/>
        <v>#DIV/0!</v>
      </c>
      <c r="F20" s="756">
        <f t="shared" si="1"/>
        <v>0</v>
      </c>
      <c r="G20" s="759">
        <f>SUMIF('３月（月間）'!$C$8:$C$16,"福岡",'３月（月間）'!K$8:K$16)+SUMIF('３月（月間）'!$C$8:$C$16,"北九州",'３月（月間）'!K$8:K$16)</f>
        <v>0</v>
      </c>
      <c r="H20" s="758">
        <f>SUMIF('３月（月間）'!$C$8:$C$16,"福岡",'３月（月間）'!L$8:L$16)+SUMIF('３月（月間）'!$C$8:$C$16,"北九州",'３月（月間）'!L$8:L$16)</f>
        <v>0</v>
      </c>
      <c r="I20" s="757" t="e">
        <f t="shared" si="2"/>
        <v>#DIV/0!</v>
      </c>
      <c r="J20" s="756">
        <f t="shared" si="3"/>
        <v>0</v>
      </c>
      <c r="K20" s="755" t="str">
        <f t="shared" si="4"/>
        <v>-</v>
      </c>
      <c r="L20" s="754" t="str">
        <f t="shared" si="5"/>
        <v>-</v>
      </c>
      <c r="M20" s="753" t="e">
        <f t="shared" si="6"/>
        <v>#VALUE!</v>
      </c>
    </row>
    <row r="21" spans="1:13" ht="18" customHeight="1" x14ac:dyDescent="0.4">
      <c r="A21" s="747"/>
      <c r="B21" s="746" t="s">
        <v>427</v>
      </c>
      <c r="C21" s="751">
        <f>SUMIF('３月（月間）'!$C$18:$C$36,"福岡",'３月（月間）'!G$18:G$36)+SUMIF('３月（月間）'!$C$18:$C$36,"北九州",'３月（月間）'!G$18:G$36)</f>
        <v>22846</v>
      </c>
      <c r="D21" s="750">
        <f>SUMIF('３月（月間）'!$C$18:$C$36,"福岡",'３月（月間）'!H$18:H$36)+SUMIF('３月（月間）'!$C$18:$C$36,"北九州",'３月（月間）'!H$18:H$36)</f>
        <v>20979</v>
      </c>
      <c r="E21" s="749">
        <f t="shared" si="0"/>
        <v>1.0889937556604223</v>
      </c>
      <c r="F21" s="748">
        <f t="shared" si="1"/>
        <v>1867</v>
      </c>
      <c r="G21" s="751">
        <f>SUMIF('３月（月間）'!$C$18:$C$36,"福岡",'３月（月間）'!K$18:K$36)+SUMIF('３月（月間）'!$C$18:$C$36,"北九州",'３月（月間）'!K$18:K$36)</f>
        <v>26995</v>
      </c>
      <c r="H21" s="750">
        <f>SUMIF('３月（月間）'!$C$18:$C$36,"福岡",'３月（月間）'!L$18:L$36)+SUMIF('３月（月間）'!$C$18:$C$36,"北九州",'３月（月間）'!L$18:L$36)</f>
        <v>26975</v>
      </c>
      <c r="I21" s="749">
        <f t="shared" si="2"/>
        <v>1.0007414272474513</v>
      </c>
      <c r="J21" s="748">
        <f t="shared" si="3"/>
        <v>20</v>
      </c>
      <c r="K21" s="741">
        <f t="shared" si="4"/>
        <v>0.8463048712724579</v>
      </c>
      <c r="L21" s="740">
        <f t="shared" si="5"/>
        <v>0.77772011121408713</v>
      </c>
      <c r="M21" s="739">
        <f t="shared" si="6"/>
        <v>6.8584760058370775E-2</v>
      </c>
    </row>
    <row r="22" spans="1:13" ht="18" customHeight="1" x14ac:dyDescent="0.4">
      <c r="A22" s="747"/>
      <c r="B22" s="746" t="s">
        <v>425</v>
      </c>
      <c r="C22" s="751">
        <f>SUMIF('３月（月間）'!$C$42:$C$63,"福岡",'３月（月間）'!G$42:G$63)+SUMIF('３月（月間）'!$C$42:$C$63,"北九州",'３月（月間）'!G$42:G$63)</f>
        <v>37969</v>
      </c>
      <c r="D22" s="750">
        <f>SUMIF('３月（月間）'!$C$42:$C$63,"福岡",'３月（月間）'!H$42:H$63)+SUMIF('３月（月間）'!$C$42:$C$63,"北九州",'３月（月間）'!H$42:H$63)</f>
        <v>39632</v>
      </c>
      <c r="E22" s="749">
        <f t="shared" si="0"/>
        <v>0.95803895841744047</v>
      </c>
      <c r="F22" s="748">
        <f t="shared" si="1"/>
        <v>-1663</v>
      </c>
      <c r="G22" s="751">
        <f>SUMIF('３月（月間）'!$C$42:$C$63,"福岡",'３月（月間）'!K$42:K$63)+SUMIF('３月（月間）'!$C$42:$C$63,"北九州",'３月（月間）'!K$42:K$63)</f>
        <v>46558</v>
      </c>
      <c r="H22" s="750">
        <f>SUMIF('３月（月間）'!$C$42:$C$63,"福岡",'３月（月間）'!L$42:L$63)+SUMIF('３月（月間）'!$C$42:$C$63,"北九州",'３月（月間）'!L$42:L$63)</f>
        <v>54531</v>
      </c>
      <c r="I22" s="749">
        <f t="shared" si="2"/>
        <v>0.85378958757404044</v>
      </c>
      <c r="J22" s="748">
        <f t="shared" si="3"/>
        <v>-7973</v>
      </c>
      <c r="K22" s="741">
        <f t="shared" si="4"/>
        <v>0.81552042613514331</v>
      </c>
      <c r="L22" s="740">
        <f t="shared" si="5"/>
        <v>0.72677926317140706</v>
      </c>
      <c r="M22" s="739">
        <f t="shared" si="6"/>
        <v>8.8741162963736242E-2</v>
      </c>
    </row>
    <row r="23" spans="1:13" ht="18" customHeight="1" x14ac:dyDescent="0.4">
      <c r="A23" s="738"/>
      <c r="B23" s="737" t="s">
        <v>173</v>
      </c>
      <c r="C23" s="775">
        <f>SUMIF('３月（月間）'!$C$71:$C$80,"福岡",'３月（月間）'!G$71:G$80)+SUMIF('３月（月間）'!$C$71:$C$80,"北九州",'３月（月間）'!G$71:G$80)</f>
        <v>14235</v>
      </c>
      <c r="D23" s="735">
        <f>SUMIF('３月（月間）'!$C$71:$C$80,"福岡",'３月（月間）'!H$71:H$80)+SUMIF('３月（月間）'!$C$71:$C$80,"北九州",'３月（月間）'!H$71:H$80)</f>
        <v>14191</v>
      </c>
      <c r="E23" s="734">
        <f t="shared" si="0"/>
        <v>1.0031005566908604</v>
      </c>
      <c r="F23" s="733">
        <f t="shared" si="1"/>
        <v>44</v>
      </c>
      <c r="G23" s="775">
        <f>SUMIF('３月（月間）'!$C$71:$C$80,"福岡",'３月（月間）'!K$71:K$80)+SUMIF('３月（月間）'!$C$71:$C$80,"北九州",'３月（月間）'!K$71:K$80)</f>
        <v>16461</v>
      </c>
      <c r="H23" s="735">
        <f>SUMIF('３月（月間）'!$C$71:$C$80,"福岡",'３月（月間）'!L$71:L$80)+SUMIF('３月（月間）'!$C$71:$C$80,"北九州",'３月（月間）'!L$71:L$80)</f>
        <v>16461</v>
      </c>
      <c r="I23" s="734">
        <f t="shared" si="2"/>
        <v>1</v>
      </c>
      <c r="J23" s="733">
        <f t="shared" si="3"/>
        <v>0</v>
      </c>
      <c r="K23" s="772">
        <f t="shared" si="4"/>
        <v>0.86477127756515404</v>
      </c>
      <c r="L23" s="771">
        <f t="shared" si="5"/>
        <v>0.86209829293481566</v>
      </c>
      <c r="M23" s="770">
        <f t="shared" si="6"/>
        <v>2.672984630338382E-3</v>
      </c>
    </row>
    <row r="24" spans="1:13" ht="18" customHeight="1" x14ac:dyDescent="0.4">
      <c r="A24" s="769" t="s">
        <v>181</v>
      </c>
      <c r="B24" s="768"/>
      <c r="C24" s="767">
        <f>SUM(C25:C28)</f>
        <v>54451</v>
      </c>
      <c r="D24" s="766">
        <f>SUM(D25:D28)</f>
        <v>53526</v>
      </c>
      <c r="E24" s="765">
        <f t="shared" si="0"/>
        <v>1.0172813212270673</v>
      </c>
      <c r="F24" s="764">
        <f t="shared" si="1"/>
        <v>925</v>
      </c>
      <c r="G24" s="767">
        <f>SUM(G25:G28)</f>
        <v>61727</v>
      </c>
      <c r="H24" s="774">
        <f>SUM(H25:H28)</f>
        <v>61672</v>
      </c>
      <c r="I24" s="765">
        <f t="shared" si="2"/>
        <v>1.0008918147619665</v>
      </c>
      <c r="J24" s="764">
        <f t="shared" si="3"/>
        <v>55</v>
      </c>
      <c r="K24" s="763">
        <f t="shared" si="4"/>
        <v>0.88212613605067469</v>
      </c>
      <c r="L24" s="762">
        <f t="shared" si="5"/>
        <v>0.86791412634582954</v>
      </c>
      <c r="M24" s="773">
        <f t="shared" si="6"/>
        <v>1.4212009704845152E-2</v>
      </c>
    </row>
    <row r="25" spans="1:13" ht="18" customHeight="1" x14ac:dyDescent="0.4">
      <c r="A25" s="747"/>
      <c r="B25" s="760" t="s">
        <v>428</v>
      </c>
      <c r="C25" s="759">
        <f>SUMIF('３月（月間）'!$C$8:$C$16,"名古屋",'３月（月間）'!G$8:G$16)</f>
        <v>0</v>
      </c>
      <c r="D25" s="758">
        <f>SUMIF('３月（月間）'!$C$8:$C$16,"名古屋",'３月（月間）'!H$8:H$16)</f>
        <v>0</v>
      </c>
      <c r="E25" s="757" t="e">
        <f t="shared" si="0"/>
        <v>#DIV/0!</v>
      </c>
      <c r="F25" s="756">
        <f t="shared" si="1"/>
        <v>0</v>
      </c>
      <c r="G25" s="759">
        <f>SUMIF('３月（月間）'!$C$8:$C$16,"名古屋",'３月（月間）'!K$8:K$16)</f>
        <v>0</v>
      </c>
      <c r="H25" s="758">
        <f>SUMIF('３月（月間）'!$C$8:$C$16,"名古屋",'３月（月間）'!L$8:L$16)</f>
        <v>0</v>
      </c>
      <c r="I25" s="757" t="e">
        <f t="shared" si="2"/>
        <v>#DIV/0!</v>
      </c>
      <c r="J25" s="756">
        <f t="shared" si="3"/>
        <v>0</v>
      </c>
      <c r="K25" s="755" t="str">
        <f t="shared" si="4"/>
        <v>-</v>
      </c>
      <c r="L25" s="754" t="str">
        <f t="shared" si="5"/>
        <v>-</v>
      </c>
      <c r="M25" s="753" t="e">
        <f t="shared" si="6"/>
        <v>#VALUE!</v>
      </c>
    </row>
    <row r="26" spans="1:13" ht="18" customHeight="1" x14ac:dyDescent="0.4">
      <c r="A26" s="747"/>
      <c r="B26" s="746" t="s">
        <v>427</v>
      </c>
      <c r="C26" s="751">
        <f>SUMIF('３月（月間）'!$C$18:$C$36,"名古屋",'３月（月間）'!G$18:G$36)</f>
        <v>17158</v>
      </c>
      <c r="D26" s="750">
        <f>SUMIF('３月（月間）'!$C$18:$C$36,"名古屋",'３月（月間）'!H$18:H$36)</f>
        <v>17921</v>
      </c>
      <c r="E26" s="749">
        <f t="shared" si="0"/>
        <v>0.95742425087885719</v>
      </c>
      <c r="F26" s="748">
        <f t="shared" si="1"/>
        <v>-763</v>
      </c>
      <c r="G26" s="751">
        <f>SUMIF('３月（月間）'!$C$18:$C$36,"名古屋",'３月（月間）'!K$18:K$36)</f>
        <v>18415</v>
      </c>
      <c r="H26" s="750">
        <f>SUMIF('３月（月間）'!$C$18:$C$36,"名古屋",'３月（月間）'!L$18:L$36)</f>
        <v>20585</v>
      </c>
      <c r="I26" s="749">
        <f t="shared" si="2"/>
        <v>0.89458343453971334</v>
      </c>
      <c r="J26" s="748">
        <f t="shared" si="3"/>
        <v>-2170</v>
      </c>
      <c r="K26" s="741">
        <f t="shared" si="4"/>
        <v>0.93174042899809939</v>
      </c>
      <c r="L26" s="740">
        <f t="shared" si="5"/>
        <v>0.87058537770221034</v>
      </c>
      <c r="M26" s="739">
        <f t="shared" si="6"/>
        <v>6.1155051295889051E-2</v>
      </c>
    </row>
    <row r="27" spans="1:13" ht="18" customHeight="1" x14ac:dyDescent="0.4">
      <c r="A27" s="747"/>
      <c r="B27" s="746" t="s">
        <v>425</v>
      </c>
      <c r="C27" s="751">
        <f>SUMIF('３月（月間）'!$C$42:$C$63,"名古屋",'３月（月間）'!G$42:G$63)</f>
        <v>28309</v>
      </c>
      <c r="D27" s="750">
        <f>SUMIF('３月（月間）'!$C$42:$C$63,"名古屋",'３月（月間）'!H$42:H$63)</f>
        <v>25703</v>
      </c>
      <c r="E27" s="749">
        <f t="shared" si="0"/>
        <v>1.1013889429249504</v>
      </c>
      <c r="F27" s="748">
        <f t="shared" si="1"/>
        <v>2606</v>
      </c>
      <c r="G27" s="751">
        <f>SUMIF('３月（月間）'!$C$42:$C$63,"名古屋",'３月（月間）'!K$42:K$63)</f>
        <v>32515</v>
      </c>
      <c r="H27" s="750">
        <f>SUMIF('３月（月間）'!$C$42:$C$63,"名古屋",'３月（月間）'!L$42:L$63)</f>
        <v>30113</v>
      </c>
      <c r="I27" s="749">
        <f t="shared" si="2"/>
        <v>1.0797662139275397</v>
      </c>
      <c r="J27" s="748">
        <f t="shared" si="3"/>
        <v>2402</v>
      </c>
      <c r="K27" s="741">
        <f t="shared" si="4"/>
        <v>0.87064431800707365</v>
      </c>
      <c r="L27" s="740">
        <f t="shared" si="5"/>
        <v>0.85355162222296022</v>
      </c>
      <c r="M27" s="739">
        <f t="shared" si="6"/>
        <v>1.7092695784113432E-2</v>
      </c>
    </row>
    <row r="28" spans="1:13" ht="18" customHeight="1" x14ac:dyDescent="0.4">
      <c r="A28" s="738"/>
      <c r="B28" s="737" t="s">
        <v>173</v>
      </c>
      <c r="C28" s="736">
        <f>SUMIF('３月（月間）'!$C$71:$C$80,"名古屋",'３月（月間）'!G$71:G$80)</f>
        <v>8984</v>
      </c>
      <c r="D28" s="735">
        <f>SUMIF('３月（月間）'!$C$71:$C$80,"名古屋",'３月（月間）'!H$71:H$80)</f>
        <v>9902</v>
      </c>
      <c r="E28" s="734">
        <f t="shared" si="0"/>
        <v>0.90729145627146035</v>
      </c>
      <c r="F28" s="733">
        <f t="shared" si="1"/>
        <v>-918</v>
      </c>
      <c r="G28" s="736">
        <f>SUMIF('３月（月間）'!$C$71:$C$80,"名古屋",'３月（月間）'!K$71:K$80)</f>
        <v>10797</v>
      </c>
      <c r="H28" s="735">
        <f>SUMIF('３月（月間）'!$C$71:$C$80,"名古屋",'３月（月間）'!L$71:L$80)</f>
        <v>10974</v>
      </c>
      <c r="I28" s="734">
        <f t="shared" si="2"/>
        <v>0.9838709677419355</v>
      </c>
      <c r="J28" s="733">
        <f t="shared" si="3"/>
        <v>-177</v>
      </c>
      <c r="K28" s="772">
        <f t="shared" si="4"/>
        <v>0.83208298601463371</v>
      </c>
      <c r="L28" s="771">
        <f t="shared" si="5"/>
        <v>0.90231456169127022</v>
      </c>
      <c r="M28" s="770">
        <f t="shared" si="6"/>
        <v>-7.0231575676636515E-2</v>
      </c>
    </row>
    <row r="29" spans="1:13" ht="18" customHeight="1" x14ac:dyDescent="0.4">
      <c r="A29" s="769" t="s">
        <v>179</v>
      </c>
      <c r="B29" s="768"/>
      <c r="C29" s="767">
        <f>SUM(C30:C36)</f>
        <v>65704</v>
      </c>
      <c r="D29" s="766">
        <f>SUM(D30:D36)</f>
        <v>60934</v>
      </c>
      <c r="E29" s="765">
        <f t="shared" si="0"/>
        <v>1.0782814192404897</v>
      </c>
      <c r="F29" s="764">
        <f t="shared" si="1"/>
        <v>4770</v>
      </c>
      <c r="G29" s="767">
        <f>SUM(G30:G36)</f>
        <v>95144</v>
      </c>
      <c r="H29" s="766">
        <f>SUM(H30:H36)</f>
        <v>83516</v>
      </c>
      <c r="I29" s="765">
        <f t="shared" si="2"/>
        <v>1.1392308060730878</v>
      </c>
      <c r="J29" s="764">
        <f t="shared" si="3"/>
        <v>11628</v>
      </c>
      <c r="K29" s="763">
        <f t="shared" si="4"/>
        <v>0.69057428739594717</v>
      </c>
      <c r="L29" s="762">
        <f t="shared" si="5"/>
        <v>0.72960869773456583</v>
      </c>
      <c r="M29" s="761">
        <f t="shared" si="6"/>
        <v>-3.9034410338618653E-2</v>
      </c>
    </row>
    <row r="30" spans="1:13" ht="18" customHeight="1" x14ac:dyDescent="0.4">
      <c r="A30" s="747"/>
      <c r="B30" s="760" t="s">
        <v>428</v>
      </c>
      <c r="C30" s="759">
        <f>'３月（月間）'!G7-SUMIF('３月月間'!$B$9:$B$28,'３月月間'!$B30,C$9:C$28)</f>
        <v>0</v>
      </c>
      <c r="D30" s="758">
        <f>'３月（月間）'!H7-SUMIF('３月月間'!$B$9:$B$28,'３月月間'!$B30,D$9:D$28)</f>
        <v>0</v>
      </c>
      <c r="E30" s="757" t="e">
        <f t="shared" si="0"/>
        <v>#DIV/0!</v>
      </c>
      <c r="F30" s="756">
        <f t="shared" si="1"/>
        <v>0</v>
      </c>
      <c r="G30" s="759">
        <f>'３月（月間）'!K7-SUMIF('３月月間'!$B$9:$B$28,'３月月間'!$B30,G$9:G$28)</f>
        <v>0</v>
      </c>
      <c r="H30" s="758">
        <f>'３月（月間）'!L7-SUMIF('３月月間'!$B$9:$B$28,'３月月間'!$B30,H$9:H$28)</f>
        <v>0</v>
      </c>
      <c r="I30" s="757" t="e">
        <f t="shared" si="2"/>
        <v>#DIV/0!</v>
      </c>
      <c r="J30" s="756">
        <f t="shared" si="3"/>
        <v>0</v>
      </c>
      <c r="K30" s="755" t="str">
        <f t="shared" si="4"/>
        <v>-</v>
      </c>
      <c r="L30" s="754" t="str">
        <f t="shared" si="5"/>
        <v>-</v>
      </c>
      <c r="M30" s="753" t="e">
        <f t="shared" si="6"/>
        <v>#VALUE!</v>
      </c>
    </row>
    <row r="31" spans="1:13" ht="18" customHeight="1" x14ac:dyDescent="0.4">
      <c r="A31" s="747"/>
      <c r="B31" s="746" t="s">
        <v>427</v>
      </c>
      <c r="C31" s="751">
        <f>'３月（月間）'!G17-SUMIF('３月月間'!$B$9:$B$28,'３月月間'!$B31,'３月月間'!C$9:C$28)</f>
        <v>8818</v>
      </c>
      <c r="D31" s="752">
        <f>'３月（月間）'!H17-SUMIF('３月月間'!$B$9:$B$28,'３月月間'!$B31,'３月月間'!D$9:D$28)</f>
        <v>6989</v>
      </c>
      <c r="E31" s="749">
        <f t="shared" si="0"/>
        <v>1.2616969523536987</v>
      </c>
      <c r="F31" s="748">
        <f t="shared" si="1"/>
        <v>1829</v>
      </c>
      <c r="G31" s="751">
        <f>'３月（月間）'!K17-SUMIF('３月月間'!$B$9:$B$28,'３月月間'!$B31,'３月月間'!G$9:G$28)</f>
        <v>13485</v>
      </c>
      <c r="H31" s="752">
        <f>'３月（月間）'!L17-SUMIF('３月月間'!$B$9:$B$28,'３月月間'!$B31,'３月月間'!H$9:H$28)</f>
        <v>8995</v>
      </c>
      <c r="I31" s="749">
        <f t="shared" si="2"/>
        <v>1.4991662034463591</v>
      </c>
      <c r="J31" s="748">
        <f t="shared" si="3"/>
        <v>4490</v>
      </c>
      <c r="K31" s="741">
        <f t="shared" si="4"/>
        <v>0.65391175380051914</v>
      </c>
      <c r="L31" s="740">
        <f t="shared" si="5"/>
        <v>0.77698721511951085</v>
      </c>
      <c r="M31" s="739">
        <f t="shared" si="6"/>
        <v>-0.12307546131899172</v>
      </c>
    </row>
    <row r="32" spans="1:13" ht="18" customHeight="1" x14ac:dyDescent="0.4">
      <c r="A32" s="747"/>
      <c r="B32" s="746" t="s">
        <v>426</v>
      </c>
      <c r="C32" s="751">
        <f>'３月（月間）'!G37</f>
        <v>1815</v>
      </c>
      <c r="D32" s="750">
        <f>'３月（月間）'!H37</f>
        <v>1763</v>
      </c>
      <c r="E32" s="749">
        <f t="shared" si="0"/>
        <v>1.0294951786727169</v>
      </c>
      <c r="F32" s="748">
        <f t="shared" si="1"/>
        <v>52</v>
      </c>
      <c r="G32" s="751">
        <f>'３月（月間）'!K37</f>
        <v>3121</v>
      </c>
      <c r="H32" s="750">
        <f>'３月（月間）'!L37</f>
        <v>3049</v>
      </c>
      <c r="I32" s="749">
        <f t="shared" si="2"/>
        <v>1.0236142997704165</v>
      </c>
      <c r="J32" s="748">
        <f t="shared" si="3"/>
        <v>72</v>
      </c>
      <c r="K32" s="741">
        <f t="shared" si="4"/>
        <v>0.58154437680230697</v>
      </c>
      <c r="L32" s="740">
        <f t="shared" si="5"/>
        <v>0.57822236798950477</v>
      </c>
      <c r="M32" s="739">
        <f t="shared" si="6"/>
        <v>3.3220088128022018E-3</v>
      </c>
    </row>
    <row r="33" spans="1:13" ht="18" customHeight="1" x14ac:dyDescent="0.4">
      <c r="A33" s="747"/>
      <c r="B33" s="746" t="s">
        <v>425</v>
      </c>
      <c r="C33" s="751">
        <f>'３月（月間）'!G41-SUMIF('３月月間'!$B$8:$B$28,'３月月間'!$B33,'３月月間'!C$8:C$28)</f>
        <v>52086</v>
      </c>
      <c r="D33" s="750">
        <f>'３月（月間）'!H41-SUMIF('３月月間'!$B$8:$B$28,'３月月間'!$B33,'３月月間'!D$8:D$28)</f>
        <v>48077</v>
      </c>
      <c r="E33" s="749">
        <f t="shared" si="0"/>
        <v>1.0833870665806935</v>
      </c>
      <c r="F33" s="748">
        <f t="shared" si="1"/>
        <v>4009</v>
      </c>
      <c r="G33" s="751">
        <f>'３月（月間）'!K41-SUMIF('３月月間'!$B$8:$B$28,'３月月間'!$B33,'３月月間'!G$8:G$28)</f>
        <v>73350</v>
      </c>
      <c r="H33" s="750">
        <f>'３月（月間）'!L41-SUMIF('３月月間'!$B$8:$B$28,'３月月間'!$B33,'３月月間'!H$8:H$28)</f>
        <v>65945</v>
      </c>
      <c r="I33" s="749">
        <f t="shared" si="2"/>
        <v>1.1122905451512624</v>
      </c>
      <c r="J33" s="748">
        <f t="shared" si="3"/>
        <v>7405</v>
      </c>
      <c r="K33" s="741">
        <f t="shared" si="4"/>
        <v>0.71010224948875256</v>
      </c>
      <c r="L33" s="740">
        <f t="shared" si="5"/>
        <v>0.72904693305026913</v>
      </c>
      <c r="M33" s="739">
        <f t="shared" si="6"/>
        <v>-1.8944683561516573E-2</v>
      </c>
    </row>
    <row r="34" spans="1:13" ht="18" customHeight="1" x14ac:dyDescent="0.4">
      <c r="A34" s="747"/>
      <c r="B34" s="746" t="s">
        <v>424</v>
      </c>
      <c r="C34" s="751">
        <f>'３月（月間）'!G64-SUMIF('３月月間'!$B$9:$B$28,'３月月間'!$B34,'３月月間'!C$9:C$28)</f>
        <v>2908</v>
      </c>
      <c r="D34" s="750">
        <f>'３月（月間）'!H64-SUMIF('３月月間'!$B$9:$B$28,'３月月間'!$B34,'３月月間'!D$9:D$28)</f>
        <v>4010</v>
      </c>
      <c r="E34" s="749">
        <f t="shared" si="0"/>
        <v>0.72518703241895266</v>
      </c>
      <c r="F34" s="748">
        <f t="shared" si="1"/>
        <v>-1102</v>
      </c>
      <c r="G34" s="751">
        <f>'３月（月間）'!K64-SUMIF('３月月間'!$B$9:$B$28,'３月月間'!$B34,'３月月間'!G$9:G$28)</f>
        <v>5026</v>
      </c>
      <c r="H34" s="750">
        <f>'３月（月間）'!L64-SUMIF('３月月間'!$B$9:$B$28,'３月月間'!$B34,'３月月間'!H$9:H$28)</f>
        <v>5320</v>
      </c>
      <c r="I34" s="749">
        <f t="shared" si="2"/>
        <v>0.94473684210526321</v>
      </c>
      <c r="J34" s="748">
        <f t="shared" si="3"/>
        <v>-294</v>
      </c>
      <c r="K34" s="741">
        <f t="shared" si="4"/>
        <v>0.57859132510943101</v>
      </c>
      <c r="L34" s="740">
        <f t="shared" si="5"/>
        <v>0.75375939849624063</v>
      </c>
      <c r="M34" s="739">
        <f t="shared" si="6"/>
        <v>-0.17516807338680962</v>
      </c>
    </row>
    <row r="35" spans="1:13" ht="18" customHeight="1" x14ac:dyDescent="0.4">
      <c r="A35" s="747"/>
      <c r="B35" s="746" t="s">
        <v>173</v>
      </c>
      <c r="C35" s="745">
        <f>'３月（月間）'!G70-SUMIF('３月月間'!$B$9:$B$28,'３月月間'!$B$35,'３月月間'!C$9:C$28)</f>
        <v>0</v>
      </c>
      <c r="D35" s="744">
        <f>'３月（月間）'!H70-SUMIF('３月月間'!$B$9:$B$28,'３月月間'!$B$35,'３月月間'!D$9:D$28)</f>
        <v>0</v>
      </c>
      <c r="E35" s="743" t="e">
        <f t="shared" si="0"/>
        <v>#DIV/0!</v>
      </c>
      <c r="F35" s="742">
        <f t="shared" si="1"/>
        <v>0</v>
      </c>
      <c r="G35" s="745">
        <f>'３月（月間）'!K70-SUMIF('３月月間'!$B$9:$B$28,'３月月間'!$B$35,'３月月間'!G$9:G$28)</f>
        <v>0</v>
      </c>
      <c r="H35" s="744">
        <f>'３月（月間）'!L70-SUMIF('３月月間'!$B$9:$B$28,'３月月間'!$B$35,'３月月間'!H$9:H$28)</f>
        <v>0</v>
      </c>
      <c r="I35" s="743" t="e">
        <f t="shared" si="2"/>
        <v>#DIV/0!</v>
      </c>
      <c r="J35" s="742">
        <f t="shared" si="3"/>
        <v>0</v>
      </c>
      <c r="K35" s="741" t="str">
        <f t="shared" si="4"/>
        <v>-</v>
      </c>
      <c r="L35" s="740" t="str">
        <f t="shared" si="5"/>
        <v>-</v>
      </c>
      <c r="M35" s="739" t="e">
        <f t="shared" si="6"/>
        <v>#VALUE!</v>
      </c>
    </row>
    <row r="36" spans="1:13" ht="18" customHeight="1" thickBot="1" x14ac:dyDescent="0.45">
      <c r="A36" s="738"/>
      <c r="B36" s="737" t="s">
        <v>172</v>
      </c>
      <c r="C36" s="736">
        <f>'３月（月間）'!G81</f>
        <v>77</v>
      </c>
      <c r="D36" s="735">
        <f>'３月（月間）'!H81</f>
        <v>95</v>
      </c>
      <c r="E36" s="734">
        <f t="shared" si="0"/>
        <v>0.81052631578947365</v>
      </c>
      <c r="F36" s="733">
        <f t="shared" si="1"/>
        <v>-18</v>
      </c>
      <c r="G36" s="736">
        <f>'３月（月間）'!K81</f>
        <v>162</v>
      </c>
      <c r="H36" s="735">
        <f>'３月（月間）'!L81</f>
        <v>207</v>
      </c>
      <c r="I36" s="734">
        <f t="shared" si="2"/>
        <v>0.78260869565217395</v>
      </c>
      <c r="J36" s="733">
        <f t="shared" si="3"/>
        <v>-45</v>
      </c>
      <c r="K36" s="732">
        <f t="shared" si="4"/>
        <v>0.47530864197530864</v>
      </c>
      <c r="L36" s="731">
        <f t="shared" si="5"/>
        <v>0.45893719806763283</v>
      </c>
      <c r="M36" s="730">
        <f t="shared" si="6"/>
        <v>1.6371443907675809E-2</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B1"/>
      <selection pane="topRight" sqref="A1:B1"/>
      <selection pane="bottomLeft" sqref="A1:B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３月上旬</v>
      </c>
      <c r="G1" s="14" t="s">
        <v>69</v>
      </c>
      <c r="H1" s="10"/>
      <c r="I1" s="10"/>
      <c r="J1" s="10"/>
      <c r="K1" s="10"/>
      <c r="L1" s="10"/>
      <c r="M1" s="10"/>
    </row>
    <row r="2" spans="1:13" s="788" customFormat="1" ht="19.5" thickBot="1" x14ac:dyDescent="0.45">
      <c r="A2" s="789"/>
      <c r="B2" s="789" t="s">
        <v>487</v>
      </c>
      <c r="C2" s="790">
        <f>'３月（上旬）'!E2</f>
        <v>3</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541</v>
      </c>
      <c r="D4" s="1003" t="s">
        <v>540</v>
      </c>
      <c r="E4" s="1004" t="s">
        <v>192</v>
      </c>
      <c r="F4" s="1005"/>
      <c r="G4" s="982" t="str">
        <f>C4</f>
        <v>14'3上旬</v>
      </c>
      <c r="H4" s="1001" t="str">
        <f>D4</f>
        <v>13'3上旬</v>
      </c>
      <c r="I4" s="1004" t="s">
        <v>192</v>
      </c>
      <c r="J4" s="1005"/>
      <c r="K4" s="982" t="str">
        <f>C4</f>
        <v>14'3上旬</v>
      </c>
      <c r="L4" s="983" t="str">
        <f>D4</f>
        <v>13'3上旬</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f>C8+C13+C19+C24+C29</f>
        <v>167850</v>
      </c>
      <c r="D6" s="1006">
        <f>D8+D13+D19+D24+D29</f>
        <v>160318</v>
      </c>
      <c r="E6" s="971">
        <f>C6/D6</f>
        <v>1.0469816240222558</v>
      </c>
      <c r="F6" s="991">
        <f>C6-D6</f>
        <v>7532</v>
      </c>
      <c r="G6" s="997">
        <f>G8+G13+G19+G24+G29</f>
        <v>210351</v>
      </c>
      <c r="H6" s="999">
        <f>H8+H13+H19+H24+H29</f>
        <v>202154</v>
      </c>
      <c r="I6" s="971">
        <f>G6/H6</f>
        <v>1.0405482948643114</v>
      </c>
      <c r="J6" s="991">
        <f>G6-H6</f>
        <v>8197</v>
      </c>
      <c r="K6" s="973">
        <f>IF(C6=0,"-",C6/G6)</f>
        <v>0.79795199452343935</v>
      </c>
      <c r="L6" s="975">
        <f>IF(D6=0,"-",D6/H6)</f>
        <v>0.79304886373754657</v>
      </c>
      <c r="M6" s="977">
        <f>K6-L6</f>
        <v>4.9031307858927731E-3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f>SUM(C9:C12)</f>
        <v>83845</v>
      </c>
      <c r="D8" s="766">
        <f>SUM(D9:D12)</f>
        <v>80732</v>
      </c>
      <c r="E8" s="765">
        <f>C8/D8</f>
        <v>1.0385596789377198</v>
      </c>
      <c r="F8" s="764">
        <f>C8-D8</f>
        <v>3113</v>
      </c>
      <c r="G8" s="767">
        <f>SUM(G9:G12)</f>
        <v>104678</v>
      </c>
      <c r="H8" s="774">
        <f>SUM(H9:H12)</f>
        <v>101205</v>
      </c>
      <c r="I8" s="765">
        <f>G8/H8</f>
        <v>1.0343164863396077</v>
      </c>
      <c r="J8" s="764">
        <f>G8-H8</f>
        <v>3473</v>
      </c>
      <c r="K8" s="781">
        <f t="shared" ref="K8:L11" si="0">IF(C8=0,"-",C8/G8)</f>
        <v>0.80098014864632494</v>
      </c>
      <c r="L8" s="780">
        <f t="shared" si="0"/>
        <v>0.79770762314114918</v>
      </c>
      <c r="M8" s="779">
        <f>K8-L8</f>
        <v>3.2725255051757607E-3</v>
      </c>
    </row>
    <row r="9" spans="1:13" ht="18" customHeight="1" x14ac:dyDescent="0.4">
      <c r="A9" s="747"/>
      <c r="B9" s="760" t="s">
        <v>428</v>
      </c>
      <c r="C9" s="759">
        <f>SUMIF('３月（上旬）'!$C$8:$C$16,"東京",'３月（上旬）'!G$8:G$16)+SUMIF('３月（上旬）'!$C$8:$C$16,"成田",'３月（上旬）'!G$8:G$16)+SUMIF('３月（上旬）'!$C$8:$C$16,"羽田",'３月（上旬）'!G$8:G$16)</f>
        <v>38939</v>
      </c>
      <c r="D9" s="758">
        <f>SUMIF('３月（上旬）'!$C$8:$C$16,"東京",'３月（上旬）'!H$8:H$16)+SUMIF('３月（上旬）'!$C$8:$C$16,"成田",'３月（上旬）'!H$8:H$16)+SUMIF('３月（上旬）'!$C$8:$C$16,"羽田",'３月（上旬）'!H$8:H$16)</f>
        <v>39108</v>
      </c>
      <c r="E9" s="757">
        <f>C9/D9</f>
        <v>0.99567863352766695</v>
      </c>
      <c r="F9" s="756">
        <f>C9-D9</f>
        <v>-169</v>
      </c>
      <c r="G9" s="759">
        <f>SUMIF('３月（上旬）'!$C$8:$C$16,"東京",'３月（上旬）'!K$8:K$16)+SUMIF('３月（上旬）'!$C$8:$C$16,"成田",'３月（上旬）'!K$8:K$16)+SUMIF('３月（上旬）'!$C$8:$C$16,"羽田",'３月（上旬）'!K$8:K$16)</f>
        <v>49244</v>
      </c>
      <c r="H9" s="758">
        <f>SUMIF('３月（上旬）'!$C$8:$C$16,"東京",'３月（上旬）'!L$8:L$16)+SUMIF('３月（上旬）'!$C$8:$C$16,"成田",'３月（上旬）'!L$8:L$16)+SUMIF('３月（上旬）'!$C$8:$C$16,"羽田",'３月（上旬）'!L$8:L$16)</f>
        <v>49787</v>
      </c>
      <c r="I9" s="757">
        <f>G9/H9</f>
        <v>0.9890935384738988</v>
      </c>
      <c r="J9" s="756">
        <f>G9-H9</f>
        <v>-543</v>
      </c>
      <c r="K9" s="778">
        <f t="shared" si="0"/>
        <v>0.79073592721955976</v>
      </c>
      <c r="L9" s="777">
        <f t="shared" si="0"/>
        <v>0.78550625665334328</v>
      </c>
      <c r="M9" s="776">
        <f>K9-L9</f>
        <v>5.2296705662164822E-3</v>
      </c>
    </row>
    <row r="10" spans="1:13" ht="18" customHeight="1" x14ac:dyDescent="0.4">
      <c r="A10" s="747"/>
      <c r="B10" s="746" t="s">
        <v>427</v>
      </c>
      <c r="C10" s="751">
        <f>SUMIF('３月（上旬）'!$C$18:$C$36,"東京",'３月（上旬）'!G$18:G$36)+SUMIF('３月（上旬）'!$C$18:$C$36,"成田",'３月（上旬）'!G$18:G$36)+SUMIF('３月（上旬）'!$C$18:$C$36,"羽田",'３月（上旬）'!G$18:G$36)</f>
        <v>3412</v>
      </c>
      <c r="D10" s="750">
        <f>SUMIF('３月（上旬）'!$C$18:$C$36,"東京",'３月（上旬）'!H$18:H$36)+SUMIF('３月（上旬）'!$C$18:$C$36,"成田",'３月（上旬）'!H$18:H$36)+SUMIF('３月（上旬）'!$C$18:$C$36,"羽田",'３月（上旬）'!H$18:H$36)</f>
        <v>3801</v>
      </c>
      <c r="E10" s="749">
        <f>C10/D10</f>
        <v>0.89765851091817939</v>
      </c>
      <c r="F10" s="748">
        <f>C10-D10</f>
        <v>-389</v>
      </c>
      <c r="G10" s="751">
        <f>SUMIF('３月（上旬）'!$C$18:$C$36,"東京",'３月（上旬）'!K$18:K$36)+SUMIF('３月（上旬）'!$C$18:$C$36,"成田",'３月（上旬）'!K$18:K$36)+SUMIF('３月（上旬）'!$C$18:$C$36,"羽田",'３月（上旬）'!K$18:K$36)</f>
        <v>4400</v>
      </c>
      <c r="H10" s="750">
        <f>SUMIF('３月（上旬）'!$C$18:$C$36,"東京",'３月（上旬）'!L$18:L$36)+SUMIF('３月（上旬）'!$C$18:$C$36,"成田",'３月（上旬）'!L$18:L$36)+SUMIF('３月（上旬）'!$C$18:$C$36,"羽田",'３月（上旬）'!L$18:L$36)</f>
        <v>4390</v>
      </c>
      <c r="I10" s="749">
        <f>G10/H10</f>
        <v>1.0022779043280183</v>
      </c>
      <c r="J10" s="748">
        <f>G10-H10</f>
        <v>10</v>
      </c>
      <c r="K10" s="741">
        <f t="shared" si="0"/>
        <v>0.77545454545454551</v>
      </c>
      <c r="L10" s="740">
        <f t="shared" si="0"/>
        <v>0.8658314350797266</v>
      </c>
      <c r="M10" s="739">
        <f>K10-L10</f>
        <v>-9.0376889625181089E-2</v>
      </c>
    </row>
    <row r="11" spans="1:13" ht="18" customHeight="1" x14ac:dyDescent="0.4">
      <c r="A11" s="747"/>
      <c r="B11" s="746" t="s">
        <v>425</v>
      </c>
      <c r="C11" s="751">
        <f>SUMIF('３月（上旬）'!$C$42:$C$63,"東京",'３月（上旬）'!G$42:G$63)+SUMIF('３月（上旬）'!$C$42:$C$63,"成田",'３月（上旬）'!G$42:G$63)+SUMIF('３月（上旬）'!$C$42:$C$63,"羽田",'３月（上旬）'!G$42:G$63)</f>
        <v>41494</v>
      </c>
      <c r="D11" s="750">
        <f>SUMIF('３月（上旬）'!$C$42:$C$63,"東京",'３月（上旬）'!H$42:H$63)+SUMIF('３月（上旬）'!$C$42:$C$63,"成田",'３月（上旬）'!H$42:H$63)+SUMIF('３月（上旬）'!$C$42:$C$63,"羽田",'３月（上旬）'!H$42:H$63)</f>
        <v>37823</v>
      </c>
      <c r="E11" s="749">
        <f>C11/D11</f>
        <v>1.0970573460592761</v>
      </c>
      <c r="F11" s="748">
        <f>C11-D11</f>
        <v>3671</v>
      </c>
      <c r="G11" s="751">
        <f>SUMIF('３月（上旬）'!$C$42:$C$63,"東京",'３月（上旬）'!K$42:K$63)+SUMIF('３月（上旬）'!$C$42:$C$63,"成田",'３月（上旬）'!K$42:K$63)+SUMIF('３月（上旬）'!$C$42:$C$63,"羽田",'３月（上旬）'!K$42:K$63)</f>
        <v>51034</v>
      </c>
      <c r="H11" s="750">
        <f>SUMIF('３月（上旬）'!$C$42:$C$63,"東京",'３月（上旬）'!L$42:L$63)+SUMIF('３月（上旬）'!$C$42:$C$63,"成田",'３月（上旬）'!L$42:L$63)+SUMIF('３月（上旬）'!$C$42:$C$63,"羽田",'３月（上旬）'!L$42:L$63)</f>
        <v>47028</v>
      </c>
      <c r="I11" s="749">
        <f>G11/H11</f>
        <v>1.0851832950582632</v>
      </c>
      <c r="J11" s="748">
        <f>G11-H11</f>
        <v>4006</v>
      </c>
      <c r="K11" s="741">
        <f t="shared" si="0"/>
        <v>0.81306579927107414</v>
      </c>
      <c r="L11" s="740">
        <f t="shared" si="0"/>
        <v>0.80426554393127503</v>
      </c>
      <c r="M11" s="739">
        <f>K11-L11</f>
        <v>8.8002553397991123E-3</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f>SUM(C14:C18)</f>
        <v>28772</v>
      </c>
      <c r="D13" s="766">
        <f>SUM(D14:D18)</f>
        <v>26249</v>
      </c>
      <c r="E13" s="765">
        <f>C13/D13</f>
        <v>1.0961179473503753</v>
      </c>
      <c r="F13" s="764">
        <f>C13-D13</f>
        <v>2523</v>
      </c>
      <c r="G13" s="767">
        <f>SUM(G14:G18)</f>
        <v>34580</v>
      </c>
      <c r="H13" s="766">
        <f>SUM(H14:H18)</f>
        <v>32097</v>
      </c>
      <c r="I13" s="765">
        <f>G13/H13</f>
        <v>1.0773592547590118</v>
      </c>
      <c r="J13" s="764">
        <f>G13-H13</f>
        <v>2483</v>
      </c>
      <c r="K13" s="763">
        <f t="shared" ref="K13:L17" si="1">IF(C13=0,"-",C13/G13)</f>
        <v>0.83204164256795832</v>
      </c>
      <c r="L13" s="762">
        <f t="shared" si="1"/>
        <v>0.81780228681808265</v>
      </c>
      <c r="M13" s="773">
        <f>K13-L13</f>
        <v>1.4239355749875671E-2</v>
      </c>
    </row>
    <row r="14" spans="1:13" ht="18" customHeight="1" x14ac:dyDescent="0.4">
      <c r="A14" s="747"/>
      <c r="B14" s="760" t="s">
        <v>428</v>
      </c>
      <c r="C14" s="759">
        <f>SUMIF('３月（上旬）'!$C$8:$C$16,"関西",'３月（上旬）'!G$8:G$16)+SUMIF('３月（上旬）'!$C$8:$C$16,"伊丹",'３月（上旬）'!G$8:G$16)+SUMIF('３月（上旬）'!$C$8:$C$16,"神戸",'３月（上旬）'!G$8:G$16)</f>
        <v>4647</v>
      </c>
      <c r="D14" s="758">
        <f>SUMIF('３月（上旬）'!$C$8:$C$16,"関西",'３月（上旬）'!H$8:H$16)+SUMIF('３月（上旬）'!$C$8:$C$16,"伊丹",'３月（上旬）'!H$8:H$16)+SUMIF('３月（上旬）'!$C$8:$C$16,"神戸",'３月（上旬）'!H$8:H$16)</f>
        <v>4600</v>
      </c>
      <c r="E14" s="757">
        <f>C14/D14</f>
        <v>1.0102173913043477</v>
      </c>
      <c r="F14" s="756">
        <f>C14-D14</f>
        <v>47</v>
      </c>
      <c r="G14" s="759">
        <f>SUMIF('３月（上旬）'!$C$8:$C$16,"関西",'３月（上旬）'!K$8:K$16)+SUMIF('３月（上旬）'!$C$8:$C$16,"伊丹",'３月（上旬）'!K$8:K$16)+SUMIF('３月（上旬）'!$C$8:$C$16,"神戸",'３月（上旬）'!K$8:K$16)</f>
        <v>5000</v>
      </c>
      <c r="H14" s="758">
        <f>SUMIF('３月（上旬）'!$C$8:$C$16,"関西",'３月（上旬）'!L$8:L$16)+SUMIF('３月（上旬）'!$C$8:$C$16,"伊丹",'３月（上旬）'!L$8:L$16)+SUMIF('３月（上旬）'!$C$8:$C$16,"神戸",'３月（上旬）'!L$8:L$16)</f>
        <v>5000</v>
      </c>
      <c r="I14" s="757">
        <f>G14/H14</f>
        <v>1</v>
      </c>
      <c r="J14" s="756">
        <f>G14-H14</f>
        <v>0</v>
      </c>
      <c r="K14" s="755">
        <f t="shared" si="1"/>
        <v>0.9294</v>
      </c>
      <c r="L14" s="754">
        <f t="shared" si="1"/>
        <v>0.92</v>
      </c>
      <c r="M14" s="753">
        <f>K14-L14</f>
        <v>9.3999999999999639E-3</v>
      </c>
    </row>
    <row r="15" spans="1:13" ht="18" customHeight="1" x14ac:dyDescent="0.4">
      <c r="A15" s="747"/>
      <c r="B15" s="746" t="s">
        <v>427</v>
      </c>
      <c r="C15" s="751">
        <f>SUMIF('３月（上旬）'!$C$18:$C$36,"関西",'３月（上旬）'!G$18:G$36)+SUMIF('３月（上旬）'!$C$18:$C$36,"伊丹",'３月（上旬）'!G$18:G$36)+SUMIF('３月（上旬）'!$C$18:$C$36,"神戸",'３月（上旬）'!G$18:G$36)</f>
        <v>5320</v>
      </c>
      <c r="D15" s="750">
        <f>SUMIF('３月（上旬）'!$C$18:$C$36,"関西",'３月（上旬）'!H$18:H$36)+SUMIF('３月（上旬）'!$C$18:$C$36,"伊丹",'３月（上旬）'!H$18:H$36)+SUMIF('３月（上旬）'!$C$18:$C$36,"神戸",'３月（上旬）'!H$18:H$36)</f>
        <v>4914</v>
      </c>
      <c r="E15" s="749">
        <f>C15/D15</f>
        <v>1.0826210826210827</v>
      </c>
      <c r="F15" s="748">
        <f>C15-D15</f>
        <v>406</v>
      </c>
      <c r="G15" s="751">
        <f>SUMIF('３月（上旬）'!$C$18:$C$36,"関西",'３月（上旬）'!K$18:K$36)+SUMIF('３月（上旬）'!$C$18:$C$36,"伊丹",'３月（上旬）'!K$18:K$36)+SUMIF('３月（上旬）'!$C$18:$C$36,"神戸",'３月（上旬）'!K$18:K$36)</f>
        <v>5895</v>
      </c>
      <c r="H15" s="750">
        <f>SUMIF('３月（上旬）'!$C$18:$C$36,"関西",'３月（上旬）'!L$18:L$36)+SUMIF('３月（上旬）'!$C$18:$C$36,"伊丹",'３月（上旬）'!L$18:L$36)+SUMIF('３月（上旬）'!$C$18:$C$36,"神戸",'３月（上旬）'!L$18:L$36)</f>
        <v>5845</v>
      </c>
      <c r="I15" s="749">
        <f>G15/H15</f>
        <v>1.0085543199315654</v>
      </c>
      <c r="J15" s="748">
        <f>G15-H15</f>
        <v>50</v>
      </c>
      <c r="K15" s="741">
        <f t="shared" si="1"/>
        <v>0.90245971162001692</v>
      </c>
      <c r="L15" s="740">
        <f t="shared" si="1"/>
        <v>0.84071856287425151</v>
      </c>
      <c r="M15" s="739">
        <f>K15-L15</f>
        <v>6.1741148745765417E-2</v>
      </c>
    </row>
    <row r="16" spans="1:13" ht="18" customHeight="1" x14ac:dyDescent="0.4">
      <c r="A16" s="747"/>
      <c r="B16" s="746" t="s">
        <v>425</v>
      </c>
      <c r="C16" s="751">
        <f>SUMIF('３月（上旬）'!$C$42:$C$63,"関西",'３月（上旬）'!G$42:G$63)+SUMIF('３月（上旬）'!$C$42:$C$63,"伊丹",'３月（上旬）'!G$42:G$63)+SUMIF('３月（上旬）'!$C$42:$C$63,"神戸",'３月（上旬）'!G$42:G$63)</f>
        <v>18160</v>
      </c>
      <c r="D16" s="750">
        <f>SUMIF('３月（上旬）'!$C$42:$C$63,"関西",'３月（上旬）'!H$42:H$63)+SUMIF('３月（上旬）'!$C$42:$C$63,"伊丹",'３月（上旬）'!H$42:H$63)+SUMIF('３月（上旬）'!$C$42:$C$63,"神戸",'３月（上旬）'!H$42:H$63)</f>
        <v>16735</v>
      </c>
      <c r="E16" s="749">
        <f>C16/D16</f>
        <v>1.0851508813863162</v>
      </c>
      <c r="F16" s="748">
        <f>C16-D16</f>
        <v>1425</v>
      </c>
      <c r="G16" s="751">
        <f>SUMIF('３月（上旬）'!$C$42:$C$63,"関西",'３月（上旬）'!K$42:K$63)+SUMIF('３月（上旬）'!$C$42:$C$63,"伊丹",'３月（上旬）'!K$42:K$63)+SUMIF('３月（上旬）'!$C$42:$C$63,"神戸",'３月（上旬）'!K$42:K$63)</f>
        <v>22075</v>
      </c>
      <c r="H16" s="750">
        <f>SUMIF('３月（上旬）'!$C$42:$C$63,"関西",'３月（上旬）'!L$42:L$63)+SUMIF('３月（上旬）'!$C$42:$C$63,"伊丹",'３月（上旬）'!L$42:L$63)+SUMIF('３月（上旬）'!$C$42:$C$63,"神戸",'３月（上旬）'!L$42:L$63)</f>
        <v>21252</v>
      </c>
      <c r="I16" s="749">
        <f>G16/H16</f>
        <v>1.0387257669866365</v>
      </c>
      <c r="J16" s="748">
        <f>G16-H16</f>
        <v>823</v>
      </c>
      <c r="K16" s="741">
        <f t="shared" si="1"/>
        <v>0.82265005662514157</v>
      </c>
      <c r="L16" s="740">
        <f t="shared" si="1"/>
        <v>0.7874552983248635</v>
      </c>
      <c r="M16" s="739">
        <f>K16-L16</f>
        <v>3.5194758300278073E-2</v>
      </c>
    </row>
    <row r="17" spans="1:13" ht="18" customHeight="1" x14ac:dyDescent="0.4">
      <c r="A17" s="747"/>
      <c r="B17" s="746" t="s">
        <v>424</v>
      </c>
      <c r="C17" s="751">
        <f>SUMIF('３月（上旬）'!$C$65:$C$69,"関西",'３月（上旬）'!$G$65:$G$69)+SUMIF('３月（上旬）'!$C$65:$C$69,"伊丹",'３月（上旬）'!$G$65:$G$69)+SUMIF('３月（上旬）'!$C$65:$C$69,"神戸",'３月（上旬）'!G65:G69)</f>
        <v>645</v>
      </c>
      <c r="D17" s="750">
        <f>SUMIF('３月（上旬）'!$C$65:$C$69,"関西",'３月（上旬）'!$G$65:$G$69)+SUMIF('３月（上旬）'!$C$65:$C$69,"伊丹",'３月（上旬）'!$G$65:$G$69)+SUMIF('３月（上旬）'!$C$65:$C$69,"神戸",'３月（上旬）'!H65:H69)</f>
        <v>0</v>
      </c>
      <c r="E17" s="749" t="e">
        <f>C17/D17</f>
        <v>#DIV/0!</v>
      </c>
      <c r="F17" s="748">
        <f>C17-D17</f>
        <v>645</v>
      </c>
      <c r="G17" s="751">
        <f>SUMIF('３月（上旬）'!$C$65:$C$69,"関西",'３月（上旬）'!$G$65:$G$69)+SUMIF('３月（上旬）'!$C$65:$C$69,"伊丹",'３月（上旬）'!$G$65:$G$69)+SUMIF('３月（上旬）'!$C$65:$C$69,"神戸",'３月（上旬）'!K65:K69)</f>
        <v>1610</v>
      </c>
      <c r="H17" s="750">
        <f>SUMIF('３月（上旬）'!$C$65:$C$69,"関西",'３月（上旬）'!$G$65:$G$69)+SUMIF('３月（上旬）'!$C$65:$C$69,"伊丹",'３月（上旬）'!$G$65:$G$69)+SUMIF('３月（上旬）'!$C$65:$C$69,"神戸",'３月（上旬）'!L65:L69)</f>
        <v>0</v>
      </c>
      <c r="I17" s="749" t="e">
        <f>G17/H17</f>
        <v>#DIV/0!</v>
      </c>
      <c r="J17" s="748">
        <f>G17-H17</f>
        <v>1610</v>
      </c>
      <c r="K17" s="741">
        <f t="shared" si="1"/>
        <v>0.40062111801242234</v>
      </c>
      <c r="L17" s="740" t="str">
        <f t="shared" si="1"/>
        <v>-</v>
      </c>
      <c r="M17" s="739" t="e">
        <f>K17-L17</f>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f>SUM(C20:C23)</f>
        <v>18586</v>
      </c>
      <c r="D19" s="766">
        <f>SUM(D20:D23)</f>
        <v>19422</v>
      </c>
      <c r="E19" s="765">
        <f>C19/D19</f>
        <v>0.95695602924518586</v>
      </c>
      <c r="F19" s="764">
        <f>C19-D19</f>
        <v>-836</v>
      </c>
      <c r="G19" s="767">
        <f>SUM(G20:G23)</f>
        <v>23672</v>
      </c>
      <c r="H19" s="774">
        <f>SUM(H20:H23)</f>
        <v>26180</v>
      </c>
      <c r="I19" s="765">
        <f>G19/H19</f>
        <v>0.90420168067226891</v>
      </c>
      <c r="J19" s="764">
        <f>G19-H19</f>
        <v>-2508</v>
      </c>
      <c r="K19" s="763">
        <f t="shared" ref="K19:L22" si="2">IF(C19=0,"-",C19/G19)</f>
        <v>0.78514700912470425</v>
      </c>
      <c r="L19" s="762">
        <f t="shared" si="2"/>
        <v>0.74186401833460658</v>
      </c>
      <c r="M19" s="761">
        <f>K19-L19</f>
        <v>4.3282990790097675E-2</v>
      </c>
    </row>
    <row r="20" spans="1:13" ht="18" customHeight="1" x14ac:dyDescent="0.4">
      <c r="A20" s="747"/>
      <c r="B20" s="760" t="s">
        <v>428</v>
      </c>
      <c r="C20" s="759">
        <f>SUMIF('３月（上旬）'!$C$8:$C$16,"福岡",'３月（上旬）'!G$8:G$16)+SUMIF('３月（上旬）'!$C$8:$C$16,"北九州",'３月（上旬）'!G$8:G$16)</f>
        <v>0</v>
      </c>
      <c r="D20" s="758">
        <f>SUMIF('３月（上旬）'!$C$8:$C$16,"福岡",'３月（上旬）'!H$8:H$16)+SUMIF('３月（上旬）'!$C$8:$C$16,"北九州",'３月（上旬）'!H$8:H$16)</f>
        <v>0</v>
      </c>
      <c r="E20" s="757" t="e">
        <f>C20/D20</f>
        <v>#DIV/0!</v>
      </c>
      <c r="F20" s="756">
        <f>C20-D20</f>
        <v>0</v>
      </c>
      <c r="G20" s="759">
        <f>SUMIF('３月（上旬）'!$C$8:$C$16,"福岡",'３月（上旬）'!K$8:K$16)+SUMIF('３月（上旬）'!$C$8:$C$16,"北九州",'３月（上旬）'!K$8:K$16)</f>
        <v>0</v>
      </c>
      <c r="H20" s="758">
        <f>SUMIF('３月（上旬）'!$C$8:$C$16,"福岡",'３月（上旬）'!L$8:L$16)+SUMIF('３月（上旬）'!$C$8:$C$16,"北九州",'３月（上旬）'!L$8:L$16)</f>
        <v>0</v>
      </c>
      <c r="I20" s="757" t="e">
        <f>G20/H20</f>
        <v>#DIV/0!</v>
      </c>
      <c r="J20" s="756">
        <f>G20-H20</f>
        <v>0</v>
      </c>
      <c r="K20" s="755" t="str">
        <f t="shared" si="2"/>
        <v>-</v>
      </c>
      <c r="L20" s="754" t="str">
        <f t="shared" si="2"/>
        <v>-</v>
      </c>
      <c r="M20" s="753" t="e">
        <f>K20-L20</f>
        <v>#VALUE!</v>
      </c>
    </row>
    <row r="21" spans="1:13" ht="18" customHeight="1" x14ac:dyDescent="0.4">
      <c r="A21" s="747"/>
      <c r="B21" s="746" t="s">
        <v>427</v>
      </c>
      <c r="C21" s="751">
        <f>SUMIF('３月（上旬）'!$C$18:$C$36,"福岡",'３月（上旬）'!G$18:G$36)+SUMIF('３月（上旬）'!$C$18:$C$36,"北九州",'３月（上旬）'!G$18:G$36)</f>
        <v>7078</v>
      </c>
      <c r="D21" s="750">
        <f>SUMIF('３月（上旬）'!$C$18:$C$36,"福岡",'３月（上旬）'!H$18:H$36)+SUMIF('３月（上旬）'!$C$18:$C$36,"北九州",'３月（上旬）'!H$18:H$36)</f>
        <v>6854</v>
      </c>
      <c r="E21" s="749">
        <f>C21/D21</f>
        <v>1.032681645754304</v>
      </c>
      <c r="F21" s="748">
        <f>C21-D21</f>
        <v>224</v>
      </c>
      <c r="G21" s="751">
        <f>SUMIF('３月（上旬）'!$C$18:$C$36,"福岡",'３月（上旬）'!K$18:K$36)+SUMIF('３月（上旬）'!$C$18:$C$36,"北九州",'３月（上旬）'!K$18:K$36)</f>
        <v>8700</v>
      </c>
      <c r="H21" s="813">
        <f>SUMIF('３月（上旬）'!$C$18:$C$36,"福岡",'３月（上旬）'!L$18:L$36)+SUMIF('３月（上旬）'!$C$18:$C$36,"北九州",'３月（上旬）'!L$18:L$36)</f>
        <v>8700</v>
      </c>
      <c r="I21" s="749">
        <f>G21/H21</f>
        <v>1</v>
      </c>
      <c r="J21" s="748">
        <f>G21-H21</f>
        <v>0</v>
      </c>
      <c r="K21" s="741">
        <f t="shared" si="2"/>
        <v>0.81356321839080459</v>
      </c>
      <c r="L21" s="740">
        <f t="shared" si="2"/>
        <v>0.78781609195402302</v>
      </c>
      <c r="M21" s="739">
        <f>K21-L21</f>
        <v>2.5747126436781564E-2</v>
      </c>
    </row>
    <row r="22" spans="1:13" ht="18" customHeight="1" x14ac:dyDescent="0.4">
      <c r="A22" s="747"/>
      <c r="B22" s="746" t="s">
        <v>425</v>
      </c>
      <c r="C22" s="751">
        <f>SUMIF('３月（上旬）'!$C$42:$C$63,"福岡",'３月（上旬）'!G$42:G$63)+SUMIF('３月（上旬）'!$C$42:$C$63,"北九州",'３月（上旬）'!G$42:G$63)</f>
        <v>11508</v>
      </c>
      <c r="D22" s="750">
        <f>SUMIF('３月（上旬）'!$C$42:$C$63,"福岡",'３月（上旬）'!H$42:H$63)+SUMIF('３月（上旬）'!$C$42:$C$63,"北九州",'３月（上旬）'!H$42:H$63)</f>
        <v>12568</v>
      </c>
      <c r="E22" s="749">
        <f>C22/D22</f>
        <v>0.9156588160407384</v>
      </c>
      <c r="F22" s="748">
        <f>C22-D22</f>
        <v>-1060</v>
      </c>
      <c r="G22" s="751">
        <f>SUMIF('３月（上旬）'!$C$42:$C$63,"福岡",'３月（上旬）'!K$42:K$63)+SUMIF('３月（上旬）'!$C$42:$C$63,"北九州",'３月（上旬）'!K$42:K$63)</f>
        <v>14972</v>
      </c>
      <c r="H22" s="750">
        <f>SUMIF('３月（上旬）'!$C$42:$C$63,"福岡",'３月（上旬）'!L$42:L$63)+SUMIF('３月（上旬）'!$C$42:$C$63,"北九州",'３月（上旬）'!L$42:L$63)</f>
        <v>17480</v>
      </c>
      <c r="I22" s="749">
        <f>G22/H22</f>
        <v>0.85652173913043483</v>
      </c>
      <c r="J22" s="748">
        <f>G22-H22</f>
        <v>-2508</v>
      </c>
      <c r="K22" s="741">
        <f t="shared" si="2"/>
        <v>0.76863478493187287</v>
      </c>
      <c r="L22" s="740">
        <f t="shared" si="2"/>
        <v>0.71899313501144169</v>
      </c>
      <c r="M22" s="739">
        <f>K22-L22</f>
        <v>4.9641649920431186E-2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f>SUM(C25:C28)</f>
        <v>15414</v>
      </c>
      <c r="D24" s="766">
        <f>SUM(D25:D28)</f>
        <v>14351</v>
      </c>
      <c r="E24" s="765">
        <f>C24/D24</f>
        <v>1.0740714932757298</v>
      </c>
      <c r="F24" s="764">
        <f>C24-D24</f>
        <v>1063</v>
      </c>
      <c r="G24" s="767">
        <f>SUM(G25:G28)</f>
        <v>16359</v>
      </c>
      <c r="H24" s="774">
        <f>SUM(H25:H28)</f>
        <v>15447</v>
      </c>
      <c r="I24" s="765">
        <f>G24/H24</f>
        <v>1.0590405904059041</v>
      </c>
      <c r="J24" s="764">
        <f>G24-H24</f>
        <v>912</v>
      </c>
      <c r="K24" s="763">
        <f t="shared" ref="K24:L27" si="3">IF(C24=0,"-",C24/G24)</f>
        <v>0.94223363286264439</v>
      </c>
      <c r="L24" s="762">
        <f t="shared" si="3"/>
        <v>0.92904771152974686</v>
      </c>
      <c r="M24" s="773">
        <f>K24-L24</f>
        <v>1.3185921332897532E-2</v>
      </c>
    </row>
    <row r="25" spans="1:13" ht="18" customHeight="1" x14ac:dyDescent="0.4">
      <c r="A25" s="747"/>
      <c r="B25" s="760" t="s">
        <v>428</v>
      </c>
      <c r="C25" s="759">
        <f>SUMIF('３月（上旬）'!$C$8:$C$16,"名古屋",'３月（上旬）'!G$8:G$16)</f>
        <v>0</v>
      </c>
      <c r="D25" s="758">
        <f>SUMIF('３月（上旬）'!$C$8:$C$16,"名古屋",'３月（上旬）'!H$8:H$16)</f>
        <v>0</v>
      </c>
      <c r="E25" s="757" t="e">
        <f>C25/D25</f>
        <v>#DIV/0!</v>
      </c>
      <c r="F25" s="756">
        <f>C25-D25</f>
        <v>0</v>
      </c>
      <c r="G25" s="759">
        <f>SUMIF('３月（上旬）'!$C$8:$C$16,"名古屋",'３月（上旬）'!K$8:K$16)</f>
        <v>0</v>
      </c>
      <c r="H25" s="758">
        <f>SUMIF('３月（上旬）'!$C$8:$C$16,"名古屋",'３月（上旬）'!L$8:L$16)</f>
        <v>0</v>
      </c>
      <c r="I25" s="757" t="e">
        <f>G25/H25</f>
        <v>#DIV/0!</v>
      </c>
      <c r="J25" s="756">
        <f>G25-H25</f>
        <v>0</v>
      </c>
      <c r="K25" s="755" t="str">
        <f t="shared" si="3"/>
        <v>-</v>
      </c>
      <c r="L25" s="754" t="str">
        <f t="shared" si="3"/>
        <v>-</v>
      </c>
      <c r="M25" s="753" t="e">
        <f>K25-L25</f>
        <v>#VALUE!</v>
      </c>
    </row>
    <row r="26" spans="1:13" ht="18" customHeight="1" x14ac:dyDescent="0.4">
      <c r="A26" s="747"/>
      <c r="B26" s="746" t="s">
        <v>427</v>
      </c>
      <c r="C26" s="751">
        <f>SUMIF('３月（上旬）'!$C$18:$C$36,"名古屋",'３月（上旬）'!G$18:G$36)</f>
        <v>5580</v>
      </c>
      <c r="D26" s="750">
        <f>SUMIF('３月（上旬）'!$C$18:$C$36,"名古屋",'３月（上旬）'!H$18:H$36)</f>
        <v>5563</v>
      </c>
      <c r="E26" s="749">
        <f>C26/D26</f>
        <v>1.0030559050871832</v>
      </c>
      <c r="F26" s="748">
        <f>C26-D26</f>
        <v>17</v>
      </c>
      <c r="G26" s="751">
        <f>SUMIF('３月（上旬）'!$C$18:$C$36,"名古屋",'３月（上旬）'!K$18:K$36)</f>
        <v>5850</v>
      </c>
      <c r="H26" s="813">
        <f>SUMIF('３月（上旬）'!$C$18:$C$36,"名古屋",'３月（上旬）'!L$18:L$36)</f>
        <v>5830</v>
      </c>
      <c r="I26" s="749">
        <f>G26/H26</f>
        <v>1.0034305317324186</v>
      </c>
      <c r="J26" s="748">
        <f>G26-H26</f>
        <v>20</v>
      </c>
      <c r="K26" s="741">
        <f t="shared" si="3"/>
        <v>0.9538461538461539</v>
      </c>
      <c r="L26" s="740">
        <f t="shared" si="3"/>
        <v>0.95420240137221268</v>
      </c>
      <c r="M26" s="739">
        <f>K26-L26</f>
        <v>-3.5624752605878385E-4</v>
      </c>
    </row>
    <row r="27" spans="1:13" ht="18" customHeight="1" x14ac:dyDescent="0.4">
      <c r="A27" s="747"/>
      <c r="B27" s="746" t="s">
        <v>425</v>
      </c>
      <c r="C27" s="751">
        <f>SUMIF('３月（上旬）'!$C$42:$C$63,"名古屋",'３月（上旬）'!G$42:G$63)</f>
        <v>9834</v>
      </c>
      <c r="D27" s="750">
        <f>SUMIF('３月（上旬）'!$C$42:$C$63,"名古屋",'３月（上旬）'!H$42:H$63)</f>
        <v>8788</v>
      </c>
      <c r="E27" s="749">
        <f>C27/D27</f>
        <v>1.1190259444697315</v>
      </c>
      <c r="F27" s="748">
        <f>C27-D27</f>
        <v>1046</v>
      </c>
      <c r="G27" s="751">
        <f>SUMIF('３月（上旬）'!$C$42:$C$63,"名古屋",'３月（上旬）'!K$42:K$63)</f>
        <v>10509</v>
      </c>
      <c r="H27" s="750">
        <f>SUMIF('３月（上旬）'!$C$42:$C$63,"名古屋",'３月（上旬）'!L$42:L$63)</f>
        <v>9617</v>
      </c>
      <c r="I27" s="749">
        <f>G27/H27</f>
        <v>1.0927524175938443</v>
      </c>
      <c r="J27" s="748">
        <f>G27-H27</f>
        <v>892</v>
      </c>
      <c r="K27" s="741">
        <f t="shared" si="3"/>
        <v>0.93576934056522976</v>
      </c>
      <c r="L27" s="740">
        <f t="shared" si="3"/>
        <v>0.91379848185504831</v>
      </c>
      <c r="M27" s="739">
        <f>K27-L27</f>
        <v>2.1970858710181451E-2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f>SUM(C30:C36)</f>
        <v>21233</v>
      </c>
      <c r="D29" s="766">
        <f>SUM(D30:D36)</f>
        <v>19564</v>
      </c>
      <c r="E29" s="765">
        <f t="shared" ref="E29:E34" si="4">C29/D29</f>
        <v>1.0853097526068289</v>
      </c>
      <c r="F29" s="764">
        <f t="shared" ref="F29:F34" si="5">C29-D29</f>
        <v>1669</v>
      </c>
      <c r="G29" s="767">
        <f>SUM(G30:G36)</f>
        <v>31062</v>
      </c>
      <c r="H29" s="766">
        <f>SUM(H30:H36)</f>
        <v>27225</v>
      </c>
      <c r="I29" s="765">
        <f t="shared" ref="I29:I34" si="6">G29/H29</f>
        <v>1.1409366391184572</v>
      </c>
      <c r="J29" s="764">
        <f t="shared" ref="J29:J34" si="7">G29-H29</f>
        <v>3837</v>
      </c>
      <c r="K29" s="763">
        <f t="shared" ref="K29:L34" si="8">IF(C29=0,"-",C29/G29)</f>
        <v>0.68356834717661452</v>
      </c>
      <c r="L29" s="762">
        <f t="shared" si="8"/>
        <v>0.71860422405876956</v>
      </c>
      <c r="M29" s="761">
        <f t="shared" ref="M29:M34" si="9">K29-L29</f>
        <v>-3.5035876882155037E-2</v>
      </c>
    </row>
    <row r="30" spans="1:13" ht="18" customHeight="1" x14ac:dyDescent="0.4">
      <c r="A30" s="747"/>
      <c r="B30" s="760" t="s">
        <v>428</v>
      </c>
      <c r="C30" s="759">
        <f>'３月（上旬）'!G7-SUMIF('３月上旬'!$B$9:$B$28,'３月上旬'!$B30,C$9:C$28)</f>
        <v>0</v>
      </c>
      <c r="D30" s="758">
        <f>'３月（上旬）'!H7-SUMIF('３月上旬'!$B$9:$B$28,'３月上旬'!$B30,D$9:D$28)</f>
        <v>0</v>
      </c>
      <c r="E30" s="757" t="e">
        <f t="shared" si="4"/>
        <v>#DIV/0!</v>
      </c>
      <c r="F30" s="756">
        <f t="shared" si="5"/>
        <v>0</v>
      </c>
      <c r="G30" s="759">
        <f>'３月（上旬）'!K7-SUMIF('３月上旬'!$B$9:$B$28,'３月上旬'!$B30,G$9:G$28)</f>
        <v>0</v>
      </c>
      <c r="H30" s="758">
        <f>'３月（上旬）'!L7-SUMIF('３月上旬'!$B$9:$B$28,'３月上旬'!$B30,H$9:H$28)</f>
        <v>0</v>
      </c>
      <c r="I30" s="757" t="e">
        <f t="shared" si="6"/>
        <v>#DIV/0!</v>
      </c>
      <c r="J30" s="756">
        <f t="shared" si="7"/>
        <v>0</v>
      </c>
      <c r="K30" s="755" t="str">
        <f t="shared" si="8"/>
        <v>-</v>
      </c>
      <c r="L30" s="754" t="str">
        <f t="shared" si="8"/>
        <v>-</v>
      </c>
      <c r="M30" s="753" t="e">
        <f t="shared" si="9"/>
        <v>#VALUE!</v>
      </c>
    </row>
    <row r="31" spans="1:13" ht="18" customHeight="1" x14ac:dyDescent="0.4">
      <c r="A31" s="747"/>
      <c r="B31" s="746" t="s">
        <v>427</v>
      </c>
      <c r="C31" s="751">
        <f>'３月（上旬）'!G17-SUMIF('３月上旬'!$B$9:$B$28,'３月上旬'!$B31,'３月上旬'!C$9:C$28)</f>
        <v>3130</v>
      </c>
      <c r="D31" s="752">
        <f>'３月（上旬）'!H17-SUMIF('３月上旬'!$B$9:$B$28,'３月上旬'!$B31,'３月上旬'!D$9:D$28)</f>
        <v>2442</v>
      </c>
      <c r="E31" s="749">
        <f t="shared" si="4"/>
        <v>1.2817362817362818</v>
      </c>
      <c r="F31" s="748">
        <f t="shared" si="5"/>
        <v>688</v>
      </c>
      <c r="G31" s="751">
        <f>'３月（上旬）'!K17-SUMIF('３月上旬'!$B$9:$B$28,'３月上旬'!$B31,'３月上旬'!G$9:G$28)</f>
        <v>4400</v>
      </c>
      <c r="H31" s="752">
        <f>'３月（上旬）'!L17-SUMIF('３月上旬'!$B$9:$B$28,'３月上旬'!$B31,'３月上旬'!H$9:H$28)</f>
        <v>2900</v>
      </c>
      <c r="I31" s="749">
        <f t="shared" si="6"/>
        <v>1.5172413793103448</v>
      </c>
      <c r="J31" s="748">
        <f t="shared" si="7"/>
        <v>1500</v>
      </c>
      <c r="K31" s="741">
        <f t="shared" si="8"/>
        <v>0.71136363636363631</v>
      </c>
      <c r="L31" s="740">
        <f t="shared" si="8"/>
        <v>0.84206896551724142</v>
      </c>
      <c r="M31" s="739">
        <f t="shared" si="9"/>
        <v>-0.13070532915360511</v>
      </c>
    </row>
    <row r="32" spans="1:13" ht="18" customHeight="1" x14ac:dyDescent="0.4">
      <c r="A32" s="747"/>
      <c r="B32" s="746" t="s">
        <v>426</v>
      </c>
      <c r="C32" s="751">
        <f>'３月（上旬）'!G37</f>
        <v>578</v>
      </c>
      <c r="D32" s="750">
        <f>'３月（上旬）'!H37</f>
        <v>736</v>
      </c>
      <c r="E32" s="749">
        <f t="shared" si="4"/>
        <v>0.78532608695652173</v>
      </c>
      <c r="F32" s="748">
        <f t="shared" si="5"/>
        <v>-158</v>
      </c>
      <c r="G32" s="751">
        <f>'３月（上旬）'!K37</f>
        <v>1252</v>
      </c>
      <c r="H32" s="750">
        <f>'３月（上旬）'!L37</f>
        <v>1269</v>
      </c>
      <c r="I32" s="749">
        <f t="shared" si="6"/>
        <v>0.98660362490149722</v>
      </c>
      <c r="J32" s="748">
        <f t="shared" si="7"/>
        <v>-17</v>
      </c>
      <c r="K32" s="741">
        <f t="shared" si="8"/>
        <v>0.46166134185303515</v>
      </c>
      <c r="L32" s="740">
        <f t="shared" si="8"/>
        <v>0.57998423955870759</v>
      </c>
      <c r="M32" s="739">
        <f t="shared" si="9"/>
        <v>-0.11832289770567245</v>
      </c>
    </row>
    <row r="33" spans="1:13" ht="18" customHeight="1" x14ac:dyDescent="0.4">
      <c r="A33" s="747"/>
      <c r="B33" s="746" t="s">
        <v>425</v>
      </c>
      <c r="C33" s="751">
        <f>'３月（上旬）'!G41-SUMIF('３月上旬'!$B$8:$B$28,'３月上旬'!$B33,'３月上旬'!C$8:C$28)</f>
        <v>16696</v>
      </c>
      <c r="D33" s="750">
        <f>'３月（上旬）'!H41-SUMIF('３月上旬'!$B$8:$B$28,'３月上旬'!$B33,'３月上旬'!D$8:D$28)</f>
        <v>15086</v>
      </c>
      <c r="E33" s="749">
        <f t="shared" si="4"/>
        <v>1.1067214636086438</v>
      </c>
      <c r="F33" s="748">
        <f t="shared" si="5"/>
        <v>1610</v>
      </c>
      <c r="G33" s="751">
        <f>'３月（上旬）'!K41-SUMIF('３月上旬'!$B$8:$B$28,'３月上旬'!$B33,'３月上旬'!G$8:G$28)</f>
        <v>23790</v>
      </c>
      <c r="H33" s="750">
        <f>'３月（上旬）'!L41-SUMIF('３月上旬'!$B$8:$B$28,'３月上旬'!$B33,'３月上旬'!H$8:H$28)</f>
        <v>21302</v>
      </c>
      <c r="I33" s="749">
        <f t="shared" si="6"/>
        <v>1.1167965449253592</v>
      </c>
      <c r="J33" s="748">
        <f t="shared" si="7"/>
        <v>2488</v>
      </c>
      <c r="K33" s="741">
        <f t="shared" si="8"/>
        <v>0.70180748213535094</v>
      </c>
      <c r="L33" s="740">
        <f t="shared" si="8"/>
        <v>0.70819641348230211</v>
      </c>
      <c r="M33" s="739">
        <f t="shared" si="9"/>
        <v>-6.3889313469511766E-3</v>
      </c>
    </row>
    <row r="34" spans="1:13" ht="18" customHeight="1" x14ac:dyDescent="0.4">
      <c r="A34" s="747"/>
      <c r="B34" s="746" t="s">
        <v>424</v>
      </c>
      <c r="C34" s="751">
        <f>'３月（上旬）'!G64-SUMIF('３月上旬'!$B$9:$B$28,'３月上旬'!$B34,'３月上旬'!C$9:C$28)</f>
        <v>829</v>
      </c>
      <c r="D34" s="750">
        <f>'３月（上旬）'!H64-SUMIF('３月上旬'!$B$9:$B$28,'３月上旬'!$B34,'３月上旬'!D$9:D$28)</f>
        <v>1300</v>
      </c>
      <c r="E34" s="749">
        <f t="shared" si="4"/>
        <v>0.63769230769230767</v>
      </c>
      <c r="F34" s="748">
        <f t="shared" si="5"/>
        <v>-471</v>
      </c>
      <c r="G34" s="751">
        <f>'３月（上旬）'!K64-SUMIF('３月上旬'!$B$9:$B$28,'３月上旬'!$B34,'３月上旬'!G$9:G$28)</f>
        <v>1620</v>
      </c>
      <c r="H34" s="750">
        <f>'３月（上旬）'!L64-SUMIF('３月上旬'!$B$9:$B$28,'３月上旬'!$B34,'３月上旬'!H$9:H$28)</f>
        <v>1754</v>
      </c>
      <c r="I34" s="749">
        <f t="shared" si="6"/>
        <v>0.92360319270239455</v>
      </c>
      <c r="J34" s="748">
        <f t="shared" si="7"/>
        <v>-134</v>
      </c>
      <c r="K34" s="741">
        <f t="shared" si="8"/>
        <v>0.5117283950617284</v>
      </c>
      <c r="L34" s="740">
        <f t="shared" si="8"/>
        <v>0.74116305587229192</v>
      </c>
      <c r="M34" s="739">
        <f t="shared" si="9"/>
        <v>-0.22943466081056352</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B1"/>
      <selection pane="topRight" sqref="A1:B1"/>
      <selection pane="bottomLeft" sqref="A1:B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３月中旬</v>
      </c>
      <c r="G1" s="14" t="s">
        <v>69</v>
      </c>
      <c r="H1" s="10"/>
      <c r="I1" s="10"/>
      <c r="J1" s="10"/>
      <c r="K1" s="10"/>
      <c r="L1" s="10"/>
      <c r="M1" s="10"/>
    </row>
    <row r="2" spans="1:13" s="788" customFormat="1" ht="19.5" thickBot="1" x14ac:dyDescent="0.45">
      <c r="A2" s="789"/>
      <c r="B2" s="789" t="str">
        <f>'３月上旬'!B2</f>
        <v>26（2014）年</v>
      </c>
      <c r="C2" s="790">
        <f>'３月（上旬）'!E2</f>
        <v>3</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522</v>
      </c>
      <c r="D4" s="1003" t="s">
        <v>521</v>
      </c>
      <c r="E4" s="1004" t="s">
        <v>192</v>
      </c>
      <c r="F4" s="1005"/>
      <c r="G4" s="982" t="str">
        <f>C4</f>
        <v>14'2中旬</v>
      </c>
      <c r="H4" s="1001" t="str">
        <f>D4</f>
        <v>13'2中旬</v>
      </c>
      <c r="I4" s="1004" t="s">
        <v>192</v>
      </c>
      <c r="J4" s="1005"/>
      <c r="K4" s="982" t="str">
        <f>C4</f>
        <v>14'2中旬</v>
      </c>
      <c r="L4" s="983" t="str">
        <f>D4</f>
        <v>13'2中旬</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f>C8+C13+C19+C24+C29</f>
        <v>152255</v>
      </c>
      <c r="D6" s="1006">
        <f>D8+D13+D19+D24+D29</f>
        <v>146170</v>
      </c>
      <c r="E6" s="971">
        <f>C6/D6</f>
        <v>1.0416296093589656</v>
      </c>
      <c r="F6" s="991">
        <f>C6-D6</f>
        <v>6085</v>
      </c>
      <c r="G6" s="997">
        <f>G8+G13+G19+G24+G29</f>
        <v>210537</v>
      </c>
      <c r="H6" s="999">
        <f>H8+H13+H19+H24+H29</f>
        <v>202740</v>
      </c>
      <c r="I6" s="971">
        <f>G6/H6</f>
        <v>1.0384581237052382</v>
      </c>
      <c r="J6" s="991">
        <f>G6-H6</f>
        <v>7797</v>
      </c>
      <c r="K6" s="973">
        <f>IF(C6=0,"-",C6/G6)</f>
        <v>0.72317454889164379</v>
      </c>
      <c r="L6" s="975">
        <f>IF(D6=0,"-",D6/H6)</f>
        <v>0.7209726743612509</v>
      </c>
      <c r="M6" s="977">
        <f>K6-L6</f>
        <v>2.2018745303928888E-3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f>SUM(C9:C12)</f>
        <v>77286</v>
      </c>
      <c r="D8" s="766">
        <f>SUM(D9:D12)</f>
        <v>75404</v>
      </c>
      <c r="E8" s="765">
        <f>C8/D8</f>
        <v>1.0249588881226459</v>
      </c>
      <c r="F8" s="764">
        <f>C8-D8</f>
        <v>1882</v>
      </c>
      <c r="G8" s="767">
        <f>SUM(G9:G12)</f>
        <v>105453</v>
      </c>
      <c r="H8" s="774">
        <f>SUM(H9:H12)</f>
        <v>100980</v>
      </c>
      <c r="I8" s="765">
        <f>G8/H8</f>
        <v>1.044295900178253</v>
      </c>
      <c r="J8" s="764">
        <f>G8-H8</f>
        <v>4473</v>
      </c>
      <c r="K8" s="781">
        <f t="shared" ref="K8:L11" si="0">IF(C8=0,"-",C8/G8)</f>
        <v>0.73289522346448177</v>
      </c>
      <c r="L8" s="780">
        <f t="shared" si="0"/>
        <v>0.74672212319271147</v>
      </c>
      <c r="M8" s="779">
        <f>K8-L8</f>
        <v>-1.3826899728229702E-2</v>
      </c>
    </row>
    <row r="9" spans="1:13" ht="18" customHeight="1" x14ac:dyDescent="0.4">
      <c r="A9" s="747"/>
      <c r="B9" s="760" t="s">
        <v>428</v>
      </c>
      <c r="C9" s="759">
        <f>SUMIF('３月（中旬）'!$C$8:$C$16,"東京",'３月（中旬）'!G$8:G$16)+SUMIF('３月（中旬）'!$C$8:$C$16,"成田",'３月（中旬）'!G$8:G$16)+SUMIF('３月（中旬）'!$C$8:$C$16,"羽田",'３月（中旬）'!G$8:G$16)</f>
        <v>34232</v>
      </c>
      <c r="D9" s="758">
        <f>SUMIF('３月（中旬）'!$C$8:$C$16,"東京",'３月（中旬）'!H$8:H$16)+SUMIF('３月（中旬）'!$C$8:$C$16,"成田",'３月（中旬）'!H$8:H$16)+SUMIF('３月（中旬）'!$C$8:$C$16,"羽田",'３月（中旬）'!H$8:H$16)</f>
        <v>34583</v>
      </c>
      <c r="E9" s="757">
        <f>C9/D9</f>
        <v>0.98985050458317669</v>
      </c>
      <c r="F9" s="756">
        <f>C9-D9</f>
        <v>-351</v>
      </c>
      <c r="G9" s="759">
        <f>SUMIF('３月（中旬）'!$C$8:$C$16,"東京",'３月（中旬）'!K$8:K$16)+SUMIF('３月（中旬）'!$C$8:$C$16,"成田",'３月（中旬）'!K$8:K$16)+SUMIF('３月（中旬）'!$C$8:$C$16,"羽田",'３月（中旬）'!K$8:K$16)</f>
        <v>49668</v>
      </c>
      <c r="H9" s="758">
        <f>SUMIF('３月（中旬）'!$C$8:$C$16,"東京",'３月（中旬）'!L$8:L$16)+SUMIF('３月（中旬）'!$C$8:$C$16,"成田",'３月（中旬）'!L$8:L$16)+SUMIF('３月（中旬）'!$C$8:$C$16,"羽田",'３月（中旬）'!L$8:L$16)</f>
        <v>49765</v>
      </c>
      <c r="I9" s="757">
        <f>G9/H9</f>
        <v>0.99805083894303226</v>
      </c>
      <c r="J9" s="756">
        <f>G9-H9</f>
        <v>-97</v>
      </c>
      <c r="K9" s="778">
        <f t="shared" si="0"/>
        <v>0.68921639687525171</v>
      </c>
      <c r="L9" s="777">
        <f t="shared" si="0"/>
        <v>0.69492615291871795</v>
      </c>
      <c r="M9" s="776">
        <f>K9-L9</f>
        <v>-5.7097560434662409E-3</v>
      </c>
    </row>
    <row r="10" spans="1:13" ht="18" customHeight="1" x14ac:dyDescent="0.4">
      <c r="A10" s="747"/>
      <c r="B10" s="746" t="s">
        <v>427</v>
      </c>
      <c r="C10" s="751">
        <f>SUMIF('３月（中旬）'!$C$18:$C$36,"東京",'３月（中旬）'!G$18:G$36)+SUMIF('３月（中旬）'!$C$18:$C$36,"成田",'３月（中旬）'!G$18:G$36)+SUMIF('３月（中旬）'!$C$18:$C$36,"羽田",'３月（中旬）'!G$18:G$36)</f>
        <v>3550</v>
      </c>
      <c r="D10" s="750">
        <f>SUMIF('３月（中旬）'!$C$18:$C$36,"東京",'３月（中旬）'!H$18:H$36)+SUMIF('３月（中旬）'!$C$18:$C$36,"成田",'３月（中旬）'!H$18:H$36)+SUMIF('３月（中旬）'!$C$18:$C$36,"羽田",'３月（中旬）'!H$18:H$36)</f>
        <v>3719</v>
      </c>
      <c r="E10" s="749">
        <f>C10/D10</f>
        <v>0.95455767679483727</v>
      </c>
      <c r="F10" s="748">
        <f>C10-D10</f>
        <v>-169</v>
      </c>
      <c r="G10" s="751">
        <f>SUMIF('３月（中旬）'!$C$18:$C$36,"東京",'３月（中旬）'!K$18:K$36)+SUMIF('３月（中旬）'!$C$18:$C$36,"成田",'３月（中旬）'!K$18:K$36)+SUMIF('３月（中旬）'!$C$18:$C$36,"羽田",'３月（中旬）'!K$18:K$36)</f>
        <v>4385</v>
      </c>
      <c r="H10" s="750">
        <f>SUMIF('３月（中旬）'!$C$18:$C$36,"東京",'３月（中旬）'!L$18:L$36)+SUMIF('３月（中旬）'!$C$18:$C$36,"成田",'３月（中旬）'!L$18:L$36)+SUMIF('３月（中旬）'!$C$18:$C$36,"羽田",'３月（中旬）'!L$18:L$36)</f>
        <v>4400</v>
      </c>
      <c r="I10" s="749">
        <f>G10/H10</f>
        <v>0.99659090909090908</v>
      </c>
      <c r="J10" s="748">
        <f>G10-H10</f>
        <v>-15</v>
      </c>
      <c r="K10" s="741">
        <f t="shared" si="0"/>
        <v>0.80957810718358036</v>
      </c>
      <c r="L10" s="740">
        <f t="shared" si="0"/>
        <v>0.84522727272727272</v>
      </c>
      <c r="M10" s="739">
        <f>K10-L10</f>
        <v>-3.5649165543692352E-2</v>
      </c>
    </row>
    <row r="11" spans="1:13" ht="18" customHeight="1" x14ac:dyDescent="0.4">
      <c r="A11" s="747"/>
      <c r="B11" s="746" t="s">
        <v>425</v>
      </c>
      <c r="C11" s="751">
        <f>SUMIF('３月（中旬）'!$C$42:$C$63,"東京",'３月（中旬）'!G$42:G$63)+SUMIF('３月（中旬）'!$C$42:$C$63,"成田",'３月（中旬）'!G$42:G$63)+SUMIF('３月（中旬）'!$C$42:$C$63,"羽田",'３月（中旬）'!G$42:G$63)</f>
        <v>39504</v>
      </c>
      <c r="D11" s="750">
        <f>SUMIF('３月（中旬）'!$C$42:$C$63,"東京",'３月（中旬）'!H$42:H$63)+SUMIF('３月（中旬）'!$C$42:$C$63,"成田",'３月（中旬）'!H$42:H$63)+SUMIF('３月（中旬）'!$C$42:$C$63,"羽田",'３月（中旬）'!H$42:H$63)</f>
        <v>37102</v>
      </c>
      <c r="E11" s="749">
        <f>C11/D11</f>
        <v>1.0647404452590157</v>
      </c>
      <c r="F11" s="748">
        <f>C11-D11</f>
        <v>2402</v>
      </c>
      <c r="G11" s="751">
        <f>SUMIF('３月（中旬）'!$C$42:$C$63,"東京",'３月（中旬）'!K$42:K$63)+SUMIF('３月（中旬）'!$C$42:$C$63,"成田",'３月（中旬）'!K$42:K$63)+SUMIF('３月（中旬）'!$C$42:$C$63,"羽田",'３月（中旬）'!K$42:K$63)</f>
        <v>51400</v>
      </c>
      <c r="H11" s="750">
        <f>SUMIF('３月（中旬）'!$C$42:$C$63,"東京",'３月（中旬）'!L$42:L$63)+SUMIF('３月（中旬）'!$C$42:$C$63,"成田",'３月（中旬）'!L$42:L$63)+SUMIF('３月（中旬）'!$C$42:$C$63,"羽田",'３月（中旬）'!L$42:L$63)</f>
        <v>46815</v>
      </c>
      <c r="I11" s="749">
        <f>G11/H11</f>
        <v>1.0979386948627576</v>
      </c>
      <c r="J11" s="748">
        <f>G11-H11</f>
        <v>4585</v>
      </c>
      <c r="K11" s="741">
        <f t="shared" si="0"/>
        <v>0.76856031128404667</v>
      </c>
      <c r="L11" s="740">
        <f t="shared" si="0"/>
        <v>0.79252376375093458</v>
      </c>
      <c r="M11" s="739">
        <f>K11-L11</f>
        <v>-2.3963452466887913E-2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f>SUM(C14:C18)</f>
        <v>25201</v>
      </c>
      <c r="D13" s="766">
        <f>SUM(D14:D18)</f>
        <v>22680</v>
      </c>
      <c r="E13" s="765">
        <f>C13/D13</f>
        <v>1.1111552028218694</v>
      </c>
      <c r="F13" s="764">
        <f>C13-D13</f>
        <v>2521</v>
      </c>
      <c r="G13" s="767">
        <f>SUM(G14:G18)</f>
        <v>34746</v>
      </c>
      <c r="H13" s="766">
        <f>SUM(H14:H18)</f>
        <v>31935</v>
      </c>
      <c r="I13" s="765">
        <f>G13/H13</f>
        <v>1.0880225457961483</v>
      </c>
      <c r="J13" s="764">
        <f>G13-H13</f>
        <v>2811</v>
      </c>
      <c r="K13" s="763">
        <f t="shared" ref="K13:L17" si="1">IF(C13=0,"-",C13/G13)</f>
        <v>0.72529211995625398</v>
      </c>
      <c r="L13" s="762">
        <f t="shared" si="1"/>
        <v>0.7101925786754345</v>
      </c>
      <c r="M13" s="773">
        <f>K13-L13</f>
        <v>1.5099541280819473E-2</v>
      </c>
    </row>
    <row r="14" spans="1:13" ht="18" customHeight="1" x14ac:dyDescent="0.4">
      <c r="A14" s="747"/>
      <c r="B14" s="760" t="s">
        <v>428</v>
      </c>
      <c r="C14" s="759">
        <f>SUMIF('３月（中旬）'!$C$8:$C$16,"関西",'３月（中旬）'!G$8:G$16)+SUMIF('３月（中旬）'!$C$8:$C$16,"伊丹",'３月（中旬）'!G$8:G$16)+SUMIF('３月（中旬）'!$C$8:$C$16,"神戸",'３月（中旬）'!G$8:G$16)</f>
        <v>4201</v>
      </c>
      <c r="D14" s="758">
        <f>SUMIF('３月（中旬）'!$C$8:$C$16,"関西",'３月（中旬）'!H$8:H$16)+SUMIF('３月（中旬）'!$C$8:$C$16,"伊丹",'３月（中旬）'!H$8:H$16)+SUMIF('３月（中旬）'!$C$8:$C$16,"神戸",'３月（中旬）'!H$8:H$16)</f>
        <v>4250</v>
      </c>
      <c r="E14" s="757">
        <f>C14/D14</f>
        <v>0.9884705882352941</v>
      </c>
      <c r="F14" s="756">
        <f>C14-D14</f>
        <v>-49</v>
      </c>
      <c r="G14" s="759">
        <f>SUMIF('３月（中旬）'!$C$8:$C$16,"関西",'３月（中旬）'!K$8:K$16)+SUMIF('３月（中旬）'!$C$8:$C$16,"伊丹",'３月（中旬）'!K$8:K$16)+SUMIF('３月（中旬）'!$C$8:$C$16,"神戸",'３月（中旬）'!K$8:K$16)</f>
        <v>5000</v>
      </c>
      <c r="H14" s="758">
        <f>SUMIF('３月（中旬）'!$C$8:$C$16,"関西",'３月（中旬）'!L$8:L$16)+SUMIF('３月（中旬）'!$C$8:$C$16,"伊丹",'３月（中旬）'!L$8:L$16)+SUMIF('３月（中旬）'!$C$8:$C$16,"神戸",'３月（中旬）'!L$8:L$16)</f>
        <v>5000</v>
      </c>
      <c r="I14" s="757">
        <f>G14/H14</f>
        <v>1</v>
      </c>
      <c r="J14" s="756">
        <f>G14-H14</f>
        <v>0</v>
      </c>
      <c r="K14" s="755">
        <f t="shared" si="1"/>
        <v>0.84019999999999995</v>
      </c>
      <c r="L14" s="754">
        <f t="shared" si="1"/>
        <v>0.85</v>
      </c>
      <c r="M14" s="753">
        <f>K14-L14</f>
        <v>-9.8000000000000309E-3</v>
      </c>
    </row>
    <row r="15" spans="1:13" ht="18" customHeight="1" x14ac:dyDescent="0.4">
      <c r="A15" s="747"/>
      <c r="B15" s="746" t="s">
        <v>427</v>
      </c>
      <c r="C15" s="751">
        <f>SUMIF('３月（中旬）'!$C$18:$C$36,"関西",'３月（中旬）'!G$18:G$36)+SUMIF('３月（中旬）'!$C$18:$C$36,"伊丹",'３月（中旬）'!G$18:G$36)+SUMIF('３月（中旬）'!$C$18:$C$36,"神戸",'３月（中旬）'!G$18:G$36)</f>
        <v>4795</v>
      </c>
      <c r="D15" s="750">
        <f>SUMIF('３月（中旬）'!$C$18:$C$36,"関西",'３月（中旬）'!H$18:H$36)+SUMIF('３月（中旬）'!$C$18:$C$36,"伊丹",'３月（中旬）'!H$18:H$36)+SUMIF('３月（中旬）'!$C$18:$C$36,"神戸",'３月（中旬）'!H$18:H$36)</f>
        <v>4381</v>
      </c>
      <c r="E15" s="749">
        <f>C15/D15</f>
        <v>1.0944989728372518</v>
      </c>
      <c r="F15" s="748">
        <f>C15-D15</f>
        <v>414</v>
      </c>
      <c r="G15" s="751">
        <f>SUMIF('３月（中旬）'!$C$18:$C$36,"関西",'３月（中旬）'!K$18:K$36)+SUMIF('３月（中旬）'!$C$18:$C$36,"伊丹",'３月（中旬）'!K$18:K$36)+SUMIF('３月（中旬）'!$C$18:$C$36,"神戸",'３月（中旬）'!K$18:K$36)</f>
        <v>5885</v>
      </c>
      <c r="H15" s="750">
        <f>SUMIF('３月（中旬）'!$C$18:$C$36,"関西",'３月（中旬）'!L$18:L$36)+SUMIF('３月（中旬）'!$C$18:$C$36,"伊丹",'３月（中旬）'!L$18:L$36)+SUMIF('３月（中旬）'!$C$18:$C$36,"神戸",'３月（中旬）'!L$18:L$36)</f>
        <v>5865</v>
      </c>
      <c r="I15" s="749">
        <f>G15/H15</f>
        <v>1.0034100596760442</v>
      </c>
      <c r="J15" s="748">
        <f>G15-H15</f>
        <v>20</v>
      </c>
      <c r="K15" s="741">
        <f t="shared" si="1"/>
        <v>0.81478334749362791</v>
      </c>
      <c r="L15" s="740">
        <f t="shared" si="1"/>
        <v>0.74697357203751069</v>
      </c>
      <c r="M15" s="739">
        <f>K15-L15</f>
        <v>6.7809775456117216E-2</v>
      </c>
    </row>
    <row r="16" spans="1:13" ht="18" customHeight="1" x14ac:dyDescent="0.4">
      <c r="A16" s="747"/>
      <c r="B16" s="746" t="s">
        <v>425</v>
      </c>
      <c r="C16" s="751">
        <f>SUMIF('３月（中旬）'!$C$42:$C$63,"関西",'３月（中旬）'!G$42:G$63)+SUMIF('３月（中旬）'!$C$42:$C$63,"伊丹",'３月（中旬）'!G$42:G$63)+SUMIF('３月（中旬）'!$C$42:$C$63,"神戸",'３月（中旬）'!G$42:G$63)</f>
        <v>15584</v>
      </c>
      <c r="D16" s="750">
        <f>SUMIF('３月（中旬）'!$C$42:$C$63,"関西",'３月（中旬）'!H$42:H$63)+SUMIF('３月（中旬）'!$C$42:$C$63,"伊丹",'３月（中旬）'!H$42:H$63)+SUMIF('３月（中旬）'!$C$42:$C$63,"神戸",'３月（中旬）'!H$42:H$63)</f>
        <v>14049</v>
      </c>
      <c r="E16" s="749">
        <f>C16/D16</f>
        <v>1.1092604455833155</v>
      </c>
      <c r="F16" s="748">
        <f>C16-D16</f>
        <v>1535</v>
      </c>
      <c r="G16" s="751">
        <f>SUMIF('３月（中旬）'!$C$42:$C$63,"関西",'３月（中旬）'!K$42:K$63)+SUMIF('３月（中旬）'!$C$42:$C$63,"伊丹",'３月（中旬）'!K$42:K$63)+SUMIF('３月（中旬）'!$C$42:$C$63,"神戸",'３月（中旬）'!K$42:K$63)</f>
        <v>22250</v>
      </c>
      <c r="H16" s="750">
        <f>SUMIF('３月（中旬）'!$C$42:$C$63,"関西",'３月（中旬）'!L$42:L$63)+SUMIF('３月（中旬）'!$C$42:$C$63,"伊丹",'３月（中旬）'!L$42:L$63)+SUMIF('３月（中旬）'!$C$42:$C$63,"神戸",'３月（中旬）'!L$42:L$63)</f>
        <v>21070</v>
      </c>
      <c r="I16" s="749">
        <f>G16/H16</f>
        <v>1.0560037968675842</v>
      </c>
      <c r="J16" s="748">
        <f>G16-H16</f>
        <v>1180</v>
      </c>
      <c r="K16" s="741">
        <f t="shared" si="1"/>
        <v>0.70040449438202246</v>
      </c>
      <c r="L16" s="740">
        <f t="shared" si="1"/>
        <v>0.66677740863787371</v>
      </c>
      <c r="M16" s="739">
        <f>K16-L16</f>
        <v>3.3627085744148744E-2</v>
      </c>
    </row>
    <row r="17" spans="1:13" ht="18" customHeight="1" x14ac:dyDescent="0.4">
      <c r="A17" s="747"/>
      <c r="B17" s="746" t="s">
        <v>424</v>
      </c>
      <c r="C17" s="751">
        <f>SUMIF('３月（中旬）'!$C$65:$C$69,"関西",'３月（中旬）'!$G$65:$G$69)+SUMIF('３月（中旬）'!$C$65:$C$69,"伊丹",'３月（中旬）'!$G$65:$G$69)+SUMIF('３月（中旬）'!$C$65:$C$69,"神戸",'３月（中旬）'!G65:G69)</f>
        <v>621</v>
      </c>
      <c r="D17" s="750">
        <f>SUMIF('３月（中旬）'!$C$65:$C$69,"関西",'３月（中旬）'!$G$65:$G$69)+SUMIF('３月（中旬）'!$C$65:$C$69,"伊丹",'３月（中旬）'!$G$65:$G$69)+SUMIF('３月（中旬）'!$C$65:$C$69,"神戸",'３月（中旬）'!H65:H69)</f>
        <v>0</v>
      </c>
      <c r="E17" s="749" t="e">
        <f>C17/D17</f>
        <v>#DIV/0!</v>
      </c>
      <c r="F17" s="748">
        <f>C17-D17</f>
        <v>621</v>
      </c>
      <c r="G17" s="751">
        <f>SUMIF('３月（中旬）'!$C$65:$C$69,"関西",'３月（中旬）'!$G$65:$G$69)+SUMIF('３月（中旬）'!$C$65:$C$69,"伊丹",'３月（中旬）'!$G$65:$G$69)+SUMIF('３月（中旬）'!$C$65:$C$69,"神戸",'３月（中旬）'!K65:K69)</f>
        <v>1611</v>
      </c>
      <c r="H17" s="750">
        <f>SUMIF('３月（中旬）'!$C$65:$C$69,"関西",'３月（中旬）'!$G$65:$G$69)+SUMIF('３月（中旬）'!$C$65:$C$69,"伊丹",'３月（中旬）'!$G$65:$G$69)+SUMIF('３月（中旬）'!$C$65:$C$69,"神戸",'３月（中旬）'!L65:L69)</f>
        <v>0</v>
      </c>
      <c r="I17" s="749" t="e">
        <f>G17/H17</f>
        <v>#DIV/0!</v>
      </c>
      <c r="J17" s="748">
        <f>G17-H17</f>
        <v>1611</v>
      </c>
      <c r="K17" s="741">
        <f t="shared" si="1"/>
        <v>0.38547486033519551</v>
      </c>
      <c r="L17" s="740" t="str">
        <f t="shared" si="1"/>
        <v>-</v>
      </c>
      <c r="M17" s="739" t="e">
        <f>K17-L17</f>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f>SUM(C20:C23)</f>
        <v>18809</v>
      </c>
      <c r="D19" s="766">
        <f>SUM(D20:D23)</f>
        <v>17836</v>
      </c>
      <c r="E19" s="765">
        <f>C19/D19</f>
        <v>1.054552590266876</v>
      </c>
      <c r="F19" s="764">
        <f>C19-D19</f>
        <v>973</v>
      </c>
      <c r="G19" s="767">
        <f>SUM(G20:G23)</f>
        <v>23358</v>
      </c>
      <c r="H19" s="774">
        <f>SUM(H20:H23)</f>
        <v>26479</v>
      </c>
      <c r="I19" s="765">
        <f>G19/H19</f>
        <v>0.88213301106537256</v>
      </c>
      <c r="J19" s="764">
        <f>G19-H19</f>
        <v>-3121</v>
      </c>
      <c r="K19" s="763">
        <f t="shared" ref="K19:L22" si="2">IF(C19=0,"-",C19/G19)</f>
        <v>0.80524873704940492</v>
      </c>
      <c r="L19" s="762">
        <f t="shared" si="2"/>
        <v>0.67359039238641938</v>
      </c>
      <c r="M19" s="761">
        <f>K19-L19</f>
        <v>0.13165834466298554</v>
      </c>
    </row>
    <row r="20" spans="1:13" ht="18" customHeight="1" x14ac:dyDescent="0.4">
      <c r="A20" s="747"/>
      <c r="B20" s="760" t="s">
        <v>428</v>
      </c>
      <c r="C20" s="759">
        <f>SUMIF('３月（中旬）'!$C$8:$C$16,"福岡",'３月（中旬）'!G$8:G$16)+SUMIF('３月（中旬）'!$C$8:$C$16,"北九州",'３月（中旬）'!G$8:G$16)</f>
        <v>0</v>
      </c>
      <c r="D20" s="758">
        <f>SUMIF('３月（中旬）'!$C$8:$C$16,"福岡",'３月（中旬）'!H$8:H$16)+SUMIF('３月（中旬）'!$C$8:$C$16,"北九州",'３月（中旬）'!H$8:H$16)</f>
        <v>0</v>
      </c>
      <c r="E20" s="757" t="e">
        <f>C20/D20</f>
        <v>#DIV/0!</v>
      </c>
      <c r="F20" s="756">
        <f>C20-D20</f>
        <v>0</v>
      </c>
      <c r="G20" s="759">
        <f>SUMIF('３月（中旬）'!$C$8:$C$16,"福岡",'３月（中旬）'!K$8:K$16)+SUMIF('３月（中旬）'!$C$8:$C$16,"北九州",'３月（中旬）'!K$8:K$16)</f>
        <v>0</v>
      </c>
      <c r="H20" s="758">
        <f>SUMIF('３月（中旬）'!$C$8:$C$16,"福岡",'３月（中旬）'!L$8:L$16)+SUMIF('３月（中旬）'!$C$8:$C$16,"北九州",'３月（中旬）'!L$8:L$16)</f>
        <v>0</v>
      </c>
      <c r="I20" s="757" t="e">
        <f>G20/H20</f>
        <v>#DIV/0!</v>
      </c>
      <c r="J20" s="756">
        <f>G20-H20</f>
        <v>0</v>
      </c>
      <c r="K20" s="755" t="str">
        <f t="shared" si="2"/>
        <v>-</v>
      </c>
      <c r="L20" s="754" t="str">
        <f t="shared" si="2"/>
        <v>-</v>
      </c>
      <c r="M20" s="753" t="e">
        <f>K20-L20</f>
        <v>#VALUE!</v>
      </c>
    </row>
    <row r="21" spans="1:13" ht="18" customHeight="1" x14ac:dyDescent="0.4">
      <c r="A21" s="747"/>
      <c r="B21" s="746" t="s">
        <v>427</v>
      </c>
      <c r="C21" s="751">
        <f>SUMIF('３月（中旬）'!$C$18:$C$36,"福岡",'３月（中旬）'!G$18:G$36)+SUMIF('３月（中旬）'!$C$18:$C$36,"北九州",'３月（中旬）'!G$18:G$36)</f>
        <v>7087</v>
      </c>
      <c r="D21" s="750">
        <f>SUMIF('３月（中旬）'!$C$18:$C$36,"福岡",'３月（中旬）'!H$18:H$36)+SUMIF('３月（中旬）'!$C$18:$C$36,"北九州",'３月（中旬）'!H$18:H$36)</f>
        <v>6102</v>
      </c>
      <c r="E21" s="749">
        <f>C21/D21</f>
        <v>1.1614224844313339</v>
      </c>
      <c r="F21" s="748">
        <f>C21-D21</f>
        <v>985</v>
      </c>
      <c r="G21" s="751">
        <f>SUMIF('３月（中旬）'!$C$18:$C$36,"福岡",'３月（中旬）'!K$18:K$36)+SUMIF('３月（中旬）'!$C$18:$C$36,"北九州",'３月（中旬）'!K$18:K$36)</f>
        <v>8715</v>
      </c>
      <c r="H21" s="750">
        <f>SUMIF('３月（中旬）'!$C$18:$C$36,"福岡",'３月（中旬）'!L$18:L$36)+SUMIF('３月（中旬）'!$C$18:$C$36,"北九州",'３月（中旬）'!L$18:L$36)</f>
        <v>8700</v>
      </c>
      <c r="I21" s="749">
        <f>G21/H21</f>
        <v>1.0017241379310344</v>
      </c>
      <c r="J21" s="748">
        <f>G21-H21</f>
        <v>15</v>
      </c>
      <c r="K21" s="741">
        <f t="shared" si="2"/>
        <v>0.81319563970166375</v>
      </c>
      <c r="L21" s="740">
        <f t="shared" si="2"/>
        <v>0.70137931034482759</v>
      </c>
      <c r="M21" s="739">
        <f>K21-L21</f>
        <v>0.11181632935683616</v>
      </c>
    </row>
    <row r="22" spans="1:13" ht="18" customHeight="1" x14ac:dyDescent="0.4">
      <c r="A22" s="747"/>
      <c r="B22" s="746" t="s">
        <v>425</v>
      </c>
      <c r="C22" s="751">
        <f>SUMIF('３月（中旬）'!$C$42:$C$63,"福岡",'３月（中旬）'!G$42:G$63)+SUMIF('３月（中旬）'!$C$42:$C$63,"北九州",'３月（中旬）'!G$42:G$63)</f>
        <v>11722</v>
      </c>
      <c r="D22" s="750">
        <f>SUMIF('３月（中旬）'!$C$42:$C$63,"福岡",'３月（中旬）'!H$42:H$63)+SUMIF('３月（中旬）'!$C$42:$C$63,"北九州",'３月（中旬）'!H$42:H$63)</f>
        <v>11734</v>
      </c>
      <c r="E22" s="749">
        <f>C22/D22</f>
        <v>0.9989773308334754</v>
      </c>
      <c r="F22" s="748">
        <f>C22-D22</f>
        <v>-12</v>
      </c>
      <c r="G22" s="751">
        <f>SUMIF('３月（中旬）'!$C$42:$C$63,"福岡",'３月（中旬）'!K$42:K$63)+SUMIF('３月（中旬）'!$C$42:$C$63,"北九州",'３月（中旬）'!K$42:K$63)</f>
        <v>14643</v>
      </c>
      <c r="H22" s="750">
        <f>SUMIF('３月（中旬）'!$C$42:$C$63,"福岡",'３月（中旬）'!L$42:L$63)+SUMIF('３月（中旬）'!$C$42:$C$63,"北九州",'３月（中旬）'!L$42:L$63)</f>
        <v>17779</v>
      </c>
      <c r="I22" s="749">
        <f>G22/H22</f>
        <v>0.82361212666629169</v>
      </c>
      <c r="J22" s="748">
        <f>G22-H22</f>
        <v>-3136</v>
      </c>
      <c r="K22" s="741">
        <f t="shared" si="2"/>
        <v>0.80051901932664071</v>
      </c>
      <c r="L22" s="740">
        <f t="shared" si="2"/>
        <v>0.65999212554136899</v>
      </c>
      <c r="M22" s="739">
        <f>K22-L22</f>
        <v>0.14052689378527172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f>SUM(C25:C28)</f>
        <v>12690</v>
      </c>
      <c r="D24" s="766">
        <f>SUM(D25:D28)</f>
        <v>12496</v>
      </c>
      <c r="E24" s="765">
        <f>C24/D24</f>
        <v>1.0155249679897567</v>
      </c>
      <c r="F24" s="764">
        <f>C24-D24</f>
        <v>194</v>
      </c>
      <c r="G24" s="767">
        <f>SUM(G25:G28)</f>
        <v>16350</v>
      </c>
      <c r="H24" s="774">
        <f>SUM(H25:H28)</f>
        <v>16739</v>
      </c>
      <c r="I24" s="765">
        <f>G24/H24</f>
        <v>0.97676085787681466</v>
      </c>
      <c r="J24" s="764">
        <f>G24-H24</f>
        <v>-389</v>
      </c>
      <c r="K24" s="763">
        <f t="shared" ref="K24:L27" si="3">IF(C24=0,"-",C24/G24)</f>
        <v>0.77614678899082568</v>
      </c>
      <c r="L24" s="762">
        <f t="shared" si="3"/>
        <v>0.74652010275404745</v>
      </c>
      <c r="M24" s="773">
        <f>K24-L24</f>
        <v>2.9626686236778221E-2</v>
      </c>
    </row>
    <row r="25" spans="1:13" ht="18" customHeight="1" x14ac:dyDescent="0.4">
      <c r="A25" s="747"/>
      <c r="B25" s="760" t="s">
        <v>428</v>
      </c>
      <c r="C25" s="759">
        <f>SUMIF('３月（中旬）'!$C$8:$C$16,"名古屋",'３月（中旬）'!G$8:G$16)</f>
        <v>0</v>
      </c>
      <c r="D25" s="758">
        <f>SUMIF('３月（中旬）'!$C$8:$C$16,"名古屋",'３月（中旬）'!H$8:H$16)</f>
        <v>0</v>
      </c>
      <c r="E25" s="757" t="e">
        <f>C25/D25</f>
        <v>#DIV/0!</v>
      </c>
      <c r="F25" s="756">
        <f>C25-D25</f>
        <v>0</v>
      </c>
      <c r="G25" s="759">
        <f>SUMIF('３月（中旬）'!$C$8:$C$16,"名古屋",'３月（中旬）'!K$8:K$16)</f>
        <v>0</v>
      </c>
      <c r="H25" s="758">
        <f>SUMIF('３月（中旬）'!$C$8:$C$16,"名古屋",'３月（中旬）'!L$8:L$16)</f>
        <v>0</v>
      </c>
      <c r="I25" s="757" t="e">
        <f>G25/H25</f>
        <v>#DIV/0!</v>
      </c>
      <c r="J25" s="756">
        <f>G25-H25</f>
        <v>0</v>
      </c>
      <c r="K25" s="755" t="str">
        <f t="shared" si="3"/>
        <v>-</v>
      </c>
      <c r="L25" s="754" t="str">
        <f t="shared" si="3"/>
        <v>-</v>
      </c>
      <c r="M25" s="753" t="e">
        <f>K25-L25</f>
        <v>#VALUE!</v>
      </c>
    </row>
    <row r="26" spans="1:13" ht="18" customHeight="1" x14ac:dyDescent="0.4">
      <c r="A26" s="747"/>
      <c r="B26" s="746" t="s">
        <v>427</v>
      </c>
      <c r="C26" s="751">
        <f>SUMIF('３月（中旬）'!$C$18:$C$36,"名古屋",'３月（中旬）'!G$18:G$36)</f>
        <v>5126</v>
      </c>
      <c r="D26" s="750">
        <f>SUMIF('３月（中旬）'!$C$18:$C$36,"名古屋",'３月（中旬）'!H$18:H$36)</f>
        <v>5221</v>
      </c>
      <c r="E26" s="749">
        <f>C26/D26</f>
        <v>0.98180425205899258</v>
      </c>
      <c r="F26" s="748">
        <f>C26-D26</f>
        <v>-95</v>
      </c>
      <c r="G26" s="751">
        <f>SUMIF('３月（中旬）'!$C$18:$C$36,"名古屋",'３月（中旬）'!K$18:K$36)</f>
        <v>5840</v>
      </c>
      <c r="H26" s="750">
        <f>SUMIF('３月（中旬）'!$C$18:$C$36,"名古屋",'３月（中旬）'!L$18:L$36)</f>
        <v>6855</v>
      </c>
      <c r="I26" s="749">
        <f>G26/H26</f>
        <v>0.85193289569657182</v>
      </c>
      <c r="J26" s="748">
        <f>G26-H26</f>
        <v>-1015</v>
      </c>
      <c r="K26" s="741">
        <f t="shared" si="3"/>
        <v>0.87773972602739725</v>
      </c>
      <c r="L26" s="740">
        <f t="shared" si="3"/>
        <v>0.76163384390955502</v>
      </c>
      <c r="M26" s="739">
        <f>K26-L26</f>
        <v>0.11610588211784223</v>
      </c>
    </row>
    <row r="27" spans="1:13" ht="18" customHeight="1" x14ac:dyDescent="0.4">
      <c r="A27" s="747"/>
      <c r="B27" s="746" t="s">
        <v>425</v>
      </c>
      <c r="C27" s="751">
        <f>SUMIF('３月（中旬）'!$C$42:$C$63,"名古屋",'３月（中旬）'!G$42:G$63)</f>
        <v>7564</v>
      </c>
      <c r="D27" s="750">
        <f>SUMIF('３月（中旬）'!$C$42:$C$63,"名古屋",'３月（中旬）'!H$42:H$63)</f>
        <v>7275</v>
      </c>
      <c r="E27" s="749">
        <f>C27/D27</f>
        <v>1.0397250859106528</v>
      </c>
      <c r="F27" s="748">
        <f>C27-D27</f>
        <v>289</v>
      </c>
      <c r="G27" s="751">
        <f>SUMIF('３月（中旬）'!$C$42:$C$63,"名古屋",'３月（中旬）'!K$42:K$63)</f>
        <v>10510</v>
      </c>
      <c r="H27" s="750">
        <f>SUMIF('３月（中旬）'!$C$42:$C$63,"名古屋",'３月（中旬）'!L$42:L$63)</f>
        <v>9884</v>
      </c>
      <c r="I27" s="749">
        <f>G27/H27</f>
        <v>1.0633346823148524</v>
      </c>
      <c r="J27" s="748">
        <f>G27-H27</f>
        <v>626</v>
      </c>
      <c r="K27" s="741">
        <f t="shared" si="3"/>
        <v>0.71969552806850623</v>
      </c>
      <c r="L27" s="740">
        <f t="shared" si="3"/>
        <v>0.73603804127883443</v>
      </c>
      <c r="M27" s="739">
        <f>K27-L27</f>
        <v>-1.6342513210328202E-2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f>SUM(C30:C36)</f>
        <v>18269</v>
      </c>
      <c r="D29" s="766">
        <f>SUM(D30:D36)</f>
        <v>17754</v>
      </c>
      <c r="E29" s="765">
        <f t="shared" ref="E29:E34" si="4">C29/D29</f>
        <v>1.0290075475949081</v>
      </c>
      <c r="F29" s="764">
        <f t="shared" ref="F29:F34" si="5">C29-D29</f>
        <v>515</v>
      </c>
      <c r="G29" s="767">
        <f>SUM(G30:G36)</f>
        <v>30630</v>
      </c>
      <c r="H29" s="766">
        <f>SUM(H30:H36)</f>
        <v>26607</v>
      </c>
      <c r="I29" s="765">
        <f t="shared" ref="I29:I34" si="6">G29/H29</f>
        <v>1.1512008118164392</v>
      </c>
      <c r="J29" s="764">
        <f t="shared" ref="J29:J34" si="7">G29-H29</f>
        <v>4023</v>
      </c>
      <c r="K29" s="763">
        <f t="shared" ref="K29:L34" si="8">IF(C29=0,"-",C29/G29)</f>
        <v>0.59644139732288604</v>
      </c>
      <c r="L29" s="762">
        <f t="shared" si="8"/>
        <v>0.66726801217724663</v>
      </c>
      <c r="M29" s="761">
        <f t="shared" ref="M29:M34" si="9">K29-L29</f>
        <v>-7.0826614854360592E-2</v>
      </c>
    </row>
    <row r="30" spans="1:13" ht="18" customHeight="1" x14ac:dyDescent="0.4">
      <c r="A30" s="747"/>
      <c r="B30" s="760" t="s">
        <v>428</v>
      </c>
      <c r="C30" s="759">
        <f>'３月（中旬）'!G7-SUMIF('３月中旬'!$B$9:$B$28,'３月中旬'!$B30,C$9:C$28)</f>
        <v>0</v>
      </c>
      <c r="D30" s="758">
        <f>'３月（中旬）'!H7-SUMIF('３月中旬'!$B$9:$B$28,'３月中旬'!$B30,D$9:D$28)</f>
        <v>0</v>
      </c>
      <c r="E30" s="757" t="e">
        <f t="shared" si="4"/>
        <v>#DIV/0!</v>
      </c>
      <c r="F30" s="756">
        <f t="shared" si="5"/>
        <v>0</v>
      </c>
      <c r="G30" s="759">
        <f>'３月（中旬）'!K7-SUMIF('３月中旬'!$B$9:$B$28,'３月中旬'!$B30,G$9:G$28)</f>
        <v>0</v>
      </c>
      <c r="H30" s="758">
        <f>'３月（中旬）'!L7-SUMIF('３月中旬'!$B$9:$B$28,'３月中旬'!$B30,H$9:H$28)</f>
        <v>0</v>
      </c>
      <c r="I30" s="757" t="e">
        <f t="shared" si="6"/>
        <v>#DIV/0!</v>
      </c>
      <c r="J30" s="756">
        <f t="shared" si="7"/>
        <v>0</v>
      </c>
      <c r="K30" s="755" t="str">
        <f t="shared" si="8"/>
        <v>-</v>
      </c>
      <c r="L30" s="754" t="str">
        <f t="shared" si="8"/>
        <v>-</v>
      </c>
      <c r="M30" s="753" t="e">
        <f t="shared" si="9"/>
        <v>#VALUE!</v>
      </c>
    </row>
    <row r="31" spans="1:13" ht="18" customHeight="1" x14ac:dyDescent="0.4">
      <c r="A31" s="747"/>
      <c r="B31" s="746" t="s">
        <v>427</v>
      </c>
      <c r="C31" s="751">
        <f>'３月（中旬）'!G17-SUMIF('３月中旬'!$B$9:$B$28,'３月中旬'!$B31,'３月中旬'!C$9:C$28)</f>
        <v>2264</v>
      </c>
      <c r="D31" s="752">
        <f>'３月（中旬）'!H17-SUMIF('３月中旬'!$B$9:$B$28,'３月中旬'!$B31,'３月中旬'!D$9:D$28)</f>
        <v>2117</v>
      </c>
      <c r="E31" s="749">
        <f t="shared" si="4"/>
        <v>1.0694378837978271</v>
      </c>
      <c r="F31" s="748">
        <f t="shared" si="5"/>
        <v>147</v>
      </c>
      <c r="G31" s="751">
        <f>'３月（中旬）'!K17-SUMIF('３月中旬'!$B$9:$B$28,'３月中旬'!$B31,'３月中旬'!G$9:G$28)</f>
        <v>4250</v>
      </c>
      <c r="H31" s="752">
        <f>'３月（中旬）'!L17-SUMIF('３月中旬'!$B$9:$B$28,'３月中旬'!$B31,'３月中旬'!H$9:H$28)</f>
        <v>2900</v>
      </c>
      <c r="I31" s="749">
        <f t="shared" si="6"/>
        <v>1.4655172413793103</v>
      </c>
      <c r="J31" s="748">
        <f t="shared" si="7"/>
        <v>1350</v>
      </c>
      <c r="K31" s="741">
        <f t="shared" si="8"/>
        <v>0.53270588235294114</v>
      </c>
      <c r="L31" s="740">
        <f t="shared" si="8"/>
        <v>0.73</v>
      </c>
      <c r="M31" s="739">
        <f t="shared" si="9"/>
        <v>-0.19729411764705884</v>
      </c>
    </row>
    <row r="32" spans="1:13" ht="18" customHeight="1" x14ac:dyDescent="0.4">
      <c r="A32" s="747"/>
      <c r="B32" s="746" t="s">
        <v>426</v>
      </c>
      <c r="C32" s="751">
        <f>'３月（中旬）'!G37</f>
        <v>571</v>
      </c>
      <c r="D32" s="750">
        <f>'３月（中旬）'!H37</f>
        <v>431</v>
      </c>
      <c r="E32" s="749">
        <f t="shared" si="4"/>
        <v>1.3248259860788862</v>
      </c>
      <c r="F32" s="748">
        <f t="shared" si="5"/>
        <v>140</v>
      </c>
      <c r="G32" s="751">
        <f>'３月（中旬）'!K37</f>
        <v>890</v>
      </c>
      <c r="H32" s="750">
        <f>'３月（中旬）'!L37</f>
        <v>801</v>
      </c>
      <c r="I32" s="749">
        <f t="shared" si="6"/>
        <v>1.1111111111111112</v>
      </c>
      <c r="J32" s="748">
        <f t="shared" si="7"/>
        <v>89</v>
      </c>
      <c r="K32" s="741">
        <f t="shared" si="8"/>
        <v>0.64157303370786511</v>
      </c>
      <c r="L32" s="740">
        <f t="shared" si="8"/>
        <v>0.53807740324594255</v>
      </c>
      <c r="M32" s="739">
        <f t="shared" si="9"/>
        <v>0.10349563046192256</v>
      </c>
    </row>
    <row r="33" spans="1:13" ht="18" customHeight="1" x14ac:dyDescent="0.4">
      <c r="A33" s="747"/>
      <c r="B33" s="746" t="s">
        <v>425</v>
      </c>
      <c r="C33" s="751">
        <f>'３月（中旬）'!G41-SUMIF('３月中旬'!$B$8:$B$28,'３月中旬'!$B33,'３月中旬'!C$8:C$28)</f>
        <v>14571</v>
      </c>
      <c r="D33" s="750">
        <f>'３月（中旬）'!H41-SUMIF('３月中旬'!$B$8:$B$28,'３月中旬'!$B33,'３月中旬'!D$8:D$28)</f>
        <v>13996</v>
      </c>
      <c r="E33" s="749">
        <f t="shared" si="4"/>
        <v>1.0410831666190341</v>
      </c>
      <c r="F33" s="748">
        <f t="shared" si="5"/>
        <v>575</v>
      </c>
      <c r="G33" s="751">
        <f>'３月（中旬）'!K41-SUMIF('３月中旬'!$B$8:$B$28,'３月中旬'!$B33,'３月中旬'!G$8:G$28)</f>
        <v>23870</v>
      </c>
      <c r="H33" s="750">
        <f>'３月（中旬）'!L41-SUMIF('３月中旬'!$B$8:$B$28,'３月中旬'!$B33,'３月中旬'!H$8:H$28)</f>
        <v>21192</v>
      </c>
      <c r="I33" s="749">
        <f t="shared" si="6"/>
        <v>1.1263684409211023</v>
      </c>
      <c r="J33" s="748">
        <f t="shared" si="7"/>
        <v>2678</v>
      </c>
      <c r="K33" s="741">
        <f t="shared" si="8"/>
        <v>0.6104315039798911</v>
      </c>
      <c r="L33" s="740">
        <f t="shared" si="8"/>
        <v>0.66043790109475276</v>
      </c>
      <c r="M33" s="739">
        <f t="shared" si="9"/>
        <v>-5.0006397114861656E-2</v>
      </c>
    </row>
    <row r="34" spans="1:13" ht="18" customHeight="1" x14ac:dyDescent="0.4">
      <c r="A34" s="747"/>
      <c r="B34" s="746" t="s">
        <v>424</v>
      </c>
      <c r="C34" s="751">
        <f>'３月（中旬）'!G64-SUMIF('３月中旬'!$B$9:$B$28,'３月中旬'!$B34,'３月中旬'!C$9:C$28)</f>
        <v>863</v>
      </c>
      <c r="D34" s="750">
        <f>'３月（中旬）'!H64-SUMIF('３月中旬'!$B$9:$B$28,'３月中旬'!$B34,'３月中旬'!D$9:D$28)</f>
        <v>1210</v>
      </c>
      <c r="E34" s="749">
        <f t="shared" si="4"/>
        <v>0.71322314049586777</v>
      </c>
      <c r="F34" s="748">
        <f t="shared" si="5"/>
        <v>-347</v>
      </c>
      <c r="G34" s="751">
        <f>'３月（中旬）'!K64-SUMIF('３月中旬'!$B$9:$B$28,'３月中旬'!$B34,'３月中旬'!G$9:G$28)</f>
        <v>1620</v>
      </c>
      <c r="H34" s="750">
        <f>'３月（中旬）'!L64-SUMIF('３月中旬'!$B$9:$B$28,'３月中旬'!$B34,'３月中旬'!H$9:H$28)</f>
        <v>1714</v>
      </c>
      <c r="I34" s="749">
        <f t="shared" si="6"/>
        <v>0.94515752625437577</v>
      </c>
      <c r="J34" s="748">
        <f t="shared" si="7"/>
        <v>-94</v>
      </c>
      <c r="K34" s="741">
        <f t="shared" si="8"/>
        <v>0.53271604938271599</v>
      </c>
      <c r="L34" s="740">
        <f t="shared" si="8"/>
        <v>0.70595099183197196</v>
      </c>
      <c r="M34" s="739">
        <f t="shared" si="9"/>
        <v>-0.17323494244925597</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6" activePane="bottomRight" state="frozen"/>
      <selection sqref="A1:B1"/>
      <selection pane="topRight" sqref="A1:B1"/>
      <selection pane="bottomLeft" sqref="A1:B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３月下旬</v>
      </c>
      <c r="G1" s="14" t="s">
        <v>69</v>
      </c>
      <c r="H1" s="10"/>
      <c r="I1" s="10"/>
      <c r="J1" s="10"/>
      <c r="K1" s="10"/>
      <c r="L1" s="10"/>
      <c r="M1" s="10"/>
    </row>
    <row r="2" spans="1:13" s="788" customFormat="1" ht="19.5" thickBot="1" x14ac:dyDescent="0.45">
      <c r="A2" s="789"/>
      <c r="B2" s="789" t="str">
        <f>'３月上旬'!B2</f>
        <v>26（2014）年</v>
      </c>
      <c r="C2" s="790">
        <f>'３月（上旬）'!E2</f>
        <v>3</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526</v>
      </c>
      <c r="D4" s="1003" t="s">
        <v>525</v>
      </c>
      <c r="E4" s="1004" t="s">
        <v>192</v>
      </c>
      <c r="F4" s="1005"/>
      <c r="G4" s="982" t="str">
        <f>C4</f>
        <v>14'2下旬</v>
      </c>
      <c r="H4" s="1001" t="str">
        <f>D4</f>
        <v>13'2下旬</v>
      </c>
      <c r="I4" s="1004" t="s">
        <v>192</v>
      </c>
      <c r="J4" s="1005"/>
      <c r="K4" s="982" t="str">
        <f>C4</f>
        <v>14'2下旬</v>
      </c>
      <c r="L4" s="983" t="str">
        <f>D4</f>
        <v>13'2下旬</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f>C8+C13+C19+C24+C29</f>
        <v>204827</v>
      </c>
      <c r="D6" s="1006">
        <f>D8+D13+D19+D24+D29</f>
        <v>195337</v>
      </c>
      <c r="E6" s="971">
        <f>C6/D6</f>
        <v>1.0485827057853863</v>
      </c>
      <c r="F6" s="991">
        <f>C6-D6</f>
        <v>9490</v>
      </c>
      <c r="G6" s="997">
        <f>G8+G13+G19+G24+G29</f>
        <v>235106</v>
      </c>
      <c r="H6" s="999">
        <f>H8+H13+H19+H24+H29</f>
        <v>227355</v>
      </c>
      <c r="I6" s="971">
        <f>G6/H6</f>
        <v>1.0340920586747597</v>
      </c>
      <c r="J6" s="991">
        <f>G6-H6</f>
        <v>7751</v>
      </c>
      <c r="K6" s="973">
        <f>IF(C6=0,"-",C6/G6)</f>
        <v>0.87121128342109522</v>
      </c>
      <c r="L6" s="975">
        <f>IF(D6=0,"-",D6/H6)</f>
        <v>0.85917177981570669</v>
      </c>
      <c r="M6" s="977">
        <f>K6-L6</f>
        <v>1.2039503605388524E-2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f>SUM(C9:C12)</f>
        <v>103771</v>
      </c>
      <c r="D8" s="766">
        <f>SUM(D9:D12)</f>
        <v>101383</v>
      </c>
      <c r="E8" s="765">
        <f>C8/D8</f>
        <v>1.0235542447944921</v>
      </c>
      <c r="F8" s="764">
        <f>C8-D8</f>
        <v>2388</v>
      </c>
      <c r="G8" s="767">
        <f>SUM(G9:G12)</f>
        <v>117503</v>
      </c>
      <c r="H8" s="774">
        <f>SUM(H9:H12)</f>
        <v>115266</v>
      </c>
      <c r="I8" s="765">
        <f>G8/H8</f>
        <v>1.0194072840213073</v>
      </c>
      <c r="J8" s="764">
        <f>G8-H8</f>
        <v>2237</v>
      </c>
      <c r="K8" s="781">
        <f t="shared" ref="K8:L11" si="0">IF(C8=0,"-",C8/G8)</f>
        <v>0.88313489868343786</v>
      </c>
      <c r="L8" s="780">
        <f t="shared" si="0"/>
        <v>0.87955685110960735</v>
      </c>
      <c r="M8" s="779">
        <f>K8-L8</f>
        <v>3.5780475738305118E-3</v>
      </c>
    </row>
    <row r="9" spans="1:13" ht="18" customHeight="1" x14ac:dyDescent="0.4">
      <c r="A9" s="747"/>
      <c r="B9" s="760" t="s">
        <v>428</v>
      </c>
      <c r="C9" s="759">
        <f>SUMIF('３月（下旬）'!$C$8:$C$16,"東京",'３月（下旬）'!G$8:G$16)+SUMIF('３月（下旬）'!$C$8:$C$16,"成田",'３月（下旬）'!G$8:G$16)+SUMIF('３月（下旬）'!$C$8:$C$16,"羽田",'３月（下旬）'!G$8:G$16)</f>
        <v>47085</v>
      </c>
      <c r="D9" s="758">
        <f>SUMIF('３月（下旬）'!$C$8:$C$16,"東京",'３月（下旬）'!H$8:H$16)+SUMIF('３月（下旬）'!$C$8:$C$16,"成田",'３月（下旬）'!H$8:H$16)+SUMIF('３月（下旬）'!$C$8:$C$16,"羽田",'３月（下旬）'!H$8:H$16)</f>
        <v>48051</v>
      </c>
      <c r="E9" s="757">
        <f>C9/D9</f>
        <v>0.97989636011737524</v>
      </c>
      <c r="F9" s="756">
        <f>C9-D9</f>
        <v>-966</v>
      </c>
      <c r="G9" s="759">
        <f>SUMIF('３月（下旬）'!$C$8:$C$16,"東京",'３月（下旬）'!K$8:K$16)+SUMIF('３月（下旬）'!$C$8:$C$16,"成田",'３月（下旬）'!K$8:K$16)+SUMIF('３月（下旬）'!$C$8:$C$16,"羽田",'３月（下旬）'!K$8:K$16)</f>
        <v>54945</v>
      </c>
      <c r="H9" s="758">
        <f>SUMIF('３月（下旬）'!$C$8:$C$16,"東京",'３月（下旬）'!L$8:L$16)+SUMIF('３月（下旬）'!$C$8:$C$16,"成田",'３月（下旬）'!L$8:L$16)+SUMIF('３月（下旬）'!$C$8:$C$16,"羽田",'３月（下旬）'!L$8:L$16)</f>
        <v>57553</v>
      </c>
      <c r="I9" s="757">
        <f>G9/H9</f>
        <v>0.95468524664222543</v>
      </c>
      <c r="J9" s="756">
        <f>G9-H9</f>
        <v>-2608</v>
      </c>
      <c r="K9" s="778">
        <f t="shared" si="0"/>
        <v>0.85694785694785691</v>
      </c>
      <c r="L9" s="777">
        <f t="shared" si="0"/>
        <v>0.83490000521258667</v>
      </c>
      <c r="M9" s="776">
        <f>K9-L9</f>
        <v>2.2047851735270241E-2</v>
      </c>
    </row>
    <row r="10" spans="1:13" ht="18" customHeight="1" x14ac:dyDescent="0.4">
      <c r="A10" s="747"/>
      <c r="B10" s="746" t="s">
        <v>427</v>
      </c>
      <c r="C10" s="751">
        <f>SUMIF('３月（下旬）'!$C$18:$C$36,"東京",'３月（下旬）'!G$18:G$36)+SUMIF('３月（下旬）'!$C$18:$C$36,"成田",'３月（下旬）'!G$18:G$36)+SUMIF('３月（下旬）'!$C$18:$C$36,"羽田",'３月（下旬）'!G$18:G$36)</f>
        <v>4467</v>
      </c>
      <c r="D10" s="750">
        <f>SUMIF('３月（下旬）'!$C$18:$C$36,"東京",'３月（下旬）'!H$18:H$36)+SUMIF('３月（下旬）'!$C$18:$C$36,"成田",'３月（下旬）'!H$18:H$36)+SUMIF('３月（下旬）'!$C$18:$C$36,"羽田",'３月（下旬）'!H$18:H$36)</f>
        <v>4626</v>
      </c>
      <c r="E10" s="749">
        <f>C10/D10</f>
        <v>0.96562905317769132</v>
      </c>
      <c r="F10" s="748">
        <f>C10-D10</f>
        <v>-159</v>
      </c>
      <c r="G10" s="751">
        <f>SUMIF('３月（下旬）'!$C$18:$C$36,"東京",'３月（下旬）'!K$18:K$36)+SUMIF('３月（下旬）'!$C$18:$C$36,"成田",'３月（下旬）'!K$18:K$36)+SUMIF('３月（下旬）'!$C$18:$C$36,"羽田",'３月（下旬）'!K$18:K$36)</f>
        <v>4820</v>
      </c>
      <c r="H10" s="750">
        <f>SUMIF('３月（下旬）'!$C$18:$C$36,"東京",'３月（下旬）'!L$18:L$36)+SUMIF('３月（下旬）'!$C$18:$C$36,"成田",'３月（下旬）'!L$18:L$36)+SUMIF('３月（下旬）'!$C$18:$C$36,"羽田",'３月（下旬）'!L$18:L$36)</f>
        <v>4845</v>
      </c>
      <c r="I10" s="749">
        <f>G10/H10</f>
        <v>0.99484004127966974</v>
      </c>
      <c r="J10" s="748">
        <f>G10-H10</f>
        <v>-25</v>
      </c>
      <c r="K10" s="741">
        <f t="shared" si="0"/>
        <v>0.92676348547717846</v>
      </c>
      <c r="L10" s="740">
        <f t="shared" si="0"/>
        <v>0.95479876160990718</v>
      </c>
      <c r="M10" s="739">
        <f>K10-L10</f>
        <v>-2.8035276132728715E-2</v>
      </c>
    </row>
    <row r="11" spans="1:13" ht="18" customHeight="1" x14ac:dyDescent="0.4">
      <c r="A11" s="747"/>
      <c r="B11" s="746" t="s">
        <v>425</v>
      </c>
      <c r="C11" s="751">
        <f>SUMIF('３月（下旬）'!$C$42:$C$63,"東京",'３月（下旬）'!G$42:G$63)+SUMIF('３月（下旬）'!$C$42:$C$63,"成田",'３月（下旬）'!G$42:G$63)+SUMIF('３月（下旬）'!$C$42:$C$63,"羽田",'３月（下旬）'!G$42:G$63)</f>
        <v>52219</v>
      </c>
      <c r="D11" s="750">
        <f>SUMIF('３月（下旬）'!$C$42:$C$63,"東京",'３月（下旬）'!H$42:H$63)+SUMIF('３月（下旬）'!$C$42:$C$63,"成田",'３月（下旬）'!H$42:H$63)+SUMIF('３月（下旬）'!$C$42:$C$63,"羽田",'３月（下旬）'!H$42:H$63)</f>
        <v>48706</v>
      </c>
      <c r="E11" s="749">
        <f>C11/D11</f>
        <v>1.072126637375272</v>
      </c>
      <c r="F11" s="748">
        <f>C11-D11</f>
        <v>3513</v>
      </c>
      <c r="G11" s="751">
        <f>SUMIF('３月（下旬）'!$C$42:$C$63,"東京",'３月（下旬）'!K$42:K$63)+SUMIF('３月（下旬）'!$C$42:$C$63,"成田",'３月（下旬）'!K$42:K$63)+SUMIF('３月（下旬）'!$C$42:$C$63,"羽田",'３月（下旬）'!K$42:K$63)</f>
        <v>57738</v>
      </c>
      <c r="H11" s="750">
        <f>SUMIF('３月（下旬）'!$C$42:$C$63,"東京",'３月（下旬）'!L$42:L$63)+SUMIF('３月（下旬）'!$C$42:$C$63,"成田",'３月（下旬）'!L$42:L$63)+SUMIF('３月（下旬）'!$C$42:$C$63,"羽田",'３月（下旬）'!L$42:L$63)</f>
        <v>52868</v>
      </c>
      <c r="I11" s="749">
        <f>G11/H11</f>
        <v>1.0921162139668608</v>
      </c>
      <c r="J11" s="748">
        <f>G11-H11</f>
        <v>4870</v>
      </c>
      <c r="K11" s="741">
        <f t="shared" si="0"/>
        <v>0.90441303820707331</v>
      </c>
      <c r="L11" s="740">
        <f t="shared" si="0"/>
        <v>0.92127562987062117</v>
      </c>
      <c r="M11" s="739">
        <f>K11-L11</f>
        <v>-1.6862591663547866E-2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f>SUM(C14:C18)</f>
        <v>34148</v>
      </c>
      <c r="D13" s="766">
        <f>SUM(D14:D18)</f>
        <v>30303</v>
      </c>
      <c r="E13" s="765">
        <f>C13/D13</f>
        <v>1.126885126885127</v>
      </c>
      <c r="F13" s="764">
        <f>C13-D13</f>
        <v>3845</v>
      </c>
      <c r="G13" s="767">
        <f>SUM(G14:G18)</f>
        <v>39569</v>
      </c>
      <c r="H13" s="766">
        <f>SUM(H14:H18)</f>
        <v>35253</v>
      </c>
      <c r="I13" s="765">
        <f>G13/H13</f>
        <v>1.1224292967974356</v>
      </c>
      <c r="J13" s="764">
        <f>G13-H13</f>
        <v>4316</v>
      </c>
      <c r="K13" s="763">
        <f t="shared" ref="K13:L17" si="1">IF(C13=0,"-",C13/G13)</f>
        <v>0.8629988122014709</v>
      </c>
      <c r="L13" s="762">
        <f t="shared" si="1"/>
        <v>0.8595864181771764</v>
      </c>
      <c r="M13" s="773">
        <f>K13-L13</f>
        <v>3.4123940242944961E-3</v>
      </c>
    </row>
    <row r="14" spans="1:13" ht="18" customHeight="1" x14ac:dyDescent="0.4">
      <c r="A14" s="747"/>
      <c r="B14" s="760" t="s">
        <v>428</v>
      </c>
      <c r="C14" s="759">
        <f>SUMIF('３月（下旬）'!$C$8:$C$16,"関西",'３月（下旬）'!G$8:G$16)+SUMIF('３月（下旬）'!$C$8:$C$16,"伊丹",'３月（下旬）'!G$8:G$16)+SUMIF('３月（下旬）'!$C$8:$C$16,"神戸",'３月（下旬）'!G$8:G$16)</f>
        <v>5421</v>
      </c>
      <c r="D14" s="758">
        <f>SUMIF('３月（下旬）'!$C$8:$C$16,"関西",'３月（下旬）'!H$8:H$16)+SUMIF('３月（下旬）'!$C$8:$C$16,"伊丹",'３月（下旬）'!H$8:H$16)+SUMIF('３月（下旬）'!$C$8:$C$16,"神戸",'３月（下旬）'!H$8:H$16)</f>
        <v>5241</v>
      </c>
      <c r="E14" s="757">
        <f>C14/D14</f>
        <v>1.0343445907269606</v>
      </c>
      <c r="F14" s="756">
        <f>C14-D14</f>
        <v>180</v>
      </c>
      <c r="G14" s="759">
        <f>SUMIF('３月（下旬）'!$C$8:$C$16,"関西",'３月（下旬）'!K$8:K$16)+SUMIF('３月（下旬）'!$C$8:$C$16,"伊丹",'３月（下旬）'!K$8:K$16)+SUMIF('３月（下旬）'!$C$8:$C$16,"神戸",'３月（下旬）'!K$8:K$16)</f>
        <v>6500</v>
      </c>
      <c r="H14" s="758">
        <f>SUMIF('３月（下旬）'!$C$8:$C$16,"関西",'３月（下旬）'!L$8:L$16)+SUMIF('３月（下旬）'!$C$8:$C$16,"伊丹",'３月（下旬）'!L$8:L$16)+SUMIF('３月（下旬）'!$C$8:$C$16,"神戸",'３月（下旬）'!L$8:L$16)</f>
        <v>5500</v>
      </c>
      <c r="I14" s="757">
        <f>G14/H14</f>
        <v>1.1818181818181819</v>
      </c>
      <c r="J14" s="756">
        <f>G14-H14</f>
        <v>1000</v>
      </c>
      <c r="K14" s="755">
        <f t="shared" si="1"/>
        <v>0.83399999999999996</v>
      </c>
      <c r="L14" s="754">
        <f t="shared" si="1"/>
        <v>0.95290909090909093</v>
      </c>
      <c r="M14" s="753">
        <f>K14-L14</f>
        <v>-0.11890909090909096</v>
      </c>
    </row>
    <row r="15" spans="1:13" ht="18" customHeight="1" x14ac:dyDescent="0.4">
      <c r="A15" s="747"/>
      <c r="B15" s="746" t="s">
        <v>427</v>
      </c>
      <c r="C15" s="751">
        <f>SUMIF('３月（下旬）'!$C$18:$C$36,"関西",'３月（下旬）'!G$18:G$36)+SUMIF('３月（下旬）'!$C$18:$C$36,"伊丹",'３月（下旬）'!G$18:G$36)+SUMIF('３月（下旬）'!$C$18:$C$36,"神戸",'３月（下旬）'!G$18:G$36)</f>
        <v>6210</v>
      </c>
      <c r="D15" s="750">
        <f>SUMIF('３月（下旬）'!$C$18:$C$36,"関西",'３月（下旬）'!H$18:H$36)+SUMIF('３月（下旬）'!$C$18:$C$36,"伊丹",'３月（下旬）'!H$18:H$36)+SUMIF('３月（下旬）'!$C$18:$C$36,"神戸",'３月（下旬）'!H$18:H$36)</f>
        <v>5878</v>
      </c>
      <c r="E15" s="749">
        <f>C15/D15</f>
        <v>1.0564817965294317</v>
      </c>
      <c r="F15" s="748">
        <f>C15-D15</f>
        <v>332</v>
      </c>
      <c r="G15" s="751">
        <f>SUMIF('３月（下旬）'!$C$18:$C$36,"関西",'３月（下旬）'!K$18:K$36)+SUMIF('３月（下旬）'!$C$18:$C$36,"伊丹",'３月（下旬）'!K$18:K$36)+SUMIF('３月（下旬）'!$C$18:$C$36,"神戸",'３月（下旬）'!K$18:K$36)</f>
        <v>6610</v>
      </c>
      <c r="H15" s="750">
        <f>SUMIF('３月（下旬）'!$C$18:$C$36,"関西",'３月（下旬）'!L$18:L$36)+SUMIF('３月（下旬）'!$C$18:$C$36,"伊丹",'３月（下旬）'!L$18:L$36)+SUMIF('３月（下旬）'!$C$18:$C$36,"神戸",'３月（下旬）'!L$18:L$36)</f>
        <v>6445</v>
      </c>
      <c r="I15" s="749">
        <f>G15/H15</f>
        <v>1.0256012412723041</v>
      </c>
      <c r="J15" s="748">
        <f>G15-H15</f>
        <v>165</v>
      </c>
      <c r="K15" s="741">
        <f t="shared" si="1"/>
        <v>0.93948562783661116</v>
      </c>
      <c r="L15" s="740">
        <f t="shared" si="1"/>
        <v>0.91202482544608221</v>
      </c>
      <c r="M15" s="739">
        <f>K15-L15</f>
        <v>2.7460802390528949E-2</v>
      </c>
    </row>
    <row r="16" spans="1:13" ht="18" customHeight="1" x14ac:dyDescent="0.4">
      <c r="A16" s="747"/>
      <c r="B16" s="746" t="s">
        <v>425</v>
      </c>
      <c r="C16" s="751">
        <f>SUMIF('３月（下旬）'!$C$42:$C$63,"関西",'３月（下旬）'!G$42:G$63)+SUMIF('３月（下旬）'!$C$42:$C$63,"伊丹",'３月（下旬）'!G$42:G$63)+SUMIF('３月（下旬）'!$C$42:$C$63,"神戸",'３月（下旬）'!G$42:G$63)</f>
        <v>21501</v>
      </c>
      <c r="D16" s="750">
        <f>SUMIF('３月（下旬）'!$C$42:$C$63,"関西",'３月（下旬）'!H$42:H$63)+SUMIF('３月（下旬）'!$C$42:$C$63,"伊丹",'３月（下旬）'!H$42:H$63)+SUMIF('３月（下旬）'!$C$42:$C$63,"神戸",'３月（下旬）'!H$42:H$63)</f>
        <v>19184</v>
      </c>
      <c r="E16" s="749">
        <f>C16/D16</f>
        <v>1.1207777314428691</v>
      </c>
      <c r="F16" s="748">
        <f>C16-D16</f>
        <v>2317</v>
      </c>
      <c r="G16" s="751">
        <f>SUMIF('３月（下旬）'!$C$42:$C$63,"関西",'３月（下旬）'!K$42:K$63)+SUMIF('３月（下旬）'!$C$42:$C$63,"伊丹",'３月（下旬）'!K$42:K$63)+SUMIF('３月（下旬）'!$C$42:$C$63,"神戸",'３月（下旬）'!K$42:K$63)</f>
        <v>24678</v>
      </c>
      <c r="H16" s="750">
        <f>SUMIF('３月（下旬）'!$C$42:$C$63,"関西",'３月（下旬）'!L$42:L$63)+SUMIF('３月（下旬）'!$C$42:$C$63,"伊丹",'３月（下旬）'!L$42:L$63)+SUMIF('３月（下旬）'!$C$42:$C$63,"神戸",'３月（下旬）'!L$42:L$63)</f>
        <v>23308</v>
      </c>
      <c r="I16" s="749">
        <f>G16/H16</f>
        <v>1.0587781019392484</v>
      </c>
      <c r="J16" s="748">
        <f>G16-H16</f>
        <v>1370</v>
      </c>
      <c r="K16" s="741">
        <f t="shared" si="1"/>
        <v>0.87126185266229028</v>
      </c>
      <c r="L16" s="740">
        <f t="shared" si="1"/>
        <v>0.82306504204564956</v>
      </c>
      <c r="M16" s="739">
        <f>K16-L16</f>
        <v>4.8196810616640717E-2</v>
      </c>
    </row>
    <row r="17" spans="1:13" ht="18" customHeight="1" x14ac:dyDescent="0.4">
      <c r="A17" s="747"/>
      <c r="B17" s="746" t="s">
        <v>424</v>
      </c>
      <c r="C17" s="751">
        <f>SUMIF('３月（下旬）'!$C$65:$C$69,"関西",'３月（下旬）'!$G$65:$G$69)+SUMIF('３月（下旬）'!$C$65:$C$69,"伊丹",'３月（下旬）'!$G$65:$G$69)+SUMIF('３月（下旬）'!$C$65:$C$69,"神戸",'３月（下旬）'!G65:G69)</f>
        <v>1016</v>
      </c>
      <c r="D17" s="750">
        <f>SUMIF('３月（下旬）'!$C$65:$C$69,"関西",'３月（下旬）'!$G$65:$G$69)+SUMIF('３月（下旬）'!$C$65:$C$69,"伊丹",'３月（下旬）'!$G$65:$G$69)+SUMIF('３月（下旬）'!$C$65:$C$69,"神戸",'３月（下旬）'!H65:H69)</f>
        <v>0</v>
      </c>
      <c r="E17" s="749" t="e">
        <f>C17/D17</f>
        <v>#DIV/0!</v>
      </c>
      <c r="F17" s="748">
        <f>C17-D17</f>
        <v>1016</v>
      </c>
      <c r="G17" s="751">
        <f>SUMIF('３月（下旬）'!$C$65:$C$69,"関西",'３月（下旬）'!$G$65:$G$69)+SUMIF('３月（下旬）'!$C$65:$C$69,"伊丹",'３月（下旬）'!$G$65:$G$69)+SUMIF('３月（下旬）'!$C$65:$C$69,"神戸",'３月（下旬）'!K65:K69)</f>
        <v>1781</v>
      </c>
      <c r="H17" s="750">
        <f>SUMIF('３月（下旬）'!$C$65:$C$69,"関西",'３月（下旬）'!$G$65:$G$69)+SUMIF('３月（下旬）'!$C$65:$C$69,"伊丹",'３月（下旬）'!$G$65:$G$69)+SUMIF('３月（下旬）'!$C$65:$C$69,"神戸",'３月（下旬）'!L65:L69)</f>
        <v>0</v>
      </c>
      <c r="I17" s="749" t="e">
        <f>G17/H17</f>
        <v>#DIV/0!</v>
      </c>
      <c r="J17" s="748">
        <f>G17-H17</f>
        <v>1781</v>
      </c>
      <c r="K17" s="741">
        <f t="shared" si="1"/>
        <v>0.57046603032004495</v>
      </c>
      <c r="L17" s="740" t="str">
        <f t="shared" si="1"/>
        <v>-</v>
      </c>
      <c r="M17" s="739" t="e">
        <f>K17-L17</f>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f>SUM(C20:C23)</f>
        <v>23420</v>
      </c>
      <c r="D19" s="766">
        <f>SUM(D20:D23)</f>
        <v>23353</v>
      </c>
      <c r="E19" s="765">
        <f>C19/D19</f>
        <v>1.0028690104055153</v>
      </c>
      <c r="F19" s="764">
        <f>C19-D19</f>
        <v>67</v>
      </c>
      <c r="G19" s="767">
        <f>SUM(G20:G23)</f>
        <v>26523</v>
      </c>
      <c r="H19" s="774">
        <f>SUM(H20:H23)</f>
        <v>28847</v>
      </c>
      <c r="I19" s="765">
        <f>G19/H19</f>
        <v>0.9194370298471245</v>
      </c>
      <c r="J19" s="764">
        <f>G19-H19</f>
        <v>-2324</v>
      </c>
      <c r="K19" s="763">
        <f t="shared" ref="K19:L22" si="2">IF(C19=0,"-",C19/G19)</f>
        <v>0.88300720129698751</v>
      </c>
      <c r="L19" s="762">
        <f t="shared" si="2"/>
        <v>0.80954691995701455</v>
      </c>
      <c r="M19" s="761">
        <f>K19-L19</f>
        <v>7.3460281339972955E-2</v>
      </c>
    </row>
    <row r="20" spans="1:13" ht="18" customHeight="1" x14ac:dyDescent="0.4">
      <c r="A20" s="747"/>
      <c r="B20" s="760" t="s">
        <v>428</v>
      </c>
      <c r="C20" s="759">
        <f>SUMIF('３月（下旬）'!$C$8:$C$16,"福岡",'３月（下旬）'!G$8:G$16)+SUMIF('３月（下旬）'!$C$8:$C$16,"北九州",'３月（下旬）'!G$8:G$16)</f>
        <v>0</v>
      </c>
      <c r="D20" s="758">
        <f>SUMIF('３月（下旬）'!$C$8:$C$16,"福岡",'３月（下旬）'!H$8:H$16)+SUMIF('３月（下旬）'!$C$8:$C$16,"北九州",'３月（下旬）'!H$8:H$16)</f>
        <v>0</v>
      </c>
      <c r="E20" s="757" t="e">
        <f>C20/D20</f>
        <v>#DIV/0!</v>
      </c>
      <c r="F20" s="756">
        <f>C20-D20</f>
        <v>0</v>
      </c>
      <c r="G20" s="759">
        <f>SUMIF('３月（下旬）'!$C$8:$C$16,"福岡",'３月（下旬）'!K$8:K$16)+SUMIF('３月（下旬）'!$C$8:$C$16,"北九州",'３月（下旬）'!K$8:K$16)</f>
        <v>0</v>
      </c>
      <c r="H20" s="758">
        <f>SUMIF('３月（下旬）'!$C$8:$C$16,"福岡",'３月（下旬）'!L$8:L$16)+SUMIF('３月（下旬）'!$C$8:$C$16,"北九州",'３月（下旬）'!L$8:L$16)</f>
        <v>0</v>
      </c>
      <c r="I20" s="757" t="e">
        <f>G20/H20</f>
        <v>#DIV/0!</v>
      </c>
      <c r="J20" s="756">
        <f>G20-H20</f>
        <v>0</v>
      </c>
      <c r="K20" s="755" t="str">
        <f t="shared" si="2"/>
        <v>-</v>
      </c>
      <c r="L20" s="754" t="str">
        <f t="shared" si="2"/>
        <v>-</v>
      </c>
      <c r="M20" s="753" t="e">
        <f>K20-L20</f>
        <v>#VALUE!</v>
      </c>
    </row>
    <row r="21" spans="1:13" ht="18" customHeight="1" x14ac:dyDescent="0.4">
      <c r="A21" s="747"/>
      <c r="B21" s="746" t="s">
        <v>427</v>
      </c>
      <c r="C21" s="751">
        <f>SUMIF('３月（下旬）'!$C$18:$C$36,"福岡",'３月（下旬）'!G$18:G$36)+SUMIF('３月（下旬）'!$C$18:$C$36,"北九州",'３月（下旬）'!G$18:G$36)</f>
        <v>8681</v>
      </c>
      <c r="D21" s="750">
        <f>SUMIF('３月（下旬）'!$C$18:$C$36,"福岡",'３月（下旬）'!H$18:H$36)+SUMIF('３月（下旬）'!$C$18:$C$36,"北九州",'３月（下旬）'!H$18:H$36)</f>
        <v>8023</v>
      </c>
      <c r="E21" s="749">
        <f>C21/D21</f>
        <v>1.0820142091486975</v>
      </c>
      <c r="F21" s="748">
        <f>C21-D21</f>
        <v>658</v>
      </c>
      <c r="G21" s="751">
        <f>SUMIF('３月（下旬）'!$C$18:$C$36,"福岡",'３月（下旬）'!K$18:K$36)+SUMIF('３月（下旬）'!$C$18:$C$36,"北九州",'３月（下旬）'!K$18:K$36)</f>
        <v>9580</v>
      </c>
      <c r="H21" s="750">
        <f>SUMIF('３月（下旬）'!$C$18:$C$36,"福岡",'３月（下旬）'!L$18:L$36)+SUMIF('３月（下旬）'!$C$18:$C$36,"北九州",'３月（下旬）'!L$18:L$36)</f>
        <v>9575</v>
      </c>
      <c r="I21" s="749">
        <f>G21/H21</f>
        <v>1.0005221932114883</v>
      </c>
      <c r="J21" s="748">
        <f>G21-H21</f>
        <v>5</v>
      </c>
      <c r="K21" s="741">
        <f t="shared" si="2"/>
        <v>0.90615866388308974</v>
      </c>
      <c r="L21" s="740">
        <f t="shared" si="2"/>
        <v>0.83791122715404698</v>
      </c>
      <c r="M21" s="739">
        <f>K21-L21</f>
        <v>6.8247436729042765E-2</v>
      </c>
    </row>
    <row r="22" spans="1:13" ht="18" customHeight="1" x14ac:dyDescent="0.4">
      <c r="A22" s="747"/>
      <c r="B22" s="746" t="s">
        <v>425</v>
      </c>
      <c r="C22" s="751">
        <f>SUMIF('３月（下旬）'!$C$42:$C$63,"福岡",'３月（下旬）'!G$42:G$63)+SUMIF('３月（下旬）'!$C$42:$C$63,"北九州",'３月（下旬）'!G$42:G$63)</f>
        <v>14739</v>
      </c>
      <c r="D22" s="750">
        <f>SUMIF('３月（下旬）'!$C$42:$C$63,"福岡",'３月（下旬）'!H$42:H$63)+SUMIF('３月（下旬）'!$C$42:$C$63,"北九州",'３月（下旬）'!H$42:H$63)</f>
        <v>15330</v>
      </c>
      <c r="E22" s="749">
        <f>C22/D22</f>
        <v>0.9614481409001957</v>
      </c>
      <c r="F22" s="748">
        <f>C22-D22</f>
        <v>-591</v>
      </c>
      <c r="G22" s="751">
        <f>SUMIF('３月（下旬）'!$C$42:$C$63,"福岡",'３月（下旬）'!K$42:K$63)+SUMIF('３月（下旬）'!$C$42:$C$63,"北九州",'３月（下旬）'!K$42:K$63)</f>
        <v>16943</v>
      </c>
      <c r="H22" s="750">
        <f>SUMIF('３月（下旬）'!$C$42:$C$63,"福岡",'３月（下旬）'!L$42:L$63)+SUMIF('３月（下旬）'!$C$42:$C$63,"北九州",'３月（下旬）'!L$42:L$63)</f>
        <v>19272</v>
      </c>
      <c r="I22" s="749">
        <f>G22/H22</f>
        <v>0.87915110004151098</v>
      </c>
      <c r="J22" s="748">
        <f>G22-H22</f>
        <v>-2329</v>
      </c>
      <c r="K22" s="741">
        <f t="shared" si="2"/>
        <v>0.86991677979106419</v>
      </c>
      <c r="L22" s="740">
        <f t="shared" si="2"/>
        <v>0.79545454545454541</v>
      </c>
      <c r="M22" s="739">
        <f>K22-L22</f>
        <v>7.4462234336518773E-2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f>SUM(C25:C28)</f>
        <v>17363</v>
      </c>
      <c r="D24" s="766">
        <f>SUM(D25:D28)</f>
        <v>16777</v>
      </c>
      <c r="E24" s="765">
        <f>C24/D24</f>
        <v>1.0349287715324551</v>
      </c>
      <c r="F24" s="764">
        <f>C24-D24</f>
        <v>586</v>
      </c>
      <c r="G24" s="767">
        <f>SUM(G25:G28)</f>
        <v>18221</v>
      </c>
      <c r="H24" s="774">
        <f>SUM(H25:H28)</f>
        <v>18512</v>
      </c>
      <c r="I24" s="765">
        <f>G24/H24</f>
        <v>0.98428046672428693</v>
      </c>
      <c r="J24" s="764">
        <f>G24-H24</f>
        <v>-291</v>
      </c>
      <c r="K24" s="763">
        <f t="shared" ref="K24:L27" si="3">IF(C24=0,"-",C24/G24)</f>
        <v>0.95291147576971624</v>
      </c>
      <c r="L24" s="762">
        <f t="shared" si="3"/>
        <v>0.90627700950734658</v>
      </c>
      <c r="M24" s="773">
        <f>K24-L24</f>
        <v>4.6634466262369667E-2</v>
      </c>
    </row>
    <row r="25" spans="1:13" ht="18" customHeight="1" x14ac:dyDescent="0.4">
      <c r="A25" s="747"/>
      <c r="B25" s="760" t="s">
        <v>428</v>
      </c>
      <c r="C25" s="759">
        <f>SUMIF('３月（下旬）'!$C$8:$C$16,"名古屋",'３月（下旬）'!G$8:G$16)</f>
        <v>0</v>
      </c>
      <c r="D25" s="758">
        <f>SUMIF('３月（下旬）'!$C$8:$C$16,"名古屋",'３月（下旬）'!H$8:H$16)</f>
        <v>0</v>
      </c>
      <c r="E25" s="757" t="e">
        <f>C25/D25</f>
        <v>#DIV/0!</v>
      </c>
      <c r="F25" s="756">
        <f>C25-D25</f>
        <v>0</v>
      </c>
      <c r="G25" s="759">
        <f>SUMIF('３月（下旬）'!$C$8:$C$16,"名古屋",'３月（下旬）'!K$8:K$16)</f>
        <v>0</v>
      </c>
      <c r="H25" s="758">
        <f>SUMIF('３月（下旬）'!$C$8:$C$16,"名古屋",'３月（下旬）'!L$8:L$16)</f>
        <v>0</v>
      </c>
      <c r="I25" s="757" t="e">
        <f>G25/H25</f>
        <v>#DIV/0!</v>
      </c>
      <c r="J25" s="756">
        <f>G25-H25</f>
        <v>0</v>
      </c>
      <c r="K25" s="755" t="str">
        <f t="shared" si="3"/>
        <v>-</v>
      </c>
      <c r="L25" s="754" t="str">
        <f t="shared" si="3"/>
        <v>-</v>
      </c>
      <c r="M25" s="753" t="e">
        <f>K25-L25</f>
        <v>#VALUE!</v>
      </c>
    </row>
    <row r="26" spans="1:13" ht="18" customHeight="1" x14ac:dyDescent="0.4">
      <c r="A26" s="747"/>
      <c r="B26" s="746" t="s">
        <v>427</v>
      </c>
      <c r="C26" s="751">
        <f>SUMIF('３月（下旬）'!$C$18:$C$36,"名古屋",'３月（下旬）'!G$18:G$36)</f>
        <v>6452</v>
      </c>
      <c r="D26" s="750">
        <f>SUMIF('３月（下旬）'!$C$18:$C$36,"名古屋",'３月（下旬）'!H$18:H$36)</f>
        <v>7137</v>
      </c>
      <c r="E26" s="749">
        <f>C26/D26</f>
        <v>0.90402129746392046</v>
      </c>
      <c r="F26" s="748">
        <f>C26-D26</f>
        <v>-685</v>
      </c>
      <c r="G26" s="751">
        <f>SUMIF('３月（下旬）'!$C$18:$C$36,"名古屋",'３月（下旬）'!K$18:K$36)</f>
        <v>6725</v>
      </c>
      <c r="H26" s="750">
        <f>SUMIF('３月（下旬）'!$C$18:$C$36,"名古屋",'３月（下旬）'!L$18:L$36)</f>
        <v>7900</v>
      </c>
      <c r="I26" s="749">
        <f>G26/H26</f>
        <v>0.85126582278481011</v>
      </c>
      <c r="J26" s="748">
        <f>G26-H26</f>
        <v>-1175</v>
      </c>
      <c r="K26" s="741">
        <f t="shared" si="3"/>
        <v>0.95940520446096655</v>
      </c>
      <c r="L26" s="740">
        <f t="shared" si="3"/>
        <v>0.90341772151898736</v>
      </c>
      <c r="M26" s="739">
        <f>K26-L26</f>
        <v>5.5987482941979194E-2</v>
      </c>
    </row>
    <row r="27" spans="1:13" ht="18" customHeight="1" x14ac:dyDescent="0.4">
      <c r="A27" s="747"/>
      <c r="B27" s="746" t="s">
        <v>425</v>
      </c>
      <c r="C27" s="751">
        <f>SUMIF('３月（下旬）'!$C$42:$C$63,"名古屋",'３月（下旬）'!G$42:G$63)</f>
        <v>10911</v>
      </c>
      <c r="D27" s="750">
        <f>SUMIF('３月（下旬）'!$C$42:$C$63,"名古屋",'３月（下旬）'!H$42:H$63)</f>
        <v>9640</v>
      </c>
      <c r="E27" s="749">
        <f>C27/D27</f>
        <v>1.1318464730290456</v>
      </c>
      <c r="F27" s="748">
        <f>C27-D27</f>
        <v>1271</v>
      </c>
      <c r="G27" s="751">
        <f>SUMIF('３月（下旬）'!$C$42:$C$63,"名古屋",'３月（下旬）'!K$42:K$63)</f>
        <v>11496</v>
      </c>
      <c r="H27" s="750">
        <f>SUMIF('３月（下旬）'!$C$42:$C$63,"名古屋",'３月（下旬）'!L$42:L$63)</f>
        <v>10612</v>
      </c>
      <c r="I27" s="749">
        <f>G27/H27</f>
        <v>1.0833019223520544</v>
      </c>
      <c r="J27" s="748">
        <f>G27-H27</f>
        <v>884</v>
      </c>
      <c r="K27" s="741">
        <f t="shared" si="3"/>
        <v>0.94911273486430059</v>
      </c>
      <c r="L27" s="740">
        <f t="shared" si="3"/>
        <v>0.90840557859027515</v>
      </c>
      <c r="M27" s="739">
        <f>K27-L27</f>
        <v>4.0707156274025436E-2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f>SUM(C30:C36)</f>
        <v>26125</v>
      </c>
      <c r="D29" s="766">
        <f>SUM(D30:D36)</f>
        <v>23521</v>
      </c>
      <c r="E29" s="765">
        <f t="shared" ref="E29:E34" si="4">C29/D29</f>
        <v>1.1107095786743761</v>
      </c>
      <c r="F29" s="764">
        <f t="shared" ref="F29:F34" si="5">C29-D29</f>
        <v>2604</v>
      </c>
      <c r="G29" s="767">
        <f>SUM(G30:G36)</f>
        <v>33290</v>
      </c>
      <c r="H29" s="766">
        <f>SUM(H30:H36)</f>
        <v>29477</v>
      </c>
      <c r="I29" s="765">
        <f t="shared" ref="I29:I34" si="6">G29/H29</f>
        <v>1.1293550904094718</v>
      </c>
      <c r="J29" s="764">
        <f t="shared" ref="J29:J34" si="7">G29-H29</f>
        <v>3813</v>
      </c>
      <c r="K29" s="763">
        <f t="shared" ref="K29:L34" si="8">IF(C29=0,"-",C29/G29)</f>
        <v>0.7847702012616401</v>
      </c>
      <c r="L29" s="762">
        <f t="shared" si="8"/>
        <v>0.79794415985344502</v>
      </c>
      <c r="M29" s="761">
        <f t="shared" ref="M29:M34" si="9">K29-L29</f>
        <v>-1.3173958591804924E-2</v>
      </c>
    </row>
    <row r="30" spans="1:13" ht="18" customHeight="1" x14ac:dyDescent="0.4">
      <c r="A30" s="747"/>
      <c r="B30" s="760" t="s">
        <v>428</v>
      </c>
      <c r="C30" s="759">
        <f>'３月（下旬）'!G7-SUMIF('３月下旬'!$B$9:$B$28,'３月下旬'!$B30,C$9:C$28)</f>
        <v>0</v>
      </c>
      <c r="D30" s="758">
        <f>'３月（下旬）'!H7-SUMIF('３月下旬'!$B$9:$B$28,'３月下旬'!$B30,D$9:D$28)</f>
        <v>0</v>
      </c>
      <c r="E30" s="757" t="e">
        <f t="shared" si="4"/>
        <v>#DIV/0!</v>
      </c>
      <c r="F30" s="756">
        <f t="shared" si="5"/>
        <v>0</v>
      </c>
      <c r="G30" s="759">
        <f>'３月（下旬）'!K7-SUMIF('３月下旬'!$B$9:$B$28,'３月下旬'!$B30,G$9:G$28)</f>
        <v>0</v>
      </c>
      <c r="H30" s="758">
        <f>'３月（下旬）'!L7-SUMIF('３月下旬'!$B$9:$B$28,'３月下旬'!$B30,H$9:H$28)</f>
        <v>0</v>
      </c>
      <c r="I30" s="757" t="e">
        <f t="shared" si="6"/>
        <v>#DIV/0!</v>
      </c>
      <c r="J30" s="756">
        <f t="shared" si="7"/>
        <v>0</v>
      </c>
      <c r="K30" s="755" t="str">
        <f t="shared" si="8"/>
        <v>-</v>
      </c>
      <c r="L30" s="754" t="str">
        <f t="shared" si="8"/>
        <v>-</v>
      </c>
      <c r="M30" s="753" t="e">
        <f t="shared" si="9"/>
        <v>#VALUE!</v>
      </c>
    </row>
    <row r="31" spans="1:13" ht="18" customHeight="1" x14ac:dyDescent="0.4">
      <c r="A31" s="747"/>
      <c r="B31" s="746" t="s">
        <v>427</v>
      </c>
      <c r="C31" s="751">
        <f>'３月（下旬）'!G17-SUMIF('３月下旬'!$B$9:$B$28,'３月下旬'!$B31,'３月下旬'!C$9:C$28)</f>
        <v>3424</v>
      </c>
      <c r="D31" s="752">
        <f>'３月（下旬）'!H17-SUMIF('３月下旬'!$B$9:$B$28,'３月下旬'!$B31,'３月下旬'!D$9:D$28)</f>
        <v>2430</v>
      </c>
      <c r="E31" s="749">
        <f t="shared" si="4"/>
        <v>1.4090534979423868</v>
      </c>
      <c r="F31" s="748">
        <f t="shared" si="5"/>
        <v>994</v>
      </c>
      <c r="G31" s="751">
        <f>'３月（下旬）'!K17-SUMIF('３月下旬'!$B$9:$B$28,'３月下旬'!$B31,'３月下旬'!G$9:G$28)</f>
        <v>4835</v>
      </c>
      <c r="H31" s="752">
        <f>'３月（下旬）'!L17-SUMIF('３月下旬'!$B$9:$B$28,'３月下旬'!$B31,'３月下旬'!H$9:H$28)</f>
        <v>3195</v>
      </c>
      <c r="I31" s="749">
        <f t="shared" si="6"/>
        <v>1.5133020344287951</v>
      </c>
      <c r="J31" s="748">
        <f t="shared" si="7"/>
        <v>1640</v>
      </c>
      <c r="K31" s="741">
        <f t="shared" si="8"/>
        <v>0.70816959669079627</v>
      </c>
      <c r="L31" s="740">
        <f t="shared" si="8"/>
        <v>0.76056338028169013</v>
      </c>
      <c r="M31" s="739">
        <f t="shared" si="9"/>
        <v>-5.2393783590893861E-2</v>
      </c>
    </row>
    <row r="32" spans="1:13" ht="18" customHeight="1" x14ac:dyDescent="0.4">
      <c r="A32" s="747"/>
      <c r="B32" s="746" t="s">
        <v>426</v>
      </c>
      <c r="C32" s="751">
        <f>'３月（下旬）'!G37</f>
        <v>666</v>
      </c>
      <c r="D32" s="750">
        <f>'３月（下旬）'!H37</f>
        <v>596</v>
      </c>
      <c r="E32" s="749">
        <f t="shared" si="4"/>
        <v>1.1174496644295302</v>
      </c>
      <c r="F32" s="748">
        <f t="shared" si="5"/>
        <v>70</v>
      </c>
      <c r="G32" s="751">
        <f>'３月（下旬）'!K37</f>
        <v>979</v>
      </c>
      <c r="H32" s="750">
        <f>'３月（下旬）'!L37</f>
        <v>979</v>
      </c>
      <c r="I32" s="749">
        <f t="shared" si="6"/>
        <v>1</v>
      </c>
      <c r="J32" s="748">
        <f t="shared" si="7"/>
        <v>0</v>
      </c>
      <c r="K32" s="741">
        <f t="shared" si="8"/>
        <v>0.68028600612870271</v>
      </c>
      <c r="L32" s="740">
        <f t="shared" si="8"/>
        <v>0.60878447395301327</v>
      </c>
      <c r="M32" s="739">
        <f t="shared" si="9"/>
        <v>7.1501532175689442E-2</v>
      </c>
    </row>
    <row r="33" spans="1:13" ht="18" customHeight="1" x14ac:dyDescent="0.4">
      <c r="A33" s="747"/>
      <c r="B33" s="746" t="s">
        <v>425</v>
      </c>
      <c r="C33" s="751">
        <f>'３月（下旬）'!G41-SUMIF('３月下旬'!$B$8:$B$28,'３月下旬'!$B33,'３月下旬'!C$8:C$28)</f>
        <v>20819</v>
      </c>
      <c r="D33" s="750">
        <f>'３月（下旬）'!H41-SUMIF('３月下旬'!$B$8:$B$28,'３月下旬'!$B33,'３月下旬'!D$8:D$28)</f>
        <v>18995</v>
      </c>
      <c r="E33" s="749">
        <f t="shared" si="4"/>
        <v>1.0960252698078441</v>
      </c>
      <c r="F33" s="748">
        <f t="shared" si="5"/>
        <v>1824</v>
      </c>
      <c r="G33" s="751">
        <f>'３月（下旬）'!K41-SUMIF('３月下旬'!$B$8:$B$28,'３月下旬'!$B33,'３月下旬'!G$8:G$28)</f>
        <v>25690</v>
      </c>
      <c r="H33" s="750">
        <f>'３月（下旬）'!L41-SUMIF('３月下旬'!$B$8:$B$28,'３月下旬'!$B33,'３月下旬'!H$8:H$28)</f>
        <v>23451</v>
      </c>
      <c r="I33" s="749">
        <f t="shared" si="6"/>
        <v>1.0954756726792034</v>
      </c>
      <c r="J33" s="748">
        <f t="shared" si="7"/>
        <v>2239</v>
      </c>
      <c r="K33" s="741">
        <f t="shared" si="8"/>
        <v>0.81039314908524718</v>
      </c>
      <c r="L33" s="740">
        <f t="shared" si="8"/>
        <v>0.80998678094750753</v>
      </c>
      <c r="M33" s="739">
        <f t="shared" si="9"/>
        <v>4.0636813773964331E-4</v>
      </c>
    </row>
    <row r="34" spans="1:13" ht="18" customHeight="1" x14ac:dyDescent="0.4">
      <c r="A34" s="747"/>
      <c r="B34" s="746" t="s">
        <v>424</v>
      </c>
      <c r="C34" s="751">
        <f>'３月（下旬）'!G64-SUMIF('３月下旬'!$B$9:$B$28,'３月下旬'!$B34,'３月下旬'!C$9:C$28)</f>
        <v>1216</v>
      </c>
      <c r="D34" s="750">
        <f>'３月（下旬）'!H64-SUMIF('３月下旬'!$B$9:$B$28,'３月下旬'!$B34,'３月下旬'!D$9:D$28)</f>
        <v>1500</v>
      </c>
      <c r="E34" s="749">
        <f t="shared" si="4"/>
        <v>0.81066666666666665</v>
      </c>
      <c r="F34" s="748">
        <f t="shared" si="5"/>
        <v>-284</v>
      </c>
      <c r="G34" s="751">
        <f>'３月（下旬）'!K64-SUMIF('３月下旬'!$B$9:$B$28,'３月下旬'!$B34,'３月下旬'!G$9:G$28)</f>
        <v>1786</v>
      </c>
      <c r="H34" s="750">
        <f>'３月（下旬）'!L64-SUMIF('３月下旬'!$B$9:$B$28,'３月下旬'!$B34,'３月下旬'!H$9:H$28)</f>
        <v>1852</v>
      </c>
      <c r="I34" s="749">
        <f t="shared" si="6"/>
        <v>0.9643628509719222</v>
      </c>
      <c r="J34" s="748">
        <f t="shared" si="7"/>
        <v>-66</v>
      </c>
      <c r="K34" s="741">
        <f t="shared" si="8"/>
        <v>0.68085106382978722</v>
      </c>
      <c r="L34" s="740">
        <f t="shared" si="8"/>
        <v>0.80993520518358531</v>
      </c>
      <c r="M34" s="739">
        <f t="shared" si="9"/>
        <v>-0.12908414135379809</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4"/>
  <sheetViews>
    <sheetView showGridLines="0" zoomScaleNormal="100" zoomScaleSheetLayoutView="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130" customWidth="1"/>
    <col min="4" max="5" width="11.25" style="58" customWidth="1"/>
    <col min="6" max="7" width="11" style="130" customWidth="1"/>
    <col min="8" max="9" width="11.25" style="58" customWidth="1"/>
    <col min="10" max="11" width="11.25" style="130" customWidth="1"/>
    <col min="12" max="12" width="11.25" style="58"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５月(月間)</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ht="10.5" customHeight="1" x14ac:dyDescent="0.4">
      <c r="A4" s="230"/>
      <c r="B4" s="846" t="s">
        <v>205</v>
      </c>
      <c r="C4" s="847" t="s">
        <v>204</v>
      </c>
      <c r="D4" s="845" t="s">
        <v>144</v>
      </c>
      <c r="E4" s="845"/>
      <c r="F4" s="836" t="s">
        <v>205</v>
      </c>
      <c r="G4" s="836" t="s">
        <v>204</v>
      </c>
      <c r="H4" s="845" t="s">
        <v>144</v>
      </c>
      <c r="I4" s="845"/>
      <c r="J4" s="836" t="s">
        <v>205</v>
      </c>
      <c r="K4" s="836" t="s">
        <v>204</v>
      </c>
      <c r="L4" s="843" t="s">
        <v>142</v>
      </c>
    </row>
    <row r="5" spans="1:12" s="227" customFormat="1" ht="10.5" customHeight="1" x14ac:dyDescent="0.4">
      <c r="A5" s="229"/>
      <c r="B5" s="846"/>
      <c r="C5" s="848"/>
      <c r="D5" s="129" t="s">
        <v>143</v>
      </c>
      <c r="E5" s="228" t="s">
        <v>142</v>
      </c>
      <c r="F5" s="836"/>
      <c r="G5" s="836"/>
      <c r="H5" s="129" t="s">
        <v>143</v>
      </c>
      <c r="I5" s="129" t="s">
        <v>142</v>
      </c>
      <c r="J5" s="836"/>
      <c r="K5" s="836"/>
      <c r="L5" s="844"/>
    </row>
    <row r="6" spans="1:12" s="60" customFormat="1" x14ac:dyDescent="0.4">
      <c r="A6" s="301" t="s">
        <v>168</v>
      </c>
      <c r="B6" s="299">
        <v>436960</v>
      </c>
      <c r="C6" s="299">
        <v>434049</v>
      </c>
      <c r="D6" s="297">
        <v>1.0067066160733005</v>
      </c>
      <c r="E6" s="300">
        <v>2911</v>
      </c>
      <c r="F6" s="299">
        <v>708489</v>
      </c>
      <c r="G6" s="299">
        <v>721947</v>
      </c>
      <c r="H6" s="297">
        <v>0.98135874240075793</v>
      </c>
      <c r="I6" s="298">
        <v>-13458</v>
      </c>
      <c r="J6" s="297">
        <v>0.61674916618324349</v>
      </c>
      <c r="K6" s="297">
        <v>0.60122003415763203</v>
      </c>
      <c r="L6" s="296">
        <v>1.5529132025611458E-2</v>
      </c>
    </row>
    <row r="7" spans="1:12" s="118" customFormat="1" x14ac:dyDescent="0.4">
      <c r="A7" s="119" t="s">
        <v>140</v>
      </c>
      <c r="B7" s="117">
        <v>167814</v>
      </c>
      <c r="C7" s="117">
        <v>170102</v>
      </c>
      <c r="D7" s="226">
        <v>0.98654924692243473</v>
      </c>
      <c r="E7" s="225">
        <v>-2288</v>
      </c>
      <c r="F7" s="224">
        <v>266964</v>
      </c>
      <c r="G7" s="117">
        <v>279323</v>
      </c>
      <c r="H7" s="115">
        <v>0.9557537331333259</v>
      </c>
      <c r="I7" s="116">
        <v>-12359</v>
      </c>
      <c r="J7" s="115">
        <v>0.6286016092057356</v>
      </c>
      <c r="K7" s="115">
        <v>0.60897956845658974</v>
      </c>
      <c r="L7" s="114">
        <v>1.9622040749145864E-2</v>
      </c>
    </row>
    <row r="8" spans="1:12" s="58" customFormat="1" x14ac:dyDescent="0.4">
      <c r="A8" s="85" t="s">
        <v>139</v>
      </c>
      <c r="B8" s="84">
        <v>100390</v>
      </c>
      <c r="C8" s="84">
        <v>115962</v>
      </c>
      <c r="D8" s="82">
        <v>0.86571463065486964</v>
      </c>
      <c r="E8" s="83">
        <v>-15572</v>
      </c>
      <c r="F8" s="84">
        <v>173825</v>
      </c>
      <c r="G8" s="84">
        <v>200744</v>
      </c>
      <c r="H8" s="82">
        <v>0.86590383772366797</v>
      </c>
      <c r="I8" s="83">
        <v>-26919</v>
      </c>
      <c r="J8" s="82">
        <v>0.5775348770314972</v>
      </c>
      <c r="K8" s="82">
        <v>0.57766110070537602</v>
      </c>
      <c r="L8" s="81">
        <v>-1.262236738788225E-4</v>
      </c>
    </row>
    <row r="9" spans="1:12" x14ac:dyDescent="0.4">
      <c r="A9" s="73" t="s">
        <v>107</v>
      </c>
      <c r="B9" s="113">
        <v>83629</v>
      </c>
      <c r="C9" s="105">
        <v>83169</v>
      </c>
      <c r="D9" s="98">
        <v>1.0055309069485026</v>
      </c>
      <c r="E9" s="106">
        <v>460</v>
      </c>
      <c r="F9" s="113">
        <v>154047</v>
      </c>
      <c r="G9" s="105">
        <v>161200</v>
      </c>
      <c r="H9" s="98">
        <v>0.95562655086848636</v>
      </c>
      <c r="I9" s="106">
        <v>-7153</v>
      </c>
      <c r="J9" s="98">
        <v>0.54287977045966496</v>
      </c>
      <c r="K9" s="98">
        <v>0.51593672456575679</v>
      </c>
      <c r="L9" s="120">
        <v>2.6943045893908169E-2</v>
      </c>
    </row>
    <row r="10" spans="1:12" x14ac:dyDescent="0.4">
      <c r="A10" s="74" t="s">
        <v>138</v>
      </c>
      <c r="B10" s="72">
        <v>14420</v>
      </c>
      <c r="C10" s="71">
        <v>14104</v>
      </c>
      <c r="D10" s="69">
        <v>1.0224049914917754</v>
      </c>
      <c r="E10" s="106">
        <v>316</v>
      </c>
      <c r="F10" s="72">
        <v>15500</v>
      </c>
      <c r="G10" s="71">
        <v>15500</v>
      </c>
      <c r="H10" s="69">
        <v>1</v>
      </c>
      <c r="I10" s="70">
        <v>0</v>
      </c>
      <c r="J10" s="69">
        <v>0.93032258064516127</v>
      </c>
      <c r="K10" s="69">
        <v>0.90993548387096779</v>
      </c>
      <c r="L10" s="68">
        <v>2.0387096774193481E-2</v>
      </c>
    </row>
    <row r="11" spans="1:12" s="58" customFormat="1" x14ac:dyDescent="0.4">
      <c r="A11" s="74" t="s">
        <v>105</v>
      </c>
      <c r="B11" s="127"/>
      <c r="C11" s="71">
        <v>16346</v>
      </c>
      <c r="D11" s="69">
        <v>0</v>
      </c>
      <c r="E11" s="106">
        <v>-16346</v>
      </c>
      <c r="F11" s="127"/>
      <c r="G11" s="71">
        <v>19766</v>
      </c>
      <c r="H11" s="69">
        <v>0</v>
      </c>
      <c r="I11" s="70">
        <v>-19766</v>
      </c>
      <c r="J11" s="69" t="e">
        <v>#DIV/0!</v>
      </c>
      <c r="K11" s="69">
        <v>0.82697561469189518</v>
      </c>
      <c r="L11" s="68" t="e">
        <v>#DIV/0!</v>
      </c>
    </row>
    <row r="12" spans="1:12" s="58" customFormat="1" x14ac:dyDescent="0.4">
      <c r="A12" s="74" t="s">
        <v>102</v>
      </c>
      <c r="B12" s="122"/>
      <c r="C12" s="95"/>
      <c r="D12" s="69" t="e">
        <v>#DIV/0!</v>
      </c>
      <c r="E12" s="106">
        <v>0</v>
      </c>
      <c r="F12" s="122"/>
      <c r="G12" s="95"/>
      <c r="H12" s="69" t="e">
        <v>#DIV/0!</v>
      </c>
      <c r="I12" s="70">
        <v>0</v>
      </c>
      <c r="J12" s="69" t="e">
        <v>#DIV/0!</v>
      </c>
      <c r="K12" s="69" t="e">
        <v>#DIV/0!</v>
      </c>
      <c r="L12" s="68" t="e">
        <v>#DIV/0!</v>
      </c>
    </row>
    <row r="13" spans="1:12" s="58" customFormat="1" x14ac:dyDescent="0.4">
      <c r="A13" s="74" t="s">
        <v>103</v>
      </c>
      <c r="B13" s="122"/>
      <c r="C13" s="95"/>
      <c r="D13" s="69" t="e">
        <v>#DIV/0!</v>
      </c>
      <c r="E13" s="106">
        <v>0</v>
      </c>
      <c r="F13" s="122"/>
      <c r="G13" s="95"/>
      <c r="H13" s="69" t="e">
        <v>#DIV/0!</v>
      </c>
      <c r="I13" s="70">
        <v>0</v>
      </c>
      <c r="J13" s="69" t="e">
        <v>#DIV/0!</v>
      </c>
      <c r="K13" s="69" t="e">
        <v>#DIV/0!</v>
      </c>
      <c r="L13" s="68" t="e">
        <v>#DIV/0!</v>
      </c>
    </row>
    <row r="14" spans="1:12" x14ac:dyDescent="0.4">
      <c r="A14" s="80" t="s">
        <v>136</v>
      </c>
      <c r="B14" s="92">
        <v>2341</v>
      </c>
      <c r="C14" s="97">
        <v>2343</v>
      </c>
      <c r="D14" s="89">
        <v>0.99914639351259071</v>
      </c>
      <c r="E14" s="106">
        <v>-2</v>
      </c>
      <c r="F14" s="92">
        <v>4278</v>
      </c>
      <c r="G14" s="97">
        <v>4278</v>
      </c>
      <c r="H14" s="89">
        <v>1</v>
      </c>
      <c r="I14" s="90">
        <v>0</v>
      </c>
      <c r="J14" s="89">
        <v>0.54721832632071066</v>
      </c>
      <c r="K14" s="89">
        <v>0.54768583450210384</v>
      </c>
      <c r="L14" s="88">
        <v>-4.6750818139318362E-4</v>
      </c>
    </row>
    <row r="15" spans="1:12" x14ac:dyDescent="0.4">
      <c r="A15" s="74" t="s">
        <v>135</v>
      </c>
      <c r="B15" s="122"/>
      <c r="C15" s="95"/>
      <c r="D15" s="69" t="e">
        <v>#DIV/0!</v>
      </c>
      <c r="E15" s="106">
        <v>0</v>
      </c>
      <c r="F15" s="122"/>
      <c r="G15" s="95"/>
      <c r="H15" s="69" t="e">
        <v>#DIV/0!</v>
      </c>
      <c r="I15" s="70">
        <v>0</v>
      </c>
      <c r="J15" s="69" t="e">
        <v>#DIV/0!</v>
      </c>
      <c r="K15" s="69" t="e">
        <v>#DIV/0!</v>
      </c>
      <c r="L15" s="68" t="e">
        <v>#DIV/0!</v>
      </c>
    </row>
    <row r="16" spans="1:12" s="58" customFormat="1" x14ac:dyDescent="0.4">
      <c r="A16" s="94" t="s">
        <v>134</v>
      </c>
      <c r="B16" s="122"/>
      <c r="C16" s="95"/>
      <c r="D16" s="69" t="e">
        <v>#DIV/0!</v>
      </c>
      <c r="E16" s="106">
        <v>0</v>
      </c>
      <c r="F16" s="122"/>
      <c r="G16" s="95"/>
      <c r="H16" s="69" t="e">
        <v>#DIV/0!</v>
      </c>
      <c r="I16" s="102">
        <v>0</v>
      </c>
      <c r="J16" s="69" t="e">
        <v>#DIV/0!</v>
      </c>
      <c r="K16" s="69" t="e">
        <v>#DIV/0!</v>
      </c>
      <c r="L16" s="68" t="e">
        <v>#DIV/0!</v>
      </c>
    </row>
    <row r="17" spans="1:12" x14ac:dyDescent="0.4">
      <c r="A17" s="94" t="s">
        <v>133</v>
      </c>
      <c r="B17" s="121"/>
      <c r="C17" s="93"/>
      <c r="D17" s="89" t="e">
        <v>#DIV/0!</v>
      </c>
      <c r="E17" s="183">
        <v>0</v>
      </c>
      <c r="F17" s="121"/>
      <c r="G17" s="93"/>
      <c r="H17" s="89" t="e">
        <v>#DIV/0!</v>
      </c>
      <c r="I17" s="90">
        <v>0</v>
      </c>
      <c r="J17" s="89" t="e">
        <v>#DIV/0!</v>
      </c>
      <c r="K17" s="89" t="e">
        <v>#DIV/0!</v>
      </c>
      <c r="L17" s="88" t="e">
        <v>#DIV/0!</v>
      </c>
    </row>
    <row r="18" spans="1:12" s="58" customFormat="1" x14ac:dyDescent="0.4">
      <c r="A18" s="85" t="s">
        <v>132</v>
      </c>
      <c r="B18" s="84">
        <v>65760</v>
      </c>
      <c r="C18" s="84">
        <v>52640</v>
      </c>
      <c r="D18" s="82">
        <v>1.2492401215805471</v>
      </c>
      <c r="E18" s="83">
        <v>13120</v>
      </c>
      <c r="F18" s="84">
        <v>90380</v>
      </c>
      <c r="G18" s="84">
        <v>76150</v>
      </c>
      <c r="H18" s="82">
        <v>1.1868680236375575</v>
      </c>
      <c r="I18" s="83">
        <v>14230</v>
      </c>
      <c r="J18" s="82">
        <v>0.72759460057534853</v>
      </c>
      <c r="K18" s="82">
        <v>0.69126723571897575</v>
      </c>
      <c r="L18" s="81">
        <v>3.6327364856372779E-2</v>
      </c>
    </row>
    <row r="19" spans="1:12" x14ac:dyDescent="0.4">
      <c r="A19" s="73" t="s">
        <v>131</v>
      </c>
      <c r="B19" s="124"/>
      <c r="C19" s="125"/>
      <c r="D19" s="98" t="e">
        <v>#DIV/0!</v>
      </c>
      <c r="E19" s="106">
        <v>0</v>
      </c>
      <c r="F19" s="124"/>
      <c r="G19" s="125"/>
      <c r="H19" s="98" t="e">
        <v>#DIV/0!</v>
      </c>
      <c r="I19" s="106">
        <v>0</v>
      </c>
      <c r="J19" s="98" t="e">
        <v>#DIV/0!</v>
      </c>
      <c r="K19" s="98" t="e">
        <v>#DIV/0!</v>
      </c>
      <c r="L19" s="120" t="e">
        <v>#DIV/0!</v>
      </c>
    </row>
    <row r="20" spans="1:12" x14ac:dyDescent="0.4">
      <c r="A20" s="74" t="s">
        <v>130</v>
      </c>
      <c r="B20" s="72">
        <v>14372</v>
      </c>
      <c r="C20" s="95"/>
      <c r="D20" s="69" t="e">
        <v>#DIV/0!</v>
      </c>
      <c r="E20" s="106">
        <v>14372</v>
      </c>
      <c r="F20" s="72">
        <v>18135</v>
      </c>
      <c r="G20" s="95"/>
      <c r="H20" s="69" t="e">
        <v>#DIV/0!</v>
      </c>
      <c r="I20" s="70">
        <v>18135</v>
      </c>
      <c r="J20" s="69">
        <v>0.79250068927488282</v>
      </c>
      <c r="K20" s="69" t="e">
        <v>#DIV/0!</v>
      </c>
      <c r="L20" s="68" t="e">
        <v>#DIV/0!</v>
      </c>
    </row>
    <row r="21" spans="1:12" x14ac:dyDescent="0.4">
      <c r="A21" s="74" t="s">
        <v>129</v>
      </c>
      <c r="B21" s="72">
        <v>19271</v>
      </c>
      <c r="C21" s="71">
        <v>17224</v>
      </c>
      <c r="D21" s="69">
        <v>1.1188457965629355</v>
      </c>
      <c r="E21" s="106">
        <v>2047</v>
      </c>
      <c r="F21" s="72">
        <v>27115</v>
      </c>
      <c r="G21" s="71">
        <v>26970</v>
      </c>
      <c r="H21" s="69">
        <v>1.0053763440860215</v>
      </c>
      <c r="I21" s="70">
        <v>145</v>
      </c>
      <c r="J21" s="69">
        <v>0.71071362714364739</v>
      </c>
      <c r="K21" s="69">
        <v>0.63863552094920284</v>
      </c>
      <c r="L21" s="68">
        <v>7.2078106194444547E-2</v>
      </c>
    </row>
    <row r="22" spans="1:12" x14ac:dyDescent="0.4">
      <c r="A22" s="74" t="s">
        <v>128</v>
      </c>
      <c r="B22" s="72">
        <v>6500</v>
      </c>
      <c r="C22" s="71">
        <v>5697</v>
      </c>
      <c r="D22" s="69">
        <v>1.1409513779182026</v>
      </c>
      <c r="E22" s="106">
        <v>803</v>
      </c>
      <c r="F22" s="72">
        <v>8855</v>
      </c>
      <c r="G22" s="71">
        <v>9380</v>
      </c>
      <c r="H22" s="69">
        <v>0.94402985074626866</v>
      </c>
      <c r="I22" s="70">
        <v>-525</v>
      </c>
      <c r="J22" s="69">
        <v>0.73404856013551667</v>
      </c>
      <c r="K22" s="69">
        <v>0.60735607675906178</v>
      </c>
      <c r="L22" s="68">
        <v>0.12669248337645489</v>
      </c>
    </row>
    <row r="23" spans="1:12" x14ac:dyDescent="0.4">
      <c r="A23" s="74" t="s">
        <v>127</v>
      </c>
      <c r="B23" s="92">
        <v>3334</v>
      </c>
      <c r="C23" s="97">
        <v>3088</v>
      </c>
      <c r="D23" s="89">
        <v>1.0796632124352332</v>
      </c>
      <c r="E23" s="106">
        <v>246</v>
      </c>
      <c r="F23" s="92">
        <v>4495</v>
      </c>
      <c r="G23" s="97">
        <v>4620</v>
      </c>
      <c r="H23" s="89">
        <v>0.97294372294372289</v>
      </c>
      <c r="I23" s="90">
        <v>-125</v>
      </c>
      <c r="J23" s="89">
        <v>0.74171301446051163</v>
      </c>
      <c r="K23" s="89">
        <v>0.66839826839826844</v>
      </c>
      <c r="L23" s="88">
        <v>7.3314746062243197E-2</v>
      </c>
    </row>
    <row r="24" spans="1:12" x14ac:dyDescent="0.4">
      <c r="A24" s="94" t="s">
        <v>126</v>
      </c>
      <c r="B24" s="72"/>
      <c r="C24" s="95"/>
      <c r="D24" s="69" t="e">
        <v>#DIV/0!</v>
      </c>
      <c r="E24" s="106">
        <v>0</v>
      </c>
      <c r="F24" s="72"/>
      <c r="G24" s="95"/>
      <c r="H24" s="69" t="e">
        <v>#DIV/0!</v>
      </c>
      <c r="I24" s="70">
        <v>0</v>
      </c>
      <c r="J24" s="69" t="e">
        <v>#DIV/0!</v>
      </c>
      <c r="K24" s="69" t="e">
        <v>#DIV/0!</v>
      </c>
      <c r="L24" s="68" t="e">
        <v>#DIV/0!</v>
      </c>
    </row>
    <row r="25" spans="1:12" x14ac:dyDescent="0.4">
      <c r="A25" s="94" t="s">
        <v>125</v>
      </c>
      <c r="B25" s="72">
        <v>2840</v>
      </c>
      <c r="C25" s="71">
        <v>3043</v>
      </c>
      <c r="D25" s="69">
        <v>0.93328951692408813</v>
      </c>
      <c r="E25" s="106">
        <v>-203</v>
      </c>
      <c r="F25" s="72">
        <v>4505</v>
      </c>
      <c r="G25" s="71">
        <v>4575</v>
      </c>
      <c r="H25" s="69">
        <v>0.98469945355191257</v>
      </c>
      <c r="I25" s="70">
        <v>-70</v>
      </c>
      <c r="J25" s="69">
        <v>0.63041065482796887</v>
      </c>
      <c r="K25" s="69">
        <v>0.66513661202185792</v>
      </c>
      <c r="L25" s="68">
        <v>-3.4725957193889045E-2</v>
      </c>
    </row>
    <row r="26" spans="1:12" s="58" customFormat="1" x14ac:dyDescent="0.4">
      <c r="A26" s="94" t="s">
        <v>124</v>
      </c>
      <c r="B26" s="122"/>
      <c r="C26" s="95"/>
      <c r="D26" s="69" t="e">
        <v>#DIV/0!</v>
      </c>
      <c r="E26" s="70">
        <v>0</v>
      </c>
      <c r="F26" s="122"/>
      <c r="G26" s="95"/>
      <c r="H26" s="69" t="e">
        <v>#DIV/0!</v>
      </c>
      <c r="I26" s="70">
        <v>0</v>
      </c>
      <c r="J26" s="69" t="e">
        <v>#DIV/0!</v>
      </c>
      <c r="K26" s="69" t="e">
        <v>#DIV/0!</v>
      </c>
      <c r="L26" s="68" t="e">
        <v>#DIV/0!</v>
      </c>
    </row>
    <row r="27" spans="1:12" x14ac:dyDescent="0.4">
      <c r="A27" s="74" t="s">
        <v>123</v>
      </c>
      <c r="B27" s="122"/>
      <c r="C27" s="95"/>
      <c r="D27" s="69" t="e">
        <v>#DIV/0!</v>
      </c>
      <c r="E27" s="106">
        <v>0</v>
      </c>
      <c r="F27" s="122"/>
      <c r="G27" s="95"/>
      <c r="H27" s="69" t="e">
        <v>#DIV/0!</v>
      </c>
      <c r="I27" s="70">
        <v>0</v>
      </c>
      <c r="J27" s="69" t="e">
        <v>#DIV/0!</v>
      </c>
      <c r="K27" s="69" t="e">
        <v>#DIV/0!</v>
      </c>
      <c r="L27" s="68" t="e">
        <v>#DIV/0!</v>
      </c>
    </row>
    <row r="28" spans="1:12" x14ac:dyDescent="0.4">
      <c r="A28" s="74" t="s">
        <v>122</v>
      </c>
      <c r="B28" s="122"/>
      <c r="C28" s="95"/>
      <c r="D28" s="69" t="e">
        <v>#DIV/0!</v>
      </c>
      <c r="E28" s="106">
        <v>0</v>
      </c>
      <c r="F28" s="122"/>
      <c r="G28" s="9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89" t="e">
        <v>#DIV/0!</v>
      </c>
      <c r="E30" s="106">
        <v>0</v>
      </c>
      <c r="F30" s="121"/>
      <c r="G30" s="93"/>
      <c r="H30" s="89" t="e">
        <v>#DIV/0!</v>
      </c>
      <c r="I30" s="90">
        <v>0</v>
      </c>
      <c r="J30" s="89" t="e">
        <v>#DIV/0!</v>
      </c>
      <c r="K30" s="89" t="e">
        <v>#DIV/0!</v>
      </c>
      <c r="L30" s="88" t="e">
        <v>#DIV/0!</v>
      </c>
    </row>
    <row r="31" spans="1:12" x14ac:dyDescent="0.4">
      <c r="A31" s="94" t="s">
        <v>119</v>
      </c>
      <c r="B31" s="122"/>
      <c r="C31" s="95"/>
      <c r="D31" s="69" t="e">
        <v>#DIV/0!</v>
      </c>
      <c r="E31" s="106">
        <v>0</v>
      </c>
      <c r="F31" s="122"/>
      <c r="G31" s="95"/>
      <c r="H31" s="69" t="e">
        <v>#DIV/0!</v>
      </c>
      <c r="I31" s="70">
        <v>0</v>
      </c>
      <c r="J31" s="69" t="e">
        <v>#DIV/0!</v>
      </c>
      <c r="K31" s="69" t="e">
        <v>#DIV/0!</v>
      </c>
      <c r="L31" s="68" t="e">
        <v>#DIV/0!</v>
      </c>
    </row>
    <row r="32" spans="1:12" x14ac:dyDescent="0.4">
      <c r="A32" s="74" t="s">
        <v>118</v>
      </c>
      <c r="B32" s="72">
        <v>3986</v>
      </c>
      <c r="C32" s="71">
        <v>7176</v>
      </c>
      <c r="D32" s="69">
        <v>0.55546265328874023</v>
      </c>
      <c r="E32" s="106">
        <v>-3190</v>
      </c>
      <c r="F32" s="72">
        <v>4640</v>
      </c>
      <c r="G32" s="71">
        <v>8160</v>
      </c>
      <c r="H32" s="69">
        <v>0.56862745098039214</v>
      </c>
      <c r="I32" s="70">
        <v>-3520</v>
      </c>
      <c r="J32" s="69">
        <v>0.85905172413793107</v>
      </c>
      <c r="K32" s="69">
        <v>0.87941176470588234</v>
      </c>
      <c r="L32" s="68">
        <v>-2.0360040567951265E-2</v>
      </c>
    </row>
    <row r="33" spans="1:12" x14ac:dyDescent="0.4">
      <c r="A33" s="94" t="s">
        <v>117</v>
      </c>
      <c r="B33" s="121"/>
      <c r="C33" s="93"/>
      <c r="D33" s="89" t="e">
        <v>#DIV/0!</v>
      </c>
      <c r="E33" s="106">
        <v>0</v>
      </c>
      <c r="F33" s="121"/>
      <c r="G33" s="93"/>
      <c r="H33" s="89" t="e">
        <v>#DIV/0!</v>
      </c>
      <c r="I33" s="90">
        <v>0</v>
      </c>
      <c r="J33" s="89" t="e">
        <v>#DIV/0!</v>
      </c>
      <c r="K33" s="89" t="e">
        <v>#DIV/0!</v>
      </c>
      <c r="L33" s="88" t="e">
        <v>#DIV/0!</v>
      </c>
    </row>
    <row r="34" spans="1:12" x14ac:dyDescent="0.4">
      <c r="A34" s="94" t="s">
        <v>116</v>
      </c>
      <c r="B34" s="92">
        <v>1989</v>
      </c>
      <c r="C34" s="97">
        <v>3170</v>
      </c>
      <c r="D34" s="89">
        <v>0.62744479495268135</v>
      </c>
      <c r="E34" s="106">
        <v>-1181</v>
      </c>
      <c r="F34" s="92">
        <v>4495</v>
      </c>
      <c r="G34" s="97">
        <v>4495</v>
      </c>
      <c r="H34" s="89">
        <v>1</v>
      </c>
      <c r="I34" s="90">
        <v>0</v>
      </c>
      <c r="J34" s="89">
        <v>0.44249165739710788</v>
      </c>
      <c r="K34" s="89">
        <v>0.70522803114571742</v>
      </c>
      <c r="L34" s="88">
        <v>-0.26273637374860953</v>
      </c>
    </row>
    <row r="35" spans="1:12" x14ac:dyDescent="0.4">
      <c r="A35" s="74" t="s">
        <v>115</v>
      </c>
      <c r="B35" s="122"/>
      <c r="C35" s="95"/>
      <c r="D35" s="69" t="e">
        <v>#DIV/0!</v>
      </c>
      <c r="E35" s="106">
        <v>0</v>
      </c>
      <c r="F35" s="122"/>
      <c r="G35" s="95"/>
      <c r="H35" s="69" t="e">
        <v>#DIV/0!</v>
      </c>
      <c r="I35" s="70">
        <v>0</v>
      </c>
      <c r="J35" s="69" t="e">
        <v>#DIV/0!</v>
      </c>
      <c r="K35" s="69" t="e">
        <v>#DIV/0!</v>
      </c>
      <c r="L35" s="68" t="e">
        <v>#DIV/0!</v>
      </c>
    </row>
    <row r="36" spans="1:12" x14ac:dyDescent="0.4">
      <c r="A36" s="94" t="s">
        <v>114</v>
      </c>
      <c r="B36" s="121"/>
      <c r="C36" s="93"/>
      <c r="D36" s="89" t="e">
        <v>#DIV/0!</v>
      </c>
      <c r="E36" s="106">
        <v>0</v>
      </c>
      <c r="F36" s="121"/>
      <c r="G36" s="93"/>
      <c r="H36" s="89" t="e">
        <v>#DIV/0!</v>
      </c>
      <c r="I36" s="90">
        <v>0</v>
      </c>
      <c r="J36" s="89" t="e">
        <v>#DIV/0!</v>
      </c>
      <c r="K36" s="89" t="e">
        <v>#DIV/0!</v>
      </c>
      <c r="L36" s="88" t="e">
        <v>#DIV/0!</v>
      </c>
    </row>
    <row r="37" spans="1:12" x14ac:dyDescent="0.4">
      <c r="A37" s="67" t="s">
        <v>113</v>
      </c>
      <c r="B37" s="66">
        <v>13468</v>
      </c>
      <c r="C37" s="65">
        <v>13242</v>
      </c>
      <c r="D37" s="89">
        <v>1.0170669083220056</v>
      </c>
      <c r="E37" s="183">
        <v>226</v>
      </c>
      <c r="F37" s="66">
        <v>18140</v>
      </c>
      <c r="G37" s="65">
        <v>17950</v>
      </c>
      <c r="H37" s="89">
        <v>1.0105849582172701</v>
      </c>
      <c r="I37" s="90">
        <v>190</v>
      </c>
      <c r="J37" s="89">
        <v>0.74244762954796029</v>
      </c>
      <c r="K37" s="89">
        <v>0.73771587743732592</v>
      </c>
      <c r="L37" s="88">
        <v>4.7317521106343685E-3</v>
      </c>
    </row>
    <row r="38" spans="1:12" s="58" customFormat="1" x14ac:dyDescent="0.4">
      <c r="A38" s="85" t="s">
        <v>112</v>
      </c>
      <c r="B38" s="84">
        <v>1664</v>
      </c>
      <c r="C38" s="84">
        <v>1500</v>
      </c>
      <c r="D38" s="82">
        <v>1.1093333333333333</v>
      </c>
      <c r="E38" s="83">
        <v>164</v>
      </c>
      <c r="F38" s="84">
        <v>2759</v>
      </c>
      <c r="G38" s="84">
        <v>2429</v>
      </c>
      <c r="H38" s="82">
        <v>1.1358583779333058</v>
      </c>
      <c r="I38" s="83">
        <v>330</v>
      </c>
      <c r="J38" s="82">
        <v>0.60311707140268211</v>
      </c>
      <c r="K38" s="82">
        <v>0.61753808151502676</v>
      </c>
      <c r="L38" s="81">
        <v>-1.4421010112344645E-2</v>
      </c>
    </row>
    <row r="39" spans="1:12" x14ac:dyDescent="0.4">
      <c r="A39" s="73" t="s">
        <v>111</v>
      </c>
      <c r="B39" s="113">
        <v>997</v>
      </c>
      <c r="C39" s="105">
        <v>870</v>
      </c>
      <c r="D39" s="98">
        <v>1.1459770114942529</v>
      </c>
      <c r="E39" s="106">
        <v>127</v>
      </c>
      <c r="F39" s="113">
        <v>1528</v>
      </c>
      <c r="G39" s="105">
        <v>1220</v>
      </c>
      <c r="H39" s="98">
        <v>1.2524590163934426</v>
      </c>
      <c r="I39" s="106">
        <v>308</v>
      </c>
      <c r="J39" s="98">
        <v>0.65248691099476441</v>
      </c>
      <c r="K39" s="98">
        <v>0.71311475409836067</v>
      </c>
      <c r="L39" s="120">
        <v>-6.0627843103596257E-2</v>
      </c>
    </row>
    <row r="40" spans="1:12" x14ac:dyDescent="0.4">
      <c r="A40" s="74" t="s">
        <v>110</v>
      </c>
      <c r="B40" s="72">
        <v>667</v>
      </c>
      <c r="C40" s="71">
        <v>630</v>
      </c>
      <c r="D40" s="69">
        <v>1.0587301587301587</v>
      </c>
      <c r="E40" s="183">
        <v>37</v>
      </c>
      <c r="F40" s="72">
        <v>1231</v>
      </c>
      <c r="G40" s="71">
        <v>1209</v>
      </c>
      <c r="H40" s="69">
        <v>1.0181968569065343</v>
      </c>
      <c r="I40" s="70">
        <v>22</v>
      </c>
      <c r="J40" s="69">
        <v>0.5418359057676686</v>
      </c>
      <c r="K40" s="69">
        <v>0.52109181141439209</v>
      </c>
      <c r="L40" s="68">
        <v>2.074409435327651E-2</v>
      </c>
    </row>
    <row r="41" spans="1:12" s="118" customFormat="1" x14ac:dyDescent="0.4">
      <c r="A41" s="119" t="s">
        <v>109</v>
      </c>
      <c r="B41" s="117">
        <v>224130</v>
      </c>
      <c r="C41" s="117">
        <v>213334</v>
      </c>
      <c r="D41" s="115">
        <v>1.050606091855963</v>
      </c>
      <c r="E41" s="83">
        <v>10796</v>
      </c>
      <c r="F41" s="117">
        <v>361917</v>
      </c>
      <c r="G41" s="117">
        <v>349810</v>
      </c>
      <c r="H41" s="115">
        <v>1.0346102169749292</v>
      </c>
      <c r="I41" s="116">
        <v>12107</v>
      </c>
      <c r="J41" s="115">
        <v>0.61928563731463293</v>
      </c>
      <c r="K41" s="115">
        <v>0.60985677939452843</v>
      </c>
      <c r="L41" s="114">
        <v>9.4288579201045053E-3</v>
      </c>
    </row>
    <row r="42" spans="1:12" s="60" customFormat="1" x14ac:dyDescent="0.4">
      <c r="A42" s="85" t="s">
        <v>108</v>
      </c>
      <c r="B42" s="117">
        <v>222135</v>
      </c>
      <c r="C42" s="117">
        <v>210066</v>
      </c>
      <c r="D42" s="115">
        <v>1.057453371797435</v>
      </c>
      <c r="E42" s="83">
        <v>12069</v>
      </c>
      <c r="F42" s="117">
        <v>358372</v>
      </c>
      <c r="G42" s="117">
        <v>344575</v>
      </c>
      <c r="H42" s="115">
        <v>1.0400406297613001</v>
      </c>
      <c r="I42" s="116">
        <v>13797</v>
      </c>
      <c r="J42" s="115">
        <v>0.6198447423347806</v>
      </c>
      <c r="K42" s="115">
        <v>0.60963795980555757</v>
      </c>
      <c r="L42" s="114">
        <v>1.0206782529223024E-2</v>
      </c>
    </row>
    <row r="43" spans="1:12" x14ac:dyDescent="0.4">
      <c r="A43" s="74" t="s">
        <v>107</v>
      </c>
      <c r="B43" s="72">
        <v>68580</v>
      </c>
      <c r="C43" s="71">
        <v>71511</v>
      </c>
      <c r="D43" s="76">
        <v>0.95901329865335405</v>
      </c>
      <c r="E43" s="106">
        <v>-2931</v>
      </c>
      <c r="F43" s="72">
        <v>121260</v>
      </c>
      <c r="G43" s="78">
        <v>123780</v>
      </c>
      <c r="H43" s="89">
        <v>0.9796412990790111</v>
      </c>
      <c r="I43" s="70">
        <v>-2520</v>
      </c>
      <c r="J43" s="69">
        <v>0.56556160316674908</v>
      </c>
      <c r="K43" s="69">
        <v>0.57772661173048956</v>
      </c>
      <c r="L43" s="68">
        <v>-1.2165008563740476E-2</v>
      </c>
    </row>
    <row r="44" spans="1:12" x14ac:dyDescent="0.4">
      <c r="A44" s="74" t="s">
        <v>106</v>
      </c>
      <c r="B44" s="72">
        <v>14217</v>
      </c>
      <c r="C44" s="71">
        <v>13995</v>
      </c>
      <c r="D44" s="98">
        <v>1.0158628081457663</v>
      </c>
      <c r="E44" s="106">
        <v>222</v>
      </c>
      <c r="F44" s="72">
        <v>15934</v>
      </c>
      <c r="G44" s="71">
        <v>15934</v>
      </c>
      <c r="H44" s="89">
        <v>1</v>
      </c>
      <c r="I44" s="70">
        <v>0</v>
      </c>
      <c r="J44" s="69">
        <v>0.89224300238483745</v>
      </c>
      <c r="K44" s="69">
        <v>0.87831053094012801</v>
      </c>
      <c r="L44" s="68">
        <v>1.3932471444709438E-2</v>
      </c>
    </row>
    <row r="45" spans="1:12" x14ac:dyDescent="0.4">
      <c r="A45" s="94" t="s">
        <v>105</v>
      </c>
      <c r="B45" s="72">
        <v>24861</v>
      </c>
      <c r="C45" s="71">
        <v>26989</v>
      </c>
      <c r="D45" s="98">
        <v>0.92115306235873873</v>
      </c>
      <c r="E45" s="106">
        <v>-2128</v>
      </c>
      <c r="F45" s="72">
        <v>32411</v>
      </c>
      <c r="G45" s="71">
        <v>39321</v>
      </c>
      <c r="H45" s="89">
        <v>0.8242669311563795</v>
      </c>
      <c r="I45" s="70">
        <v>-6910</v>
      </c>
      <c r="J45" s="69">
        <v>0.7670543951127704</v>
      </c>
      <c r="K45" s="69">
        <v>0.68637623661656622</v>
      </c>
      <c r="L45" s="68">
        <v>8.0678158496204189E-2</v>
      </c>
    </row>
    <row r="46" spans="1:12" x14ac:dyDescent="0.4">
      <c r="A46" s="94" t="s">
        <v>104</v>
      </c>
      <c r="B46" s="72">
        <v>12934</v>
      </c>
      <c r="C46" s="71">
        <v>13167</v>
      </c>
      <c r="D46" s="98">
        <v>0.98230424546214024</v>
      </c>
      <c r="E46" s="106">
        <v>-233</v>
      </c>
      <c r="F46" s="72">
        <v>24921</v>
      </c>
      <c r="G46" s="71">
        <v>23079</v>
      </c>
      <c r="H46" s="89">
        <v>1.0798128168464838</v>
      </c>
      <c r="I46" s="70">
        <v>1842</v>
      </c>
      <c r="J46" s="69">
        <v>0.51900004012680068</v>
      </c>
      <c r="K46" s="69">
        <v>0.57051865332120111</v>
      </c>
      <c r="L46" s="68">
        <v>-5.1518613194400431E-2</v>
      </c>
    </row>
    <row r="47" spans="1:12" x14ac:dyDescent="0.4">
      <c r="A47" s="74" t="s">
        <v>103</v>
      </c>
      <c r="B47" s="72">
        <v>14171</v>
      </c>
      <c r="C47" s="71">
        <v>16587</v>
      </c>
      <c r="D47" s="98">
        <v>0.85434376318803884</v>
      </c>
      <c r="E47" s="106">
        <v>-2416</v>
      </c>
      <c r="F47" s="72">
        <v>20505</v>
      </c>
      <c r="G47" s="223">
        <v>26769</v>
      </c>
      <c r="H47" s="89">
        <v>0.76599798274123054</v>
      </c>
      <c r="I47" s="70">
        <v>-6264</v>
      </c>
      <c r="J47" s="69">
        <v>0.69109973177273831</v>
      </c>
      <c r="K47" s="69">
        <v>0.61963465202286228</v>
      </c>
      <c r="L47" s="68">
        <v>7.1465079749876037E-2</v>
      </c>
    </row>
    <row r="48" spans="1:12" x14ac:dyDescent="0.4">
      <c r="A48" s="74" t="s">
        <v>102</v>
      </c>
      <c r="B48" s="72">
        <v>29484</v>
      </c>
      <c r="C48" s="71">
        <v>27874</v>
      </c>
      <c r="D48" s="98">
        <v>1.0577599196383727</v>
      </c>
      <c r="E48" s="106">
        <v>1610</v>
      </c>
      <c r="F48" s="72">
        <v>43395</v>
      </c>
      <c r="G48" s="71">
        <v>44499</v>
      </c>
      <c r="H48" s="89">
        <v>0.97519045371806112</v>
      </c>
      <c r="I48" s="70">
        <v>-1104</v>
      </c>
      <c r="J48" s="69">
        <v>0.67943311441410303</v>
      </c>
      <c r="K48" s="69">
        <v>0.62639609878873681</v>
      </c>
      <c r="L48" s="68">
        <v>5.3037015625366224E-2</v>
      </c>
    </row>
    <row r="49" spans="1:12" x14ac:dyDescent="0.4">
      <c r="A49" s="74" t="s">
        <v>101</v>
      </c>
      <c r="B49" s="72">
        <v>4799</v>
      </c>
      <c r="C49" s="71">
        <v>4618</v>
      </c>
      <c r="D49" s="98">
        <v>1.0391944564746645</v>
      </c>
      <c r="E49" s="106">
        <v>181</v>
      </c>
      <c r="F49" s="72">
        <v>8370</v>
      </c>
      <c r="G49" s="71">
        <v>9449</v>
      </c>
      <c r="H49" s="89">
        <v>0.88580802201291142</v>
      </c>
      <c r="I49" s="70">
        <v>-1079</v>
      </c>
      <c r="J49" s="69">
        <v>0.57335722819593782</v>
      </c>
      <c r="K49" s="69">
        <v>0.48872896602815113</v>
      </c>
      <c r="L49" s="68">
        <v>8.4628262167786683E-2</v>
      </c>
    </row>
    <row r="50" spans="1:12" x14ac:dyDescent="0.4">
      <c r="A50" s="74" t="s">
        <v>100</v>
      </c>
      <c r="B50" s="72">
        <v>3115</v>
      </c>
      <c r="C50" s="71"/>
      <c r="D50" s="98" t="e">
        <v>#DIV/0!</v>
      </c>
      <c r="E50" s="106">
        <v>3115</v>
      </c>
      <c r="F50" s="72">
        <v>5381</v>
      </c>
      <c r="G50" s="71"/>
      <c r="H50" s="89" t="e">
        <v>#DIV/0!</v>
      </c>
      <c r="I50" s="70">
        <v>5381</v>
      </c>
      <c r="J50" s="69">
        <v>0.57888868240104074</v>
      </c>
      <c r="K50" s="69" t="e">
        <v>#DIV/0!</v>
      </c>
      <c r="L50" s="68" t="e">
        <v>#DIV/0!</v>
      </c>
    </row>
    <row r="51" spans="1:12" x14ac:dyDescent="0.4">
      <c r="A51" s="74" t="s">
        <v>99</v>
      </c>
      <c r="B51" s="72">
        <v>4965</v>
      </c>
      <c r="C51" s="71">
        <v>4731</v>
      </c>
      <c r="D51" s="98">
        <v>1.0494610019023463</v>
      </c>
      <c r="E51" s="106">
        <v>234</v>
      </c>
      <c r="F51" s="72">
        <v>8503</v>
      </c>
      <c r="G51" s="222">
        <v>8005</v>
      </c>
      <c r="H51" s="89">
        <v>1.0622111180512179</v>
      </c>
      <c r="I51" s="70">
        <v>498</v>
      </c>
      <c r="J51" s="69">
        <v>0.58391156062566152</v>
      </c>
      <c r="K51" s="69">
        <v>0.59100562148657088</v>
      </c>
      <c r="L51" s="68">
        <v>-7.0940608609093569E-3</v>
      </c>
    </row>
    <row r="52" spans="1:12" s="58" customFormat="1" x14ac:dyDescent="0.4">
      <c r="A52" s="74" t="s">
        <v>98</v>
      </c>
      <c r="B52" s="72">
        <v>1869</v>
      </c>
      <c r="C52" s="71">
        <v>1869</v>
      </c>
      <c r="D52" s="98">
        <v>1</v>
      </c>
      <c r="E52" s="106">
        <v>0</v>
      </c>
      <c r="F52" s="72">
        <v>3946</v>
      </c>
      <c r="G52" s="71">
        <v>3901</v>
      </c>
      <c r="H52" s="89">
        <v>1.0115355037169957</v>
      </c>
      <c r="I52" s="70">
        <v>45</v>
      </c>
      <c r="J52" s="69">
        <v>0.47364419665484037</v>
      </c>
      <c r="K52" s="69">
        <v>0.47910792104588568</v>
      </c>
      <c r="L52" s="68">
        <v>-5.4637243910453104E-3</v>
      </c>
    </row>
    <row r="53" spans="1:12" x14ac:dyDescent="0.4">
      <c r="A53" s="74" t="s">
        <v>97</v>
      </c>
      <c r="B53" s="72">
        <v>2451</v>
      </c>
      <c r="C53" s="71">
        <v>2047</v>
      </c>
      <c r="D53" s="98">
        <v>1.1973619931607231</v>
      </c>
      <c r="E53" s="106">
        <v>404</v>
      </c>
      <c r="F53" s="72">
        <v>5400</v>
      </c>
      <c r="G53" s="97">
        <v>3720</v>
      </c>
      <c r="H53" s="89">
        <v>1.4516129032258065</v>
      </c>
      <c r="I53" s="70">
        <v>1680</v>
      </c>
      <c r="J53" s="69">
        <v>0.4538888888888889</v>
      </c>
      <c r="K53" s="69">
        <v>0.5502688172043011</v>
      </c>
      <c r="L53" s="68">
        <v>-9.63799283154122E-2</v>
      </c>
    </row>
    <row r="54" spans="1:12" x14ac:dyDescent="0.4">
      <c r="A54" s="74" t="s">
        <v>96</v>
      </c>
      <c r="B54" s="72">
        <v>4883</v>
      </c>
      <c r="C54" s="71">
        <v>5582</v>
      </c>
      <c r="D54" s="98">
        <v>0.87477606592619128</v>
      </c>
      <c r="E54" s="106">
        <v>-699</v>
      </c>
      <c r="F54" s="72">
        <v>8368</v>
      </c>
      <c r="G54" s="97">
        <v>10292</v>
      </c>
      <c r="H54" s="89">
        <v>0.81305868635833656</v>
      </c>
      <c r="I54" s="70">
        <v>-1924</v>
      </c>
      <c r="J54" s="69">
        <v>0.58353250478011476</v>
      </c>
      <c r="K54" s="69">
        <v>0.54236300038865137</v>
      </c>
      <c r="L54" s="68">
        <v>4.1169504391463385E-2</v>
      </c>
    </row>
    <row r="55" spans="1:12" x14ac:dyDescent="0.4">
      <c r="A55" s="74" t="s">
        <v>95</v>
      </c>
      <c r="B55" s="72">
        <v>7119</v>
      </c>
      <c r="C55" s="71">
        <v>7116</v>
      </c>
      <c r="D55" s="98">
        <v>1.0004215851602023</v>
      </c>
      <c r="E55" s="106">
        <v>3</v>
      </c>
      <c r="F55" s="72">
        <v>8370</v>
      </c>
      <c r="G55" s="71">
        <v>8369</v>
      </c>
      <c r="H55" s="69">
        <v>1.0001194885888398</v>
      </c>
      <c r="I55" s="70">
        <v>1</v>
      </c>
      <c r="J55" s="69">
        <v>0.85053763440860219</v>
      </c>
      <c r="K55" s="69">
        <v>0.85028079818377345</v>
      </c>
      <c r="L55" s="68">
        <v>2.5683622482874924E-4</v>
      </c>
    </row>
    <row r="56" spans="1:12" x14ac:dyDescent="0.4">
      <c r="A56" s="74" t="s">
        <v>94</v>
      </c>
      <c r="B56" s="72">
        <v>2600</v>
      </c>
      <c r="C56" s="71">
        <v>2318</v>
      </c>
      <c r="D56" s="98">
        <v>1.1216566005176876</v>
      </c>
      <c r="E56" s="106">
        <v>282</v>
      </c>
      <c r="F56" s="72">
        <v>5447</v>
      </c>
      <c r="G56" s="71">
        <v>3726</v>
      </c>
      <c r="H56" s="69">
        <v>1.4618894256575417</v>
      </c>
      <c r="I56" s="70">
        <v>1721</v>
      </c>
      <c r="J56" s="69">
        <v>0.47732696897374699</v>
      </c>
      <c r="K56" s="69">
        <v>0.62211486849168007</v>
      </c>
      <c r="L56" s="68">
        <v>-0.14478789951793308</v>
      </c>
    </row>
    <row r="57" spans="1:12" x14ac:dyDescent="0.4">
      <c r="A57" s="94" t="s">
        <v>93</v>
      </c>
      <c r="B57" s="72">
        <v>2745</v>
      </c>
      <c r="C57" s="71">
        <v>1922</v>
      </c>
      <c r="D57" s="98">
        <v>1.4281997918834548</v>
      </c>
      <c r="E57" s="106">
        <v>823</v>
      </c>
      <c r="F57" s="72">
        <v>5145</v>
      </c>
      <c r="G57" s="71">
        <v>3720</v>
      </c>
      <c r="H57" s="89">
        <v>1.3830645161290323</v>
      </c>
      <c r="I57" s="70">
        <v>1425</v>
      </c>
      <c r="J57" s="69">
        <v>0.53352769679300294</v>
      </c>
      <c r="K57" s="89">
        <v>0.51666666666666672</v>
      </c>
      <c r="L57" s="88">
        <v>1.6861030126336218E-2</v>
      </c>
    </row>
    <row r="58" spans="1:12" x14ac:dyDescent="0.4">
      <c r="A58" s="74" t="s">
        <v>92</v>
      </c>
      <c r="B58" s="72">
        <v>1832</v>
      </c>
      <c r="C58" s="71">
        <v>1379</v>
      </c>
      <c r="D58" s="98">
        <v>1.3284989122552575</v>
      </c>
      <c r="E58" s="106">
        <v>453</v>
      </c>
      <c r="F58" s="72">
        <v>5280</v>
      </c>
      <c r="G58" s="71">
        <v>3719</v>
      </c>
      <c r="H58" s="69">
        <v>1.4197364883033072</v>
      </c>
      <c r="I58" s="70">
        <v>1561</v>
      </c>
      <c r="J58" s="69">
        <v>0.34696969696969698</v>
      </c>
      <c r="K58" s="69">
        <v>0.37079860177467061</v>
      </c>
      <c r="L58" s="68">
        <v>-2.3828904804973627E-2</v>
      </c>
    </row>
    <row r="59" spans="1:12" x14ac:dyDescent="0.4">
      <c r="A59" s="74" t="s">
        <v>91</v>
      </c>
      <c r="B59" s="72">
        <v>1771</v>
      </c>
      <c r="C59" s="71">
        <v>2276</v>
      </c>
      <c r="D59" s="98">
        <v>0.77811950790861162</v>
      </c>
      <c r="E59" s="106">
        <v>-505</v>
      </c>
      <c r="F59" s="72">
        <v>3720</v>
      </c>
      <c r="G59" s="71">
        <v>3710</v>
      </c>
      <c r="H59" s="69">
        <v>1.0026954177897573</v>
      </c>
      <c r="I59" s="70">
        <v>10</v>
      </c>
      <c r="J59" s="69">
        <v>0.4760752688172043</v>
      </c>
      <c r="K59" s="69">
        <v>0.61347708894878705</v>
      </c>
      <c r="L59" s="68">
        <v>-0.13740182013158275</v>
      </c>
    </row>
    <row r="60" spans="1:12" x14ac:dyDescent="0.4">
      <c r="A60" s="74" t="s">
        <v>90</v>
      </c>
      <c r="B60" s="72">
        <v>6552</v>
      </c>
      <c r="C60" s="71">
        <v>6085</v>
      </c>
      <c r="D60" s="98">
        <v>1.0767460969597371</v>
      </c>
      <c r="E60" s="106">
        <v>467</v>
      </c>
      <c r="F60" s="72">
        <v>13054</v>
      </c>
      <c r="G60" s="71">
        <v>12582</v>
      </c>
      <c r="H60" s="69">
        <v>1.0375139087585439</v>
      </c>
      <c r="I60" s="70">
        <v>472</v>
      </c>
      <c r="J60" s="69">
        <v>0.50191512180174658</v>
      </c>
      <c r="K60" s="69">
        <v>0.48362740422826261</v>
      </c>
      <c r="L60" s="68">
        <v>1.8287717573483964E-2</v>
      </c>
    </row>
    <row r="61" spans="1:12" s="58" customFormat="1" x14ac:dyDescent="0.4">
      <c r="A61" s="94" t="s">
        <v>89</v>
      </c>
      <c r="B61" s="92">
        <v>6434</v>
      </c>
      <c r="C61" s="93"/>
      <c r="D61" s="98" t="e">
        <v>#DIV/0!</v>
      </c>
      <c r="E61" s="106">
        <v>6434</v>
      </c>
      <c r="F61" s="92">
        <v>8370</v>
      </c>
      <c r="G61" s="93"/>
      <c r="H61" s="69" t="e">
        <v>#DIV/0!</v>
      </c>
      <c r="I61" s="70">
        <v>8370</v>
      </c>
      <c r="J61" s="69">
        <v>0.76869772998805252</v>
      </c>
      <c r="K61" s="89" t="e">
        <v>#DIV/0!</v>
      </c>
      <c r="L61" s="68" t="e">
        <v>#DIV/0!</v>
      </c>
    </row>
    <row r="62" spans="1:12" x14ac:dyDescent="0.4">
      <c r="A62" s="94" t="s">
        <v>88</v>
      </c>
      <c r="B62" s="92">
        <v>2945</v>
      </c>
      <c r="C62" s="97"/>
      <c r="D62" s="89" t="e">
        <v>#DIV/0!</v>
      </c>
      <c r="E62" s="183">
        <v>2945</v>
      </c>
      <c r="F62" s="92">
        <v>5186</v>
      </c>
      <c r="G62" s="97"/>
      <c r="H62" s="89" t="e">
        <v>#DIV/0!</v>
      </c>
      <c r="I62" s="90">
        <v>5186</v>
      </c>
      <c r="J62" s="89">
        <v>0.56787504820671042</v>
      </c>
      <c r="K62" s="89" t="e">
        <v>#DIV/0!</v>
      </c>
      <c r="L62" s="88" t="e">
        <v>#DIV/0!</v>
      </c>
    </row>
    <row r="63" spans="1:12" x14ac:dyDescent="0.4">
      <c r="A63" s="94" t="s">
        <v>87</v>
      </c>
      <c r="B63" s="92">
        <v>3808</v>
      </c>
      <c r="C63" s="97"/>
      <c r="D63" s="89" t="e">
        <v>#DIV/0!</v>
      </c>
      <c r="E63" s="183">
        <v>3808</v>
      </c>
      <c r="F63" s="92">
        <v>5406</v>
      </c>
      <c r="G63" s="97"/>
      <c r="H63" s="89" t="e">
        <v>#DIV/0!</v>
      </c>
      <c r="I63" s="90">
        <v>5406</v>
      </c>
      <c r="J63" s="89">
        <v>0.70440251572327039</v>
      </c>
      <c r="K63" s="89" t="e">
        <v>#DIV/0!</v>
      </c>
      <c r="L63" s="88" t="e">
        <v>#DIV/0!</v>
      </c>
    </row>
    <row r="64" spans="1:12" x14ac:dyDescent="0.4">
      <c r="A64" s="67" t="s">
        <v>86</v>
      </c>
      <c r="B64" s="66"/>
      <c r="C64" s="65"/>
      <c r="D64" s="63" t="e">
        <v>#DIV/0!</v>
      </c>
      <c r="E64" s="64">
        <v>0</v>
      </c>
      <c r="F64" s="66"/>
      <c r="G64" s="65"/>
      <c r="H64" s="63" t="e">
        <v>#DIV/0!</v>
      </c>
      <c r="I64" s="64">
        <v>0</v>
      </c>
      <c r="J64" s="63" t="e">
        <v>#DIV/0!</v>
      </c>
      <c r="K64" s="63" t="e">
        <v>#DIV/0!</v>
      </c>
      <c r="L64" s="62" t="e">
        <v>#DIV/0!</v>
      </c>
    </row>
    <row r="65" spans="1:12" s="58" customFormat="1" x14ac:dyDescent="0.4">
      <c r="A65" s="85" t="s">
        <v>85</v>
      </c>
      <c r="B65" s="84">
        <v>1995</v>
      </c>
      <c r="C65" s="84">
        <v>3268</v>
      </c>
      <c r="D65" s="82">
        <v>0.61046511627906974</v>
      </c>
      <c r="E65" s="83">
        <v>-1273</v>
      </c>
      <c r="F65" s="84">
        <v>3545</v>
      </c>
      <c r="G65" s="84">
        <v>5235</v>
      </c>
      <c r="H65" s="82">
        <v>0.67717287488061129</v>
      </c>
      <c r="I65" s="83">
        <v>-1690</v>
      </c>
      <c r="J65" s="82">
        <v>0.56276445698166433</v>
      </c>
      <c r="K65" s="82">
        <v>0.62425978987583575</v>
      </c>
      <c r="L65" s="81">
        <v>-6.1495332894171417E-2</v>
      </c>
    </row>
    <row r="66" spans="1:12" x14ac:dyDescent="0.4">
      <c r="A66" s="80" t="s">
        <v>84</v>
      </c>
      <c r="B66" s="105">
        <v>714</v>
      </c>
      <c r="C66" s="105">
        <v>715</v>
      </c>
      <c r="D66" s="98">
        <v>0.99860139860139863</v>
      </c>
      <c r="E66" s="106">
        <v>-1</v>
      </c>
      <c r="F66" s="105">
        <v>1674</v>
      </c>
      <c r="G66" s="105">
        <v>913</v>
      </c>
      <c r="H66" s="98">
        <v>1.8335158817086528</v>
      </c>
      <c r="I66" s="106">
        <v>761</v>
      </c>
      <c r="J66" s="98">
        <v>0.4265232974910394</v>
      </c>
      <c r="K66" s="98">
        <v>0.7831325301204819</v>
      </c>
      <c r="L66" s="120">
        <v>-0.3566092326294425</v>
      </c>
    </row>
    <row r="67" spans="1:12" x14ac:dyDescent="0.4">
      <c r="A67" s="74" t="s">
        <v>83</v>
      </c>
      <c r="B67" s="105">
        <v>0</v>
      </c>
      <c r="C67" s="105">
        <v>797</v>
      </c>
      <c r="D67" s="98">
        <v>0</v>
      </c>
      <c r="E67" s="106">
        <v>-797</v>
      </c>
      <c r="F67" s="105">
        <v>0</v>
      </c>
      <c r="G67" s="105">
        <v>1596</v>
      </c>
      <c r="H67" s="98">
        <v>0</v>
      </c>
      <c r="I67" s="106">
        <v>-1596</v>
      </c>
      <c r="J67" s="98" t="e">
        <v>#DIV/0!</v>
      </c>
      <c r="K67" s="98">
        <v>0.49937343358395991</v>
      </c>
      <c r="L67" s="120" t="e">
        <v>#DIV/0!</v>
      </c>
    </row>
    <row r="68" spans="1:12" x14ac:dyDescent="0.4">
      <c r="A68" s="73" t="s">
        <v>82</v>
      </c>
      <c r="B68" s="105">
        <v>0</v>
      </c>
      <c r="C68" s="105">
        <v>510</v>
      </c>
      <c r="D68" s="98">
        <v>0</v>
      </c>
      <c r="E68" s="106">
        <v>-510</v>
      </c>
      <c r="F68" s="105">
        <v>0</v>
      </c>
      <c r="G68" s="105">
        <v>901</v>
      </c>
      <c r="H68" s="98">
        <v>0</v>
      </c>
      <c r="I68" s="106">
        <v>-901</v>
      </c>
      <c r="J68" s="98" t="e">
        <v>#DIV/0!</v>
      </c>
      <c r="K68" s="98">
        <v>0.56603773584905659</v>
      </c>
      <c r="L68" s="120" t="e">
        <v>#DIV/0!</v>
      </c>
    </row>
    <row r="69" spans="1:12" x14ac:dyDescent="0.4">
      <c r="A69" s="67" t="s">
        <v>81</v>
      </c>
      <c r="B69" s="71">
        <v>1281</v>
      </c>
      <c r="C69" s="71">
        <v>1246</v>
      </c>
      <c r="D69" s="69">
        <v>1.0280898876404494</v>
      </c>
      <c r="E69" s="183">
        <v>35</v>
      </c>
      <c r="F69" s="71">
        <v>1871</v>
      </c>
      <c r="G69" s="71">
        <v>1825</v>
      </c>
      <c r="H69" s="69">
        <v>1.0252054794520549</v>
      </c>
      <c r="I69" s="70">
        <v>46</v>
      </c>
      <c r="J69" s="69">
        <v>0.68466060929983963</v>
      </c>
      <c r="K69" s="69">
        <v>0.6827397260273973</v>
      </c>
      <c r="L69" s="68">
        <v>1.9208832724423308E-3</v>
      </c>
    </row>
    <row r="70" spans="1:12" s="58" customFormat="1" x14ac:dyDescent="0.4">
      <c r="A70" s="119" t="s">
        <v>167</v>
      </c>
      <c r="B70" s="117">
        <v>44962</v>
      </c>
      <c r="C70" s="117">
        <v>50508</v>
      </c>
      <c r="D70" s="115">
        <v>0.89019561257622559</v>
      </c>
      <c r="E70" s="83">
        <v>-5546</v>
      </c>
      <c r="F70" s="117">
        <v>79473</v>
      </c>
      <c r="G70" s="117">
        <v>92571</v>
      </c>
      <c r="H70" s="115">
        <v>0.85850860420650099</v>
      </c>
      <c r="I70" s="116">
        <v>-13098</v>
      </c>
      <c r="J70" s="115">
        <v>0.5657518905791904</v>
      </c>
      <c r="K70" s="115">
        <v>0.54561363710017174</v>
      </c>
      <c r="L70" s="114">
        <v>2.0138253479018653E-2</v>
      </c>
    </row>
    <row r="71" spans="1:12" x14ac:dyDescent="0.4">
      <c r="A71" s="73" t="s">
        <v>166</v>
      </c>
      <c r="B71" s="113">
        <v>15590</v>
      </c>
      <c r="C71" s="221">
        <v>13232</v>
      </c>
      <c r="D71" s="98">
        <v>1.1782043530834341</v>
      </c>
      <c r="E71" s="106">
        <v>2358</v>
      </c>
      <c r="F71" s="113">
        <v>26373</v>
      </c>
      <c r="G71" s="221">
        <v>21240</v>
      </c>
      <c r="H71" s="98">
        <v>1.2416666666666667</v>
      </c>
      <c r="I71" s="106">
        <v>5133</v>
      </c>
      <c r="J71" s="220">
        <v>0.59113487278656196</v>
      </c>
      <c r="K71" s="220">
        <v>0.6229755178907721</v>
      </c>
      <c r="L71" s="219">
        <v>-3.1840645104210141E-2</v>
      </c>
    </row>
    <row r="72" spans="1:12" x14ac:dyDescent="0.4">
      <c r="A72" s="74" t="s">
        <v>165</v>
      </c>
      <c r="B72" s="72">
        <v>5034</v>
      </c>
      <c r="C72" s="71">
        <v>5168</v>
      </c>
      <c r="D72" s="69">
        <v>0.97407120743034059</v>
      </c>
      <c r="E72" s="70">
        <v>-134</v>
      </c>
      <c r="F72" s="72">
        <v>10620</v>
      </c>
      <c r="G72" s="71">
        <v>16461</v>
      </c>
      <c r="H72" s="69">
        <v>0.64516129032258063</v>
      </c>
      <c r="I72" s="70">
        <v>-5841</v>
      </c>
      <c r="J72" s="213">
        <v>0.47401129943502823</v>
      </c>
      <c r="K72" s="213">
        <v>0.3139541947633801</v>
      </c>
      <c r="L72" s="212">
        <v>0.16005710467164813</v>
      </c>
    </row>
    <row r="73" spans="1:12" s="58" customFormat="1" x14ac:dyDescent="0.4">
      <c r="A73" s="74" t="s">
        <v>164</v>
      </c>
      <c r="B73" s="218">
        <v>9074</v>
      </c>
      <c r="C73" s="217">
        <v>10060</v>
      </c>
      <c r="D73" s="69">
        <v>0.90198807157057659</v>
      </c>
      <c r="E73" s="70">
        <v>-986</v>
      </c>
      <c r="F73" s="218">
        <v>15930</v>
      </c>
      <c r="G73" s="217">
        <v>16461</v>
      </c>
      <c r="H73" s="69">
        <v>0.967741935483871</v>
      </c>
      <c r="I73" s="70">
        <v>-531</v>
      </c>
      <c r="J73" s="213">
        <v>0.56961707470182044</v>
      </c>
      <c r="K73" s="213">
        <v>0.6111414859364559</v>
      </c>
      <c r="L73" s="212">
        <v>-4.1524411234635461E-2</v>
      </c>
    </row>
    <row r="74" spans="1:12" s="58" customFormat="1" x14ac:dyDescent="0.4">
      <c r="A74" s="74" t="s">
        <v>163</v>
      </c>
      <c r="B74" s="218"/>
      <c r="C74" s="217">
        <v>10665</v>
      </c>
      <c r="D74" s="69">
        <v>0</v>
      </c>
      <c r="E74" s="70">
        <v>-10665</v>
      </c>
      <c r="F74" s="218"/>
      <c r="G74" s="217">
        <v>16461</v>
      </c>
      <c r="H74" s="69">
        <v>0</v>
      </c>
      <c r="I74" s="70">
        <v>-16461</v>
      </c>
      <c r="J74" s="213" t="e">
        <v>#DIV/0!</v>
      </c>
      <c r="K74" s="213">
        <v>0.64789502460360848</v>
      </c>
      <c r="L74" s="212" t="e">
        <v>#DIV/0!</v>
      </c>
    </row>
    <row r="75" spans="1:12" s="58" customFormat="1" ht="11.25" customHeight="1" x14ac:dyDescent="0.4">
      <c r="A75" s="74" t="s">
        <v>162</v>
      </c>
      <c r="B75" s="218">
        <v>9451</v>
      </c>
      <c r="C75" s="217">
        <v>5579</v>
      </c>
      <c r="D75" s="69">
        <v>1.6940311883850152</v>
      </c>
      <c r="E75" s="70">
        <v>3872</v>
      </c>
      <c r="F75" s="218">
        <v>15930</v>
      </c>
      <c r="G75" s="217">
        <v>10974</v>
      </c>
      <c r="H75" s="69">
        <v>1.4516129032258065</v>
      </c>
      <c r="I75" s="70">
        <v>4956</v>
      </c>
      <c r="J75" s="213">
        <v>0.59328311362209663</v>
      </c>
      <c r="K75" s="213">
        <v>0.50838345179515221</v>
      </c>
      <c r="L75" s="212">
        <v>8.4899661826944417E-2</v>
      </c>
    </row>
    <row r="76" spans="1:12" s="58" customFormat="1" ht="11.25" customHeight="1" x14ac:dyDescent="0.4">
      <c r="A76" s="74" t="s">
        <v>161</v>
      </c>
      <c r="B76" s="215"/>
      <c r="C76" s="216"/>
      <c r="D76" s="69" t="e">
        <v>#DIV/0!</v>
      </c>
      <c r="E76" s="70">
        <v>0</v>
      </c>
      <c r="F76" s="215"/>
      <c r="G76" s="214"/>
      <c r="H76" s="69" t="e">
        <v>#DIV/0!</v>
      </c>
      <c r="I76" s="70">
        <v>0</v>
      </c>
      <c r="J76" s="213" t="e">
        <v>#DIV/0!</v>
      </c>
      <c r="K76" s="213" t="e">
        <v>#DIV/0!</v>
      </c>
      <c r="L76" s="212" t="e">
        <v>#DIV/0!</v>
      </c>
    </row>
    <row r="77" spans="1:12" s="58" customFormat="1" x14ac:dyDescent="0.4">
      <c r="A77" s="74" t="s">
        <v>160</v>
      </c>
      <c r="B77" s="215"/>
      <c r="C77" s="216"/>
      <c r="D77" s="69" t="e">
        <v>#DIV/0!</v>
      </c>
      <c r="E77" s="70">
        <v>0</v>
      </c>
      <c r="F77" s="215"/>
      <c r="G77" s="214"/>
      <c r="H77" s="69" t="e">
        <v>#DIV/0!</v>
      </c>
      <c r="I77" s="70">
        <v>0</v>
      </c>
      <c r="J77" s="213" t="e">
        <v>#DIV/0!</v>
      </c>
      <c r="K77" s="213" t="e">
        <v>#DIV/0!</v>
      </c>
      <c r="L77" s="212" t="e">
        <v>#DIV/0!</v>
      </c>
    </row>
    <row r="78" spans="1:12" s="58" customFormat="1" x14ac:dyDescent="0.4">
      <c r="A78" s="67" t="s">
        <v>159</v>
      </c>
      <c r="B78" s="210">
        <v>5813</v>
      </c>
      <c r="C78" s="211">
        <v>5804</v>
      </c>
      <c r="D78" s="63">
        <v>1.0015506547208821</v>
      </c>
      <c r="E78" s="64">
        <v>9</v>
      </c>
      <c r="F78" s="210">
        <v>10620</v>
      </c>
      <c r="G78" s="202">
        <v>10974</v>
      </c>
      <c r="H78" s="63">
        <v>0.967741935483871</v>
      </c>
      <c r="I78" s="64">
        <v>-354</v>
      </c>
      <c r="J78" s="201">
        <v>0.54736346516007528</v>
      </c>
      <c r="K78" s="201">
        <v>0.52888645890286134</v>
      </c>
      <c r="L78" s="200">
        <v>1.8477006257213935E-2</v>
      </c>
    </row>
    <row r="79" spans="1:12" s="58" customFormat="1" x14ac:dyDescent="0.4">
      <c r="A79" s="209" t="s">
        <v>158</v>
      </c>
      <c r="B79" s="207">
        <v>54</v>
      </c>
      <c r="C79" s="207">
        <v>105</v>
      </c>
      <c r="D79" s="205">
        <v>0.51428571428571423</v>
      </c>
      <c r="E79" s="208">
        <v>-51</v>
      </c>
      <c r="F79" s="207">
        <v>135</v>
      </c>
      <c r="G79" s="207">
        <v>243</v>
      </c>
      <c r="H79" s="205">
        <v>0.55555555555555558</v>
      </c>
      <c r="I79" s="206">
        <v>-108</v>
      </c>
      <c r="J79" s="205">
        <v>0.4</v>
      </c>
      <c r="K79" s="205">
        <v>0.43209876543209874</v>
      </c>
      <c r="L79" s="204">
        <v>-3.2098765432098719E-2</v>
      </c>
    </row>
    <row r="80" spans="1:12" s="58" customFormat="1" x14ac:dyDescent="0.4">
      <c r="A80" s="67" t="s">
        <v>157</v>
      </c>
      <c r="B80" s="203">
        <v>54</v>
      </c>
      <c r="C80" s="202">
        <v>105</v>
      </c>
      <c r="D80" s="63">
        <v>0.51428571428571423</v>
      </c>
      <c r="E80" s="64">
        <v>-51</v>
      </c>
      <c r="F80" s="203">
        <v>135</v>
      </c>
      <c r="G80" s="202">
        <v>243</v>
      </c>
      <c r="H80" s="63">
        <v>0.55555555555555558</v>
      </c>
      <c r="I80" s="64">
        <v>-108</v>
      </c>
      <c r="J80" s="201">
        <v>0.4</v>
      </c>
      <c r="K80" s="201">
        <v>0.43209876543209874</v>
      </c>
      <c r="L80" s="200">
        <v>-3.2098765432098719E-2</v>
      </c>
    </row>
    <row r="81" spans="1:11" x14ac:dyDescent="0.4">
      <c r="A81" s="58" t="s">
        <v>80</v>
      </c>
      <c r="C81" s="61"/>
      <c r="E81" s="59"/>
      <c r="G81" s="61"/>
      <c r="I81" s="59"/>
      <c r="K81" s="61"/>
    </row>
    <row r="82" spans="1:11" x14ac:dyDescent="0.4">
      <c r="A82" s="60" t="s">
        <v>79</v>
      </c>
    </row>
    <row r="83" spans="1:11" x14ac:dyDescent="0.4">
      <c r="A83" s="58" t="s">
        <v>78</v>
      </c>
      <c r="B83" s="59"/>
      <c r="C83" s="59"/>
      <c r="F83" s="59"/>
      <c r="G83" s="59"/>
      <c r="J83" s="59"/>
      <c r="K83" s="59"/>
    </row>
    <row r="84" spans="1:11" x14ac:dyDescent="0.4">
      <c r="A84" s="58" t="s">
        <v>150</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85 IW62:JH85 SS62:TD85 ACO62:ACZ85 AMK62:AMV85 AWG62:AWR85 BGC62:BGN85 BPY62:BQJ85 BZU62:CAF85 CJQ62:CKB85 CTM62:CTX85 DDI62:DDT85 DNE62:DNP85 DXA62:DXL85 EGW62:EHH85 EQS62:ERD85 FAO62:FAZ85 FKK62:FKV85 FUG62:FUR85 GEC62:GEN85 GNY62:GOJ85 GXU62:GYF85 HHQ62:HIB85 HRM62:HRX85 IBI62:IBT85 ILE62:ILP85 IVA62:IVL85 JEW62:JFH85 JOS62:JPD85 JYO62:JYZ85 KIK62:KIV85 KSG62:KSR85 LCC62:LCN85 LLY62:LMJ85 LVU62:LWF85 MFQ62:MGB85 MPM62:MPX85 MZI62:MZT85 NJE62:NJP85 NTA62:NTL85 OCW62:ODH85 OMS62:OND85 OWO62:OWZ85 PGK62:PGV85 PQG62:PQR85 QAC62:QAN85 QJY62:QKJ85 QTU62:QUF85 RDQ62:REB85 RNM62:RNX85 RXI62:RXT85 SHE62:SHP85 SRA62:SRL85 TAW62:TBH85 TKS62:TLD85 TUO62:TUZ85 UEK62:UEV85 UOG62:UOR85 UYC62:UYN85 VHY62:VIJ85 VRU62:VSF85 WBQ62:WCB85 WLM62:WLX85 WVI62:WVT85 A65598:L65621 IW65598:JH65621 SS65598:TD65621 ACO65598:ACZ65621 AMK65598:AMV65621 AWG65598:AWR65621 BGC65598:BGN65621 BPY65598:BQJ65621 BZU65598:CAF65621 CJQ65598:CKB65621 CTM65598:CTX65621 DDI65598:DDT65621 DNE65598:DNP65621 DXA65598:DXL65621 EGW65598:EHH65621 EQS65598:ERD65621 FAO65598:FAZ65621 FKK65598:FKV65621 FUG65598:FUR65621 GEC65598:GEN65621 GNY65598:GOJ65621 GXU65598:GYF65621 HHQ65598:HIB65621 HRM65598:HRX65621 IBI65598:IBT65621 ILE65598:ILP65621 IVA65598:IVL65621 JEW65598:JFH65621 JOS65598:JPD65621 JYO65598:JYZ65621 KIK65598:KIV65621 KSG65598:KSR65621 LCC65598:LCN65621 LLY65598:LMJ65621 LVU65598:LWF65621 MFQ65598:MGB65621 MPM65598:MPX65621 MZI65598:MZT65621 NJE65598:NJP65621 NTA65598:NTL65621 OCW65598:ODH65621 OMS65598:OND65621 OWO65598:OWZ65621 PGK65598:PGV65621 PQG65598:PQR65621 QAC65598:QAN65621 QJY65598:QKJ65621 QTU65598:QUF65621 RDQ65598:REB65621 RNM65598:RNX65621 RXI65598:RXT65621 SHE65598:SHP65621 SRA65598:SRL65621 TAW65598:TBH65621 TKS65598:TLD65621 TUO65598:TUZ65621 UEK65598:UEV65621 UOG65598:UOR65621 UYC65598:UYN65621 VHY65598:VIJ65621 VRU65598:VSF65621 WBQ65598:WCB65621 WLM65598:WLX65621 WVI65598:WVT65621 A131134:L131157 IW131134:JH131157 SS131134:TD131157 ACO131134:ACZ131157 AMK131134:AMV131157 AWG131134:AWR131157 BGC131134:BGN131157 BPY131134:BQJ131157 BZU131134:CAF131157 CJQ131134:CKB131157 CTM131134:CTX131157 DDI131134:DDT131157 DNE131134:DNP131157 DXA131134:DXL131157 EGW131134:EHH131157 EQS131134:ERD131157 FAO131134:FAZ131157 FKK131134:FKV131157 FUG131134:FUR131157 GEC131134:GEN131157 GNY131134:GOJ131157 GXU131134:GYF131157 HHQ131134:HIB131157 HRM131134:HRX131157 IBI131134:IBT131157 ILE131134:ILP131157 IVA131134:IVL131157 JEW131134:JFH131157 JOS131134:JPD131157 JYO131134:JYZ131157 KIK131134:KIV131157 KSG131134:KSR131157 LCC131134:LCN131157 LLY131134:LMJ131157 LVU131134:LWF131157 MFQ131134:MGB131157 MPM131134:MPX131157 MZI131134:MZT131157 NJE131134:NJP131157 NTA131134:NTL131157 OCW131134:ODH131157 OMS131134:OND131157 OWO131134:OWZ131157 PGK131134:PGV131157 PQG131134:PQR131157 QAC131134:QAN131157 QJY131134:QKJ131157 QTU131134:QUF131157 RDQ131134:REB131157 RNM131134:RNX131157 RXI131134:RXT131157 SHE131134:SHP131157 SRA131134:SRL131157 TAW131134:TBH131157 TKS131134:TLD131157 TUO131134:TUZ131157 UEK131134:UEV131157 UOG131134:UOR131157 UYC131134:UYN131157 VHY131134:VIJ131157 VRU131134:VSF131157 WBQ131134:WCB131157 WLM131134:WLX131157 WVI131134:WVT131157 A196670:L196693 IW196670:JH196693 SS196670:TD196693 ACO196670:ACZ196693 AMK196670:AMV196693 AWG196670:AWR196693 BGC196670:BGN196693 BPY196670:BQJ196693 BZU196670:CAF196693 CJQ196670:CKB196693 CTM196670:CTX196693 DDI196670:DDT196693 DNE196670:DNP196693 DXA196670:DXL196693 EGW196670:EHH196693 EQS196670:ERD196693 FAO196670:FAZ196693 FKK196670:FKV196693 FUG196670:FUR196693 GEC196670:GEN196693 GNY196670:GOJ196693 GXU196670:GYF196693 HHQ196670:HIB196693 HRM196670:HRX196693 IBI196670:IBT196693 ILE196670:ILP196693 IVA196670:IVL196693 JEW196670:JFH196693 JOS196670:JPD196693 JYO196670:JYZ196693 KIK196670:KIV196693 KSG196670:KSR196693 LCC196670:LCN196693 LLY196670:LMJ196693 LVU196670:LWF196693 MFQ196670:MGB196693 MPM196670:MPX196693 MZI196670:MZT196693 NJE196670:NJP196693 NTA196670:NTL196693 OCW196670:ODH196693 OMS196670:OND196693 OWO196670:OWZ196693 PGK196670:PGV196693 PQG196670:PQR196693 QAC196670:QAN196693 QJY196670:QKJ196693 QTU196670:QUF196693 RDQ196670:REB196693 RNM196670:RNX196693 RXI196670:RXT196693 SHE196670:SHP196693 SRA196670:SRL196693 TAW196670:TBH196693 TKS196670:TLD196693 TUO196670:TUZ196693 UEK196670:UEV196693 UOG196670:UOR196693 UYC196670:UYN196693 VHY196670:VIJ196693 VRU196670:VSF196693 WBQ196670:WCB196693 WLM196670:WLX196693 WVI196670:WVT196693 A262206:L262229 IW262206:JH262229 SS262206:TD262229 ACO262206:ACZ262229 AMK262206:AMV262229 AWG262206:AWR262229 BGC262206:BGN262229 BPY262206:BQJ262229 BZU262206:CAF262229 CJQ262206:CKB262229 CTM262206:CTX262229 DDI262206:DDT262229 DNE262206:DNP262229 DXA262206:DXL262229 EGW262206:EHH262229 EQS262206:ERD262229 FAO262206:FAZ262229 FKK262206:FKV262229 FUG262206:FUR262229 GEC262206:GEN262229 GNY262206:GOJ262229 GXU262206:GYF262229 HHQ262206:HIB262229 HRM262206:HRX262229 IBI262206:IBT262229 ILE262206:ILP262229 IVA262206:IVL262229 JEW262206:JFH262229 JOS262206:JPD262229 JYO262206:JYZ262229 KIK262206:KIV262229 KSG262206:KSR262229 LCC262206:LCN262229 LLY262206:LMJ262229 LVU262206:LWF262229 MFQ262206:MGB262229 MPM262206:MPX262229 MZI262206:MZT262229 NJE262206:NJP262229 NTA262206:NTL262229 OCW262206:ODH262229 OMS262206:OND262229 OWO262206:OWZ262229 PGK262206:PGV262229 PQG262206:PQR262229 QAC262206:QAN262229 QJY262206:QKJ262229 QTU262206:QUF262229 RDQ262206:REB262229 RNM262206:RNX262229 RXI262206:RXT262229 SHE262206:SHP262229 SRA262206:SRL262229 TAW262206:TBH262229 TKS262206:TLD262229 TUO262206:TUZ262229 UEK262206:UEV262229 UOG262206:UOR262229 UYC262206:UYN262229 VHY262206:VIJ262229 VRU262206:VSF262229 WBQ262206:WCB262229 WLM262206:WLX262229 WVI262206:WVT262229 A327742:L327765 IW327742:JH327765 SS327742:TD327765 ACO327742:ACZ327765 AMK327742:AMV327765 AWG327742:AWR327765 BGC327742:BGN327765 BPY327742:BQJ327765 BZU327742:CAF327765 CJQ327742:CKB327765 CTM327742:CTX327765 DDI327742:DDT327765 DNE327742:DNP327765 DXA327742:DXL327765 EGW327742:EHH327765 EQS327742:ERD327765 FAO327742:FAZ327765 FKK327742:FKV327765 FUG327742:FUR327765 GEC327742:GEN327765 GNY327742:GOJ327765 GXU327742:GYF327765 HHQ327742:HIB327765 HRM327742:HRX327765 IBI327742:IBT327765 ILE327742:ILP327765 IVA327742:IVL327765 JEW327742:JFH327765 JOS327742:JPD327765 JYO327742:JYZ327765 KIK327742:KIV327765 KSG327742:KSR327765 LCC327742:LCN327765 LLY327742:LMJ327765 LVU327742:LWF327765 MFQ327742:MGB327765 MPM327742:MPX327765 MZI327742:MZT327765 NJE327742:NJP327765 NTA327742:NTL327765 OCW327742:ODH327765 OMS327742:OND327765 OWO327742:OWZ327765 PGK327742:PGV327765 PQG327742:PQR327765 QAC327742:QAN327765 QJY327742:QKJ327765 QTU327742:QUF327765 RDQ327742:REB327765 RNM327742:RNX327765 RXI327742:RXT327765 SHE327742:SHP327765 SRA327742:SRL327765 TAW327742:TBH327765 TKS327742:TLD327765 TUO327742:TUZ327765 UEK327742:UEV327765 UOG327742:UOR327765 UYC327742:UYN327765 VHY327742:VIJ327765 VRU327742:VSF327765 WBQ327742:WCB327765 WLM327742:WLX327765 WVI327742:WVT327765 A393278:L393301 IW393278:JH393301 SS393278:TD393301 ACO393278:ACZ393301 AMK393278:AMV393301 AWG393278:AWR393301 BGC393278:BGN393301 BPY393278:BQJ393301 BZU393278:CAF393301 CJQ393278:CKB393301 CTM393278:CTX393301 DDI393278:DDT393301 DNE393278:DNP393301 DXA393278:DXL393301 EGW393278:EHH393301 EQS393278:ERD393301 FAO393278:FAZ393301 FKK393278:FKV393301 FUG393278:FUR393301 GEC393278:GEN393301 GNY393278:GOJ393301 GXU393278:GYF393301 HHQ393278:HIB393301 HRM393278:HRX393301 IBI393278:IBT393301 ILE393278:ILP393301 IVA393278:IVL393301 JEW393278:JFH393301 JOS393278:JPD393301 JYO393278:JYZ393301 KIK393278:KIV393301 KSG393278:KSR393301 LCC393278:LCN393301 LLY393278:LMJ393301 LVU393278:LWF393301 MFQ393278:MGB393301 MPM393278:MPX393301 MZI393278:MZT393301 NJE393278:NJP393301 NTA393278:NTL393301 OCW393278:ODH393301 OMS393278:OND393301 OWO393278:OWZ393301 PGK393278:PGV393301 PQG393278:PQR393301 QAC393278:QAN393301 QJY393278:QKJ393301 QTU393278:QUF393301 RDQ393278:REB393301 RNM393278:RNX393301 RXI393278:RXT393301 SHE393278:SHP393301 SRA393278:SRL393301 TAW393278:TBH393301 TKS393278:TLD393301 TUO393278:TUZ393301 UEK393278:UEV393301 UOG393278:UOR393301 UYC393278:UYN393301 VHY393278:VIJ393301 VRU393278:VSF393301 WBQ393278:WCB393301 WLM393278:WLX393301 WVI393278:WVT393301 A458814:L458837 IW458814:JH458837 SS458814:TD458837 ACO458814:ACZ458837 AMK458814:AMV458837 AWG458814:AWR458837 BGC458814:BGN458837 BPY458814:BQJ458837 BZU458814:CAF458837 CJQ458814:CKB458837 CTM458814:CTX458837 DDI458814:DDT458837 DNE458814:DNP458837 DXA458814:DXL458837 EGW458814:EHH458837 EQS458814:ERD458837 FAO458814:FAZ458837 FKK458814:FKV458837 FUG458814:FUR458837 GEC458814:GEN458837 GNY458814:GOJ458837 GXU458814:GYF458837 HHQ458814:HIB458837 HRM458814:HRX458837 IBI458814:IBT458837 ILE458814:ILP458837 IVA458814:IVL458837 JEW458814:JFH458837 JOS458814:JPD458837 JYO458814:JYZ458837 KIK458814:KIV458837 KSG458814:KSR458837 LCC458814:LCN458837 LLY458814:LMJ458837 LVU458814:LWF458837 MFQ458814:MGB458837 MPM458814:MPX458837 MZI458814:MZT458837 NJE458814:NJP458837 NTA458814:NTL458837 OCW458814:ODH458837 OMS458814:OND458837 OWO458814:OWZ458837 PGK458814:PGV458837 PQG458814:PQR458837 QAC458814:QAN458837 QJY458814:QKJ458837 QTU458814:QUF458837 RDQ458814:REB458837 RNM458814:RNX458837 RXI458814:RXT458837 SHE458814:SHP458837 SRA458814:SRL458837 TAW458814:TBH458837 TKS458814:TLD458837 TUO458814:TUZ458837 UEK458814:UEV458837 UOG458814:UOR458837 UYC458814:UYN458837 VHY458814:VIJ458837 VRU458814:VSF458837 WBQ458814:WCB458837 WLM458814:WLX458837 WVI458814:WVT458837 A524350:L524373 IW524350:JH524373 SS524350:TD524373 ACO524350:ACZ524373 AMK524350:AMV524373 AWG524350:AWR524373 BGC524350:BGN524373 BPY524350:BQJ524373 BZU524350:CAF524373 CJQ524350:CKB524373 CTM524350:CTX524373 DDI524350:DDT524373 DNE524350:DNP524373 DXA524350:DXL524373 EGW524350:EHH524373 EQS524350:ERD524373 FAO524350:FAZ524373 FKK524350:FKV524373 FUG524350:FUR524373 GEC524350:GEN524373 GNY524350:GOJ524373 GXU524350:GYF524373 HHQ524350:HIB524373 HRM524350:HRX524373 IBI524350:IBT524373 ILE524350:ILP524373 IVA524350:IVL524373 JEW524350:JFH524373 JOS524350:JPD524373 JYO524350:JYZ524373 KIK524350:KIV524373 KSG524350:KSR524373 LCC524350:LCN524373 LLY524350:LMJ524373 LVU524350:LWF524373 MFQ524350:MGB524373 MPM524350:MPX524373 MZI524350:MZT524373 NJE524350:NJP524373 NTA524350:NTL524373 OCW524350:ODH524373 OMS524350:OND524373 OWO524350:OWZ524373 PGK524350:PGV524373 PQG524350:PQR524373 QAC524350:QAN524373 QJY524350:QKJ524373 QTU524350:QUF524373 RDQ524350:REB524373 RNM524350:RNX524373 RXI524350:RXT524373 SHE524350:SHP524373 SRA524350:SRL524373 TAW524350:TBH524373 TKS524350:TLD524373 TUO524350:TUZ524373 UEK524350:UEV524373 UOG524350:UOR524373 UYC524350:UYN524373 VHY524350:VIJ524373 VRU524350:VSF524373 WBQ524350:WCB524373 WLM524350:WLX524373 WVI524350:WVT524373 A589886:L589909 IW589886:JH589909 SS589886:TD589909 ACO589886:ACZ589909 AMK589886:AMV589909 AWG589886:AWR589909 BGC589886:BGN589909 BPY589886:BQJ589909 BZU589886:CAF589909 CJQ589886:CKB589909 CTM589886:CTX589909 DDI589886:DDT589909 DNE589886:DNP589909 DXA589886:DXL589909 EGW589886:EHH589909 EQS589886:ERD589909 FAO589886:FAZ589909 FKK589886:FKV589909 FUG589886:FUR589909 GEC589886:GEN589909 GNY589886:GOJ589909 GXU589886:GYF589909 HHQ589886:HIB589909 HRM589886:HRX589909 IBI589886:IBT589909 ILE589886:ILP589909 IVA589886:IVL589909 JEW589886:JFH589909 JOS589886:JPD589909 JYO589886:JYZ589909 KIK589886:KIV589909 KSG589886:KSR589909 LCC589886:LCN589909 LLY589886:LMJ589909 LVU589886:LWF589909 MFQ589886:MGB589909 MPM589886:MPX589909 MZI589886:MZT589909 NJE589886:NJP589909 NTA589886:NTL589909 OCW589886:ODH589909 OMS589886:OND589909 OWO589886:OWZ589909 PGK589886:PGV589909 PQG589886:PQR589909 QAC589886:QAN589909 QJY589886:QKJ589909 QTU589886:QUF589909 RDQ589886:REB589909 RNM589886:RNX589909 RXI589886:RXT589909 SHE589886:SHP589909 SRA589886:SRL589909 TAW589886:TBH589909 TKS589886:TLD589909 TUO589886:TUZ589909 UEK589886:UEV589909 UOG589886:UOR589909 UYC589886:UYN589909 VHY589886:VIJ589909 VRU589886:VSF589909 WBQ589886:WCB589909 WLM589886:WLX589909 WVI589886:WVT589909 A655422:L655445 IW655422:JH655445 SS655422:TD655445 ACO655422:ACZ655445 AMK655422:AMV655445 AWG655422:AWR655445 BGC655422:BGN655445 BPY655422:BQJ655445 BZU655422:CAF655445 CJQ655422:CKB655445 CTM655422:CTX655445 DDI655422:DDT655445 DNE655422:DNP655445 DXA655422:DXL655445 EGW655422:EHH655445 EQS655422:ERD655445 FAO655422:FAZ655445 FKK655422:FKV655445 FUG655422:FUR655445 GEC655422:GEN655445 GNY655422:GOJ655445 GXU655422:GYF655445 HHQ655422:HIB655445 HRM655422:HRX655445 IBI655422:IBT655445 ILE655422:ILP655445 IVA655422:IVL655445 JEW655422:JFH655445 JOS655422:JPD655445 JYO655422:JYZ655445 KIK655422:KIV655445 KSG655422:KSR655445 LCC655422:LCN655445 LLY655422:LMJ655445 LVU655422:LWF655445 MFQ655422:MGB655445 MPM655422:MPX655445 MZI655422:MZT655445 NJE655422:NJP655445 NTA655422:NTL655445 OCW655422:ODH655445 OMS655422:OND655445 OWO655422:OWZ655445 PGK655422:PGV655445 PQG655422:PQR655445 QAC655422:QAN655445 QJY655422:QKJ655445 QTU655422:QUF655445 RDQ655422:REB655445 RNM655422:RNX655445 RXI655422:RXT655445 SHE655422:SHP655445 SRA655422:SRL655445 TAW655422:TBH655445 TKS655422:TLD655445 TUO655422:TUZ655445 UEK655422:UEV655445 UOG655422:UOR655445 UYC655422:UYN655445 VHY655422:VIJ655445 VRU655422:VSF655445 WBQ655422:WCB655445 WLM655422:WLX655445 WVI655422:WVT655445 A720958:L720981 IW720958:JH720981 SS720958:TD720981 ACO720958:ACZ720981 AMK720958:AMV720981 AWG720958:AWR720981 BGC720958:BGN720981 BPY720958:BQJ720981 BZU720958:CAF720981 CJQ720958:CKB720981 CTM720958:CTX720981 DDI720958:DDT720981 DNE720958:DNP720981 DXA720958:DXL720981 EGW720958:EHH720981 EQS720958:ERD720981 FAO720958:FAZ720981 FKK720958:FKV720981 FUG720958:FUR720981 GEC720958:GEN720981 GNY720958:GOJ720981 GXU720958:GYF720981 HHQ720958:HIB720981 HRM720958:HRX720981 IBI720958:IBT720981 ILE720958:ILP720981 IVA720958:IVL720981 JEW720958:JFH720981 JOS720958:JPD720981 JYO720958:JYZ720981 KIK720958:KIV720981 KSG720958:KSR720981 LCC720958:LCN720981 LLY720958:LMJ720981 LVU720958:LWF720981 MFQ720958:MGB720981 MPM720958:MPX720981 MZI720958:MZT720981 NJE720958:NJP720981 NTA720958:NTL720981 OCW720958:ODH720981 OMS720958:OND720981 OWO720958:OWZ720981 PGK720958:PGV720981 PQG720958:PQR720981 QAC720958:QAN720981 QJY720958:QKJ720981 QTU720958:QUF720981 RDQ720958:REB720981 RNM720958:RNX720981 RXI720958:RXT720981 SHE720958:SHP720981 SRA720958:SRL720981 TAW720958:TBH720981 TKS720958:TLD720981 TUO720958:TUZ720981 UEK720958:UEV720981 UOG720958:UOR720981 UYC720958:UYN720981 VHY720958:VIJ720981 VRU720958:VSF720981 WBQ720958:WCB720981 WLM720958:WLX720981 WVI720958:WVT720981 A786494:L786517 IW786494:JH786517 SS786494:TD786517 ACO786494:ACZ786517 AMK786494:AMV786517 AWG786494:AWR786517 BGC786494:BGN786517 BPY786494:BQJ786517 BZU786494:CAF786517 CJQ786494:CKB786517 CTM786494:CTX786517 DDI786494:DDT786517 DNE786494:DNP786517 DXA786494:DXL786517 EGW786494:EHH786517 EQS786494:ERD786517 FAO786494:FAZ786517 FKK786494:FKV786517 FUG786494:FUR786517 GEC786494:GEN786517 GNY786494:GOJ786517 GXU786494:GYF786517 HHQ786494:HIB786517 HRM786494:HRX786517 IBI786494:IBT786517 ILE786494:ILP786517 IVA786494:IVL786517 JEW786494:JFH786517 JOS786494:JPD786517 JYO786494:JYZ786517 KIK786494:KIV786517 KSG786494:KSR786517 LCC786494:LCN786517 LLY786494:LMJ786517 LVU786494:LWF786517 MFQ786494:MGB786517 MPM786494:MPX786517 MZI786494:MZT786517 NJE786494:NJP786517 NTA786494:NTL786517 OCW786494:ODH786517 OMS786494:OND786517 OWO786494:OWZ786517 PGK786494:PGV786517 PQG786494:PQR786517 QAC786494:QAN786517 QJY786494:QKJ786517 QTU786494:QUF786517 RDQ786494:REB786517 RNM786494:RNX786517 RXI786494:RXT786517 SHE786494:SHP786517 SRA786494:SRL786517 TAW786494:TBH786517 TKS786494:TLD786517 TUO786494:TUZ786517 UEK786494:UEV786517 UOG786494:UOR786517 UYC786494:UYN786517 VHY786494:VIJ786517 VRU786494:VSF786517 WBQ786494:WCB786517 WLM786494:WLX786517 WVI786494:WVT786517 A852030:L852053 IW852030:JH852053 SS852030:TD852053 ACO852030:ACZ852053 AMK852030:AMV852053 AWG852030:AWR852053 BGC852030:BGN852053 BPY852030:BQJ852053 BZU852030:CAF852053 CJQ852030:CKB852053 CTM852030:CTX852053 DDI852030:DDT852053 DNE852030:DNP852053 DXA852030:DXL852053 EGW852030:EHH852053 EQS852030:ERD852053 FAO852030:FAZ852053 FKK852030:FKV852053 FUG852030:FUR852053 GEC852030:GEN852053 GNY852030:GOJ852053 GXU852030:GYF852053 HHQ852030:HIB852053 HRM852030:HRX852053 IBI852030:IBT852053 ILE852030:ILP852053 IVA852030:IVL852053 JEW852030:JFH852053 JOS852030:JPD852053 JYO852030:JYZ852053 KIK852030:KIV852053 KSG852030:KSR852053 LCC852030:LCN852053 LLY852030:LMJ852053 LVU852030:LWF852053 MFQ852030:MGB852053 MPM852030:MPX852053 MZI852030:MZT852053 NJE852030:NJP852053 NTA852030:NTL852053 OCW852030:ODH852053 OMS852030:OND852053 OWO852030:OWZ852053 PGK852030:PGV852053 PQG852030:PQR852053 QAC852030:QAN852053 QJY852030:QKJ852053 QTU852030:QUF852053 RDQ852030:REB852053 RNM852030:RNX852053 RXI852030:RXT852053 SHE852030:SHP852053 SRA852030:SRL852053 TAW852030:TBH852053 TKS852030:TLD852053 TUO852030:TUZ852053 UEK852030:UEV852053 UOG852030:UOR852053 UYC852030:UYN852053 VHY852030:VIJ852053 VRU852030:VSF852053 WBQ852030:WCB852053 WLM852030:WLX852053 WVI852030:WVT852053 A917566:L917589 IW917566:JH917589 SS917566:TD917589 ACO917566:ACZ917589 AMK917566:AMV917589 AWG917566:AWR917589 BGC917566:BGN917589 BPY917566:BQJ917589 BZU917566:CAF917589 CJQ917566:CKB917589 CTM917566:CTX917589 DDI917566:DDT917589 DNE917566:DNP917589 DXA917566:DXL917589 EGW917566:EHH917589 EQS917566:ERD917589 FAO917566:FAZ917589 FKK917566:FKV917589 FUG917566:FUR917589 GEC917566:GEN917589 GNY917566:GOJ917589 GXU917566:GYF917589 HHQ917566:HIB917589 HRM917566:HRX917589 IBI917566:IBT917589 ILE917566:ILP917589 IVA917566:IVL917589 JEW917566:JFH917589 JOS917566:JPD917589 JYO917566:JYZ917589 KIK917566:KIV917589 KSG917566:KSR917589 LCC917566:LCN917589 LLY917566:LMJ917589 LVU917566:LWF917589 MFQ917566:MGB917589 MPM917566:MPX917589 MZI917566:MZT917589 NJE917566:NJP917589 NTA917566:NTL917589 OCW917566:ODH917589 OMS917566:OND917589 OWO917566:OWZ917589 PGK917566:PGV917589 PQG917566:PQR917589 QAC917566:QAN917589 QJY917566:QKJ917589 QTU917566:QUF917589 RDQ917566:REB917589 RNM917566:RNX917589 RXI917566:RXT917589 SHE917566:SHP917589 SRA917566:SRL917589 TAW917566:TBH917589 TKS917566:TLD917589 TUO917566:TUZ917589 UEK917566:UEV917589 UOG917566:UOR917589 UYC917566:UYN917589 VHY917566:VIJ917589 VRU917566:VSF917589 WBQ917566:WCB917589 WLM917566:WLX917589 WVI917566:WVT917589 A983102:L983125 IW983102:JH983125 SS983102:TD983125 ACO983102:ACZ983125 AMK983102:AMV983125 AWG983102:AWR983125 BGC983102:BGN983125 BPY983102:BQJ983125 BZU983102:CAF983125 CJQ983102:CKB983125 CTM983102:CTX983125 DDI983102:DDT983125 DNE983102:DNP983125 DXA983102:DXL983125 EGW983102:EHH983125 EQS983102:ERD983125 FAO983102:FAZ983125 FKK983102:FKV983125 FUG983102:FUR983125 GEC983102:GEN983125 GNY983102:GOJ983125 GXU983102:GYF983125 HHQ983102:HIB983125 HRM983102:HRX983125 IBI983102:IBT983125 ILE983102:ILP983125 IVA983102:IVL983125 JEW983102:JFH983125 JOS983102:JPD983125 JYO983102:JYZ983125 KIK983102:KIV983125 KSG983102:KSR983125 LCC983102:LCN983125 LLY983102:LMJ983125 LVU983102:LWF983125 MFQ983102:MGB983125 MPM983102:MPX983125 MZI983102:MZT983125 NJE983102:NJP983125 NTA983102:NTL983125 OCW983102:ODH983125 OMS983102:OND983125 OWO983102:OWZ983125 PGK983102:PGV983125 PQG983102:PQR983125 QAC983102:QAN983125 QJY983102:QKJ983125 QTU983102:QUF983125 RDQ983102:REB983125 RNM983102:RNX983125 RXI983102:RXT983125 SHE983102:SHP983125 SRA983102:SRL983125 TAW983102:TBH983125 TKS983102:TLD983125 TUO983102:TUZ983125 UEK983102:UEV983125 UOG983102:UOR983125 UYC983102:UYN983125 VHY983102:VIJ983125 VRU983102:VSF983125 WBQ983102:WCB983125 WLM983102:WLX983125 WVI983102:WVT983125"/>
  </dataValidations>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3"/>
  <sheetViews>
    <sheetView zoomScaleNormal="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５月(上旬)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207</v>
      </c>
      <c r="C4" s="846" t="s">
        <v>206</v>
      </c>
      <c r="D4" s="845" t="s">
        <v>144</v>
      </c>
      <c r="E4" s="845"/>
      <c r="F4" s="836" t="s">
        <v>207</v>
      </c>
      <c r="G4" s="836" t="s">
        <v>206</v>
      </c>
      <c r="H4" s="845" t="s">
        <v>144</v>
      </c>
      <c r="I4" s="845"/>
      <c r="J4" s="836" t="s">
        <v>207</v>
      </c>
      <c r="K4" s="836" t="s">
        <v>206</v>
      </c>
      <c r="L4" s="843" t="s">
        <v>142</v>
      </c>
    </row>
    <row r="5" spans="1:12" s="128" customFormat="1" x14ac:dyDescent="0.4">
      <c r="A5" s="845"/>
      <c r="B5" s="846"/>
      <c r="C5" s="846"/>
      <c r="D5" s="129" t="s">
        <v>143</v>
      </c>
      <c r="E5" s="129" t="s">
        <v>142</v>
      </c>
      <c r="F5" s="836"/>
      <c r="G5" s="836"/>
      <c r="H5" s="129" t="s">
        <v>143</v>
      </c>
      <c r="I5" s="129" t="s">
        <v>142</v>
      </c>
      <c r="J5" s="836"/>
      <c r="K5" s="836"/>
      <c r="L5" s="844"/>
    </row>
    <row r="6" spans="1:12" s="60" customFormat="1" x14ac:dyDescent="0.4">
      <c r="A6" s="301" t="s">
        <v>141</v>
      </c>
      <c r="B6" s="299">
        <v>135053</v>
      </c>
      <c r="C6" s="299">
        <v>130006</v>
      </c>
      <c r="D6" s="297">
        <v>1.0388212851714536</v>
      </c>
      <c r="E6" s="298">
        <v>5047</v>
      </c>
      <c r="F6" s="299">
        <v>210046</v>
      </c>
      <c r="G6" s="299">
        <v>208313</v>
      </c>
      <c r="H6" s="297">
        <v>1.0083192119550868</v>
      </c>
      <c r="I6" s="298">
        <v>1733</v>
      </c>
      <c r="J6" s="297">
        <v>0.64296868305037946</v>
      </c>
      <c r="K6" s="297">
        <v>0.6240897111558088</v>
      </c>
      <c r="L6" s="296">
        <v>1.8878971894570662E-2</v>
      </c>
    </row>
    <row r="7" spans="1:12" s="60" customFormat="1" x14ac:dyDescent="0.4">
      <c r="A7" s="119" t="s">
        <v>140</v>
      </c>
      <c r="B7" s="117">
        <v>57727</v>
      </c>
      <c r="C7" s="117">
        <v>57591</v>
      </c>
      <c r="D7" s="115">
        <v>1.0023614800923755</v>
      </c>
      <c r="E7" s="116">
        <v>136</v>
      </c>
      <c r="F7" s="117">
        <v>89049</v>
      </c>
      <c r="G7" s="117">
        <v>92531</v>
      </c>
      <c r="H7" s="115">
        <v>0.96236936810366258</v>
      </c>
      <c r="I7" s="116">
        <v>-3482</v>
      </c>
      <c r="J7" s="115">
        <v>0.64826106974811626</v>
      </c>
      <c r="K7" s="115">
        <v>0.62239681836357541</v>
      </c>
      <c r="L7" s="114">
        <v>2.5864251384540848E-2</v>
      </c>
    </row>
    <row r="8" spans="1:12" x14ac:dyDescent="0.4">
      <c r="A8" s="85" t="s">
        <v>139</v>
      </c>
      <c r="B8" s="84">
        <v>35428</v>
      </c>
      <c r="C8" s="84">
        <v>39697</v>
      </c>
      <c r="D8" s="82">
        <v>0.8924603874348187</v>
      </c>
      <c r="E8" s="83">
        <v>-4269</v>
      </c>
      <c r="F8" s="84">
        <v>58964</v>
      </c>
      <c r="G8" s="84">
        <v>67641</v>
      </c>
      <c r="H8" s="82">
        <v>0.87171981490516104</v>
      </c>
      <c r="I8" s="83">
        <v>-8677</v>
      </c>
      <c r="J8" s="82">
        <v>0.60084119123533009</v>
      </c>
      <c r="K8" s="82">
        <v>0.58687778122736212</v>
      </c>
      <c r="L8" s="81">
        <v>1.3963410007967969E-2</v>
      </c>
    </row>
    <row r="9" spans="1:12" x14ac:dyDescent="0.4">
      <c r="A9" s="73" t="s">
        <v>107</v>
      </c>
      <c r="B9" s="113">
        <v>30614</v>
      </c>
      <c r="C9" s="113">
        <v>29645</v>
      </c>
      <c r="D9" s="98">
        <v>1.0326867937257547</v>
      </c>
      <c r="E9" s="106">
        <v>969</v>
      </c>
      <c r="F9" s="113">
        <v>52584</v>
      </c>
      <c r="G9" s="113">
        <v>53780</v>
      </c>
      <c r="H9" s="98">
        <v>0.97776124953514321</v>
      </c>
      <c r="I9" s="106">
        <v>-1196</v>
      </c>
      <c r="J9" s="98">
        <v>0.58219230184086412</v>
      </c>
      <c r="K9" s="98">
        <v>0.55122722201561913</v>
      </c>
      <c r="L9" s="120">
        <v>3.096507982524499E-2</v>
      </c>
    </row>
    <row r="10" spans="1:12" x14ac:dyDescent="0.4">
      <c r="A10" s="74" t="s">
        <v>138</v>
      </c>
      <c r="B10" s="72">
        <v>4102</v>
      </c>
      <c r="C10" s="72">
        <v>3887</v>
      </c>
      <c r="D10" s="69">
        <v>1.0553125803961925</v>
      </c>
      <c r="E10" s="70">
        <v>215</v>
      </c>
      <c r="F10" s="72">
        <v>5000</v>
      </c>
      <c r="G10" s="72">
        <v>5000</v>
      </c>
      <c r="H10" s="69">
        <v>1</v>
      </c>
      <c r="I10" s="70">
        <v>0</v>
      </c>
      <c r="J10" s="69">
        <v>0.82040000000000002</v>
      </c>
      <c r="K10" s="69">
        <v>0.77739999999999998</v>
      </c>
      <c r="L10" s="68">
        <v>4.3000000000000038E-2</v>
      </c>
    </row>
    <row r="11" spans="1:12" x14ac:dyDescent="0.4">
      <c r="A11" s="74" t="s">
        <v>137</v>
      </c>
      <c r="B11" s="127"/>
      <c r="C11" s="72">
        <v>5444</v>
      </c>
      <c r="D11" s="69">
        <v>0</v>
      </c>
      <c r="E11" s="70">
        <v>-5444</v>
      </c>
      <c r="F11" s="127"/>
      <c r="G11" s="72">
        <v>7481</v>
      </c>
      <c r="H11" s="69">
        <v>0</v>
      </c>
      <c r="I11" s="70">
        <v>-7481</v>
      </c>
      <c r="J11" s="69" t="e">
        <v>#DIV/0!</v>
      </c>
      <c r="K11" s="69">
        <v>0.72771019917123381</v>
      </c>
      <c r="L11" s="68" t="e">
        <v>#DIV/0!</v>
      </c>
    </row>
    <row r="12" spans="1:12" x14ac:dyDescent="0.4">
      <c r="A12" s="74" t="s">
        <v>102</v>
      </c>
      <c r="B12" s="122"/>
      <c r="C12" s="122"/>
      <c r="D12" s="69" t="e">
        <v>#DIV/0!</v>
      </c>
      <c r="E12" s="70">
        <v>0</v>
      </c>
      <c r="F12" s="122"/>
      <c r="G12" s="122"/>
      <c r="H12" s="69" t="e">
        <v>#DIV/0!</v>
      </c>
      <c r="I12" s="70">
        <v>0</v>
      </c>
      <c r="J12" s="69" t="e">
        <v>#DIV/0!</v>
      </c>
      <c r="K12" s="69" t="e">
        <v>#DIV/0!</v>
      </c>
      <c r="L12" s="68" t="e">
        <v>#DIV/0!</v>
      </c>
    </row>
    <row r="13" spans="1:12" x14ac:dyDescent="0.4">
      <c r="A13" s="74" t="s">
        <v>103</v>
      </c>
      <c r="B13" s="122"/>
      <c r="C13" s="122"/>
      <c r="D13" s="69" t="e">
        <v>#DIV/0!</v>
      </c>
      <c r="E13" s="70">
        <v>0</v>
      </c>
      <c r="F13" s="122"/>
      <c r="G13" s="122"/>
      <c r="H13" s="69" t="e">
        <v>#DIV/0!</v>
      </c>
      <c r="I13" s="70">
        <v>0</v>
      </c>
      <c r="J13" s="69" t="e">
        <v>#DIV/0!</v>
      </c>
      <c r="K13" s="69" t="e">
        <v>#DIV/0!</v>
      </c>
      <c r="L13" s="68" t="e">
        <v>#DIV/0!</v>
      </c>
    </row>
    <row r="14" spans="1:12" x14ac:dyDescent="0.4">
      <c r="A14" s="80" t="s">
        <v>136</v>
      </c>
      <c r="B14" s="92">
        <v>712</v>
      </c>
      <c r="C14" s="92">
        <v>721</v>
      </c>
      <c r="D14" s="89">
        <v>0.98751733703190014</v>
      </c>
      <c r="E14" s="90">
        <v>-9</v>
      </c>
      <c r="F14" s="92">
        <v>1380</v>
      </c>
      <c r="G14" s="92">
        <v>1380</v>
      </c>
      <c r="H14" s="89">
        <v>1</v>
      </c>
      <c r="I14" s="90">
        <v>0</v>
      </c>
      <c r="J14" s="89">
        <v>0.51594202898550723</v>
      </c>
      <c r="K14" s="89">
        <v>0.52246376811594208</v>
      </c>
      <c r="L14" s="88">
        <v>-6.521739130434856E-3</v>
      </c>
    </row>
    <row r="15" spans="1:12" x14ac:dyDescent="0.4">
      <c r="A15" s="74" t="s">
        <v>135</v>
      </c>
      <c r="B15" s="122"/>
      <c r="C15" s="122"/>
      <c r="D15" s="69" t="e">
        <v>#DIV/0!</v>
      </c>
      <c r="E15" s="70">
        <v>0</v>
      </c>
      <c r="F15" s="122"/>
      <c r="G15" s="122"/>
      <c r="H15" s="69" t="e">
        <v>#DIV/0!</v>
      </c>
      <c r="I15" s="70">
        <v>0</v>
      </c>
      <c r="J15" s="69" t="e">
        <v>#DIV/0!</v>
      </c>
      <c r="K15" s="69" t="e">
        <v>#DIV/0!</v>
      </c>
      <c r="L15" s="68" t="e">
        <v>#DIV/0!</v>
      </c>
    </row>
    <row r="16" spans="1:12" x14ac:dyDescent="0.4">
      <c r="A16" s="94" t="s">
        <v>134</v>
      </c>
      <c r="B16" s="122"/>
      <c r="C16" s="122"/>
      <c r="D16" s="126" t="e">
        <v>#DIV/0!</v>
      </c>
      <c r="E16" s="70">
        <v>0</v>
      </c>
      <c r="F16" s="122"/>
      <c r="G16" s="122"/>
      <c r="H16" s="98" t="e">
        <v>#DIV/0!</v>
      </c>
      <c r="I16" s="106">
        <v>0</v>
      </c>
      <c r="J16" s="69" t="e">
        <v>#DIV/0!</v>
      </c>
      <c r="K16" s="69" t="e">
        <v>#DIV/0!</v>
      </c>
      <c r="L16" s="68" t="e">
        <v>#DIV/0!</v>
      </c>
    </row>
    <row r="17" spans="1:12" s="61" customFormat="1" x14ac:dyDescent="0.4">
      <c r="A17" s="94" t="s">
        <v>133</v>
      </c>
      <c r="B17" s="121"/>
      <c r="C17" s="121"/>
      <c r="D17" s="89" t="e">
        <v>#DIV/0!</v>
      </c>
      <c r="E17" s="90">
        <v>0</v>
      </c>
      <c r="F17" s="121"/>
      <c r="G17" s="121"/>
      <c r="H17" s="98" t="e">
        <v>#DIV/0!</v>
      </c>
      <c r="I17" s="90">
        <v>0</v>
      </c>
      <c r="J17" s="89" t="e">
        <v>#DIV/0!</v>
      </c>
      <c r="K17" s="89" t="e">
        <v>#DIV/0!</v>
      </c>
      <c r="L17" s="88" t="e">
        <v>#DIV/0!</v>
      </c>
    </row>
    <row r="18" spans="1:12" x14ac:dyDescent="0.4">
      <c r="A18" s="85" t="s">
        <v>132</v>
      </c>
      <c r="B18" s="84">
        <v>21643</v>
      </c>
      <c r="C18" s="84">
        <v>17328</v>
      </c>
      <c r="D18" s="82">
        <v>1.2490189289012004</v>
      </c>
      <c r="E18" s="83">
        <v>4315</v>
      </c>
      <c r="F18" s="84">
        <v>29195</v>
      </c>
      <c r="G18" s="84">
        <v>24110</v>
      </c>
      <c r="H18" s="82">
        <v>1.2109083367897138</v>
      </c>
      <c r="I18" s="83">
        <v>5085</v>
      </c>
      <c r="J18" s="82">
        <v>0.74132556944682304</v>
      </c>
      <c r="K18" s="82">
        <v>0.71870593114890091</v>
      </c>
      <c r="L18" s="81">
        <v>2.2619638297922129E-2</v>
      </c>
    </row>
    <row r="19" spans="1:12" x14ac:dyDescent="0.4">
      <c r="A19" s="73" t="s">
        <v>131</v>
      </c>
      <c r="B19" s="124"/>
      <c r="C19" s="125"/>
      <c r="D19" s="69" t="e">
        <v>#DIV/0!</v>
      </c>
      <c r="E19" s="70">
        <v>0</v>
      </c>
      <c r="F19" s="124"/>
      <c r="G19" s="125"/>
      <c r="H19" s="98" t="e">
        <v>#DIV/0!</v>
      </c>
      <c r="I19" s="70">
        <v>0</v>
      </c>
      <c r="J19" s="69" t="e">
        <v>#DIV/0!</v>
      </c>
      <c r="K19" s="69" t="e">
        <v>#DIV/0!</v>
      </c>
      <c r="L19" s="120" t="e">
        <v>#DIV/0!</v>
      </c>
    </row>
    <row r="20" spans="1:12" x14ac:dyDescent="0.4">
      <c r="A20" s="74" t="s">
        <v>130</v>
      </c>
      <c r="B20" s="72">
        <v>4446</v>
      </c>
      <c r="C20" s="95"/>
      <c r="D20" s="69" t="e">
        <v>#DIV/0!</v>
      </c>
      <c r="E20" s="70">
        <v>4446</v>
      </c>
      <c r="F20" s="72">
        <v>5850</v>
      </c>
      <c r="G20" s="95"/>
      <c r="H20" s="69" t="e">
        <v>#DIV/0!</v>
      </c>
      <c r="I20" s="70">
        <v>5850</v>
      </c>
      <c r="J20" s="89">
        <v>0.76</v>
      </c>
      <c r="K20" s="69" t="e">
        <v>#DIV/0!</v>
      </c>
      <c r="L20" s="68" t="e">
        <v>#DIV/0!</v>
      </c>
    </row>
    <row r="21" spans="1:12" x14ac:dyDescent="0.4">
      <c r="A21" s="74" t="s">
        <v>129</v>
      </c>
      <c r="B21" s="72">
        <v>6335</v>
      </c>
      <c r="C21" s="71">
        <v>5633</v>
      </c>
      <c r="D21" s="69">
        <v>1.1246227587431208</v>
      </c>
      <c r="E21" s="70">
        <v>702</v>
      </c>
      <c r="F21" s="72">
        <v>8745</v>
      </c>
      <c r="G21" s="71">
        <v>8700</v>
      </c>
      <c r="H21" s="89">
        <v>1.0051724137931035</v>
      </c>
      <c r="I21" s="70">
        <v>45</v>
      </c>
      <c r="J21" s="69">
        <v>0.72441395082904514</v>
      </c>
      <c r="K21" s="69">
        <v>0.6474712643678161</v>
      </c>
      <c r="L21" s="68">
        <v>7.6942686461229037E-2</v>
      </c>
    </row>
    <row r="22" spans="1:12" x14ac:dyDescent="0.4">
      <c r="A22" s="74" t="s">
        <v>128</v>
      </c>
      <c r="B22" s="72">
        <v>2343</v>
      </c>
      <c r="C22" s="71">
        <v>2154</v>
      </c>
      <c r="D22" s="69">
        <v>1.0877437325905293</v>
      </c>
      <c r="E22" s="70">
        <v>189</v>
      </c>
      <c r="F22" s="72">
        <v>2900</v>
      </c>
      <c r="G22" s="71">
        <v>3130</v>
      </c>
      <c r="H22" s="69">
        <v>0.92651757188498407</v>
      </c>
      <c r="I22" s="70">
        <v>-230</v>
      </c>
      <c r="J22" s="69">
        <v>0.8079310344827586</v>
      </c>
      <c r="K22" s="69">
        <v>0.6881789137380192</v>
      </c>
      <c r="L22" s="68">
        <v>0.1197521207447394</v>
      </c>
    </row>
    <row r="23" spans="1:12" x14ac:dyDescent="0.4">
      <c r="A23" s="74" t="s">
        <v>127</v>
      </c>
      <c r="B23" s="92">
        <v>1181</v>
      </c>
      <c r="C23" s="97">
        <v>1128</v>
      </c>
      <c r="D23" s="69">
        <v>1.0469858156028369</v>
      </c>
      <c r="E23" s="90">
        <v>53</v>
      </c>
      <c r="F23" s="92">
        <v>1495</v>
      </c>
      <c r="G23" s="97">
        <v>1485</v>
      </c>
      <c r="H23" s="89">
        <v>1.0067340067340067</v>
      </c>
      <c r="I23" s="90">
        <v>10</v>
      </c>
      <c r="J23" s="89">
        <v>0.78996655518394654</v>
      </c>
      <c r="K23" s="69">
        <v>0.7595959595959596</v>
      </c>
      <c r="L23" s="88">
        <v>3.0370595587986937E-2</v>
      </c>
    </row>
    <row r="24" spans="1:12" x14ac:dyDescent="0.4">
      <c r="A24" s="94" t="s">
        <v>126</v>
      </c>
      <c r="B24" s="72"/>
      <c r="C24" s="95"/>
      <c r="D24" s="69" t="e">
        <v>#DIV/0!</v>
      </c>
      <c r="E24" s="70">
        <v>0</v>
      </c>
      <c r="F24" s="72"/>
      <c r="G24" s="95"/>
      <c r="H24" s="69" t="e">
        <v>#DIV/0!</v>
      </c>
      <c r="I24" s="70">
        <v>0</v>
      </c>
      <c r="J24" s="69" t="e">
        <v>#DIV/0!</v>
      </c>
      <c r="K24" s="69" t="e">
        <v>#DIV/0!</v>
      </c>
      <c r="L24" s="68" t="e">
        <v>#DIV/0!</v>
      </c>
    </row>
    <row r="25" spans="1:12" x14ac:dyDescent="0.4">
      <c r="A25" s="94" t="s">
        <v>125</v>
      </c>
      <c r="B25" s="72">
        <v>1110</v>
      </c>
      <c r="C25" s="71">
        <v>1209</v>
      </c>
      <c r="D25" s="69">
        <v>0.91811414392059554</v>
      </c>
      <c r="E25" s="70">
        <v>-99</v>
      </c>
      <c r="F25" s="72">
        <v>1455</v>
      </c>
      <c r="G25" s="71">
        <v>1475</v>
      </c>
      <c r="H25" s="69">
        <v>0.98644067796610169</v>
      </c>
      <c r="I25" s="70">
        <v>-20</v>
      </c>
      <c r="J25" s="69">
        <v>0.76288659793814428</v>
      </c>
      <c r="K25" s="69">
        <v>0.8196610169491525</v>
      </c>
      <c r="L25" s="68">
        <v>-5.6774419011008215E-2</v>
      </c>
    </row>
    <row r="26" spans="1:12" x14ac:dyDescent="0.4">
      <c r="A26" s="94" t="s">
        <v>124</v>
      </c>
      <c r="B26" s="122"/>
      <c r="C26" s="95"/>
      <c r="D26" s="69" t="e">
        <v>#DIV/0!</v>
      </c>
      <c r="E26" s="70">
        <v>0</v>
      </c>
      <c r="F26" s="122"/>
      <c r="G26" s="71"/>
      <c r="H26" s="69" t="e">
        <v>#DIV/0!</v>
      </c>
      <c r="I26" s="70">
        <v>0</v>
      </c>
      <c r="J26" s="69" t="e">
        <v>#DIV/0!</v>
      </c>
      <c r="K26" s="69" t="e">
        <v>#DIV/0!</v>
      </c>
      <c r="L26" s="68" t="e">
        <v>#DIV/0!</v>
      </c>
    </row>
    <row r="27" spans="1:12" x14ac:dyDescent="0.4">
      <c r="A27" s="74" t="s">
        <v>123</v>
      </c>
      <c r="B27" s="122"/>
      <c r="C27" s="95"/>
      <c r="D27" s="69" t="e">
        <v>#DIV/0!</v>
      </c>
      <c r="E27" s="70">
        <v>0</v>
      </c>
      <c r="F27" s="122"/>
      <c r="G27" s="95"/>
      <c r="H27" s="69" t="e">
        <v>#DIV/0!</v>
      </c>
      <c r="I27" s="70">
        <v>0</v>
      </c>
      <c r="J27" s="69" t="e">
        <v>#DIV/0!</v>
      </c>
      <c r="K27" s="69" t="e">
        <v>#DIV/0!</v>
      </c>
      <c r="L27" s="68" t="e">
        <v>#DIV/0!</v>
      </c>
    </row>
    <row r="28" spans="1:12" x14ac:dyDescent="0.4">
      <c r="A28" s="74" t="s">
        <v>122</v>
      </c>
      <c r="B28" s="124"/>
      <c r="C28" s="125"/>
      <c r="D28" s="69" t="e">
        <v>#DIV/0!</v>
      </c>
      <c r="E28" s="70">
        <v>0</v>
      </c>
      <c r="F28" s="124"/>
      <c r="G28" s="10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69" t="e">
        <v>#DIV/0!</v>
      </c>
      <c r="E30" s="90">
        <v>0</v>
      </c>
      <c r="F30" s="121"/>
      <c r="G30" s="93"/>
      <c r="H30" s="89" t="e">
        <v>#DIV/0!</v>
      </c>
      <c r="I30" s="90">
        <v>0</v>
      </c>
      <c r="J30" s="89" t="e">
        <v>#DIV/0!</v>
      </c>
      <c r="K30" s="69" t="e">
        <v>#DIV/0!</v>
      </c>
      <c r="L30" s="88" t="e">
        <v>#DIV/0!</v>
      </c>
    </row>
    <row r="31" spans="1:12" x14ac:dyDescent="0.4">
      <c r="A31" s="94" t="s">
        <v>119</v>
      </c>
      <c r="B31" s="122"/>
      <c r="C31" s="95"/>
      <c r="D31" s="69" t="e">
        <v>#DIV/0!</v>
      </c>
      <c r="E31" s="70">
        <v>0</v>
      </c>
      <c r="F31" s="122"/>
      <c r="G31" s="95"/>
      <c r="H31" s="69" t="e">
        <v>#DIV/0!</v>
      </c>
      <c r="I31" s="70">
        <v>0</v>
      </c>
      <c r="J31" s="69" t="e">
        <v>#DIV/0!</v>
      </c>
      <c r="K31" s="69" t="e">
        <v>#DIV/0!</v>
      </c>
      <c r="L31" s="68" t="e">
        <v>#DIV/0!</v>
      </c>
    </row>
    <row r="32" spans="1:12" x14ac:dyDescent="0.4">
      <c r="A32" s="74" t="s">
        <v>118</v>
      </c>
      <c r="B32" s="72">
        <v>1254</v>
      </c>
      <c r="C32" s="71">
        <v>1867</v>
      </c>
      <c r="D32" s="69">
        <v>0.67166577396893412</v>
      </c>
      <c r="E32" s="70">
        <v>-613</v>
      </c>
      <c r="F32" s="72">
        <v>1450</v>
      </c>
      <c r="G32" s="71">
        <v>2035</v>
      </c>
      <c r="H32" s="69">
        <v>0.71253071253071254</v>
      </c>
      <c r="I32" s="70">
        <v>-585</v>
      </c>
      <c r="J32" s="69">
        <v>0.86482758620689659</v>
      </c>
      <c r="K32" s="69">
        <v>0.91744471744471745</v>
      </c>
      <c r="L32" s="68">
        <v>-5.2617131237820858E-2</v>
      </c>
    </row>
    <row r="33" spans="1:64" x14ac:dyDescent="0.4">
      <c r="A33" s="94" t="s">
        <v>117</v>
      </c>
      <c r="B33" s="121"/>
      <c r="C33" s="93"/>
      <c r="D33" s="69" t="e">
        <v>#DIV/0!</v>
      </c>
      <c r="E33" s="90">
        <v>0</v>
      </c>
      <c r="F33" s="121"/>
      <c r="G33" s="93"/>
      <c r="H33" s="89" t="e">
        <v>#DIV/0!</v>
      </c>
      <c r="I33" s="90">
        <v>0</v>
      </c>
      <c r="J33" s="89" t="e">
        <v>#DIV/0!</v>
      </c>
      <c r="K33" s="69" t="e">
        <v>#DIV/0!</v>
      </c>
      <c r="L33" s="88" t="e">
        <v>#DIV/0!</v>
      </c>
    </row>
    <row r="34" spans="1:64" x14ac:dyDescent="0.4">
      <c r="A34" s="94" t="s">
        <v>116</v>
      </c>
      <c r="B34" s="92">
        <v>817</v>
      </c>
      <c r="C34" s="97">
        <v>1193</v>
      </c>
      <c r="D34" s="89">
        <v>0.68482816429170157</v>
      </c>
      <c r="E34" s="90">
        <v>-376</v>
      </c>
      <c r="F34" s="92">
        <v>1450</v>
      </c>
      <c r="G34" s="97">
        <v>1450</v>
      </c>
      <c r="H34" s="89">
        <v>1</v>
      </c>
      <c r="I34" s="90">
        <v>0</v>
      </c>
      <c r="J34" s="89">
        <v>0.56344827586206891</v>
      </c>
      <c r="K34" s="89">
        <v>0.82275862068965522</v>
      </c>
      <c r="L34" s="88">
        <v>-0.2593103448275863</v>
      </c>
    </row>
    <row r="35" spans="1:64" x14ac:dyDescent="0.4">
      <c r="A35" s="74" t="s">
        <v>115</v>
      </c>
      <c r="B35" s="122"/>
      <c r="C35" s="95"/>
      <c r="D35" s="69" t="e">
        <v>#DIV/0!</v>
      </c>
      <c r="E35" s="70">
        <v>0</v>
      </c>
      <c r="F35" s="122"/>
      <c r="G35" s="95"/>
      <c r="H35" s="69" t="e">
        <v>#DIV/0!</v>
      </c>
      <c r="I35" s="70">
        <v>0</v>
      </c>
      <c r="J35" s="69" t="e">
        <v>#DIV/0!</v>
      </c>
      <c r="K35" s="69" t="e">
        <v>#DIV/0!</v>
      </c>
      <c r="L35" s="68" t="e">
        <v>#DIV/0!</v>
      </c>
    </row>
    <row r="36" spans="1:64" x14ac:dyDescent="0.4">
      <c r="A36" s="94" t="s">
        <v>114</v>
      </c>
      <c r="B36" s="121"/>
      <c r="C36" s="93"/>
      <c r="D36" s="89" t="e">
        <v>#DIV/0!</v>
      </c>
      <c r="E36" s="90">
        <v>0</v>
      </c>
      <c r="F36" s="121"/>
      <c r="G36" s="93"/>
      <c r="H36" s="89" t="e">
        <v>#DIV/0!</v>
      </c>
      <c r="I36" s="90">
        <v>0</v>
      </c>
      <c r="J36" s="89" t="e">
        <v>#DIV/0!</v>
      </c>
      <c r="K36" s="89" t="e">
        <v>#DIV/0!</v>
      </c>
      <c r="L36" s="88" t="e">
        <v>#DIV/0!</v>
      </c>
    </row>
    <row r="37" spans="1:64" x14ac:dyDescent="0.4">
      <c r="A37" s="67" t="s">
        <v>113</v>
      </c>
      <c r="B37" s="66">
        <v>4157</v>
      </c>
      <c r="C37" s="65">
        <v>4144</v>
      </c>
      <c r="D37" s="89">
        <v>1.0031370656370657</v>
      </c>
      <c r="E37" s="90">
        <v>13</v>
      </c>
      <c r="F37" s="66">
        <v>5850</v>
      </c>
      <c r="G37" s="65">
        <v>5835</v>
      </c>
      <c r="H37" s="89">
        <v>1.0025706940874035</v>
      </c>
      <c r="I37" s="90">
        <v>15</v>
      </c>
      <c r="J37" s="89">
        <v>0.71059829059829061</v>
      </c>
      <c r="K37" s="89">
        <v>0.710197086546701</v>
      </c>
      <c r="L37" s="88">
        <v>4.0120405158960981E-4</v>
      </c>
    </row>
    <row r="38" spans="1:64" x14ac:dyDescent="0.4">
      <c r="A38" s="85" t="s">
        <v>112</v>
      </c>
      <c r="B38" s="84">
        <v>656</v>
      </c>
      <c r="C38" s="84">
        <v>566</v>
      </c>
      <c r="D38" s="82">
        <v>1.1590106007067138</v>
      </c>
      <c r="E38" s="83">
        <v>90</v>
      </c>
      <c r="F38" s="84">
        <v>890</v>
      </c>
      <c r="G38" s="84">
        <v>780</v>
      </c>
      <c r="H38" s="82">
        <v>1.141025641025641</v>
      </c>
      <c r="I38" s="83">
        <v>110</v>
      </c>
      <c r="J38" s="82">
        <v>0.73707865168539322</v>
      </c>
      <c r="K38" s="82">
        <v>0.72564102564102562</v>
      </c>
      <c r="L38" s="81">
        <v>1.1437626044367599E-2</v>
      </c>
    </row>
    <row r="39" spans="1:64" x14ac:dyDescent="0.4">
      <c r="A39" s="73" t="s">
        <v>111</v>
      </c>
      <c r="B39" s="113">
        <v>408</v>
      </c>
      <c r="C39" s="105">
        <v>334</v>
      </c>
      <c r="D39" s="98">
        <v>1.221556886227545</v>
      </c>
      <c r="E39" s="106">
        <v>74</v>
      </c>
      <c r="F39" s="113">
        <v>500</v>
      </c>
      <c r="G39" s="105">
        <v>390</v>
      </c>
      <c r="H39" s="98">
        <v>1.2820512820512822</v>
      </c>
      <c r="I39" s="106">
        <v>110</v>
      </c>
      <c r="J39" s="98">
        <v>0.81599999999999995</v>
      </c>
      <c r="K39" s="98">
        <v>0.85641025641025637</v>
      </c>
      <c r="L39" s="120">
        <v>-4.0410256410256418E-2</v>
      </c>
    </row>
    <row r="40" spans="1:64" x14ac:dyDescent="0.4">
      <c r="A40" s="74" t="s">
        <v>110</v>
      </c>
      <c r="B40" s="72">
        <v>248</v>
      </c>
      <c r="C40" s="71">
        <v>232</v>
      </c>
      <c r="D40" s="69">
        <v>1.0689655172413792</v>
      </c>
      <c r="E40" s="70">
        <v>16</v>
      </c>
      <c r="F40" s="72">
        <v>390</v>
      </c>
      <c r="G40" s="71">
        <v>390</v>
      </c>
      <c r="H40" s="69">
        <v>1</v>
      </c>
      <c r="I40" s="70">
        <v>0</v>
      </c>
      <c r="J40" s="69">
        <v>0.63589743589743586</v>
      </c>
      <c r="K40" s="69">
        <v>0.59487179487179487</v>
      </c>
      <c r="L40" s="68">
        <v>4.1025641025640991E-2</v>
      </c>
    </row>
    <row r="41" spans="1:64" s="118" customFormat="1" x14ac:dyDescent="0.4">
      <c r="A41" s="119" t="s">
        <v>109</v>
      </c>
      <c r="B41" s="117">
        <v>77326</v>
      </c>
      <c r="C41" s="117">
        <v>72415</v>
      </c>
      <c r="D41" s="115">
        <v>1.0678174411378858</v>
      </c>
      <c r="E41" s="116">
        <v>4911</v>
      </c>
      <c r="F41" s="117">
        <v>120997</v>
      </c>
      <c r="G41" s="117">
        <v>115782</v>
      </c>
      <c r="H41" s="115">
        <v>1.0450415435905409</v>
      </c>
      <c r="I41" s="116">
        <v>5215</v>
      </c>
      <c r="J41" s="115">
        <v>0.63907369604205067</v>
      </c>
      <c r="K41" s="115">
        <v>0.62544264220690604</v>
      </c>
      <c r="L41" s="114">
        <v>1.3631053835144624E-2</v>
      </c>
    </row>
    <row r="42" spans="1:64" s="60" customFormat="1" x14ac:dyDescent="0.4">
      <c r="A42" s="85" t="s">
        <v>108</v>
      </c>
      <c r="B42" s="117">
        <v>76525</v>
      </c>
      <c r="C42" s="117">
        <v>71057</v>
      </c>
      <c r="D42" s="115">
        <v>1.0769523058952672</v>
      </c>
      <c r="E42" s="116">
        <v>5468</v>
      </c>
      <c r="F42" s="117">
        <v>119846</v>
      </c>
      <c r="G42" s="117">
        <v>114019</v>
      </c>
      <c r="H42" s="115">
        <v>1.051105517501469</v>
      </c>
      <c r="I42" s="116">
        <v>5827</v>
      </c>
      <c r="J42" s="115">
        <v>0.63852777731421995</v>
      </c>
      <c r="K42" s="115">
        <v>0.62320315035213425</v>
      </c>
      <c r="L42" s="114">
        <v>1.5324626962085697E-2</v>
      </c>
    </row>
    <row r="43" spans="1:64" x14ac:dyDescent="0.4">
      <c r="A43" s="74" t="s">
        <v>107</v>
      </c>
      <c r="B43" s="113">
        <v>25098</v>
      </c>
      <c r="C43" s="78">
        <v>26096</v>
      </c>
      <c r="D43" s="76">
        <v>0.96175659104843658</v>
      </c>
      <c r="E43" s="90">
        <v>-998</v>
      </c>
      <c r="F43" s="113">
        <v>41898</v>
      </c>
      <c r="G43" s="78">
        <v>42336</v>
      </c>
      <c r="H43" s="89">
        <v>0.98965419501133789</v>
      </c>
      <c r="I43" s="102">
        <v>-438</v>
      </c>
      <c r="J43" s="69">
        <v>0.59902620650150362</v>
      </c>
      <c r="K43" s="69">
        <v>0.6164021164021164</v>
      </c>
      <c r="L43" s="100">
        <v>-1.7375909900612774E-2</v>
      </c>
    </row>
    <row r="44" spans="1:64" x14ac:dyDescent="0.4">
      <c r="A44" s="74" t="s">
        <v>106</v>
      </c>
      <c r="B44" s="72">
        <v>3804</v>
      </c>
      <c r="C44" s="71">
        <v>3929</v>
      </c>
      <c r="D44" s="98">
        <v>0.96818528887757704</v>
      </c>
      <c r="E44" s="90">
        <v>-125</v>
      </c>
      <c r="F44" s="72">
        <v>5140</v>
      </c>
      <c r="G44" s="71">
        <v>5140</v>
      </c>
      <c r="H44" s="104">
        <v>1</v>
      </c>
      <c r="I44" s="102">
        <v>0</v>
      </c>
      <c r="J44" s="69">
        <v>0.74007782101167319</v>
      </c>
      <c r="K44" s="69">
        <v>0.76439688715953302</v>
      </c>
      <c r="L44" s="100">
        <v>-2.4319066147859836E-2</v>
      </c>
    </row>
    <row r="45" spans="1:64" x14ac:dyDescent="0.4">
      <c r="A45" s="94" t="s">
        <v>105</v>
      </c>
      <c r="B45" s="72">
        <v>6604</v>
      </c>
      <c r="C45" s="71">
        <v>7851</v>
      </c>
      <c r="D45" s="101">
        <v>0.8411667303528213</v>
      </c>
      <c r="E45" s="102">
        <v>-1247</v>
      </c>
      <c r="F45" s="72">
        <v>8594</v>
      </c>
      <c r="G45" s="71">
        <v>12400</v>
      </c>
      <c r="H45" s="104">
        <v>0.6930645161290323</v>
      </c>
      <c r="I45" s="109">
        <v>-3806</v>
      </c>
      <c r="J45" s="101">
        <v>0.76844309983709569</v>
      </c>
      <c r="K45" s="101">
        <v>0.63314516129032261</v>
      </c>
      <c r="L45" s="111">
        <v>0.13529793854677308</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94" t="s">
        <v>104</v>
      </c>
      <c r="B46" s="72">
        <v>4201</v>
      </c>
      <c r="C46" s="71">
        <v>4049</v>
      </c>
      <c r="D46" s="101">
        <v>1.0375401333662633</v>
      </c>
      <c r="E46" s="102">
        <v>152</v>
      </c>
      <c r="F46" s="72">
        <v>8099</v>
      </c>
      <c r="G46" s="71">
        <v>6809</v>
      </c>
      <c r="H46" s="104">
        <v>1.189455132912322</v>
      </c>
      <c r="I46" s="109">
        <v>1290</v>
      </c>
      <c r="J46" s="101">
        <v>0.51870601308803554</v>
      </c>
      <c r="K46" s="112">
        <v>0.59465413423410196</v>
      </c>
      <c r="L46" s="111">
        <v>-7.5948121146066416E-2</v>
      </c>
    </row>
    <row r="47" spans="1:64" x14ac:dyDescent="0.4">
      <c r="A47" s="74" t="s">
        <v>103</v>
      </c>
      <c r="B47" s="108">
        <v>4480</v>
      </c>
      <c r="C47" s="71">
        <v>5452</v>
      </c>
      <c r="D47" s="103">
        <v>0.82171680117388113</v>
      </c>
      <c r="E47" s="109">
        <v>-972</v>
      </c>
      <c r="F47" s="108">
        <v>6707</v>
      </c>
      <c r="G47" s="71">
        <v>8670</v>
      </c>
      <c r="H47" s="101">
        <v>0.77358708189158021</v>
      </c>
      <c r="I47" s="102">
        <v>-1963</v>
      </c>
      <c r="J47" s="101">
        <v>0.66795884896376923</v>
      </c>
      <c r="K47" s="101">
        <v>0.62883506343713957</v>
      </c>
      <c r="L47" s="100">
        <v>3.9123785526629651E-2</v>
      </c>
    </row>
    <row r="48" spans="1:64" x14ac:dyDescent="0.4">
      <c r="A48" s="74" t="s">
        <v>102</v>
      </c>
      <c r="B48" s="72">
        <v>11354</v>
      </c>
      <c r="C48" s="71">
        <v>9902</v>
      </c>
      <c r="D48" s="103">
        <v>1.1466370430216117</v>
      </c>
      <c r="E48" s="107">
        <v>1452</v>
      </c>
      <c r="F48" s="72">
        <v>17348</v>
      </c>
      <c r="G48" s="71">
        <v>15847</v>
      </c>
      <c r="H48" s="101">
        <v>1.0947182432006057</v>
      </c>
      <c r="I48" s="102">
        <v>1501</v>
      </c>
      <c r="J48" s="103">
        <v>0.65448466682038275</v>
      </c>
      <c r="K48" s="101">
        <v>0.62485012936202433</v>
      </c>
      <c r="L48" s="100">
        <v>2.9634537458358423E-2</v>
      </c>
    </row>
    <row r="49" spans="1:12" x14ac:dyDescent="0.4">
      <c r="A49" s="96" t="s">
        <v>101</v>
      </c>
      <c r="B49" s="72">
        <v>1493</v>
      </c>
      <c r="C49" s="71">
        <v>1473</v>
      </c>
      <c r="D49" s="98">
        <v>1.0135777325186694</v>
      </c>
      <c r="E49" s="90">
        <v>20</v>
      </c>
      <c r="F49" s="72">
        <v>2700</v>
      </c>
      <c r="G49" s="71">
        <v>2970</v>
      </c>
      <c r="H49" s="104">
        <v>0.90909090909090906</v>
      </c>
      <c r="I49" s="102">
        <v>-270</v>
      </c>
      <c r="J49" s="69">
        <v>0.55296296296296299</v>
      </c>
      <c r="K49" s="69">
        <v>0.49595959595959593</v>
      </c>
      <c r="L49" s="100">
        <v>5.7003367003367056E-2</v>
      </c>
    </row>
    <row r="50" spans="1:12" x14ac:dyDescent="0.4">
      <c r="A50" s="74" t="s">
        <v>100</v>
      </c>
      <c r="B50" s="72">
        <v>1201</v>
      </c>
      <c r="C50" s="95"/>
      <c r="D50" s="98" t="e">
        <v>#DIV/0!</v>
      </c>
      <c r="E50" s="106">
        <v>1201</v>
      </c>
      <c r="F50" s="72">
        <v>1760</v>
      </c>
      <c r="G50" s="95"/>
      <c r="H50" s="104" t="e">
        <v>#DIV/0!</v>
      </c>
      <c r="I50" s="70">
        <v>1760</v>
      </c>
      <c r="J50" s="69">
        <v>0.68238636363636362</v>
      </c>
      <c r="K50" s="69" t="e">
        <v>#DIV/0!</v>
      </c>
      <c r="L50" s="68" t="e">
        <v>#DIV/0!</v>
      </c>
    </row>
    <row r="51" spans="1:12" x14ac:dyDescent="0.4">
      <c r="A51" s="74" t="s">
        <v>99</v>
      </c>
      <c r="B51" s="72">
        <v>1859</v>
      </c>
      <c r="C51" s="71">
        <v>1693</v>
      </c>
      <c r="D51" s="103">
        <v>1.0980507974010632</v>
      </c>
      <c r="E51" s="102">
        <v>166</v>
      </c>
      <c r="F51" s="72">
        <v>2698</v>
      </c>
      <c r="G51" s="105">
        <v>2430</v>
      </c>
      <c r="H51" s="104">
        <v>1.1102880658436214</v>
      </c>
      <c r="I51" s="70">
        <v>268</v>
      </c>
      <c r="J51" s="69">
        <v>0.68902891030392888</v>
      </c>
      <c r="K51" s="101">
        <v>0.69670781893004119</v>
      </c>
      <c r="L51" s="100">
        <v>-7.678908626112313E-3</v>
      </c>
    </row>
    <row r="52" spans="1:12" x14ac:dyDescent="0.4">
      <c r="A52" s="74" t="s">
        <v>98</v>
      </c>
      <c r="B52" s="72">
        <v>739</v>
      </c>
      <c r="C52" s="71">
        <v>689</v>
      </c>
      <c r="D52" s="98">
        <v>1.0725689404934688</v>
      </c>
      <c r="E52" s="90">
        <v>50</v>
      </c>
      <c r="F52" s="72">
        <v>1260</v>
      </c>
      <c r="G52" s="71">
        <v>1260</v>
      </c>
      <c r="H52" s="89">
        <v>1</v>
      </c>
      <c r="I52" s="70">
        <v>0</v>
      </c>
      <c r="J52" s="69">
        <v>0.58650793650793653</v>
      </c>
      <c r="K52" s="69">
        <v>0.54682539682539677</v>
      </c>
      <c r="L52" s="68">
        <v>3.9682539682539764E-2</v>
      </c>
    </row>
    <row r="53" spans="1:12" x14ac:dyDescent="0.4">
      <c r="A53" s="74" t="s">
        <v>97</v>
      </c>
      <c r="B53" s="92">
        <v>975</v>
      </c>
      <c r="C53" s="97">
        <v>738</v>
      </c>
      <c r="D53" s="103">
        <v>1.3211382113821137</v>
      </c>
      <c r="E53" s="102">
        <v>237</v>
      </c>
      <c r="F53" s="92">
        <v>1760</v>
      </c>
      <c r="G53" s="97">
        <v>1200</v>
      </c>
      <c r="H53" s="89">
        <v>1.4666666666666666</v>
      </c>
      <c r="I53" s="70">
        <v>560</v>
      </c>
      <c r="J53" s="69">
        <v>0.55397727272727271</v>
      </c>
      <c r="K53" s="101">
        <v>0.61499999999999999</v>
      </c>
      <c r="L53" s="100">
        <v>-6.1022727272727284E-2</v>
      </c>
    </row>
    <row r="54" spans="1:12" x14ac:dyDescent="0.4">
      <c r="A54" s="74" t="s">
        <v>96</v>
      </c>
      <c r="B54" s="92">
        <v>2035</v>
      </c>
      <c r="C54" s="97">
        <v>2166</v>
      </c>
      <c r="D54" s="98">
        <v>0.93951985226223456</v>
      </c>
      <c r="E54" s="90">
        <v>-131</v>
      </c>
      <c r="F54" s="92">
        <v>2700</v>
      </c>
      <c r="G54" s="97">
        <v>3320</v>
      </c>
      <c r="H54" s="89">
        <v>0.81325301204819278</v>
      </c>
      <c r="I54" s="70">
        <v>-620</v>
      </c>
      <c r="J54" s="69">
        <v>0.75370370370370365</v>
      </c>
      <c r="K54" s="69">
        <v>0.65240963855421685</v>
      </c>
      <c r="L54" s="68">
        <v>0.1012940651494868</v>
      </c>
    </row>
    <row r="55" spans="1:12" x14ac:dyDescent="0.4">
      <c r="A55" s="74" t="s">
        <v>95</v>
      </c>
      <c r="B55" s="72">
        <v>2018</v>
      </c>
      <c r="C55" s="71">
        <v>1908</v>
      </c>
      <c r="D55" s="98">
        <v>1.0576519916142557</v>
      </c>
      <c r="E55" s="70">
        <v>110</v>
      </c>
      <c r="F55" s="72">
        <v>2700</v>
      </c>
      <c r="G55" s="71">
        <v>2700</v>
      </c>
      <c r="H55" s="69">
        <v>1</v>
      </c>
      <c r="I55" s="70">
        <v>0</v>
      </c>
      <c r="J55" s="69">
        <v>0.74740740740740741</v>
      </c>
      <c r="K55" s="69">
        <v>0.70666666666666667</v>
      </c>
      <c r="L55" s="68">
        <v>4.0740740740740744E-2</v>
      </c>
    </row>
    <row r="56" spans="1:12" x14ac:dyDescent="0.4">
      <c r="A56" s="74" t="s">
        <v>94</v>
      </c>
      <c r="B56" s="72">
        <v>991</v>
      </c>
      <c r="C56" s="71">
        <v>747</v>
      </c>
      <c r="D56" s="98">
        <v>1.3266398929049532</v>
      </c>
      <c r="E56" s="70">
        <v>244</v>
      </c>
      <c r="F56" s="72">
        <v>1760</v>
      </c>
      <c r="G56" s="71">
        <v>1200</v>
      </c>
      <c r="H56" s="69">
        <v>1.4666666666666666</v>
      </c>
      <c r="I56" s="70">
        <v>560</v>
      </c>
      <c r="J56" s="69">
        <v>0.56306818181818186</v>
      </c>
      <c r="K56" s="69">
        <v>0.62250000000000005</v>
      </c>
      <c r="L56" s="68">
        <v>-5.9431818181818197E-2</v>
      </c>
    </row>
    <row r="57" spans="1:12" x14ac:dyDescent="0.4">
      <c r="A57" s="99" t="s">
        <v>93</v>
      </c>
      <c r="B57" s="72">
        <v>1151</v>
      </c>
      <c r="C57" s="71">
        <v>733</v>
      </c>
      <c r="D57" s="98">
        <v>1.5702592087312415</v>
      </c>
      <c r="E57" s="90">
        <v>418</v>
      </c>
      <c r="F57" s="72">
        <v>1659</v>
      </c>
      <c r="G57" s="71">
        <v>1200</v>
      </c>
      <c r="H57" s="89">
        <v>1.3825000000000001</v>
      </c>
      <c r="I57" s="70">
        <v>459</v>
      </c>
      <c r="J57" s="69">
        <v>0.69379144062688369</v>
      </c>
      <c r="K57" s="89">
        <v>0.61083333333333334</v>
      </c>
      <c r="L57" s="88">
        <v>8.2958107293550354E-2</v>
      </c>
    </row>
    <row r="58" spans="1:12" x14ac:dyDescent="0.4">
      <c r="A58" s="74" t="s">
        <v>92</v>
      </c>
      <c r="B58" s="72">
        <v>858</v>
      </c>
      <c r="C58" s="71">
        <v>575</v>
      </c>
      <c r="D58" s="98">
        <v>1.4921739130434784</v>
      </c>
      <c r="E58" s="70">
        <v>283</v>
      </c>
      <c r="F58" s="72">
        <v>1584</v>
      </c>
      <c r="G58" s="71">
        <v>1199</v>
      </c>
      <c r="H58" s="69">
        <v>1.3211009174311927</v>
      </c>
      <c r="I58" s="70">
        <v>385</v>
      </c>
      <c r="J58" s="69">
        <v>0.54166666666666663</v>
      </c>
      <c r="K58" s="69">
        <v>0.47956630525437866</v>
      </c>
      <c r="L58" s="68">
        <v>6.2100361412287974E-2</v>
      </c>
    </row>
    <row r="59" spans="1:12" x14ac:dyDescent="0.4">
      <c r="A59" s="74" t="s">
        <v>91</v>
      </c>
      <c r="B59" s="92">
        <v>792</v>
      </c>
      <c r="C59" s="97">
        <v>856</v>
      </c>
      <c r="D59" s="69">
        <v>0.92523364485981308</v>
      </c>
      <c r="E59" s="90">
        <v>-64</v>
      </c>
      <c r="F59" s="92">
        <v>1200</v>
      </c>
      <c r="G59" s="97">
        <v>1192</v>
      </c>
      <c r="H59" s="89">
        <v>1.0067114093959733</v>
      </c>
      <c r="I59" s="90">
        <v>8</v>
      </c>
      <c r="J59" s="89">
        <v>0.66</v>
      </c>
      <c r="K59" s="89">
        <v>0.71812080536912748</v>
      </c>
      <c r="L59" s="88">
        <v>-5.8120805369127448E-2</v>
      </c>
    </row>
    <row r="60" spans="1:12" x14ac:dyDescent="0.4">
      <c r="A60" s="96" t="s">
        <v>90</v>
      </c>
      <c r="B60" s="72">
        <v>2445</v>
      </c>
      <c r="C60" s="71">
        <v>2200</v>
      </c>
      <c r="D60" s="69">
        <v>1.1113636363636363</v>
      </c>
      <c r="E60" s="70">
        <v>245</v>
      </c>
      <c r="F60" s="72">
        <v>4149</v>
      </c>
      <c r="G60" s="71">
        <v>4146</v>
      </c>
      <c r="H60" s="69">
        <v>1.0007235890014472</v>
      </c>
      <c r="I60" s="70">
        <v>3</v>
      </c>
      <c r="J60" s="69">
        <v>0.58929862617498197</v>
      </c>
      <c r="K60" s="69">
        <v>0.53063193439459722</v>
      </c>
      <c r="L60" s="68">
        <v>5.866669178038475E-2</v>
      </c>
    </row>
    <row r="61" spans="1:12" x14ac:dyDescent="0.4">
      <c r="A61" s="94" t="s">
        <v>89</v>
      </c>
      <c r="B61" s="92">
        <v>2077</v>
      </c>
      <c r="C61" s="93"/>
      <c r="D61" s="89" t="e">
        <v>#DIV/0!</v>
      </c>
      <c r="E61" s="90">
        <v>2077</v>
      </c>
      <c r="F61" s="92">
        <v>2700</v>
      </c>
      <c r="G61" s="93"/>
      <c r="H61" s="89" t="e">
        <v>#DIV/0!</v>
      </c>
      <c r="I61" s="90">
        <v>2700</v>
      </c>
      <c r="J61" s="89">
        <v>0.76925925925925931</v>
      </c>
      <c r="K61" s="89" t="e">
        <v>#DIV/0!</v>
      </c>
      <c r="L61" s="88" t="e">
        <v>#DIV/0!</v>
      </c>
    </row>
    <row r="62" spans="1:12" x14ac:dyDescent="0.4">
      <c r="A62" s="94" t="s">
        <v>88</v>
      </c>
      <c r="B62" s="92">
        <v>1048</v>
      </c>
      <c r="C62" s="93"/>
      <c r="D62" s="89" t="e">
        <v>#DIV/0!</v>
      </c>
      <c r="E62" s="90">
        <v>1048</v>
      </c>
      <c r="F62" s="92">
        <v>1670</v>
      </c>
      <c r="G62" s="95"/>
      <c r="H62" s="89" t="e">
        <v>#DIV/0!</v>
      </c>
      <c r="I62" s="90">
        <v>1670</v>
      </c>
      <c r="J62" s="89">
        <v>0.62754491017964076</v>
      </c>
      <c r="K62" s="89" t="e">
        <v>#DIV/0!</v>
      </c>
      <c r="L62" s="88" t="e">
        <v>#DIV/0!</v>
      </c>
    </row>
    <row r="63" spans="1:12" x14ac:dyDescent="0.4">
      <c r="A63" s="94" t="s">
        <v>87</v>
      </c>
      <c r="B63" s="92">
        <v>1302</v>
      </c>
      <c r="C63" s="93"/>
      <c r="D63" s="89" t="e">
        <v>#DIV/0!</v>
      </c>
      <c r="E63" s="90">
        <v>1302</v>
      </c>
      <c r="F63" s="92">
        <v>1760</v>
      </c>
      <c r="G63" s="91"/>
      <c r="H63" s="89" t="e">
        <v>#DIV/0!</v>
      </c>
      <c r="I63" s="90">
        <v>1760</v>
      </c>
      <c r="J63" s="89">
        <v>0.73977272727272725</v>
      </c>
      <c r="K63" s="89" t="e">
        <v>#DIV/0!</v>
      </c>
      <c r="L63" s="88" t="e">
        <v>#DIV/0!</v>
      </c>
    </row>
    <row r="64" spans="1:12" x14ac:dyDescent="0.4">
      <c r="A64" s="67" t="s">
        <v>86</v>
      </c>
      <c r="B64" s="87"/>
      <c r="C64" s="86"/>
      <c r="D64" s="63" t="e">
        <v>#DIV/0!</v>
      </c>
      <c r="E64" s="64">
        <v>0</v>
      </c>
      <c r="F64" s="87"/>
      <c r="G64" s="86"/>
      <c r="H64" s="63"/>
      <c r="I64" s="64"/>
      <c r="J64" s="63"/>
      <c r="K64" s="63" t="e">
        <v>#DIV/0!</v>
      </c>
      <c r="L64" s="62"/>
    </row>
    <row r="65" spans="1:12" s="61" customFormat="1" x14ac:dyDescent="0.4">
      <c r="A65" s="85" t="s">
        <v>85</v>
      </c>
      <c r="B65" s="84">
        <v>801</v>
      </c>
      <c r="C65" s="84">
        <v>1358</v>
      </c>
      <c r="D65" s="82">
        <v>0.58983799705449191</v>
      </c>
      <c r="E65" s="83">
        <v>-557</v>
      </c>
      <c r="F65" s="84">
        <v>1151</v>
      </c>
      <c r="G65" s="84">
        <v>1763</v>
      </c>
      <c r="H65" s="82">
        <v>0.65286443562110041</v>
      </c>
      <c r="I65" s="83">
        <v>-612</v>
      </c>
      <c r="J65" s="82">
        <v>0.69591659426585573</v>
      </c>
      <c r="K65" s="82">
        <v>0.77027793533749289</v>
      </c>
      <c r="L65" s="81">
        <v>-7.4361341071637166E-2</v>
      </c>
    </row>
    <row r="66" spans="1:12" s="61" customFormat="1" x14ac:dyDescent="0.4">
      <c r="A66" s="80" t="s">
        <v>84</v>
      </c>
      <c r="B66" s="79">
        <v>317</v>
      </c>
      <c r="C66" s="78">
        <v>259</v>
      </c>
      <c r="D66" s="76">
        <v>1.2239382239382239</v>
      </c>
      <c r="E66" s="77">
        <v>58</v>
      </c>
      <c r="F66" s="79">
        <v>540</v>
      </c>
      <c r="G66" s="78">
        <v>308</v>
      </c>
      <c r="H66" s="76">
        <v>1.7532467532467533</v>
      </c>
      <c r="I66" s="77">
        <v>232</v>
      </c>
      <c r="J66" s="76">
        <v>0.58703703703703702</v>
      </c>
      <c r="K66" s="76">
        <v>0.84090909090909094</v>
      </c>
      <c r="L66" s="75">
        <v>-0.25387205387205392</v>
      </c>
    </row>
    <row r="67" spans="1:12" s="61" customFormat="1" x14ac:dyDescent="0.4">
      <c r="A67" s="74" t="s">
        <v>83</v>
      </c>
      <c r="B67" s="72"/>
      <c r="C67" s="71">
        <v>392</v>
      </c>
      <c r="D67" s="69">
        <v>0</v>
      </c>
      <c r="E67" s="70">
        <v>-392</v>
      </c>
      <c r="F67" s="72"/>
      <c r="G67" s="71">
        <v>540</v>
      </c>
      <c r="H67" s="69">
        <v>0</v>
      </c>
      <c r="I67" s="70">
        <v>-540</v>
      </c>
      <c r="J67" s="69" t="e">
        <v>#DIV/0!</v>
      </c>
      <c r="K67" s="69">
        <v>0.72592592592592597</v>
      </c>
      <c r="L67" s="68" t="e">
        <v>#DIV/0!</v>
      </c>
    </row>
    <row r="68" spans="1:12" s="61" customFormat="1" x14ac:dyDescent="0.4">
      <c r="A68" s="73" t="s">
        <v>82</v>
      </c>
      <c r="B68" s="72"/>
      <c r="C68" s="71">
        <v>198</v>
      </c>
      <c r="D68" s="69">
        <v>0</v>
      </c>
      <c r="E68" s="70">
        <v>-198</v>
      </c>
      <c r="F68" s="72"/>
      <c r="G68" s="71">
        <v>301</v>
      </c>
      <c r="H68" s="69">
        <v>0</v>
      </c>
      <c r="I68" s="70">
        <v>-301</v>
      </c>
      <c r="J68" s="69" t="e">
        <v>#DIV/0!</v>
      </c>
      <c r="K68" s="69">
        <v>0.65780730897009965</v>
      </c>
      <c r="L68" s="68" t="e">
        <v>#DIV/0!</v>
      </c>
    </row>
    <row r="69" spans="1:12" s="61" customFormat="1" x14ac:dyDescent="0.4">
      <c r="A69" s="67" t="s">
        <v>81</v>
      </c>
      <c r="B69" s="66">
        <v>484</v>
      </c>
      <c r="C69" s="65">
        <v>509</v>
      </c>
      <c r="D69" s="63">
        <v>0.9508840864440079</v>
      </c>
      <c r="E69" s="64">
        <v>-25</v>
      </c>
      <c r="F69" s="66">
        <v>611</v>
      </c>
      <c r="G69" s="65">
        <v>614</v>
      </c>
      <c r="H69" s="63">
        <v>0.99511400651465798</v>
      </c>
      <c r="I69" s="64">
        <v>-3</v>
      </c>
      <c r="J69" s="63">
        <v>0.79214402618657942</v>
      </c>
      <c r="K69" s="63">
        <v>0.82899022801302935</v>
      </c>
      <c r="L69" s="62">
        <v>-3.6846201826449931E-2</v>
      </c>
    </row>
    <row r="70" spans="1:12" x14ac:dyDescent="0.4">
      <c r="A70" s="58" t="s">
        <v>80</v>
      </c>
      <c r="C70" s="58"/>
      <c r="E70" s="59"/>
      <c r="G70" s="58"/>
      <c r="I70" s="59"/>
      <c r="K70" s="58"/>
    </row>
    <row r="71" spans="1:12" x14ac:dyDescent="0.4">
      <c r="A71" s="60" t="s">
        <v>79</v>
      </c>
      <c r="C71" s="58"/>
      <c r="E71" s="59"/>
      <c r="G71" s="58"/>
      <c r="I71" s="59"/>
      <c r="K71" s="58"/>
    </row>
    <row r="72" spans="1:12" x14ac:dyDescent="0.4">
      <c r="A72" s="58" t="s">
        <v>78</v>
      </c>
    </row>
    <row r="73" spans="1:12" x14ac:dyDescent="0.4">
      <c r="A73" s="58" t="s">
        <v>77</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B6:B69 IX6:IX69 ST6:ST69 ACP6:ACP69 AML6:AML69 AWH6:AWH69 BGD6:BGD69 BPZ6:BPZ69 BZV6:BZV69 CJR6:CJR69 CTN6:CTN69 DDJ6:DDJ69 DNF6:DNF69 DXB6:DXB69 EGX6:EGX69 EQT6:EQT69 FAP6:FAP69 FKL6:FKL69 FUH6:FUH69 GED6:GED69 GNZ6:GNZ69 GXV6:GXV69 HHR6:HHR69 HRN6:HRN69 IBJ6:IBJ69 ILF6:ILF69 IVB6:IVB69 JEX6:JEX69 JOT6:JOT69 JYP6:JYP69 KIL6:KIL69 KSH6:KSH69 LCD6:LCD69 LLZ6:LLZ69 LVV6:LVV69 MFR6:MFR69 MPN6:MPN69 MZJ6:MZJ69 NJF6:NJF69 NTB6:NTB69 OCX6:OCX69 OMT6:OMT69 OWP6:OWP69 PGL6:PGL69 PQH6:PQH69 QAD6:QAD69 QJZ6:QJZ69 QTV6:QTV69 RDR6:RDR69 RNN6:RNN69 RXJ6:RXJ69 SHF6:SHF69 SRB6:SRB69 TAX6:TAX69 TKT6:TKT69 TUP6:TUP69 UEL6:UEL69 UOH6:UOH69 UYD6:UYD69 VHZ6:VHZ69 VRV6:VRV69 WBR6:WBR69 WLN6:WLN69 WVJ6:WVJ69 B65542:B65605 IX65542:IX65605 ST65542:ST65605 ACP65542:ACP65605 AML65542:AML65605 AWH65542:AWH65605 BGD65542:BGD65605 BPZ65542:BPZ65605 BZV65542:BZV65605 CJR65542:CJR65605 CTN65542:CTN65605 DDJ65542:DDJ65605 DNF65542:DNF65605 DXB65542:DXB65605 EGX65542:EGX65605 EQT65542:EQT65605 FAP65542:FAP65605 FKL65542:FKL65605 FUH65542:FUH65605 GED65542:GED65605 GNZ65542:GNZ65605 GXV65542:GXV65605 HHR65542:HHR65605 HRN65542:HRN65605 IBJ65542:IBJ65605 ILF65542:ILF65605 IVB65542:IVB65605 JEX65542:JEX65605 JOT65542:JOT65605 JYP65542:JYP65605 KIL65542:KIL65605 KSH65542:KSH65605 LCD65542:LCD65605 LLZ65542:LLZ65605 LVV65542:LVV65605 MFR65542:MFR65605 MPN65542:MPN65605 MZJ65542:MZJ65605 NJF65542:NJF65605 NTB65542:NTB65605 OCX65542:OCX65605 OMT65542:OMT65605 OWP65542:OWP65605 PGL65542:PGL65605 PQH65542:PQH65605 QAD65542:QAD65605 QJZ65542:QJZ65605 QTV65542:QTV65605 RDR65542:RDR65605 RNN65542:RNN65605 RXJ65542:RXJ65605 SHF65542:SHF65605 SRB65542:SRB65605 TAX65542:TAX65605 TKT65542:TKT65605 TUP65542:TUP65605 UEL65542:UEL65605 UOH65542:UOH65605 UYD65542:UYD65605 VHZ65542:VHZ65605 VRV65542:VRV65605 WBR65542:WBR65605 WLN65542:WLN65605 WVJ65542:WVJ65605 B131078:B131141 IX131078:IX131141 ST131078:ST131141 ACP131078:ACP131141 AML131078:AML131141 AWH131078:AWH131141 BGD131078:BGD131141 BPZ131078:BPZ131141 BZV131078:BZV131141 CJR131078:CJR131141 CTN131078:CTN131141 DDJ131078:DDJ131141 DNF131078:DNF131141 DXB131078:DXB131141 EGX131078:EGX131141 EQT131078:EQT131141 FAP131078:FAP131141 FKL131078:FKL131141 FUH131078:FUH131141 GED131078:GED131141 GNZ131078:GNZ131141 GXV131078:GXV131141 HHR131078:HHR131141 HRN131078:HRN131141 IBJ131078:IBJ131141 ILF131078:ILF131141 IVB131078:IVB131141 JEX131078:JEX131141 JOT131078:JOT131141 JYP131078:JYP131141 KIL131078:KIL131141 KSH131078:KSH131141 LCD131078:LCD131141 LLZ131078:LLZ131141 LVV131078:LVV131141 MFR131078:MFR131141 MPN131078:MPN131141 MZJ131078:MZJ131141 NJF131078:NJF131141 NTB131078:NTB131141 OCX131078:OCX131141 OMT131078:OMT131141 OWP131078:OWP131141 PGL131078:PGL131141 PQH131078:PQH131141 QAD131078:QAD131141 QJZ131078:QJZ131141 QTV131078:QTV131141 RDR131078:RDR131141 RNN131078:RNN131141 RXJ131078:RXJ131141 SHF131078:SHF131141 SRB131078:SRB131141 TAX131078:TAX131141 TKT131078:TKT131141 TUP131078:TUP131141 UEL131078:UEL131141 UOH131078:UOH131141 UYD131078:UYD131141 VHZ131078:VHZ131141 VRV131078:VRV131141 WBR131078:WBR131141 WLN131078:WLN131141 WVJ131078:WVJ131141 B196614:B196677 IX196614:IX196677 ST196614:ST196677 ACP196614:ACP196677 AML196614:AML196677 AWH196614:AWH196677 BGD196614:BGD196677 BPZ196614:BPZ196677 BZV196614:BZV196677 CJR196614:CJR196677 CTN196614:CTN196677 DDJ196614:DDJ196677 DNF196614:DNF196677 DXB196614:DXB196677 EGX196614:EGX196677 EQT196614:EQT196677 FAP196614:FAP196677 FKL196614:FKL196677 FUH196614:FUH196677 GED196614:GED196677 GNZ196614:GNZ196677 GXV196614:GXV196677 HHR196614:HHR196677 HRN196614:HRN196677 IBJ196614:IBJ196677 ILF196614:ILF196677 IVB196614:IVB196677 JEX196614:JEX196677 JOT196614:JOT196677 JYP196614:JYP196677 KIL196614:KIL196677 KSH196614:KSH196677 LCD196614:LCD196677 LLZ196614:LLZ196677 LVV196614:LVV196677 MFR196614:MFR196677 MPN196614:MPN196677 MZJ196614:MZJ196677 NJF196614:NJF196677 NTB196614:NTB196677 OCX196614:OCX196677 OMT196614:OMT196677 OWP196614:OWP196677 PGL196614:PGL196677 PQH196614:PQH196677 QAD196614:QAD196677 QJZ196614:QJZ196677 QTV196614:QTV196677 RDR196614:RDR196677 RNN196614:RNN196677 RXJ196614:RXJ196677 SHF196614:SHF196677 SRB196614:SRB196677 TAX196614:TAX196677 TKT196614:TKT196677 TUP196614:TUP196677 UEL196614:UEL196677 UOH196614:UOH196677 UYD196614:UYD196677 VHZ196614:VHZ196677 VRV196614:VRV196677 WBR196614:WBR196677 WLN196614:WLN196677 WVJ196614:WVJ196677 B262150:B262213 IX262150:IX262213 ST262150:ST262213 ACP262150:ACP262213 AML262150:AML262213 AWH262150:AWH262213 BGD262150:BGD262213 BPZ262150:BPZ262213 BZV262150:BZV262213 CJR262150:CJR262213 CTN262150:CTN262213 DDJ262150:DDJ262213 DNF262150:DNF262213 DXB262150:DXB262213 EGX262150:EGX262213 EQT262150:EQT262213 FAP262150:FAP262213 FKL262150:FKL262213 FUH262150:FUH262213 GED262150:GED262213 GNZ262150:GNZ262213 GXV262150:GXV262213 HHR262150:HHR262213 HRN262150:HRN262213 IBJ262150:IBJ262213 ILF262150:ILF262213 IVB262150:IVB262213 JEX262150:JEX262213 JOT262150:JOT262213 JYP262150:JYP262213 KIL262150:KIL262213 KSH262150:KSH262213 LCD262150:LCD262213 LLZ262150:LLZ262213 LVV262150:LVV262213 MFR262150:MFR262213 MPN262150:MPN262213 MZJ262150:MZJ262213 NJF262150:NJF262213 NTB262150:NTB262213 OCX262150:OCX262213 OMT262150:OMT262213 OWP262150:OWP262213 PGL262150:PGL262213 PQH262150:PQH262213 QAD262150:QAD262213 QJZ262150:QJZ262213 QTV262150:QTV262213 RDR262150:RDR262213 RNN262150:RNN262213 RXJ262150:RXJ262213 SHF262150:SHF262213 SRB262150:SRB262213 TAX262150:TAX262213 TKT262150:TKT262213 TUP262150:TUP262213 UEL262150:UEL262213 UOH262150:UOH262213 UYD262150:UYD262213 VHZ262150:VHZ262213 VRV262150:VRV262213 WBR262150:WBR262213 WLN262150:WLN262213 WVJ262150:WVJ262213 B327686:B327749 IX327686:IX327749 ST327686:ST327749 ACP327686:ACP327749 AML327686:AML327749 AWH327686:AWH327749 BGD327686:BGD327749 BPZ327686:BPZ327749 BZV327686:BZV327749 CJR327686:CJR327749 CTN327686:CTN327749 DDJ327686:DDJ327749 DNF327686:DNF327749 DXB327686:DXB327749 EGX327686:EGX327749 EQT327686:EQT327749 FAP327686:FAP327749 FKL327686:FKL327749 FUH327686:FUH327749 GED327686:GED327749 GNZ327686:GNZ327749 GXV327686:GXV327749 HHR327686:HHR327749 HRN327686:HRN327749 IBJ327686:IBJ327749 ILF327686:ILF327749 IVB327686:IVB327749 JEX327686:JEX327749 JOT327686:JOT327749 JYP327686:JYP327749 KIL327686:KIL327749 KSH327686:KSH327749 LCD327686:LCD327749 LLZ327686:LLZ327749 LVV327686:LVV327749 MFR327686:MFR327749 MPN327686:MPN327749 MZJ327686:MZJ327749 NJF327686:NJF327749 NTB327686:NTB327749 OCX327686:OCX327749 OMT327686:OMT327749 OWP327686:OWP327749 PGL327686:PGL327749 PQH327686:PQH327749 QAD327686:QAD327749 QJZ327686:QJZ327749 QTV327686:QTV327749 RDR327686:RDR327749 RNN327686:RNN327749 RXJ327686:RXJ327749 SHF327686:SHF327749 SRB327686:SRB327749 TAX327686:TAX327749 TKT327686:TKT327749 TUP327686:TUP327749 UEL327686:UEL327749 UOH327686:UOH327749 UYD327686:UYD327749 VHZ327686:VHZ327749 VRV327686:VRV327749 WBR327686:WBR327749 WLN327686:WLN327749 WVJ327686:WVJ327749 B393222:B393285 IX393222:IX393285 ST393222:ST393285 ACP393222:ACP393285 AML393222:AML393285 AWH393222:AWH393285 BGD393222:BGD393285 BPZ393222:BPZ393285 BZV393222:BZV393285 CJR393222:CJR393285 CTN393222:CTN393285 DDJ393222:DDJ393285 DNF393222:DNF393285 DXB393222:DXB393285 EGX393222:EGX393285 EQT393222:EQT393285 FAP393222:FAP393285 FKL393222:FKL393285 FUH393222:FUH393285 GED393222:GED393285 GNZ393222:GNZ393285 GXV393222:GXV393285 HHR393222:HHR393285 HRN393222:HRN393285 IBJ393222:IBJ393285 ILF393222:ILF393285 IVB393222:IVB393285 JEX393222:JEX393285 JOT393222:JOT393285 JYP393222:JYP393285 KIL393222:KIL393285 KSH393222:KSH393285 LCD393222:LCD393285 LLZ393222:LLZ393285 LVV393222:LVV393285 MFR393222:MFR393285 MPN393222:MPN393285 MZJ393222:MZJ393285 NJF393222:NJF393285 NTB393222:NTB393285 OCX393222:OCX393285 OMT393222:OMT393285 OWP393222:OWP393285 PGL393222:PGL393285 PQH393222:PQH393285 QAD393222:QAD393285 QJZ393222:QJZ393285 QTV393222:QTV393285 RDR393222:RDR393285 RNN393222:RNN393285 RXJ393222:RXJ393285 SHF393222:SHF393285 SRB393222:SRB393285 TAX393222:TAX393285 TKT393222:TKT393285 TUP393222:TUP393285 UEL393222:UEL393285 UOH393222:UOH393285 UYD393222:UYD393285 VHZ393222:VHZ393285 VRV393222:VRV393285 WBR393222:WBR393285 WLN393222:WLN393285 WVJ393222:WVJ393285 B458758:B458821 IX458758:IX458821 ST458758:ST458821 ACP458758:ACP458821 AML458758:AML458821 AWH458758:AWH458821 BGD458758:BGD458821 BPZ458758:BPZ458821 BZV458758:BZV458821 CJR458758:CJR458821 CTN458758:CTN458821 DDJ458758:DDJ458821 DNF458758:DNF458821 DXB458758:DXB458821 EGX458758:EGX458821 EQT458758:EQT458821 FAP458758:FAP458821 FKL458758:FKL458821 FUH458758:FUH458821 GED458758:GED458821 GNZ458758:GNZ458821 GXV458758:GXV458821 HHR458758:HHR458821 HRN458758:HRN458821 IBJ458758:IBJ458821 ILF458758:ILF458821 IVB458758:IVB458821 JEX458758:JEX458821 JOT458758:JOT458821 JYP458758:JYP458821 KIL458758:KIL458821 KSH458758:KSH458821 LCD458758:LCD458821 LLZ458758:LLZ458821 LVV458758:LVV458821 MFR458758:MFR458821 MPN458758:MPN458821 MZJ458758:MZJ458821 NJF458758:NJF458821 NTB458758:NTB458821 OCX458758:OCX458821 OMT458758:OMT458821 OWP458758:OWP458821 PGL458758:PGL458821 PQH458758:PQH458821 QAD458758:QAD458821 QJZ458758:QJZ458821 QTV458758:QTV458821 RDR458758:RDR458821 RNN458758:RNN458821 RXJ458758:RXJ458821 SHF458758:SHF458821 SRB458758:SRB458821 TAX458758:TAX458821 TKT458758:TKT458821 TUP458758:TUP458821 UEL458758:UEL458821 UOH458758:UOH458821 UYD458758:UYD458821 VHZ458758:VHZ458821 VRV458758:VRV458821 WBR458758:WBR458821 WLN458758:WLN458821 WVJ458758:WVJ458821 B524294:B524357 IX524294:IX524357 ST524294:ST524357 ACP524294:ACP524357 AML524294:AML524357 AWH524294:AWH524357 BGD524294:BGD524357 BPZ524294:BPZ524357 BZV524294:BZV524357 CJR524294:CJR524357 CTN524294:CTN524357 DDJ524294:DDJ524357 DNF524294:DNF524357 DXB524294:DXB524357 EGX524294:EGX524357 EQT524294:EQT524357 FAP524294:FAP524357 FKL524294:FKL524357 FUH524294:FUH524357 GED524294:GED524357 GNZ524294:GNZ524357 GXV524294:GXV524357 HHR524294:HHR524357 HRN524294:HRN524357 IBJ524294:IBJ524357 ILF524294:ILF524357 IVB524294:IVB524357 JEX524294:JEX524357 JOT524294:JOT524357 JYP524294:JYP524357 KIL524294:KIL524357 KSH524294:KSH524357 LCD524294:LCD524357 LLZ524294:LLZ524357 LVV524294:LVV524357 MFR524294:MFR524357 MPN524294:MPN524357 MZJ524294:MZJ524357 NJF524294:NJF524357 NTB524294:NTB524357 OCX524294:OCX524357 OMT524294:OMT524357 OWP524294:OWP524357 PGL524294:PGL524357 PQH524294:PQH524357 QAD524294:QAD524357 QJZ524294:QJZ524357 QTV524294:QTV524357 RDR524294:RDR524357 RNN524294:RNN524357 RXJ524294:RXJ524357 SHF524294:SHF524357 SRB524294:SRB524357 TAX524294:TAX524357 TKT524294:TKT524357 TUP524294:TUP524357 UEL524294:UEL524357 UOH524294:UOH524357 UYD524294:UYD524357 VHZ524294:VHZ524357 VRV524294:VRV524357 WBR524294:WBR524357 WLN524294:WLN524357 WVJ524294:WVJ524357 B589830:B589893 IX589830:IX589893 ST589830:ST589893 ACP589830:ACP589893 AML589830:AML589893 AWH589830:AWH589893 BGD589830:BGD589893 BPZ589830:BPZ589893 BZV589830:BZV589893 CJR589830:CJR589893 CTN589830:CTN589893 DDJ589830:DDJ589893 DNF589830:DNF589893 DXB589830:DXB589893 EGX589830:EGX589893 EQT589830:EQT589893 FAP589830:FAP589893 FKL589830:FKL589893 FUH589830:FUH589893 GED589830:GED589893 GNZ589830:GNZ589893 GXV589830:GXV589893 HHR589830:HHR589893 HRN589830:HRN589893 IBJ589830:IBJ589893 ILF589830:ILF589893 IVB589830:IVB589893 JEX589830:JEX589893 JOT589830:JOT589893 JYP589830:JYP589893 KIL589830:KIL589893 KSH589830:KSH589893 LCD589830:LCD589893 LLZ589830:LLZ589893 LVV589830:LVV589893 MFR589830:MFR589893 MPN589830:MPN589893 MZJ589830:MZJ589893 NJF589830:NJF589893 NTB589830:NTB589893 OCX589830:OCX589893 OMT589830:OMT589893 OWP589830:OWP589893 PGL589830:PGL589893 PQH589830:PQH589893 QAD589830:QAD589893 QJZ589830:QJZ589893 QTV589830:QTV589893 RDR589830:RDR589893 RNN589830:RNN589893 RXJ589830:RXJ589893 SHF589830:SHF589893 SRB589830:SRB589893 TAX589830:TAX589893 TKT589830:TKT589893 TUP589830:TUP589893 UEL589830:UEL589893 UOH589830:UOH589893 UYD589830:UYD589893 VHZ589830:VHZ589893 VRV589830:VRV589893 WBR589830:WBR589893 WLN589830:WLN589893 WVJ589830:WVJ589893 B655366:B655429 IX655366:IX655429 ST655366:ST655429 ACP655366:ACP655429 AML655366:AML655429 AWH655366:AWH655429 BGD655366:BGD655429 BPZ655366:BPZ655429 BZV655366:BZV655429 CJR655366:CJR655429 CTN655366:CTN655429 DDJ655366:DDJ655429 DNF655366:DNF655429 DXB655366:DXB655429 EGX655366:EGX655429 EQT655366:EQT655429 FAP655366:FAP655429 FKL655366:FKL655429 FUH655366:FUH655429 GED655366:GED655429 GNZ655366:GNZ655429 GXV655366:GXV655429 HHR655366:HHR655429 HRN655366:HRN655429 IBJ655366:IBJ655429 ILF655366:ILF655429 IVB655366:IVB655429 JEX655366:JEX655429 JOT655366:JOT655429 JYP655366:JYP655429 KIL655366:KIL655429 KSH655366:KSH655429 LCD655366:LCD655429 LLZ655366:LLZ655429 LVV655366:LVV655429 MFR655366:MFR655429 MPN655366:MPN655429 MZJ655366:MZJ655429 NJF655366:NJF655429 NTB655366:NTB655429 OCX655366:OCX655429 OMT655366:OMT655429 OWP655366:OWP655429 PGL655366:PGL655429 PQH655366:PQH655429 QAD655366:QAD655429 QJZ655366:QJZ655429 QTV655366:QTV655429 RDR655366:RDR655429 RNN655366:RNN655429 RXJ655366:RXJ655429 SHF655366:SHF655429 SRB655366:SRB655429 TAX655366:TAX655429 TKT655366:TKT655429 TUP655366:TUP655429 UEL655366:UEL655429 UOH655366:UOH655429 UYD655366:UYD655429 VHZ655366:VHZ655429 VRV655366:VRV655429 WBR655366:WBR655429 WLN655366:WLN655429 WVJ655366:WVJ655429 B720902:B720965 IX720902:IX720965 ST720902:ST720965 ACP720902:ACP720965 AML720902:AML720965 AWH720902:AWH720965 BGD720902:BGD720965 BPZ720902:BPZ720965 BZV720902:BZV720965 CJR720902:CJR720965 CTN720902:CTN720965 DDJ720902:DDJ720965 DNF720902:DNF720965 DXB720902:DXB720965 EGX720902:EGX720965 EQT720902:EQT720965 FAP720902:FAP720965 FKL720902:FKL720965 FUH720902:FUH720965 GED720902:GED720965 GNZ720902:GNZ720965 GXV720902:GXV720965 HHR720902:HHR720965 HRN720902:HRN720965 IBJ720902:IBJ720965 ILF720902:ILF720965 IVB720902:IVB720965 JEX720902:JEX720965 JOT720902:JOT720965 JYP720902:JYP720965 KIL720902:KIL720965 KSH720902:KSH720965 LCD720902:LCD720965 LLZ720902:LLZ720965 LVV720902:LVV720965 MFR720902:MFR720965 MPN720902:MPN720965 MZJ720902:MZJ720965 NJF720902:NJF720965 NTB720902:NTB720965 OCX720902:OCX720965 OMT720902:OMT720965 OWP720902:OWP720965 PGL720902:PGL720965 PQH720902:PQH720965 QAD720902:QAD720965 QJZ720902:QJZ720965 QTV720902:QTV720965 RDR720902:RDR720965 RNN720902:RNN720965 RXJ720902:RXJ720965 SHF720902:SHF720965 SRB720902:SRB720965 TAX720902:TAX720965 TKT720902:TKT720965 TUP720902:TUP720965 UEL720902:UEL720965 UOH720902:UOH720965 UYD720902:UYD720965 VHZ720902:VHZ720965 VRV720902:VRV720965 WBR720902:WBR720965 WLN720902:WLN720965 WVJ720902:WVJ720965 B786438:B786501 IX786438:IX786501 ST786438:ST786501 ACP786438:ACP786501 AML786438:AML786501 AWH786438:AWH786501 BGD786438:BGD786501 BPZ786438:BPZ786501 BZV786438:BZV786501 CJR786438:CJR786501 CTN786438:CTN786501 DDJ786438:DDJ786501 DNF786438:DNF786501 DXB786438:DXB786501 EGX786438:EGX786501 EQT786438:EQT786501 FAP786438:FAP786501 FKL786438:FKL786501 FUH786438:FUH786501 GED786438:GED786501 GNZ786438:GNZ786501 GXV786438:GXV786501 HHR786438:HHR786501 HRN786438:HRN786501 IBJ786438:IBJ786501 ILF786438:ILF786501 IVB786438:IVB786501 JEX786438:JEX786501 JOT786438:JOT786501 JYP786438:JYP786501 KIL786438:KIL786501 KSH786438:KSH786501 LCD786438:LCD786501 LLZ786438:LLZ786501 LVV786438:LVV786501 MFR786438:MFR786501 MPN786438:MPN786501 MZJ786438:MZJ786501 NJF786438:NJF786501 NTB786438:NTB786501 OCX786438:OCX786501 OMT786438:OMT786501 OWP786438:OWP786501 PGL786438:PGL786501 PQH786438:PQH786501 QAD786438:QAD786501 QJZ786438:QJZ786501 QTV786438:QTV786501 RDR786438:RDR786501 RNN786438:RNN786501 RXJ786438:RXJ786501 SHF786438:SHF786501 SRB786438:SRB786501 TAX786438:TAX786501 TKT786438:TKT786501 TUP786438:TUP786501 UEL786438:UEL786501 UOH786438:UOH786501 UYD786438:UYD786501 VHZ786438:VHZ786501 VRV786438:VRV786501 WBR786438:WBR786501 WLN786438:WLN786501 WVJ786438:WVJ786501 B851974:B852037 IX851974:IX852037 ST851974:ST852037 ACP851974:ACP852037 AML851974:AML852037 AWH851974:AWH852037 BGD851974:BGD852037 BPZ851974:BPZ852037 BZV851974:BZV852037 CJR851974:CJR852037 CTN851974:CTN852037 DDJ851974:DDJ852037 DNF851974:DNF852037 DXB851974:DXB852037 EGX851974:EGX852037 EQT851974:EQT852037 FAP851974:FAP852037 FKL851974:FKL852037 FUH851974:FUH852037 GED851974:GED852037 GNZ851974:GNZ852037 GXV851974:GXV852037 HHR851974:HHR852037 HRN851974:HRN852037 IBJ851974:IBJ852037 ILF851974:ILF852037 IVB851974:IVB852037 JEX851974:JEX852037 JOT851974:JOT852037 JYP851974:JYP852037 KIL851974:KIL852037 KSH851974:KSH852037 LCD851974:LCD852037 LLZ851974:LLZ852037 LVV851974:LVV852037 MFR851974:MFR852037 MPN851974:MPN852037 MZJ851974:MZJ852037 NJF851974:NJF852037 NTB851974:NTB852037 OCX851974:OCX852037 OMT851974:OMT852037 OWP851974:OWP852037 PGL851974:PGL852037 PQH851974:PQH852037 QAD851974:QAD852037 QJZ851974:QJZ852037 QTV851974:QTV852037 RDR851974:RDR852037 RNN851974:RNN852037 RXJ851974:RXJ852037 SHF851974:SHF852037 SRB851974:SRB852037 TAX851974:TAX852037 TKT851974:TKT852037 TUP851974:TUP852037 UEL851974:UEL852037 UOH851974:UOH852037 UYD851974:UYD852037 VHZ851974:VHZ852037 VRV851974:VRV852037 WBR851974:WBR852037 WLN851974:WLN852037 WVJ851974:WVJ852037 B917510:B917573 IX917510:IX917573 ST917510:ST917573 ACP917510:ACP917573 AML917510:AML917573 AWH917510:AWH917573 BGD917510:BGD917573 BPZ917510:BPZ917573 BZV917510:BZV917573 CJR917510:CJR917573 CTN917510:CTN917573 DDJ917510:DDJ917573 DNF917510:DNF917573 DXB917510:DXB917573 EGX917510:EGX917573 EQT917510:EQT917573 FAP917510:FAP917573 FKL917510:FKL917573 FUH917510:FUH917573 GED917510:GED917573 GNZ917510:GNZ917573 GXV917510:GXV917573 HHR917510:HHR917573 HRN917510:HRN917573 IBJ917510:IBJ917573 ILF917510:ILF917573 IVB917510:IVB917573 JEX917510:JEX917573 JOT917510:JOT917573 JYP917510:JYP917573 KIL917510:KIL917573 KSH917510:KSH917573 LCD917510:LCD917573 LLZ917510:LLZ917573 LVV917510:LVV917573 MFR917510:MFR917573 MPN917510:MPN917573 MZJ917510:MZJ917573 NJF917510:NJF917573 NTB917510:NTB917573 OCX917510:OCX917573 OMT917510:OMT917573 OWP917510:OWP917573 PGL917510:PGL917573 PQH917510:PQH917573 QAD917510:QAD917573 QJZ917510:QJZ917573 QTV917510:QTV917573 RDR917510:RDR917573 RNN917510:RNN917573 RXJ917510:RXJ917573 SHF917510:SHF917573 SRB917510:SRB917573 TAX917510:TAX917573 TKT917510:TKT917573 TUP917510:TUP917573 UEL917510:UEL917573 UOH917510:UOH917573 UYD917510:UYD917573 VHZ917510:VHZ917573 VRV917510:VRV917573 WBR917510:WBR917573 WLN917510:WLN917573 WVJ917510:WVJ917573 B983046:B983109 IX983046:IX983109 ST983046:ST983109 ACP983046:ACP983109 AML983046:AML983109 AWH983046:AWH983109 BGD983046:BGD983109 BPZ983046:BPZ983109 BZV983046:BZV983109 CJR983046:CJR983109 CTN983046:CTN983109 DDJ983046:DDJ983109 DNF983046:DNF983109 DXB983046:DXB983109 EGX983046:EGX983109 EQT983046:EQT983109 FAP983046:FAP983109 FKL983046:FKL983109 FUH983046:FUH983109 GED983046:GED983109 GNZ983046:GNZ983109 GXV983046:GXV983109 HHR983046:HHR983109 HRN983046:HRN983109 IBJ983046:IBJ983109 ILF983046:ILF983109 IVB983046:IVB983109 JEX983046:JEX983109 JOT983046:JOT983109 JYP983046:JYP983109 KIL983046:KIL983109 KSH983046:KSH983109 LCD983046:LCD983109 LLZ983046:LLZ983109 LVV983046:LVV983109 MFR983046:MFR983109 MPN983046:MPN983109 MZJ983046:MZJ983109 NJF983046:NJF983109 NTB983046:NTB983109 OCX983046:OCX983109 OMT983046:OMT983109 OWP983046:OWP983109 PGL983046:PGL983109 PQH983046:PQH983109 QAD983046:QAD983109 QJZ983046:QJZ983109 QTV983046:QTV983109 RDR983046:RDR983109 RNN983046:RNN983109 RXJ983046:RXJ983109 SHF983046:SHF983109 SRB983046:SRB983109 TAX983046:TAX983109 TKT983046:TKT983109 TUP983046:TUP983109 UEL983046:UEL983109 UOH983046:UOH983109 UYD983046:UYD983109 VHZ983046:VHZ983109 VRV983046:VRV983109 WBR983046:WBR983109 WLN983046:WLN983109 WVJ983046:WVJ983109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D6:F69 IZ6:JB69 SV6:SX69 ACR6:ACT69 AMN6:AMP69 AWJ6:AWL69 BGF6:BGH69 BQB6:BQD69 BZX6:BZZ69 CJT6:CJV69 CTP6:CTR69 DDL6:DDN69 DNH6:DNJ69 DXD6:DXF69 EGZ6:EHB69 EQV6:EQX69 FAR6:FAT69 FKN6:FKP69 FUJ6:FUL69 GEF6:GEH69 GOB6:GOD69 GXX6:GXZ69 HHT6:HHV69 HRP6:HRR69 IBL6:IBN69 ILH6:ILJ69 IVD6:IVF69 JEZ6:JFB69 JOV6:JOX69 JYR6:JYT69 KIN6:KIP69 KSJ6:KSL69 LCF6:LCH69 LMB6:LMD69 LVX6:LVZ69 MFT6:MFV69 MPP6:MPR69 MZL6:MZN69 NJH6:NJJ69 NTD6:NTF69 OCZ6:ODB69 OMV6:OMX69 OWR6:OWT69 PGN6:PGP69 PQJ6:PQL69 QAF6:QAH69 QKB6:QKD69 QTX6:QTZ69 RDT6:RDV69 RNP6:RNR69 RXL6:RXN69 SHH6:SHJ69 SRD6:SRF69 TAZ6:TBB69 TKV6:TKX69 TUR6:TUT69 UEN6:UEP69 UOJ6:UOL69 UYF6:UYH69 VIB6:VID69 VRX6:VRZ69 WBT6:WBV69 WLP6:WLR69 WVL6:WVN69 D65542:F65605 IZ65542:JB65605 SV65542:SX65605 ACR65542:ACT65605 AMN65542:AMP65605 AWJ65542:AWL65605 BGF65542:BGH65605 BQB65542:BQD65605 BZX65542:BZZ65605 CJT65542:CJV65605 CTP65542:CTR65605 DDL65542:DDN65605 DNH65542:DNJ65605 DXD65542:DXF65605 EGZ65542:EHB65605 EQV65542:EQX65605 FAR65542:FAT65605 FKN65542:FKP65605 FUJ65542:FUL65605 GEF65542:GEH65605 GOB65542:GOD65605 GXX65542:GXZ65605 HHT65542:HHV65605 HRP65542:HRR65605 IBL65542:IBN65605 ILH65542:ILJ65605 IVD65542:IVF65605 JEZ65542:JFB65605 JOV65542:JOX65605 JYR65542:JYT65605 KIN65542:KIP65605 KSJ65542:KSL65605 LCF65542:LCH65605 LMB65542:LMD65605 LVX65542:LVZ65605 MFT65542:MFV65605 MPP65542:MPR65605 MZL65542:MZN65605 NJH65542:NJJ65605 NTD65542:NTF65605 OCZ65542:ODB65605 OMV65542:OMX65605 OWR65542:OWT65605 PGN65542:PGP65605 PQJ65542:PQL65605 QAF65542:QAH65605 QKB65542:QKD65605 QTX65542:QTZ65605 RDT65542:RDV65605 RNP65542:RNR65605 RXL65542:RXN65605 SHH65542:SHJ65605 SRD65542:SRF65605 TAZ65542:TBB65605 TKV65542:TKX65605 TUR65542:TUT65605 UEN65542:UEP65605 UOJ65542:UOL65605 UYF65542:UYH65605 VIB65542:VID65605 VRX65542:VRZ65605 WBT65542:WBV65605 WLP65542:WLR65605 WVL65542:WVN65605 D131078:F131141 IZ131078:JB131141 SV131078:SX131141 ACR131078:ACT131141 AMN131078:AMP131141 AWJ131078:AWL131141 BGF131078:BGH131141 BQB131078:BQD131141 BZX131078:BZZ131141 CJT131078:CJV131141 CTP131078:CTR131141 DDL131078:DDN131141 DNH131078:DNJ131141 DXD131078:DXF131141 EGZ131078:EHB131141 EQV131078:EQX131141 FAR131078:FAT131141 FKN131078:FKP131141 FUJ131078:FUL131141 GEF131078:GEH131141 GOB131078:GOD131141 GXX131078:GXZ131141 HHT131078:HHV131141 HRP131078:HRR131141 IBL131078:IBN131141 ILH131078:ILJ131141 IVD131078:IVF131141 JEZ131078:JFB131141 JOV131078:JOX131141 JYR131078:JYT131141 KIN131078:KIP131141 KSJ131078:KSL131141 LCF131078:LCH131141 LMB131078:LMD131141 LVX131078:LVZ131141 MFT131078:MFV131141 MPP131078:MPR131141 MZL131078:MZN131141 NJH131078:NJJ131141 NTD131078:NTF131141 OCZ131078:ODB131141 OMV131078:OMX131141 OWR131078:OWT131141 PGN131078:PGP131141 PQJ131078:PQL131141 QAF131078:QAH131141 QKB131078:QKD131141 QTX131078:QTZ131141 RDT131078:RDV131141 RNP131078:RNR131141 RXL131078:RXN131141 SHH131078:SHJ131141 SRD131078:SRF131141 TAZ131078:TBB131141 TKV131078:TKX131141 TUR131078:TUT131141 UEN131078:UEP131141 UOJ131078:UOL131141 UYF131078:UYH131141 VIB131078:VID131141 VRX131078:VRZ131141 WBT131078:WBV131141 WLP131078:WLR131141 WVL131078:WVN131141 D196614:F196677 IZ196614:JB196677 SV196614:SX196677 ACR196614:ACT196677 AMN196614:AMP196677 AWJ196614:AWL196677 BGF196614:BGH196677 BQB196614:BQD196677 BZX196614:BZZ196677 CJT196614:CJV196677 CTP196614:CTR196677 DDL196614:DDN196677 DNH196614:DNJ196677 DXD196614:DXF196677 EGZ196614:EHB196677 EQV196614:EQX196677 FAR196614:FAT196677 FKN196614:FKP196677 FUJ196614:FUL196677 GEF196614:GEH196677 GOB196614:GOD196677 GXX196614:GXZ196677 HHT196614:HHV196677 HRP196614:HRR196677 IBL196614:IBN196677 ILH196614:ILJ196677 IVD196614:IVF196677 JEZ196614:JFB196677 JOV196614:JOX196677 JYR196614:JYT196677 KIN196614:KIP196677 KSJ196614:KSL196677 LCF196614:LCH196677 LMB196614:LMD196677 LVX196614:LVZ196677 MFT196614:MFV196677 MPP196614:MPR196677 MZL196614:MZN196677 NJH196614:NJJ196677 NTD196614:NTF196677 OCZ196614:ODB196677 OMV196614:OMX196677 OWR196614:OWT196677 PGN196614:PGP196677 PQJ196614:PQL196677 QAF196614:QAH196677 QKB196614:QKD196677 QTX196614:QTZ196677 RDT196614:RDV196677 RNP196614:RNR196677 RXL196614:RXN196677 SHH196614:SHJ196677 SRD196614:SRF196677 TAZ196614:TBB196677 TKV196614:TKX196677 TUR196614:TUT196677 UEN196614:UEP196677 UOJ196614:UOL196677 UYF196614:UYH196677 VIB196614:VID196677 VRX196614:VRZ196677 WBT196614:WBV196677 WLP196614:WLR196677 WVL196614:WVN196677 D262150:F262213 IZ262150:JB262213 SV262150:SX262213 ACR262150:ACT262213 AMN262150:AMP262213 AWJ262150:AWL262213 BGF262150:BGH262213 BQB262150:BQD262213 BZX262150:BZZ262213 CJT262150:CJV262213 CTP262150:CTR262213 DDL262150:DDN262213 DNH262150:DNJ262213 DXD262150:DXF262213 EGZ262150:EHB262213 EQV262150:EQX262213 FAR262150:FAT262213 FKN262150:FKP262213 FUJ262150:FUL262213 GEF262150:GEH262213 GOB262150:GOD262213 GXX262150:GXZ262213 HHT262150:HHV262213 HRP262150:HRR262213 IBL262150:IBN262213 ILH262150:ILJ262213 IVD262150:IVF262213 JEZ262150:JFB262213 JOV262150:JOX262213 JYR262150:JYT262213 KIN262150:KIP262213 KSJ262150:KSL262213 LCF262150:LCH262213 LMB262150:LMD262213 LVX262150:LVZ262213 MFT262150:MFV262213 MPP262150:MPR262213 MZL262150:MZN262213 NJH262150:NJJ262213 NTD262150:NTF262213 OCZ262150:ODB262213 OMV262150:OMX262213 OWR262150:OWT262213 PGN262150:PGP262213 PQJ262150:PQL262213 QAF262150:QAH262213 QKB262150:QKD262213 QTX262150:QTZ262213 RDT262150:RDV262213 RNP262150:RNR262213 RXL262150:RXN262213 SHH262150:SHJ262213 SRD262150:SRF262213 TAZ262150:TBB262213 TKV262150:TKX262213 TUR262150:TUT262213 UEN262150:UEP262213 UOJ262150:UOL262213 UYF262150:UYH262213 VIB262150:VID262213 VRX262150:VRZ262213 WBT262150:WBV262213 WLP262150:WLR262213 WVL262150:WVN262213 D327686:F327749 IZ327686:JB327749 SV327686:SX327749 ACR327686:ACT327749 AMN327686:AMP327749 AWJ327686:AWL327749 BGF327686:BGH327749 BQB327686:BQD327749 BZX327686:BZZ327749 CJT327686:CJV327749 CTP327686:CTR327749 DDL327686:DDN327749 DNH327686:DNJ327749 DXD327686:DXF327749 EGZ327686:EHB327749 EQV327686:EQX327749 FAR327686:FAT327749 FKN327686:FKP327749 FUJ327686:FUL327749 GEF327686:GEH327749 GOB327686:GOD327749 GXX327686:GXZ327749 HHT327686:HHV327749 HRP327686:HRR327749 IBL327686:IBN327749 ILH327686:ILJ327749 IVD327686:IVF327749 JEZ327686:JFB327749 JOV327686:JOX327749 JYR327686:JYT327749 KIN327686:KIP327749 KSJ327686:KSL327749 LCF327686:LCH327749 LMB327686:LMD327749 LVX327686:LVZ327749 MFT327686:MFV327749 MPP327686:MPR327749 MZL327686:MZN327749 NJH327686:NJJ327749 NTD327686:NTF327749 OCZ327686:ODB327749 OMV327686:OMX327749 OWR327686:OWT327749 PGN327686:PGP327749 PQJ327686:PQL327749 QAF327686:QAH327749 QKB327686:QKD327749 QTX327686:QTZ327749 RDT327686:RDV327749 RNP327686:RNR327749 RXL327686:RXN327749 SHH327686:SHJ327749 SRD327686:SRF327749 TAZ327686:TBB327749 TKV327686:TKX327749 TUR327686:TUT327749 UEN327686:UEP327749 UOJ327686:UOL327749 UYF327686:UYH327749 VIB327686:VID327749 VRX327686:VRZ327749 WBT327686:WBV327749 WLP327686:WLR327749 WVL327686:WVN327749 D393222:F393285 IZ393222:JB393285 SV393222:SX393285 ACR393222:ACT393285 AMN393222:AMP393285 AWJ393222:AWL393285 BGF393222:BGH393285 BQB393222:BQD393285 BZX393222:BZZ393285 CJT393222:CJV393285 CTP393222:CTR393285 DDL393222:DDN393285 DNH393222:DNJ393285 DXD393222:DXF393285 EGZ393222:EHB393285 EQV393222:EQX393285 FAR393222:FAT393285 FKN393222:FKP393285 FUJ393222:FUL393285 GEF393222:GEH393285 GOB393222:GOD393285 GXX393222:GXZ393285 HHT393222:HHV393285 HRP393222:HRR393285 IBL393222:IBN393285 ILH393222:ILJ393285 IVD393222:IVF393285 JEZ393222:JFB393285 JOV393222:JOX393285 JYR393222:JYT393285 KIN393222:KIP393285 KSJ393222:KSL393285 LCF393222:LCH393285 LMB393222:LMD393285 LVX393222:LVZ393285 MFT393222:MFV393285 MPP393222:MPR393285 MZL393222:MZN393285 NJH393222:NJJ393285 NTD393222:NTF393285 OCZ393222:ODB393285 OMV393222:OMX393285 OWR393222:OWT393285 PGN393222:PGP393285 PQJ393222:PQL393285 QAF393222:QAH393285 QKB393222:QKD393285 QTX393222:QTZ393285 RDT393222:RDV393285 RNP393222:RNR393285 RXL393222:RXN393285 SHH393222:SHJ393285 SRD393222:SRF393285 TAZ393222:TBB393285 TKV393222:TKX393285 TUR393222:TUT393285 UEN393222:UEP393285 UOJ393222:UOL393285 UYF393222:UYH393285 VIB393222:VID393285 VRX393222:VRZ393285 WBT393222:WBV393285 WLP393222:WLR393285 WVL393222:WVN393285 D458758:F458821 IZ458758:JB458821 SV458758:SX458821 ACR458758:ACT458821 AMN458758:AMP458821 AWJ458758:AWL458821 BGF458758:BGH458821 BQB458758:BQD458821 BZX458758:BZZ458821 CJT458758:CJV458821 CTP458758:CTR458821 DDL458758:DDN458821 DNH458758:DNJ458821 DXD458758:DXF458821 EGZ458758:EHB458821 EQV458758:EQX458821 FAR458758:FAT458821 FKN458758:FKP458821 FUJ458758:FUL458821 GEF458758:GEH458821 GOB458758:GOD458821 GXX458758:GXZ458821 HHT458758:HHV458821 HRP458758:HRR458821 IBL458758:IBN458821 ILH458758:ILJ458821 IVD458758:IVF458821 JEZ458758:JFB458821 JOV458758:JOX458821 JYR458758:JYT458821 KIN458758:KIP458821 KSJ458758:KSL458821 LCF458758:LCH458821 LMB458758:LMD458821 LVX458758:LVZ458821 MFT458758:MFV458821 MPP458758:MPR458821 MZL458758:MZN458821 NJH458758:NJJ458821 NTD458758:NTF458821 OCZ458758:ODB458821 OMV458758:OMX458821 OWR458758:OWT458821 PGN458758:PGP458821 PQJ458758:PQL458821 QAF458758:QAH458821 QKB458758:QKD458821 QTX458758:QTZ458821 RDT458758:RDV458821 RNP458758:RNR458821 RXL458758:RXN458821 SHH458758:SHJ458821 SRD458758:SRF458821 TAZ458758:TBB458821 TKV458758:TKX458821 TUR458758:TUT458821 UEN458758:UEP458821 UOJ458758:UOL458821 UYF458758:UYH458821 VIB458758:VID458821 VRX458758:VRZ458821 WBT458758:WBV458821 WLP458758:WLR458821 WVL458758:WVN458821 D524294:F524357 IZ524294:JB524357 SV524294:SX524357 ACR524294:ACT524357 AMN524294:AMP524357 AWJ524294:AWL524357 BGF524294:BGH524357 BQB524294:BQD524357 BZX524294:BZZ524357 CJT524294:CJV524357 CTP524294:CTR524357 DDL524294:DDN524357 DNH524294:DNJ524357 DXD524294:DXF524357 EGZ524294:EHB524357 EQV524294:EQX524357 FAR524294:FAT524357 FKN524294:FKP524357 FUJ524294:FUL524357 GEF524294:GEH524357 GOB524294:GOD524357 GXX524294:GXZ524357 HHT524294:HHV524357 HRP524294:HRR524357 IBL524294:IBN524357 ILH524294:ILJ524357 IVD524294:IVF524357 JEZ524294:JFB524357 JOV524294:JOX524357 JYR524294:JYT524357 KIN524294:KIP524357 KSJ524294:KSL524357 LCF524294:LCH524357 LMB524294:LMD524357 LVX524294:LVZ524357 MFT524294:MFV524357 MPP524294:MPR524357 MZL524294:MZN524357 NJH524294:NJJ524357 NTD524294:NTF524357 OCZ524294:ODB524357 OMV524294:OMX524357 OWR524294:OWT524357 PGN524294:PGP524357 PQJ524294:PQL524357 QAF524294:QAH524357 QKB524294:QKD524357 QTX524294:QTZ524357 RDT524294:RDV524357 RNP524294:RNR524357 RXL524294:RXN524357 SHH524294:SHJ524357 SRD524294:SRF524357 TAZ524294:TBB524357 TKV524294:TKX524357 TUR524294:TUT524357 UEN524294:UEP524357 UOJ524294:UOL524357 UYF524294:UYH524357 VIB524294:VID524357 VRX524294:VRZ524357 WBT524294:WBV524357 WLP524294:WLR524357 WVL524294:WVN524357 D589830:F589893 IZ589830:JB589893 SV589830:SX589893 ACR589830:ACT589893 AMN589830:AMP589893 AWJ589830:AWL589893 BGF589830:BGH589893 BQB589830:BQD589893 BZX589830:BZZ589893 CJT589830:CJV589893 CTP589830:CTR589893 DDL589830:DDN589893 DNH589830:DNJ589893 DXD589830:DXF589893 EGZ589830:EHB589893 EQV589830:EQX589893 FAR589830:FAT589893 FKN589830:FKP589893 FUJ589830:FUL589893 GEF589830:GEH589893 GOB589830:GOD589893 GXX589830:GXZ589893 HHT589830:HHV589893 HRP589830:HRR589893 IBL589830:IBN589893 ILH589830:ILJ589893 IVD589830:IVF589893 JEZ589830:JFB589893 JOV589830:JOX589893 JYR589830:JYT589893 KIN589830:KIP589893 KSJ589830:KSL589893 LCF589830:LCH589893 LMB589830:LMD589893 LVX589830:LVZ589893 MFT589830:MFV589893 MPP589830:MPR589893 MZL589830:MZN589893 NJH589830:NJJ589893 NTD589830:NTF589893 OCZ589830:ODB589893 OMV589830:OMX589893 OWR589830:OWT589893 PGN589830:PGP589893 PQJ589830:PQL589893 QAF589830:QAH589893 QKB589830:QKD589893 QTX589830:QTZ589893 RDT589830:RDV589893 RNP589830:RNR589893 RXL589830:RXN589893 SHH589830:SHJ589893 SRD589830:SRF589893 TAZ589830:TBB589893 TKV589830:TKX589893 TUR589830:TUT589893 UEN589830:UEP589893 UOJ589830:UOL589893 UYF589830:UYH589893 VIB589830:VID589893 VRX589830:VRZ589893 WBT589830:WBV589893 WLP589830:WLR589893 WVL589830:WVN589893 D655366:F655429 IZ655366:JB655429 SV655366:SX655429 ACR655366:ACT655429 AMN655366:AMP655429 AWJ655366:AWL655429 BGF655366:BGH655429 BQB655366:BQD655429 BZX655366:BZZ655429 CJT655366:CJV655429 CTP655366:CTR655429 DDL655366:DDN655429 DNH655366:DNJ655429 DXD655366:DXF655429 EGZ655366:EHB655429 EQV655366:EQX655429 FAR655366:FAT655429 FKN655366:FKP655429 FUJ655366:FUL655429 GEF655366:GEH655429 GOB655366:GOD655429 GXX655366:GXZ655429 HHT655366:HHV655429 HRP655366:HRR655429 IBL655366:IBN655429 ILH655366:ILJ655429 IVD655366:IVF655429 JEZ655366:JFB655429 JOV655366:JOX655429 JYR655366:JYT655429 KIN655366:KIP655429 KSJ655366:KSL655429 LCF655366:LCH655429 LMB655366:LMD655429 LVX655366:LVZ655429 MFT655366:MFV655429 MPP655366:MPR655429 MZL655366:MZN655429 NJH655366:NJJ655429 NTD655366:NTF655429 OCZ655366:ODB655429 OMV655366:OMX655429 OWR655366:OWT655429 PGN655366:PGP655429 PQJ655366:PQL655429 QAF655366:QAH655429 QKB655366:QKD655429 QTX655366:QTZ655429 RDT655366:RDV655429 RNP655366:RNR655429 RXL655366:RXN655429 SHH655366:SHJ655429 SRD655366:SRF655429 TAZ655366:TBB655429 TKV655366:TKX655429 TUR655366:TUT655429 UEN655366:UEP655429 UOJ655366:UOL655429 UYF655366:UYH655429 VIB655366:VID655429 VRX655366:VRZ655429 WBT655366:WBV655429 WLP655366:WLR655429 WVL655366:WVN655429 D720902:F720965 IZ720902:JB720965 SV720902:SX720965 ACR720902:ACT720965 AMN720902:AMP720965 AWJ720902:AWL720965 BGF720902:BGH720965 BQB720902:BQD720965 BZX720902:BZZ720965 CJT720902:CJV720965 CTP720902:CTR720965 DDL720902:DDN720965 DNH720902:DNJ720965 DXD720902:DXF720965 EGZ720902:EHB720965 EQV720902:EQX720965 FAR720902:FAT720965 FKN720902:FKP720965 FUJ720902:FUL720965 GEF720902:GEH720965 GOB720902:GOD720965 GXX720902:GXZ720965 HHT720902:HHV720965 HRP720902:HRR720965 IBL720902:IBN720965 ILH720902:ILJ720965 IVD720902:IVF720965 JEZ720902:JFB720965 JOV720902:JOX720965 JYR720902:JYT720965 KIN720902:KIP720965 KSJ720902:KSL720965 LCF720902:LCH720965 LMB720902:LMD720965 LVX720902:LVZ720965 MFT720902:MFV720965 MPP720902:MPR720965 MZL720902:MZN720965 NJH720902:NJJ720965 NTD720902:NTF720965 OCZ720902:ODB720965 OMV720902:OMX720965 OWR720902:OWT720965 PGN720902:PGP720965 PQJ720902:PQL720965 QAF720902:QAH720965 QKB720902:QKD720965 QTX720902:QTZ720965 RDT720902:RDV720965 RNP720902:RNR720965 RXL720902:RXN720965 SHH720902:SHJ720965 SRD720902:SRF720965 TAZ720902:TBB720965 TKV720902:TKX720965 TUR720902:TUT720965 UEN720902:UEP720965 UOJ720902:UOL720965 UYF720902:UYH720965 VIB720902:VID720965 VRX720902:VRZ720965 WBT720902:WBV720965 WLP720902:WLR720965 WVL720902:WVN720965 D786438:F786501 IZ786438:JB786501 SV786438:SX786501 ACR786438:ACT786501 AMN786438:AMP786501 AWJ786438:AWL786501 BGF786438:BGH786501 BQB786438:BQD786501 BZX786438:BZZ786501 CJT786438:CJV786501 CTP786438:CTR786501 DDL786438:DDN786501 DNH786438:DNJ786501 DXD786438:DXF786501 EGZ786438:EHB786501 EQV786438:EQX786501 FAR786438:FAT786501 FKN786438:FKP786501 FUJ786438:FUL786501 GEF786438:GEH786501 GOB786438:GOD786501 GXX786438:GXZ786501 HHT786438:HHV786501 HRP786438:HRR786501 IBL786438:IBN786501 ILH786438:ILJ786501 IVD786438:IVF786501 JEZ786438:JFB786501 JOV786438:JOX786501 JYR786438:JYT786501 KIN786438:KIP786501 KSJ786438:KSL786501 LCF786438:LCH786501 LMB786438:LMD786501 LVX786438:LVZ786501 MFT786438:MFV786501 MPP786438:MPR786501 MZL786438:MZN786501 NJH786438:NJJ786501 NTD786438:NTF786501 OCZ786438:ODB786501 OMV786438:OMX786501 OWR786438:OWT786501 PGN786438:PGP786501 PQJ786438:PQL786501 QAF786438:QAH786501 QKB786438:QKD786501 QTX786438:QTZ786501 RDT786438:RDV786501 RNP786438:RNR786501 RXL786438:RXN786501 SHH786438:SHJ786501 SRD786438:SRF786501 TAZ786438:TBB786501 TKV786438:TKX786501 TUR786438:TUT786501 UEN786438:UEP786501 UOJ786438:UOL786501 UYF786438:UYH786501 VIB786438:VID786501 VRX786438:VRZ786501 WBT786438:WBV786501 WLP786438:WLR786501 WVL786438:WVN786501 D851974:F852037 IZ851974:JB852037 SV851974:SX852037 ACR851974:ACT852037 AMN851974:AMP852037 AWJ851974:AWL852037 BGF851974:BGH852037 BQB851974:BQD852037 BZX851974:BZZ852037 CJT851974:CJV852037 CTP851974:CTR852037 DDL851974:DDN852037 DNH851974:DNJ852037 DXD851974:DXF852037 EGZ851974:EHB852037 EQV851974:EQX852037 FAR851974:FAT852037 FKN851974:FKP852037 FUJ851974:FUL852037 GEF851974:GEH852037 GOB851974:GOD852037 GXX851974:GXZ852037 HHT851974:HHV852037 HRP851974:HRR852037 IBL851974:IBN852037 ILH851974:ILJ852037 IVD851974:IVF852037 JEZ851974:JFB852037 JOV851974:JOX852037 JYR851974:JYT852037 KIN851974:KIP852037 KSJ851974:KSL852037 LCF851974:LCH852037 LMB851974:LMD852037 LVX851974:LVZ852037 MFT851974:MFV852037 MPP851974:MPR852037 MZL851974:MZN852037 NJH851974:NJJ852037 NTD851974:NTF852037 OCZ851974:ODB852037 OMV851974:OMX852037 OWR851974:OWT852037 PGN851974:PGP852037 PQJ851974:PQL852037 QAF851974:QAH852037 QKB851974:QKD852037 QTX851974:QTZ852037 RDT851974:RDV852037 RNP851974:RNR852037 RXL851974:RXN852037 SHH851974:SHJ852037 SRD851974:SRF852037 TAZ851974:TBB852037 TKV851974:TKX852037 TUR851974:TUT852037 UEN851974:UEP852037 UOJ851974:UOL852037 UYF851974:UYH852037 VIB851974:VID852037 VRX851974:VRZ852037 WBT851974:WBV852037 WLP851974:WLR852037 WVL851974:WVN852037 D917510:F917573 IZ917510:JB917573 SV917510:SX917573 ACR917510:ACT917573 AMN917510:AMP917573 AWJ917510:AWL917573 BGF917510:BGH917573 BQB917510:BQD917573 BZX917510:BZZ917573 CJT917510:CJV917573 CTP917510:CTR917573 DDL917510:DDN917573 DNH917510:DNJ917573 DXD917510:DXF917573 EGZ917510:EHB917573 EQV917510:EQX917573 FAR917510:FAT917573 FKN917510:FKP917573 FUJ917510:FUL917573 GEF917510:GEH917573 GOB917510:GOD917573 GXX917510:GXZ917573 HHT917510:HHV917573 HRP917510:HRR917573 IBL917510:IBN917573 ILH917510:ILJ917573 IVD917510:IVF917573 JEZ917510:JFB917573 JOV917510:JOX917573 JYR917510:JYT917573 KIN917510:KIP917573 KSJ917510:KSL917573 LCF917510:LCH917573 LMB917510:LMD917573 LVX917510:LVZ917573 MFT917510:MFV917573 MPP917510:MPR917573 MZL917510:MZN917573 NJH917510:NJJ917573 NTD917510:NTF917573 OCZ917510:ODB917573 OMV917510:OMX917573 OWR917510:OWT917573 PGN917510:PGP917573 PQJ917510:PQL917573 QAF917510:QAH917573 QKB917510:QKD917573 QTX917510:QTZ917573 RDT917510:RDV917573 RNP917510:RNR917573 RXL917510:RXN917573 SHH917510:SHJ917573 SRD917510:SRF917573 TAZ917510:TBB917573 TKV917510:TKX917573 TUR917510:TUT917573 UEN917510:UEP917573 UOJ917510:UOL917573 UYF917510:UYH917573 VIB917510:VID917573 VRX917510:VRZ917573 WBT917510:WBV917573 WLP917510:WLR917573 WVL917510:WVN917573 D983046:F983109 IZ983046:JB983109 SV983046:SX983109 ACR983046:ACT983109 AMN983046:AMP983109 AWJ983046:AWL983109 BGF983046:BGH983109 BQB983046:BQD983109 BZX983046:BZZ983109 CJT983046:CJV983109 CTP983046:CTR983109 DDL983046:DDN983109 DNH983046:DNJ983109 DXD983046:DXF983109 EGZ983046:EHB983109 EQV983046:EQX983109 FAR983046:FAT983109 FKN983046:FKP983109 FUJ983046:FUL983109 GEF983046:GEH983109 GOB983046:GOD983109 GXX983046:GXZ983109 HHT983046:HHV983109 HRP983046:HRR983109 IBL983046:IBN983109 ILH983046:ILJ983109 IVD983046:IVF983109 JEZ983046:JFB983109 JOV983046:JOX983109 JYR983046:JYT983109 KIN983046:KIP983109 KSJ983046:KSL983109 LCF983046:LCH983109 LMB983046:LMD983109 LVX983046:LVZ983109 MFT983046:MFV983109 MPP983046:MPR983109 MZL983046:MZN983109 NJH983046:NJJ983109 NTD983046:NTF983109 OCZ983046:ODB983109 OMV983046:OMX983109 OWR983046:OWT983109 PGN983046:PGP983109 PQJ983046:PQL983109 QAF983046:QAH983109 QKB983046:QKD983109 QTX983046:QTZ983109 RDT983046:RDV983109 RNP983046:RNR983109 RXL983046:RXN983109 SHH983046:SHJ983109 SRD983046:SRF983109 TAZ983046:TBB983109 TKV983046:TKX983109 TUR983046:TUT983109 UEN983046:UEP983109 UOJ983046:UOL983109 UYF983046:UYH983109 VIB983046:VID983109 VRX983046:VRZ983109 WBT983046:WBV983109 WLP983046:WLR983109 WVL983046:WVN983109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H6:L69 JD6:JH69 SZ6:TD69 ACV6:ACZ69 AMR6:AMV69 AWN6:AWR69 BGJ6:BGN69 BQF6:BQJ69 CAB6:CAF69 CJX6:CKB69 CTT6:CTX69 DDP6:DDT69 DNL6:DNP69 DXH6:DXL69 EHD6:EHH69 EQZ6:ERD69 FAV6:FAZ69 FKR6:FKV69 FUN6:FUR69 GEJ6:GEN69 GOF6:GOJ69 GYB6:GYF69 HHX6:HIB69 HRT6:HRX69 IBP6:IBT69 ILL6:ILP69 IVH6:IVL69 JFD6:JFH69 JOZ6:JPD69 JYV6:JYZ69 KIR6:KIV69 KSN6:KSR69 LCJ6:LCN69 LMF6:LMJ69 LWB6:LWF69 MFX6:MGB69 MPT6:MPX69 MZP6:MZT69 NJL6:NJP69 NTH6:NTL69 ODD6:ODH69 OMZ6:OND69 OWV6:OWZ69 PGR6:PGV69 PQN6:PQR69 QAJ6:QAN69 QKF6:QKJ69 QUB6:QUF69 RDX6:REB69 RNT6:RNX69 RXP6:RXT69 SHL6:SHP69 SRH6:SRL69 TBD6:TBH69 TKZ6:TLD69 TUV6:TUZ69 UER6:UEV69 UON6:UOR69 UYJ6:UYN69 VIF6:VIJ69 VSB6:VSF69 WBX6:WCB69 WLT6:WLX69 WVP6:WVT69 H65542:L65605 JD65542:JH65605 SZ65542:TD65605 ACV65542:ACZ65605 AMR65542:AMV65605 AWN65542:AWR65605 BGJ65542:BGN65605 BQF65542:BQJ65605 CAB65542:CAF65605 CJX65542:CKB65605 CTT65542:CTX65605 DDP65542:DDT65605 DNL65542:DNP65605 DXH65542:DXL65605 EHD65542:EHH65605 EQZ65542:ERD65605 FAV65542:FAZ65605 FKR65542:FKV65605 FUN65542:FUR65605 GEJ65542:GEN65605 GOF65542:GOJ65605 GYB65542:GYF65605 HHX65542:HIB65605 HRT65542:HRX65605 IBP65542:IBT65605 ILL65542:ILP65605 IVH65542:IVL65605 JFD65542:JFH65605 JOZ65542:JPD65605 JYV65542:JYZ65605 KIR65542:KIV65605 KSN65542:KSR65605 LCJ65542:LCN65605 LMF65542:LMJ65605 LWB65542:LWF65605 MFX65542:MGB65605 MPT65542:MPX65605 MZP65542:MZT65605 NJL65542:NJP65605 NTH65542:NTL65605 ODD65542:ODH65605 OMZ65542:OND65605 OWV65542:OWZ65605 PGR65542:PGV65605 PQN65542:PQR65605 QAJ65542:QAN65605 QKF65542:QKJ65605 QUB65542:QUF65605 RDX65542:REB65605 RNT65542:RNX65605 RXP65542:RXT65605 SHL65542:SHP65605 SRH65542:SRL65605 TBD65542:TBH65605 TKZ65542:TLD65605 TUV65542:TUZ65605 UER65542:UEV65605 UON65542:UOR65605 UYJ65542:UYN65605 VIF65542:VIJ65605 VSB65542:VSF65605 WBX65542:WCB65605 WLT65542:WLX65605 WVP65542:WVT65605 H131078:L131141 JD131078:JH131141 SZ131078:TD131141 ACV131078:ACZ131141 AMR131078:AMV131141 AWN131078:AWR131141 BGJ131078:BGN131141 BQF131078:BQJ131141 CAB131078:CAF131141 CJX131078:CKB131141 CTT131078:CTX131141 DDP131078:DDT131141 DNL131078:DNP131141 DXH131078:DXL131141 EHD131078:EHH131141 EQZ131078:ERD131141 FAV131078:FAZ131141 FKR131078:FKV131141 FUN131078:FUR131141 GEJ131078:GEN131141 GOF131078:GOJ131141 GYB131078:GYF131141 HHX131078:HIB131141 HRT131078:HRX131141 IBP131078:IBT131141 ILL131078:ILP131141 IVH131078:IVL131141 JFD131078:JFH131141 JOZ131078:JPD131141 JYV131078:JYZ131141 KIR131078:KIV131141 KSN131078:KSR131141 LCJ131078:LCN131141 LMF131078:LMJ131141 LWB131078:LWF131141 MFX131078:MGB131141 MPT131078:MPX131141 MZP131078:MZT131141 NJL131078:NJP131141 NTH131078:NTL131141 ODD131078:ODH131141 OMZ131078:OND131141 OWV131078:OWZ131141 PGR131078:PGV131141 PQN131078:PQR131141 QAJ131078:QAN131141 QKF131078:QKJ131141 QUB131078:QUF131141 RDX131078:REB131141 RNT131078:RNX131141 RXP131078:RXT131141 SHL131078:SHP131141 SRH131078:SRL131141 TBD131078:TBH131141 TKZ131078:TLD131141 TUV131078:TUZ131141 UER131078:UEV131141 UON131078:UOR131141 UYJ131078:UYN131141 VIF131078:VIJ131141 VSB131078:VSF131141 WBX131078:WCB131141 WLT131078:WLX131141 WVP131078:WVT131141 H196614:L196677 JD196614:JH196677 SZ196614:TD196677 ACV196614:ACZ196677 AMR196614:AMV196677 AWN196614:AWR196677 BGJ196614:BGN196677 BQF196614:BQJ196677 CAB196614:CAF196677 CJX196614:CKB196677 CTT196614:CTX196677 DDP196614:DDT196677 DNL196614:DNP196677 DXH196614:DXL196677 EHD196614:EHH196677 EQZ196614:ERD196677 FAV196614:FAZ196677 FKR196614:FKV196677 FUN196614:FUR196677 GEJ196614:GEN196677 GOF196614:GOJ196677 GYB196614:GYF196677 HHX196614:HIB196677 HRT196614:HRX196677 IBP196614:IBT196677 ILL196614:ILP196677 IVH196614:IVL196677 JFD196614:JFH196677 JOZ196614:JPD196677 JYV196614:JYZ196677 KIR196614:KIV196677 KSN196614:KSR196677 LCJ196614:LCN196677 LMF196614:LMJ196677 LWB196614:LWF196677 MFX196614:MGB196677 MPT196614:MPX196677 MZP196614:MZT196677 NJL196614:NJP196677 NTH196614:NTL196677 ODD196614:ODH196677 OMZ196614:OND196677 OWV196614:OWZ196677 PGR196614:PGV196677 PQN196614:PQR196677 QAJ196614:QAN196677 QKF196614:QKJ196677 QUB196614:QUF196677 RDX196614:REB196677 RNT196614:RNX196677 RXP196614:RXT196677 SHL196614:SHP196677 SRH196614:SRL196677 TBD196614:TBH196677 TKZ196614:TLD196677 TUV196614:TUZ196677 UER196614:UEV196677 UON196614:UOR196677 UYJ196614:UYN196677 VIF196614:VIJ196677 VSB196614:VSF196677 WBX196614:WCB196677 WLT196614:WLX196677 WVP196614:WVT196677 H262150:L262213 JD262150:JH262213 SZ262150:TD262213 ACV262150:ACZ262213 AMR262150:AMV262213 AWN262150:AWR262213 BGJ262150:BGN262213 BQF262150:BQJ262213 CAB262150:CAF262213 CJX262150:CKB262213 CTT262150:CTX262213 DDP262150:DDT262213 DNL262150:DNP262213 DXH262150:DXL262213 EHD262150:EHH262213 EQZ262150:ERD262213 FAV262150:FAZ262213 FKR262150:FKV262213 FUN262150:FUR262213 GEJ262150:GEN262213 GOF262150:GOJ262213 GYB262150:GYF262213 HHX262150:HIB262213 HRT262150:HRX262213 IBP262150:IBT262213 ILL262150:ILP262213 IVH262150:IVL262213 JFD262150:JFH262213 JOZ262150:JPD262213 JYV262150:JYZ262213 KIR262150:KIV262213 KSN262150:KSR262213 LCJ262150:LCN262213 LMF262150:LMJ262213 LWB262150:LWF262213 MFX262150:MGB262213 MPT262150:MPX262213 MZP262150:MZT262213 NJL262150:NJP262213 NTH262150:NTL262213 ODD262150:ODH262213 OMZ262150:OND262213 OWV262150:OWZ262213 PGR262150:PGV262213 PQN262150:PQR262213 QAJ262150:QAN262213 QKF262150:QKJ262213 QUB262150:QUF262213 RDX262150:REB262213 RNT262150:RNX262213 RXP262150:RXT262213 SHL262150:SHP262213 SRH262150:SRL262213 TBD262150:TBH262213 TKZ262150:TLD262213 TUV262150:TUZ262213 UER262150:UEV262213 UON262150:UOR262213 UYJ262150:UYN262213 VIF262150:VIJ262213 VSB262150:VSF262213 WBX262150:WCB262213 WLT262150:WLX262213 WVP262150:WVT262213 H327686:L327749 JD327686:JH327749 SZ327686:TD327749 ACV327686:ACZ327749 AMR327686:AMV327749 AWN327686:AWR327749 BGJ327686:BGN327749 BQF327686:BQJ327749 CAB327686:CAF327749 CJX327686:CKB327749 CTT327686:CTX327749 DDP327686:DDT327749 DNL327686:DNP327749 DXH327686:DXL327749 EHD327686:EHH327749 EQZ327686:ERD327749 FAV327686:FAZ327749 FKR327686:FKV327749 FUN327686:FUR327749 GEJ327686:GEN327749 GOF327686:GOJ327749 GYB327686:GYF327749 HHX327686:HIB327749 HRT327686:HRX327749 IBP327686:IBT327749 ILL327686:ILP327749 IVH327686:IVL327749 JFD327686:JFH327749 JOZ327686:JPD327749 JYV327686:JYZ327749 KIR327686:KIV327749 KSN327686:KSR327749 LCJ327686:LCN327749 LMF327686:LMJ327749 LWB327686:LWF327749 MFX327686:MGB327749 MPT327686:MPX327749 MZP327686:MZT327749 NJL327686:NJP327749 NTH327686:NTL327749 ODD327686:ODH327749 OMZ327686:OND327749 OWV327686:OWZ327749 PGR327686:PGV327749 PQN327686:PQR327749 QAJ327686:QAN327749 QKF327686:QKJ327749 QUB327686:QUF327749 RDX327686:REB327749 RNT327686:RNX327749 RXP327686:RXT327749 SHL327686:SHP327749 SRH327686:SRL327749 TBD327686:TBH327749 TKZ327686:TLD327749 TUV327686:TUZ327749 UER327686:UEV327749 UON327686:UOR327749 UYJ327686:UYN327749 VIF327686:VIJ327749 VSB327686:VSF327749 WBX327686:WCB327749 WLT327686:WLX327749 WVP327686:WVT327749 H393222:L393285 JD393222:JH393285 SZ393222:TD393285 ACV393222:ACZ393285 AMR393222:AMV393285 AWN393222:AWR393285 BGJ393222:BGN393285 BQF393222:BQJ393285 CAB393222:CAF393285 CJX393222:CKB393285 CTT393222:CTX393285 DDP393222:DDT393285 DNL393222:DNP393285 DXH393222:DXL393285 EHD393222:EHH393285 EQZ393222:ERD393285 FAV393222:FAZ393285 FKR393222:FKV393285 FUN393222:FUR393285 GEJ393222:GEN393285 GOF393222:GOJ393285 GYB393222:GYF393285 HHX393222:HIB393285 HRT393222:HRX393285 IBP393222:IBT393285 ILL393222:ILP393285 IVH393222:IVL393285 JFD393222:JFH393285 JOZ393222:JPD393285 JYV393222:JYZ393285 KIR393222:KIV393285 KSN393222:KSR393285 LCJ393222:LCN393285 LMF393222:LMJ393285 LWB393222:LWF393285 MFX393222:MGB393285 MPT393222:MPX393285 MZP393222:MZT393285 NJL393222:NJP393285 NTH393222:NTL393285 ODD393222:ODH393285 OMZ393222:OND393285 OWV393222:OWZ393285 PGR393222:PGV393285 PQN393222:PQR393285 QAJ393222:QAN393285 QKF393222:QKJ393285 QUB393222:QUF393285 RDX393222:REB393285 RNT393222:RNX393285 RXP393222:RXT393285 SHL393222:SHP393285 SRH393222:SRL393285 TBD393222:TBH393285 TKZ393222:TLD393285 TUV393222:TUZ393285 UER393222:UEV393285 UON393222:UOR393285 UYJ393222:UYN393285 VIF393222:VIJ393285 VSB393222:VSF393285 WBX393222:WCB393285 WLT393222:WLX393285 WVP393222:WVT393285 H458758:L458821 JD458758:JH458821 SZ458758:TD458821 ACV458758:ACZ458821 AMR458758:AMV458821 AWN458758:AWR458821 BGJ458758:BGN458821 BQF458758:BQJ458821 CAB458758:CAF458821 CJX458758:CKB458821 CTT458758:CTX458821 DDP458758:DDT458821 DNL458758:DNP458821 DXH458758:DXL458821 EHD458758:EHH458821 EQZ458758:ERD458821 FAV458758:FAZ458821 FKR458758:FKV458821 FUN458758:FUR458821 GEJ458758:GEN458821 GOF458758:GOJ458821 GYB458758:GYF458821 HHX458758:HIB458821 HRT458758:HRX458821 IBP458758:IBT458821 ILL458758:ILP458821 IVH458758:IVL458821 JFD458758:JFH458821 JOZ458758:JPD458821 JYV458758:JYZ458821 KIR458758:KIV458821 KSN458758:KSR458821 LCJ458758:LCN458821 LMF458758:LMJ458821 LWB458758:LWF458821 MFX458758:MGB458821 MPT458758:MPX458821 MZP458758:MZT458821 NJL458758:NJP458821 NTH458758:NTL458821 ODD458758:ODH458821 OMZ458758:OND458821 OWV458758:OWZ458821 PGR458758:PGV458821 PQN458758:PQR458821 QAJ458758:QAN458821 QKF458758:QKJ458821 QUB458758:QUF458821 RDX458758:REB458821 RNT458758:RNX458821 RXP458758:RXT458821 SHL458758:SHP458821 SRH458758:SRL458821 TBD458758:TBH458821 TKZ458758:TLD458821 TUV458758:TUZ458821 UER458758:UEV458821 UON458758:UOR458821 UYJ458758:UYN458821 VIF458758:VIJ458821 VSB458758:VSF458821 WBX458758:WCB458821 WLT458758:WLX458821 WVP458758:WVT458821 H524294:L524357 JD524294:JH524357 SZ524294:TD524357 ACV524294:ACZ524357 AMR524294:AMV524357 AWN524294:AWR524357 BGJ524294:BGN524357 BQF524294:BQJ524357 CAB524294:CAF524357 CJX524294:CKB524357 CTT524294:CTX524357 DDP524294:DDT524357 DNL524294:DNP524357 DXH524294:DXL524357 EHD524294:EHH524357 EQZ524294:ERD524357 FAV524294:FAZ524357 FKR524294:FKV524357 FUN524294:FUR524357 GEJ524294:GEN524357 GOF524294:GOJ524357 GYB524294:GYF524357 HHX524294:HIB524357 HRT524294:HRX524357 IBP524294:IBT524357 ILL524294:ILP524357 IVH524294:IVL524357 JFD524294:JFH524357 JOZ524294:JPD524357 JYV524294:JYZ524357 KIR524294:KIV524357 KSN524294:KSR524357 LCJ524294:LCN524357 LMF524294:LMJ524357 LWB524294:LWF524357 MFX524294:MGB524357 MPT524294:MPX524357 MZP524294:MZT524357 NJL524294:NJP524357 NTH524294:NTL524357 ODD524294:ODH524357 OMZ524294:OND524357 OWV524294:OWZ524357 PGR524294:PGV524357 PQN524294:PQR524357 QAJ524294:QAN524357 QKF524294:QKJ524357 QUB524294:QUF524357 RDX524294:REB524357 RNT524294:RNX524357 RXP524294:RXT524357 SHL524294:SHP524357 SRH524294:SRL524357 TBD524294:TBH524357 TKZ524294:TLD524357 TUV524294:TUZ524357 UER524294:UEV524357 UON524294:UOR524357 UYJ524294:UYN524357 VIF524294:VIJ524357 VSB524294:VSF524357 WBX524294:WCB524357 WLT524294:WLX524357 WVP524294:WVT524357 H589830:L589893 JD589830:JH589893 SZ589830:TD589893 ACV589830:ACZ589893 AMR589830:AMV589893 AWN589830:AWR589893 BGJ589830:BGN589893 BQF589830:BQJ589893 CAB589830:CAF589893 CJX589830:CKB589893 CTT589830:CTX589893 DDP589830:DDT589893 DNL589830:DNP589893 DXH589830:DXL589893 EHD589830:EHH589893 EQZ589830:ERD589893 FAV589830:FAZ589893 FKR589830:FKV589893 FUN589830:FUR589893 GEJ589830:GEN589893 GOF589830:GOJ589893 GYB589830:GYF589893 HHX589830:HIB589893 HRT589830:HRX589893 IBP589830:IBT589893 ILL589830:ILP589893 IVH589830:IVL589893 JFD589830:JFH589893 JOZ589830:JPD589893 JYV589830:JYZ589893 KIR589830:KIV589893 KSN589830:KSR589893 LCJ589830:LCN589893 LMF589830:LMJ589893 LWB589830:LWF589893 MFX589830:MGB589893 MPT589830:MPX589893 MZP589830:MZT589893 NJL589830:NJP589893 NTH589830:NTL589893 ODD589830:ODH589893 OMZ589830:OND589893 OWV589830:OWZ589893 PGR589830:PGV589893 PQN589830:PQR589893 QAJ589830:QAN589893 QKF589830:QKJ589893 QUB589830:QUF589893 RDX589830:REB589893 RNT589830:RNX589893 RXP589830:RXT589893 SHL589830:SHP589893 SRH589830:SRL589893 TBD589830:TBH589893 TKZ589830:TLD589893 TUV589830:TUZ589893 UER589830:UEV589893 UON589830:UOR589893 UYJ589830:UYN589893 VIF589830:VIJ589893 VSB589830:VSF589893 WBX589830:WCB589893 WLT589830:WLX589893 WVP589830:WVT589893 H655366:L655429 JD655366:JH655429 SZ655366:TD655429 ACV655366:ACZ655429 AMR655366:AMV655429 AWN655366:AWR655429 BGJ655366:BGN655429 BQF655366:BQJ655429 CAB655366:CAF655429 CJX655366:CKB655429 CTT655366:CTX655429 DDP655366:DDT655429 DNL655366:DNP655429 DXH655366:DXL655429 EHD655366:EHH655429 EQZ655366:ERD655429 FAV655366:FAZ655429 FKR655366:FKV655429 FUN655366:FUR655429 GEJ655366:GEN655429 GOF655366:GOJ655429 GYB655366:GYF655429 HHX655366:HIB655429 HRT655366:HRX655429 IBP655366:IBT655429 ILL655366:ILP655429 IVH655366:IVL655429 JFD655366:JFH655429 JOZ655366:JPD655429 JYV655366:JYZ655429 KIR655366:KIV655429 KSN655366:KSR655429 LCJ655366:LCN655429 LMF655366:LMJ655429 LWB655366:LWF655429 MFX655366:MGB655429 MPT655366:MPX655429 MZP655366:MZT655429 NJL655366:NJP655429 NTH655366:NTL655429 ODD655366:ODH655429 OMZ655366:OND655429 OWV655366:OWZ655429 PGR655366:PGV655429 PQN655366:PQR655429 QAJ655366:QAN655429 QKF655366:QKJ655429 QUB655366:QUF655429 RDX655366:REB655429 RNT655366:RNX655429 RXP655366:RXT655429 SHL655366:SHP655429 SRH655366:SRL655429 TBD655366:TBH655429 TKZ655366:TLD655429 TUV655366:TUZ655429 UER655366:UEV655429 UON655366:UOR655429 UYJ655366:UYN655429 VIF655366:VIJ655429 VSB655366:VSF655429 WBX655366:WCB655429 WLT655366:WLX655429 WVP655366:WVT655429 H720902:L720965 JD720902:JH720965 SZ720902:TD720965 ACV720902:ACZ720965 AMR720902:AMV720965 AWN720902:AWR720965 BGJ720902:BGN720965 BQF720902:BQJ720965 CAB720902:CAF720965 CJX720902:CKB720965 CTT720902:CTX720965 DDP720902:DDT720965 DNL720902:DNP720965 DXH720902:DXL720965 EHD720902:EHH720965 EQZ720902:ERD720965 FAV720902:FAZ720965 FKR720902:FKV720965 FUN720902:FUR720965 GEJ720902:GEN720965 GOF720902:GOJ720965 GYB720902:GYF720965 HHX720902:HIB720965 HRT720902:HRX720965 IBP720902:IBT720965 ILL720902:ILP720965 IVH720902:IVL720965 JFD720902:JFH720965 JOZ720902:JPD720965 JYV720902:JYZ720965 KIR720902:KIV720965 KSN720902:KSR720965 LCJ720902:LCN720965 LMF720902:LMJ720965 LWB720902:LWF720965 MFX720902:MGB720965 MPT720902:MPX720965 MZP720902:MZT720965 NJL720902:NJP720965 NTH720902:NTL720965 ODD720902:ODH720965 OMZ720902:OND720965 OWV720902:OWZ720965 PGR720902:PGV720965 PQN720902:PQR720965 QAJ720902:QAN720965 QKF720902:QKJ720965 QUB720902:QUF720965 RDX720902:REB720965 RNT720902:RNX720965 RXP720902:RXT720965 SHL720902:SHP720965 SRH720902:SRL720965 TBD720902:TBH720965 TKZ720902:TLD720965 TUV720902:TUZ720965 UER720902:UEV720965 UON720902:UOR720965 UYJ720902:UYN720965 VIF720902:VIJ720965 VSB720902:VSF720965 WBX720902:WCB720965 WLT720902:WLX720965 WVP720902:WVT720965 H786438:L786501 JD786438:JH786501 SZ786438:TD786501 ACV786438:ACZ786501 AMR786438:AMV786501 AWN786438:AWR786501 BGJ786438:BGN786501 BQF786438:BQJ786501 CAB786438:CAF786501 CJX786438:CKB786501 CTT786438:CTX786501 DDP786438:DDT786501 DNL786438:DNP786501 DXH786438:DXL786501 EHD786438:EHH786501 EQZ786438:ERD786501 FAV786438:FAZ786501 FKR786438:FKV786501 FUN786438:FUR786501 GEJ786438:GEN786501 GOF786438:GOJ786501 GYB786438:GYF786501 HHX786438:HIB786501 HRT786438:HRX786501 IBP786438:IBT786501 ILL786438:ILP786501 IVH786438:IVL786501 JFD786438:JFH786501 JOZ786438:JPD786501 JYV786438:JYZ786501 KIR786438:KIV786501 KSN786438:KSR786501 LCJ786438:LCN786501 LMF786438:LMJ786501 LWB786438:LWF786501 MFX786438:MGB786501 MPT786438:MPX786501 MZP786438:MZT786501 NJL786438:NJP786501 NTH786438:NTL786501 ODD786438:ODH786501 OMZ786438:OND786501 OWV786438:OWZ786501 PGR786438:PGV786501 PQN786438:PQR786501 QAJ786438:QAN786501 QKF786438:QKJ786501 QUB786438:QUF786501 RDX786438:REB786501 RNT786438:RNX786501 RXP786438:RXT786501 SHL786438:SHP786501 SRH786438:SRL786501 TBD786438:TBH786501 TKZ786438:TLD786501 TUV786438:TUZ786501 UER786438:UEV786501 UON786438:UOR786501 UYJ786438:UYN786501 VIF786438:VIJ786501 VSB786438:VSF786501 WBX786438:WCB786501 WLT786438:WLX786501 WVP786438:WVT786501 H851974:L852037 JD851974:JH852037 SZ851974:TD852037 ACV851974:ACZ852037 AMR851974:AMV852037 AWN851974:AWR852037 BGJ851974:BGN852037 BQF851974:BQJ852037 CAB851974:CAF852037 CJX851974:CKB852037 CTT851974:CTX852037 DDP851974:DDT852037 DNL851974:DNP852037 DXH851974:DXL852037 EHD851974:EHH852037 EQZ851974:ERD852037 FAV851974:FAZ852037 FKR851974:FKV852037 FUN851974:FUR852037 GEJ851974:GEN852037 GOF851974:GOJ852037 GYB851974:GYF852037 HHX851974:HIB852037 HRT851974:HRX852037 IBP851974:IBT852037 ILL851974:ILP852037 IVH851974:IVL852037 JFD851974:JFH852037 JOZ851974:JPD852037 JYV851974:JYZ852037 KIR851974:KIV852037 KSN851974:KSR852037 LCJ851974:LCN852037 LMF851974:LMJ852037 LWB851974:LWF852037 MFX851974:MGB852037 MPT851974:MPX852037 MZP851974:MZT852037 NJL851974:NJP852037 NTH851974:NTL852037 ODD851974:ODH852037 OMZ851974:OND852037 OWV851974:OWZ852037 PGR851974:PGV852037 PQN851974:PQR852037 QAJ851974:QAN852037 QKF851974:QKJ852037 QUB851974:QUF852037 RDX851974:REB852037 RNT851974:RNX852037 RXP851974:RXT852037 SHL851974:SHP852037 SRH851974:SRL852037 TBD851974:TBH852037 TKZ851974:TLD852037 TUV851974:TUZ852037 UER851974:UEV852037 UON851974:UOR852037 UYJ851974:UYN852037 VIF851974:VIJ852037 VSB851974:VSF852037 WBX851974:WCB852037 WLT851974:WLX852037 WVP851974:WVT852037 H917510:L917573 JD917510:JH917573 SZ917510:TD917573 ACV917510:ACZ917573 AMR917510:AMV917573 AWN917510:AWR917573 BGJ917510:BGN917573 BQF917510:BQJ917573 CAB917510:CAF917573 CJX917510:CKB917573 CTT917510:CTX917573 DDP917510:DDT917573 DNL917510:DNP917573 DXH917510:DXL917573 EHD917510:EHH917573 EQZ917510:ERD917573 FAV917510:FAZ917573 FKR917510:FKV917573 FUN917510:FUR917573 GEJ917510:GEN917573 GOF917510:GOJ917573 GYB917510:GYF917573 HHX917510:HIB917573 HRT917510:HRX917573 IBP917510:IBT917573 ILL917510:ILP917573 IVH917510:IVL917573 JFD917510:JFH917573 JOZ917510:JPD917573 JYV917510:JYZ917573 KIR917510:KIV917573 KSN917510:KSR917573 LCJ917510:LCN917573 LMF917510:LMJ917573 LWB917510:LWF917573 MFX917510:MGB917573 MPT917510:MPX917573 MZP917510:MZT917573 NJL917510:NJP917573 NTH917510:NTL917573 ODD917510:ODH917573 OMZ917510:OND917573 OWV917510:OWZ917573 PGR917510:PGV917573 PQN917510:PQR917573 QAJ917510:QAN917573 QKF917510:QKJ917573 QUB917510:QUF917573 RDX917510:REB917573 RNT917510:RNX917573 RXP917510:RXT917573 SHL917510:SHP917573 SRH917510:SRL917573 TBD917510:TBH917573 TKZ917510:TLD917573 TUV917510:TUZ917573 UER917510:UEV917573 UON917510:UOR917573 UYJ917510:UYN917573 VIF917510:VIJ917573 VSB917510:VSF917573 WBX917510:WCB917573 WLT917510:WLX917573 WVP917510:WVT917573 H983046:L983109 JD983046:JH983109 SZ983046:TD983109 ACV983046:ACZ983109 AMR983046:AMV983109 AWN983046:AWR983109 BGJ983046:BGN983109 BQF983046:BQJ983109 CAB983046:CAF983109 CJX983046:CKB983109 CTT983046:CTX983109 DDP983046:DDT983109 DNL983046:DNP983109 DXH983046:DXL983109 EHD983046:EHH983109 EQZ983046:ERD983109 FAV983046:FAZ983109 FKR983046:FKV983109 FUN983046:FUR983109 GEJ983046:GEN983109 GOF983046:GOJ983109 GYB983046:GYF983109 HHX983046:HIB983109 HRT983046:HRX983109 IBP983046:IBT983109 ILL983046:ILP983109 IVH983046:IVL983109 JFD983046:JFH983109 JOZ983046:JPD983109 JYV983046:JYZ983109 KIR983046:KIV983109 KSN983046:KSR983109 LCJ983046:LCN983109 LMF983046:LMJ983109 LWB983046:LWF983109 MFX983046:MGB983109 MPT983046:MPX983109 MZP983046:MZT983109 NJL983046:NJP983109 NTH983046:NTL983109 ODD983046:ODH983109 OMZ983046:OND983109 OWV983046:OWZ983109 PGR983046:PGV983109 PQN983046:PQR983109 QAJ983046:QAN983109 QKF983046:QKJ983109 QUB983046:QUF983109 RDX983046:REB983109 RNT983046:RNX983109 RXP983046:RXT983109 SHL983046:SHP983109 SRH983046:SRL983109 TBD983046:TBH983109 TKZ983046:TLD983109 TUV983046:TUZ983109 UER983046:UEV983109 UON983046:UOR983109 UYJ983046:UYN983109 VIF983046:VIJ983109 VSB983046:VSF983109 WBX983046:WCB983109 WLT983046:WLX983109 WVP983046:WVT983109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５月(中旬)</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209</v>
      </c>
      <c r="C4" s="847" t="s">
        <v>208</v>
      </c>
      <c r="D4" s="845" t="s">
        <v>144</v>
      </c>
      <c r="E4" s="845"/>
      <c r="F4" s="836" t="s">
        <v>209</v>
      </c>
      <c r="G4" s="836" t="s">
        <v>208</v>
      </c>
      <c r="H4" s="845" t="s">
        <v>144</v>
      </c>
      <c r="I4" s="845"/>
      <c r="J4" s="836" t="s">
        <v>209</v>
      </c>
      <c r="K4" s="836" t="s">
        <v>208</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301" t="s">
        <v>141</v>
      </c>
      <c r="B6" s="305">
        <v>128774</v>
      </c>
      <c r="C6" s="305">
        <v>127845</v>
      </c>
      <c r="D6" s="303">
        <v>1.0072666119128633</v>
      </c>
      <c r="E6" s="304">
        <v>929</v>
      </c>
      <c r="F6" s="305">
        <v>195513</v>
      </c>
      <c r="G6" s="305">
        <v>202728</v>
      </c>
      <c r="H6" s="303">
        <v>0.96441044157689115</v>
      </c>
      <c r="I6" s="304">
        <v>-7215</v>
      </c>
      <c r="J6" s="303">
        <v>0.65864673960299314</v>
      </c>
      <c r="K6" s="303">
        <v>0.63062329821238305</v>
      </c>
      <c r="L6" s="302">
        <v>2.8023441390610082E-2</v>
      </c>
    </row>
    <row r="7" spans="1:12" s="60" customFormat="1" x14ac:dyDescent="0.4">
      <c r="A7" s="119" t="s">
        <v>140</v>
      </c>
      <c r="B7" s="168">
        <v>54819</v>
      </c>
      <c r="C7" s="168">
        <v>57079</v>
      </c>
      <c r="D7" s="166">
        <v>0.96040575342945744</v>
      </c>
      <c r="E7" s="167">
        <v>-2260</v>
      </c>
      <c r="F7" s="168">
        <v>84406</v>
      </c>
      <c r="G7" s="168">
        <v>90386</v>
      </c>
      <c r="H7" s="166">
        <v>0.93383931139778287</v>
      </c>
      <c r="I7" s="167">
        <v>-5980</v>
      </c>
      <c r="J7" s="166">
        <v>0.64946804729521601</v>
      </c>
      <c r="K7" s="166">
        <v>0.63150266634213259</v>
      </c>
      <c r="L7" s="165">
        <v>1.7965380953083421E-2</v>
      </c>
    </row>
    <row r="8" spans="1:12" x14ac:dyDescent="0.4">
      <c r="A8" s="85" t="s">
        <v>139</v>
      </c>
      <c r="B8" s="148">
        <v>32557</v>
      </c>
      <c r="C8" s="148">
        <v>38421</v>
      </c>
      <c r="D8" s="146">
        <v>0.84737513339059367</v>
      </c>
      <c r="E8" s="147">
        <v>-5864</v>
      </c>
      <c r="F8" s="148">
        <v>54356</v>
      </c>
      <c r="G8" s="148">
        <v>64750</v>
      </c>
      <c r="H8" s="146">
        <v>0.8394749034749035</v>
      </c>
      <c r="I8" s="147">
        <v>-10394</v>
      </c>
      <c r="J8" s="146">
        <v>0.598958716609022</v>
      </c>
      <c r="K8" s="146">
        <v>0.59337451737451741</v>
      </c>
      <c r="L8" s="145">
        <v>5.5841992345045943E-3</v>
      </c>
    </row>
    <row r="9" spans="1:12" x14ac:dyDescent="0.4">
      <c r="A9" s="73" t="s">
        <v>107</v>
      </c>
      <c r="B9" s="182">
        <v>26859</v>
      </c>
      <c r="C9" s="105">
        <v>27326</v>
      </c>
      <c r="D9" s="157">
        <v>0.98291004903754664</v>
      </c>
      <c r="E9" s="161">
        <v>-467</v>
      </c>
      <c r="F9" s="182">
        <v>47976</v>
      </c>
      <c r="G9" s="113">
        <v>52443</v>
      </c>
      <c r="H9" s="157">
        <v>0.91482180653280709</v>
      </c>
      <c r="I9" s="161">
        <v>-4467</v>
      </c>
      <c r="J9" s="157">
        <v>0.55984242121060535</v>
      </c>
      <c r="K9" s="157">
        <v>0.52106096142478497</v>
      </c>
      <c r="L9" s="170">
        <v>3.8781459785820371E-2</v>
      </c>
    </row>
    <row r="10" spans="1:12" x14ac:dyDescent="0.4">
      <c r="A10" s="74" t="s">
        <v>138</v>
      </c>
      <c r="B10" s="182">
        <v>4915</v>
      </c>
      <c r="C10" s="105">
        <v>4948</v>
      </c>
      <c r="D10" s="136">
        <v>0.99333063864187554</v>
      </c>
      <c r="E10" s="137">
        <v>-33</v>
      </c>
      <c r="F10" s="182">
        <v>5000</v>
      </c>
      <c r="G10" s="113">
        <v>5000</v>
      </c>
      <c r="H10" s="136">
        <v>1</v>
      </c>
      <c r="I10" s="137">
        <v>0</v>
      </c>
      <c r="J10" s="136">
        <v>0.98299999999999998</v>
      </c>
      <c r="K10" s="136">
        <v>0.98960000000000004</v>
      </c>
      <c r="L10" s="135">
        <v>-6.6000000000000503E-3</v>
      </c>
    </row>
    <row r="11" spans="1:12" s="58" customFormat="1" x14ac:dyDescent="0.4">
      <c r="A11" s="74" t="s">
        <v>105</v>
      </c>
      <c r="B11" s="182"/>
      <c r="C11" s="105">
        <v>5423</v>
      </c>
      <c r="D11" s="136">
        <v>0</v>
      </c>
      <c r="E11" s="137">
        <v>-5423</v>
      </c>
      <c r="F11" s="182"/>
      <c r="G11" s="113">
        <v>5927</v>
      </c>
      <c r="H11" s="136">
        <v>0</v>
      </c>
      <c r="I11" s="137">
        <v>-5927</v>
      </c>
      <c r="J11" s="136" t="e">
        <v>#DIV/0!</v>
      </c>
      <c r="K11" s="136">
        <v>0.91496541251898089</v>
      </c>
      <c r="L11" s="135" t="e">
        <v>#DIV/0!</v>
      </c>
    </row>
    <row r="12" spans="1:12" s="58" customFormat="1" x14ac:dyDescent="0.4">
      <c r="A12" s="74" t="s">
        <v>102</v>
      </c>
      <c r="B12" s="175"/>
      <c r="C12" s="125"/>
      <c r="D12" s="136" t="e">
        <v>#DIV/0!</v>
      </c>
      <c r="E12" s="137">
        <v>0</v>
      </c>
      <c r="F12" s="175"/>
      <c r="G12" s="124"/>
      <c r="H12" s="136" t="e">
        <v>#DIV/0!</v>
      </c>
      <c r="I12" s="137">
        <v>0</v>
      </c>
      <c r="J12" s="136" t="e">
        <v>#DIV/0!</v>
      </c>
      <c r="K12" s="136" t="e">
        <v>#DIV/0!</v>
      </c>
      <c r="L12" s="135" t="e">
        <v>#DIV/0!</v>
      </c>
    </row>
    <row r="13" spans="1:12" s="58" customFormat="1" x14ac:dyDescent="0.4">
      <c r="A13" s="74" t="s">
        <v>103</v>
      </c>
      <c r="B13" s="175"/>
      <c r="C13" s="125"/>
      <c r="D13" s="136" t="e">
        <v>#DIV/0!</v>
      </c>
      <c r="E13" s="137">
        <v>0</v>
      </c>
      <c r="F13" s="175"/>
      <c r="G13" s="124"/>
      <c r="H13" s="136" t="e">
        <v>#DIV/0!</v>
      </c>
      <c r="I13" s="137">
        <v>0</v>
      </c>
      <c r="J13" s="136" t="e">
        <v>#DIV/0!</v>
      </c>
      <c r="K13" s="136" t="e">
        <v>#DIV/0!</v>
      </c>
      <c r="L13" s="135" t="e">
        <v>#DIV/0!</v>
      </c>
    </row>
    <row r="14" spans="1:12" x14ac:dyDescent="0.4">
      <c r="A14" s="80" t="s">
        <v>136</v>
      </c>
      <c r="B14" s="181">
        <v>783</v>
      </c>
      <c r="C14" s="139">
        <v>724</v>
      </c>
      <c r="D14" s="151">
        <v>1.0814917127071824</v>
      </c>
      <c r="E14" s="152">
        <v>59</v>
      </c>
      <c r="F14" s="181">
        <v>1380</v>
      </c>
      <c r="G14" s="144">
        <v>1380</v>
      </c>
      <c r="H14" s="151">
        <v>1</v>
      </c>
      <c r="I14" s="152">
        <v>0</v>
      </c>
      <c r="J14" s="151">
        <v>0.56739130434782614</v>
      </c>
      <c r="K14" s="151">
        <v>0.52463768115942033</v>
      </c>
      <c r="L14" s="150">
        <v>4.2753623188405809E-2</v>
      </c>
    </row>
    <row r="15" spans="1:12" x14ac:dyDescent="0.4">
      <c r="A15" s="74" t="s">
        <v>135</v>
      </c>
      <c r="B15" s="172"/>
      <c r="C15" s="95"/>
      <c r="D15" s="136" t="e">
        <v>#DIV/0!</v>
      </c>
      <c r="E15" s="137">
        <v>0</v>
      </c>
      <c r="F15" s="172"/>
      <c r="G15" s="122"/>
      <c r="H15" s="136" t="e">
        <v>#DIV/0!</v>
      </c>
      <c r="I15" s="137">
        <v>0</v>
      </c>
      <c r="J15" s="136" t="e">
        <v>#DIV/0!</v>
      </c>
      <c r="K15" s="136" t="e">
        <v>#DIV/0!</v>
      </c>
      <c r="L15" s="135" t="e">
        <v>#DIV/0!</v>
      </c>
    </row>
    <row r="16" spans="1:12" x14ac:dyDescent="0.4">
      <c r="A16" s="94" t="s">
        <v>134</v>
      </c>
      <c r="B16" s="175"/>
      <c r="C16" s="125"/>
      <c r="D16" s="136" t="e">
        <v>#DIV/0!</v>
      </c>
      <c r="E16" s="137">
        <v>0</v>
      </c>
      <c r="F16" s="175"/>
      <c r="G16" s="124"/>
      <c r="H16" s="157" t="e">
        <v>#DIV/0!</v>
      </c>
      <c r="I16" s="161">
        <v>0</v>
      </c>
      <c r="J16" s="142" t="e">
        <v>#DIV/0!</v>
      </c>
      <c r="K16" s="142" t="e">
        <v>#DIV/0!</v>
      </c>
      <c r="L16" s="150" t="e">
        <v>#DIV/0!</v>
      </c>
    </row>
    <row r="17" spans="1:12" x14ac:dyDescent="0.4">
      <c r="A17" s="94" t="s">
        <v>133</v>
      </c>
      <c r="B17" s="174"/>
      <c r="C17" s="91"/>
      <c r="D17" s="142" t="e">
        <v>#DIV/0!</v>
      </c>
      <c r="E17" s="152">
        <v>0</v>
      </c>
      <c r="F17" s="174"/>
      <c r="G17" s="123"/>
      <c r="H17" s="142" t="e">
        <v>#DIV/0!</v>
      </c>
      <c r="I17" s="143">
        <v>0</v>
      </c>
      <c r="J17" s="151" t="e">
        <v>#DIV/0!</v>
      </c>
      <c r="K17" s="151" t="e">
        <v>#DIV/0!</v>
      </c>
      <c r="L17" s="150" t="e">
        <v>#DIV/0!</v>
      </c>
    </row>
    <row r="18" spans="1:12" x14ac:dyDescent="0.4">
      <c r="A18" s="85" t="s">
        <v>132</v>
      </c>
      <c r="B18" s="148">
        <v>21796</v>
      </c>
      <c r="C18" s="148">
        <v>18195</v>
      </c>
      <c r="D18" s="146">
        <v>1.1979115141522396</v>
      </c>
      <c r="E18" s="147">
        <v>3601</v>
      </c>
      <c r="F18" s="148">
        <v>29210</v>
      </c>
      <c r="G18" s="148">
        <v>24845</v>
      </c>
      <c r="H18" s="146">
        <v>1.1756892734956732</v>
      </c>
      <c r="I18" s="147">
        <v>4365</v>
      </c>
      <c r="J18" s="146">
        <v>0.74618281410475862</v>
      </c>
      <c r="K18" s="146">
        <v>0.73234051116924936</v>
      </c>
      <c r="L18" s="145">
        <v>1.3842302935509254E-2</v>
      </c>
    </row>
    <row r="19" spans="1:12" x14ac:dyDescent="0.4">
      <c r="A19" s="73" t="s">
        <v>131</v>
      </c>
      <c r="B19" s="172"/>
      <c r="C19" s="95"/>
      <c r="D19" s="157" t="e">
        <v>#DIV/0!</v>
      </c>
      <c r="E19" s="161">
        <v>0</v>
      </c>
      <c r="F19" s="175"/>
      <c r="G19" s="124"/>
      <c r="H19" s="157" t="e">
        <v>#DIV/0!</v>
      </c>
      <c r="I19" s="161">
        <v>0</v>
      </c>
      <c r="J19" s="157" t="e">
        <v>#DIV/0!</v>
      </c>
      <c r="K19" s="157" t="e">
        <v>#DIV/0!</v>
      </c>
      <c r="L19" s="170" t="e">
        <v>#DIV/0!</v>
      </c>
    </row>
    <row r="20" spans="1:12" x14ac:dyDescent="0.4">
      <c r="A20" s="74" t="s">
        <v>130</v>
      </c>
      <c r="B20" s="140">
        <v>4843</v>
      </c>
      <c r="C20" s="180"/>
      <c r="D20" s="136" t="e">
        <v>#DIV/0!</v>
      </c>
      <c r="E20" s="137">
        <v>4843</v>
      </c>
      <c r="F20" s="140">
        <v>5850</v>
      </c>
      <c r="G20" s="124"/>
      <c r="H20" s="136" t="e">
        <v>#DIV/0!</v>
      </c>
      <c r="I20" s="137">
        <v>5850</v>
      </c>
      <c r="J20" s="136">
        <v>0.82786324786324783</v>
      </c>
      <c r="K20" s="136" t="e">
        <v>#DIV/0!</v>
      </c>
      <c r="L20" s="135" t="e">
        <v>#DIV/0!</v>
      </c>
    </row>
    <row r="21" spans="1:12" x14ac:dyDescent="0.4">
      <c r="A21" s="74" t="s">
        <v>129</v>
      </c>
      <c r="B21" s="140">
        <v>6316</v>
      </c>
      <c r="C21" s="71">
        <v>5936</v>
      </c>
      <c r="D21" s="136">
        <v>1.0640161725067385</v>
      </c>
      <c r="E21" s="137">
        <v>380</v>
      </c>
      <c r="F21" s="140">
        <v>8745</v>
      </c>
      <c r="G21" s="113">
        <v>8700</v>
      </c>
      <c r="H21" s="136">
        <v>1.0051724137931035</v>
      </c>
      <c r="I21" s="137">
        <v>45</v>
      </c>
      <c r="J21" s="136">
        <v>0.72224128073184679</v>
      </c>
      <c r="K21" s="136">
        <v>0.68229885057471262</v>
      </c>
      <c r="L21" s="135">
        <v>3.9942430157134168E-2</v>
      </c>
    </row>
    <row r="22" spans="1:12" x14ac:dyDescent="0.4">
      <c r="A22" s="74" t="s">
        <v>128</v>
      </c>
      <c r="B22" s="140">
        <v>2190</v>
      </c>
      <c r="C22" s="71">
        <v>1922</v>
      </c>
      <c r="D22" s="136">
        <v>1.1394380853277835</v>
      </c>
      <c r="E22" s="137">
        <v>268</v>
      </c>
      <c r="F22" s="140">
        <v>2910</v>
      </c>
      <c r="G22" s="113">
        <v>2975</v>
      </c>
      <c r="H22" s="136">
        <v>0.97815126050420165</v>
      </c>
      <c r="I22" s="137">
        <v>-65</v>
      </c>
      <c r="J22" s="136">
        <v>0.75257731958762886</v>
      </c>
      <c r="K22" s="136">
        <v>0.64605042016806724</v>
      </c>
      <c r="L22" s="135">
        <v>0.10652689941956162</v>
      </c>
    </row>
    <row r="23" spans="1:12" x14ac:dyDescent="0.4">
      <c r="A23" s="74" t="s">
        <v>127</v>
      </c>
      <c r="B23" s="173">
        <v>1007</v>
      </c>
      <c r="C23" s="97">
        <v>1010</v>
      </c>
      <c r="D23" s="151">
        <v>0.99702970297029703</v>
      </c>
      <c r="E23" s="152">
        <v>-3</v>
      </c>
      <c r="F23" s="173">
        <v>1350</v>
      </c>
      <c r="G23" s="113">
        <v>1490</v>
      </c>
      <c r="H23" s="151">
        <v>0.90604026845637586</v>
      </c>
      <c r="I23" s="152">
        <v>-140</v>
      </c>
      <c r="J23" s="151">
        <v>0.74592592592592588</v>
      </c>
      <c r="K23" s="151">
        <v>0.67785234899328861</v>
      </c>
      <c r="L23" s="150">
        <v>6.807357693263727E-2</v>
      </c>
    </row>
    <row r="24" spans="1:12" s="58" customFormat="1" x14ac:dyDescent="0.4">
      <c r="A24" s="94" t="s">
        <v>126</v>
      </c>
      <c r="B24" s="140"/>
      <c r="C24" s="95"/>
      <c r="D24" s="136" t="e">
        <v>#DIV/0!</v>
      </c>
      <c r="E24" s="137">
        <v>0</v>
      </c>
      <c r="F24" s="140"/>
      <c r="G24" s="124"/>
      <c r="H24" s="136" t="e">
        <v>#DIV/0!</v>
      </c>
      <c r="I24" s="137">
        <v>0</v>
      </c>
      <c r="J24" s="136" t="e">
        <v>#DIV/0!</v>
      </c>
      <c r="K24" s="136" t="e">
        <v>#DIV/0!</v>
      </c>
      <c r="L24" s="135" t="e">
        <v>#DIV/0!</v>
      </c>
    </row>
    <row r="25" spans="1:12" x14ac:dyDescent="0.4">
      <c r="A25" s="94" t="s">
        <v>125</v>
      </c>
      <c r="B25" s="178">
        <v>944</v>
      </c>
      <c r="C25" s="179">
        <v>1034</v>
      </c>
      <c r="D25" s="136">
        <v>0.91295938104448737</v>
      </c>
      <c r="E25" s="137">
        <v>-90</v>
      </c>
      <c r="F25" s="178">
        <v>1455</v>
      </c>
      <c r="G25" s="113">
        <v>1470</v>
      </c>
      <c r="H25" s="136">
        <v>0.98979591836734693</v>
      </c>
      <c r="I25" s="137">
        <v>-15</v>
      </c>
      <c r="J25" s="136">
        <v>0.64879725085910656</v>
      </c>
      <c r="K25" s="136">
        <v>0.70340136054421765</v>
      </c>
      <c r="L25" s="135">
        <v>-5.4604109685111091E-2</v>
      </c>
    </row>
    <row r="26" spans="1:12" s="58" customFormat="1" x14ac:dyDescent="0.4">
      <c r="A26" s="94" t="s">
        <v>124</v>
      </c>
      <c r="B26" s="176"/>
      <c r="C26" s="177"/>
      <c r="D26" s="136" t="e">
        <v>#DIV/0!</v>
      </c>
      <c r="E26" s="137">
        <v>0</v>
      </c>
      <c r="F26" s="176"/>
      <c r="G26" s="122"/>
      <c r="H26" s="136" t="e">
        <v>#DIV/0!</v>
      </c>
      <c r="I26" s="137">
        <v>0</v>
      </c>
      <c r="J26" s="136" t="e">
        <v>#DIV/0!</v>
      </c>
      <c r="K26" s="136" t="e">
        <v>#DIV/0!</v>
      </c>
      <c r="L26" s="135" t="e">
        <v>#DIV/0!</v>
      </c>
    </row>
    <row r="27" spans="1:12" x14ac:dyDescent="0.4">
      <c r="A27" s="74" t="s">
        <v>123</v>
      </c>
      <c r="B27" s="172"/>
      <c r="C27" s="95"/>
      <c r="D27" s="136" t="e">
        <v>#DIV/0!</v>
      </c>
      <c r="E27" s="137">
        <v>0</v>
      </c>
      <c r="F27" s="172"/>
      <c r="G27" s="124"/>
      <c r="H27" s="136" t="e">
        <v>#DIV/0!</v>
      </c>
      <c r="I27" s="137">
        <v>0</v>
      </c>
      <c r="J27" s="136" t="e">
        <v>#DIV/0!</v>
      </c>
      <c r="K27" s="136" t="e">
        <v>#DIV/0!</v>
      </c>
      <c r="L27" s="135" t="e">
        <v>#DIV/0!</v>
      </c>
    </row>
    <row r="28" spans="1:12" x14ac:dyDescent="0.4">
      <c r="A28" s="74" t="s">
        <v>122</v>
      </c>
      <c r="B28" s="175"/>
      <c r="C28" s="125"/>
      <c r="D28" s="136" t="e">
        <v>#DIV/0!</v>
      </c>
      <c r="E28" s="137">
        <v>0</v>
      </c>
      <c r="F28" s="175"/>
      <c r="G28" s="113"/>
      <c r="H28" s="136" t="e">
        <v>#DIV/0!</v>
      </c>
      <c r="I28" s="137">
        <v>0</v>
      </c>
      <c r="J28" s="136" t="e">
        <v>#DIV/0!</v>
      </c>
      <c r="K28" s="136" t="e">
        <v>#DIV/0!</v>
      </c>
      <c r="L28" s="135" t="e">
        <v>#DIV/0!</v>
      </c>
    </row>
    <row r="29" spans="1:12" x14ac:dyDescent="0.4">
      <c r="A29" s="74" t="s">
        <v>121</v>
      </c>
      <c r="B29" s="174"/>
      <c r="C29" s="91"/>
      <c r="D29" s="136" t="e">
        <v>#DIV/0!</v>
      </c>
      <c r="E29" s="137">
        <v>0</v>
      </c>
      <c r="F29" s="174"/>
      <c r="G29" s="124"/>
      <c r="H29" s="136" t="e">
        <v>#DIV/0!</v>
      </c>
      <c r="I29" s="137">
        <v>0</v>
      </c>
      <c r="J29" s="136" t="e">
        <v>#DIV/0!</v>
      </c>
      <c r="K29" s="136" t="e">
        <v>#DIV/0!</v>
      </c>
      <c r="L29" s="135" t="e">
        <v>#DIV/0!</v>
      </c>
    </row>
    <row r="30" spans="1:12" x14ac:dyDescent="0.4">
      <c r="A30" s="74" t="s">
        <v>120</v>
      </c>
      <c r="B30" s="171"/>
      <c r="C30" s="93"/>
      <c r="D30" s="151" t="e">
        <v>#DIV/0!</v>
      </c>
      <c r="E30" s="152">
        <v>0</v>
      </c>
      <c r="F30" s="171"/>
      <c r="G30" s="124"/>
      <c r="H30" s="151" t="e">
        <v>#DIV/0!</v>
      </c>
      <c r="I30" s="152">
        <v>0</v>
      </c>
      <c r="J30" s="151" t="e">
        <v>#DIV/0!</v>
      </c>
      <c r="K30" s="151" t="e">
        <v>#DIV/0!</v>
      </c>
      <c r="L30" s="150" t="e">
        <v>#DIV/0!</v>
      </c>
    </row>
    <row r="31" spans="1:12" x14ac:dyDescent="0.4">
      <c r="A31" s="94" t="s">
        <v>119</v>
      </c>
      <c r="B31" s="172"/>
      <c r="C31" s="95"/>
      <c r="D31" s="136" t="e">
        <v>#DIV/0!</v>
      </c>
      <c r="E31" s="137">
        <v>0</v>
      </c>
      <c r="F31" s="172"/>
      <c r="G31" s="124"/>
      <c r="H31" s="136" t="e">
        <v>#DIV/0!</v>
      </c>
      <c r="I31" s="137">
        <v>0</v>
      </c>
      <c r="J31" s="136" t="e">
        <v>#DIV/0!</v>
      </c>
      <c r="K31" s="136" t="e">
        <v>#DIV/0!</v>
      </c>
      <c r="L31" s="135" t="e">
        <v>#DIV/0!</v>
      </c>
    </row>
    <row r="32" spans="1:12" x14ac:dyDescent="0.4">
      <c r="A32" s="74" t="s">
        <v>118</v>
      </c>
      <c r="B32" s="140">
        <v>1445</v>
      </c>
      <c r="C32" s="71">
        <v>2728</v>
      </c>
      <c r="D32" s="136">
        <v>0.52969208211143692</v>
      </c>
      <c r="E32" s="137">
        <v>-1283</v>
      </c>
      <c r="F32" s="140">
        <v>1595</v>
      </c>
      <c r="G32" s="113">
        <v>2920</v>
      </c>
      <c r="H32" s="136">
        <v>0.54623287671232879</v>
      </c>
      <c r="I32" s="137">
        <v>-1325</v>
      </c>
      <c r="J32" s="136">
        <v>0.90595611285266453</v>
      </c>
      <c r="K32" s="136">
        <v>0.9342465753424658</v>
      </c>
      <c r="L32" s="135">
        <v>-2.8290462489801271E-2</v>
      </c>
    </row>
    <row r="33" spans="1:12" x14ac:dyDescent="0.4">
      <c r="A33" s="94" t="s">
        <v>117</v>
      </c>
      <c r="B33" s="171"/>
      <c r="C33" s="93"/>
      <c r="D33" s="151" t="e">
        <v>#DIV/0!</v>
      </c>
      <c r="E33" s="152">
        <v>0</v>
      </c>
      <c r="F33" s="171"/>
      <c r="G33" s="124"/>
      <c r="H33" s="151" t="e">
        <v>#DIV/0!</v>
      </c>
      <c r="I33" s="152">
        <v>0</v>
      </c>
      <c r="J33" s="151" t="e">
        <v>#DIV/0!</v>
      </c>
      <c r="K33" s="151" t="e">
        <v>#DIV/0!</v>
      </c>
      <c r="L33" s="150" t="e">
        <v>#DIV/0!</v>
      </c>
    </row>
    <row r="34" spans="1:12" x14ac:dyDescent="0.4">
      <c r="A34" s="94" t="s">
        <v>116</v>
      </c>
      <c r="B34" s="173">
        <v>566</v>
      </c>
      <c r="C34" s="97">
        <v>994</v>
      </c>
      <c r="D34" s="151">
        <v>0.56941649899396374</v>
      </c>
      <c r="E34" s="152">
        <v>-428</v>
      </c>
      <c r="F34" s="173">
        <v>1450</v>
      </c>
      <c r="G34" s="144">
        <v>1450</v>
      </c>
      <c r="H34" s="151">
        <v>1</v>
      </c>
      <c r="I34" s="152">
        <v>0</v>
      </c>
      <c r="J34" s="151">
        <v>0.39034482758620692</v>
      </c>
      <c r="K34" s="151">
        <v>0.68551724137931036</v>
      </c>
      <c r="L34" s="150">
        <v>-0.29517241379310344</v>
      </c>
    </row>
    <row r="35" spans="1:12" x14ac:dyDescent="0.4">
      <c r="A35" s="74" t="s">
        <v>115</v>
      </c>
      <c r="B35" s="172"/>
      <c r="C35" s="95"/>
      <c r="D35" s="136" t="e">
        <v>#DIV/0!</v>
      </c>
      <c r="E35" s="137">
        <v>0</v>
      </c>
      <c r="F35" s="172"/>
      <c r="G35" s="122"/>
      <c r="H35" s="136" t="e">
        <v>#DIV/0!</v>
      </c>
      <c r="I35" s="137">
        <v>0</v>
      </c>
      <c r="J35" s="136" t="e">
        <v>#DIV/0!</v>
      </c>
      <c r="K35" s="136" t="e">
        <v>#DIV/0!</v>
      </c>
      <c r="L35" s="135" t="e">
        <v>#DIV/0!</v>
      </c>
    </row>
    <row r="36" spans="1:12" x14ac:dyDescent="0.4">
      <c r="A36" s="94" t="s">
        <v>114</v>
      </c>
      <c r="B36" s="171"/>
      <c r="C36" s="93"/>
      <c r="D36" s="151" t="e">
        <v>#DIV/0!</v>
      </c>
      <c r="E36" s="152">
        <v>0</v>
      </c>
      <c r="F36" s="171"/>
      <c r="G36" s="123"/>
      <c r="H36" s="151" t="e">
        <v>#DIV/0!</v>
      </c>
      <c r="I36" s="152">
        <v>0</v>
      </c>
      <c r="J36" s="151" t="e">
        <v>#DIV/0!</v>
      </c>
      <c r="K36" s="151" t="e">
        <v>#DIV/0!</v>
      </c>
      <c r="L36" s="150" t="e">
        <v>#DIV/0!</v>
      </c>
    </row>
    <row r="37" spans="1:12" x14ac:dyDescent="0.4">
      <c r="A37" s="67" t="s">
        <v>113</v>
      </c>
      <c r="B37" s="134">
        <v>4485</v>
      </c>
      <c r="C37" s="65">
        <v>4571</v>
      </c>
      <c r="D37" s="151">
        <v>0.98118573616276528</v>
      </c>
      <c r="E37" s="152">
        <v>-86</v>
      </c>
      <c r="F37" s="134">
        <v>5855</v>
      </c>
      <c r="G37" s="66">
        <v>5840</v>
      </c>
      <c r="H37" s="151">
        <v>1.0025684931506849</v>
      </c>
      <c r="I37" s="152">
        <v>15</v>
      </c>
      <c r="J37" s="151">
        <v>0.76601195559350987</v>
      </c>
      <c r="K37" s="151">
        <v>0.78270547945205482</v>
      </c>
      <c r="L37" s="150">
        <v>-1.6693523858544945E-2</v>
      </c>
    </row>
    <row r="38" spans="1:12" x14ac:dyDescent="0.4">
      <c r="A38" s="85" t="s">
        <v>112</v>
      </c>
      <c r="B38" s="148">
        <v>466</v>
      </c>
      <c r="C38" s="148">
        <v>463</v>
      </c>
      <c r="D38" s="146">
        <v>1.0064794816414686</v>
      </c>
      <c r="E38" s="147">
        <v>3</v>
      </c>
      <c r="F38" s="148">
        <v>840</v>
      </c>
      <c r="G38" s="148">
        <v>791</v>
      </c>
      <c r="H38" s="146">
        <v>1.0619469026548674</v>
      </c>
      <c r="I38" s="147">
        <v>49</v>
      </c>
      <c r="J38" s="146">
        <v>0.55476190476190479</v>
      </c>
      <c r="K38" s="146">
        <v>0.58533501896333751</v>
      </c>
      <c r="L38" s="145">
        <v>-3.0573114201432716E-2</v>
      </c>
    </row>
    <row r="39" spans="1:12" x14ac:dyDescent="0.4">
      <c r="A39" s="73" t="s">
        <v>111</v>
      </c>
      <c r="B39" s="169">
        <v>268</v>
      </c>
      <c r="C39" s="105">
        <v>259</v>
      </c>
      <c r="D39" s="157">
        <v>1.0347490347490347</v>
      </c>
      <c r="E39" s="161">
        <v>9</v>
      </c>
      <c r="F39" s="169">
        <v>478</v>
      </c>
      <c r="G39" s="105">
        <v>401</v>
      </c>
      <c r="H39" s="157">
        <v>1.1920199501246882</v>
      </c>
      <c r="I39" s="161">
        <v>77</v>
      </c>
      <c r="J39" s="157">
        <v>0.56066945606694563</v>
      </c>
      <c r="K39" s="157">
        <v>0.64588528678304236</v>
      </c>
      <c r="L39" s="170">
        <v>-8.521583071609673E-2</v>
      </c>
    </row>
    <row r="40" spans="1:12" x14ac:dyDescent="0.4">
      <c r="A40" s="74" t="s">
        <v>110</v>
      </c>
      <c r="B40" s="169">
        <v>198</v>
      </c>
      <c r="C40" s="105">
        <v>204</v>
      </c>
      <c r="D40" s="136">
        <v>0.97058823529411764</v>
      </c>
      <c r="E40" s="137">
        <v>-6</v>
      </c>
      <c r="F40" s="169">
        <v>362</v>
      </c>
      <c r="G40" s="105">
        <v>390</v>
      </c>
      <c r="H40" s="136">
        <v>0.92820512820512824</v>
      </c>
      <c r="I40" s="137">
        <v>-28</v>
      </c>
      <c r="J40" s="136">
        <v>0.54696132596685088</v>
      </c>
      <c r="K40" s="136">
        <v>0.52307692307692311</v>
      </c>
      <c r="L40" s="135">
        <v>2.3884402889927769E-2</v>
      </c>
    </row>
    <row r="41" spans="1:12" s="118" customFormat="1" x14ac:dyDescent="0.4">
      <c r="A41" s="119" t="s">
        <v>109</v>
      </c>
      <c r="B41" s="168">
        <v>73955</v>
      </c>
      <c r="C41" s="168">
        <v>70766</v>
      </c>
      <c r="D41" s="166">
        <v>1.045064013791934</v>
      </c>
      <c r="E41" s="167">
        <v>3189</v>
      </c>
      <c r="F41" s="168">
        <v>111107</v>
      </c>
      <c r="G41" s="168">
        <v>112342</v>
      </c>
      <c r="H41" s="166">
        <v>0.98900678285948262</v>
      </c>
      <c r="I41" s="167">
        <v>-1235</v>
      </c>
      <c r="J41" s="166">
        <v>0.6656196279262333</v>
      </c>
      <c r="K41" s="166">
        <v>0.62991579284684263</v>
      </c>
      <c r="L41" s="165">
        <v>3.5703835079390678E-2</v>
      </c>
    </row>
    <row r="42" spans="1:12" s="118" customFormat="1" x14ac:dyDescent="0.4">
      <c r="A42" s="85" t="s">
        <v>108</v>
      </c>
      <c r="B42" s="168">
        <v>73314</v>
      </c>
      <c r="C42" s="168">
        <v>69772</v>
      </c>
      <c r="D42" s="166">
        <v>1.0507653499971334</v>
      </c>
      <c r="E42" s="167">
        <v>3542</v>
      </c>
      <c r="F42" s="168">
        <v>109967</v>
      </c>
      <c r="G42" s="168">
        <v>110623</v>
      </c>
      <c r="H42" s="166">
        <v>0.9940699492872187</v>
      </c>
      <c r="I42" s="167">
        <v>-656</v>
      </c>
      <c r="J42" s="166">
        <v>0.66669091636581879</v>
      </c>
      <c r="K42" s="166">
        <v>0.63071874745758116</v>
      </c>
      <c r="L42" s="165">
        <v>3.5972168908237623E-2</v>
      </c>
    </row>
    <row r="43" spans="1:12" x14ac:dyDescent="0.4">
      <c r="A43" s="74" t="s">
        <v>107</v>
      </c>
      <c r="B43" s="163">
        <v>21572</v>
      </c>
      <c r="C43" s="163">
        <v>22812</v>
      </c>
      <c r="D43" s="164">
        <v>0.94564264422233912</v>
      </c>
      <c r="E43" s="152">
        <v>-1240</v>
      </c>
      <c r="F43" s="163">
        <v>37746</v>
      </c>
      <c r="G43" s="163">
        <v>39823</v>
      </c>
      <c r="H43" s="151">
        <v>0.94784421063204682</v>
      </c>
      <c r="I43" s="152">
        <v>-2077</v>
      </c>
      <c r="J43" s="151">
        <v>0.57150426535262011</v>
      </c>
      <c r="K43" s="151">
        <v>0.57283479396328751</v>
      </c>
      <c r="L43" s="150">
        <v>-1.330528610667403E-3</v>
      </c>
    </row>
    <row r="44" spans="1:12" x14ac:dyDescent="0.4">
      <c r="A44" s="74" t="s">
        <v>106</v>
      </c>
      <c r="B44" s="156">
        <v>4988</v>
      </c>
      <c r="C44" s="156">
        <v>5016</v>
      </c>
      <c r="D44" s="136">
        <v>0.99441786283891542</v>
      </c>
      <c r="E44" s="137">
        <v>-28</v>
      </c>
      <c r="F44" s="156">
        <v>5140</v>
      </c>
      <c r="G44" s="156">
        <v>5140</v>
      </c>
      <c r="H44" s="158">
        <v>1</v>
      </c>
      <c r="I44" s="137">
        <v>0</v>
      </c>
      <c r="J44" s="136">
        <v>0.97042801556420233</v>
      </c>
      <c r="K44" s="136">
        <v>0.97587548638132293</v>
      </c>
      <c r="L44" s="135">
        <v>-5.4474708171206032E-3</v>
      </c>
    </row>
    <row r="45" spans="1:12" x14ac:dyDescent="0.4">
      <c r="A45" s="94" t="s">
        <v>105</v>
      </c>
      <c r="B45" s="156">
        <v>9006</v>
      </c>
      <c r="C45" s="156">
        <v>9316</v>
      </c>
      <c r="D45" s="155">
        <v>0.96672391584370976</v>
      </c>
      <c r="E45" s="162">
        <v>-310</v>
      </c>
      <c r="F45" s="156">
        <v>11532</v>
      </c>
      <c r="G45" s="156">
        <v>12778</v>
      </c>
      <c r="H45" s="158">
        <v>0.90248865237126308</v>
      </c>
      <c r="I45" s="137">
        <v>-1246</v>
      </c>
      <c r="J45" s="136">
        <v>0.7809573361082206</v>
      </c>
      <c r="K45" s="136">
        <v>0.72906558146814837</v>
      </c>
      <c r="L45" s="135">
        <v>5.189175464007223E-2</v>
      </c>
    </row>
    <row r="46" spans="1:12" x14ac:dyDescent="0.4">
      <c r="A46" s="94" t="s">
        <v>104</v>
      </c>
      <c r="B46" s="156">
        <v>4350</v>
      </c>
      <c r="C46" s="156">
        <v>4706</v>
      </c>
      <c r="D46" s="155">
        <v>0.92435189120271988</v>
      </c>
      <c r="E46" s="162">
        <v>-356</v>
      </c>
      <c r="F46" s="156">
        <v>8006</v>
      </c>
      <c r="G46" s="156">
        <v>7881</v>
      </c>
      <c r="H46" s="158">
        <v>1.0158609313538891</v>
      </c>
      <c r="I46" s="137">
        <v>125</v>
      </c>
      <c r="J46" s="136">
        <v>0.54334249313015237</v>
      </c>
      <c r="K46" s="136">
        <v>0.59713234361121681</v>
      </c>
      <c r="L46" s="135">
        <v>-5.3789850481064438E-2</v>
      </c>
    </row>
    <row r="47" spans="1:12" x14ac:dyDescent="0.4">
      <c r="A47" s="74" t="s">
        <v>103</v>
      </c>
      <c r="B47" s="156">
        <v>4666</v>
      </c>
      <c r="C47" s="156">
        <v>4845</v>
      </c>
      <c r="D47" s="155">
        <v>0.9630546955624355</v>
      </c>
      <c r="E47" s="152">
        <v>-179</v>
      </c>
      <c r="F47" s="156">
        <v>6566</v>
      </c>
      <c r="G47" s="156">
        <v>8018</v>
      </c>
      <c r="H47" s="158">
        <v>0.81890745821900723</v>
      </c>
      <c r="I47" s="137">
        <v>-1452</v>
      </c>
      <c r="J47" s="136">
        <v>0.7106305208650624</v>
      </c>
      <c r="K47" s="136">
        <v>0.60426540284360186</v>
      </c>
      <c r="L47" s="135">
        <v>0.10636511802146054</v>
      </c>
    </row>
    <row r="48" spans="1:12" x14ac:dyDescent="0.4">
      <c r="A48" s="74" t="s">
        <v>102</v>
      </c>
      <c r="B48" s="156">
        <v>9410</v>
      </c>
      <c r="C48" s="156">
        <v>9306</v>
      </c>
      <c r="D48" s="155">
        <v>1.0111755856436708</v>
      </c>
      <c r="E48" s="162">
        <v>104</v>
      </c>
      <c r="F48" s="156">
        <v>13151</v>
      </c>
      <c r="G48" s="156">
        <v>13943</v>
      </c>
      <c r="H48" s="158">
        <v>0.94319730330631857</v>
      </c>
      <c r="I48" s="137">
        <v>-792</v>
      </c>
      <c r="J48" s="136">
        <v>0.71553494030872178</v>
      </c>
      <c r="K48" s="136">
        <v>0.66743168615075665</v>
      </c>
      <c r="L48" s="135">
        <v>4.8103254157965125E-2</v>
      </c>
    </row>
    <row r="49" spans="1:12" x14ac:dyDescent="0.4">
      <c r="A49" s="74" t="s">
        <v>101</v>
      </c>
      <c r="B49" s="156">
        <v>1562</v>
      </c>
      <c r="C49" s="156">
        <v>1521</v>
      </c>
      <c r="D49" s="136">
        <v>1.0269559500328731</v>
      </c>
      <c r="E49" s="137">
        <v>41</v>
      </c>
      <c r="F49" s="156">
        <v>2700</v>
      </c>
      <c r="G49" s="156">
        <v>3104</v>
      </c>
      <c r="H49" s="136">
        <v>0.86984536082474229</v>
      </c>
      <c r="I49" s="137">
        <v>-404</v>
      </c>
      <c r="J49" s="136">
        <v>0.57851851851851854</v>
      </c>
      <c r="K49" s="136">
        <v>0.49001288659793812</v>
      </c>
      <c r="L49" s="135">
        <v>8.8505631920580419E-2</v>
      </c>
    </row>
    <row r="50" spans="1:12" s="58" customFormat="1" x14ac:dyDescent="0.4">
      <c r="A50" s="74" t="s">
        <v>100</v>
      </c>
      <c r="B50" s="156">
        <v>1048</v>
      </c>
      <c r="C50" s="156"/>
      <c r="D50" s="157" t="e">
        <v>#DIV/0!</v>
      </c>
      <c r="E50" s="161">
        <v>1048</v>
      </c>
      <c r="F50" s="160"/>
      <c r="G50" s="140"/>
      <c r="H50" s="151" t="e">
        <v>#DIV/0!</v>
      </c>
      <c r="I50" s="137">
        <v>0</v>
      </c>
      <c r="J50" s="136" t="e">
        <v>#DIV/0!</v>
      </c>
      <c r="K50" s="136" t="e">
        <v>#DIV/0!</v>
      </c>
      <c r="L50" s="135" t="e">
        <v>#DIV/0!</v>
      </c>
    </row>
    <row r="51" spans="1:12" x14ac:dyDescent="0.4">
      <c r="A51" s="74" t="s">
        <v>99</v>
      </c>
      <c r="B51" s="156">
        <v>1450</v>
      </c>
      <c r="C51" s="156">
        <v>1598</v>
      </c>
      <c r="D51" s="155">
        <v>0.90738423028785986</v>
      </c>
      <c r="E51" s="152">
        <v>-148</v>
      </c>
      <c r="F51" s="156">
        <v>2700</v>
      </c>
      <c r="G51" s="156">
        <v>2605</v>
      </c>
      <c r="H51" s="154">
        <v>1.0364683301343569</v>
      </c>
      <c r="I51" s="137">
        <v>95</v>
      </c>
      <c r="J51" s="136">
        <v>0.53703703703703709</v>
      </c>
      <c r="K51" s="136">
        <v>0.61343570057581576</v>
      </c>
      <c r="L51" s="135">
        <v>-7.6398663538778666E-2</v>
      </c>
    </row>
    <row r="52" spans="1:12" x14ac:dyDescent="0.4">
      <c r="A52" s="74" t="s">
        <v>98</v>
      </c>
      <c r="B52" s="156">
        <v>661</v>
      </c>
      <c r="C52" s="156">
        <v>652</v>
      </c>
      <c r="D52" s="155">
        <v>1.0138036809815951</v>
      </c>
      <c r="E52" s="152">
        <v>9</v>
      </c>
      <c r="F52" s="156">
        <v>1260</v>
      </c>
      <c r="G52" s="156">
        <v>1260</v>
      </c>
      <c r="H52" s="159">
        <v>1</v>
      </c>
      <c r="I52" s="137">
        <v>0</v>
      </c>
      <c r="J52" s="136">
        <v>0.52460317460317463</v>
      </c>
      <c r="K52" s="136">
        <v>0.51746031746031751</v>
      </c>
      <c r="L52" s="135">
        <v>7.1428571428571175E-3</v>
      </c>
    </row>
    <row r="53" spans="1:12" x14ac:dyDescent="0.4">
      <c r="A53" s="74" t="s">
        <v>97</v>
      </c>
      <c r="B53" s="156">
        <v>744</v>
      </c>
      <c r="C53" s="156">
        <v>640</v>
      </c>
      <c r="D53" s="155">
        <v>1.1625000000000001</v>
      </c>
      <c r="E53" s="152">
        <v>104</v>
      </c>
      <c r="F53" s="156">
        <v>1704</v>
      </c>
      <c r="G53" s="156">
        <v>1200</v>
      </c>
      <c r="H53" s="154">
        <v>1.42</v>
      </c>
      <c r="I53" s="137">
        <v>504</v>
      </c>
      <c r="J53" s="136">
        <v>0.43661971830985913</v>
      </c>
      <c r="K53" s="136">
        <v>0.53333333333333333</v>
      </c>
      <c r="L53" s="135">
        <v>-9.6713615023474198E-2</v>
      </c>
    </row>
    <row r="54" spans="1:12" x14ac:dyDescent="0.4">
      <c r="A54" s="74" t="s">
        <v>96</v>
      </c>
      <c r="B54" s="156">
        <v>1505</v>
      </c>
      <c r="C54" s="156">
        <v>1890</v>
      </c>
      <c r="D54" s="155">
        <v>0.79629629629629628</v>
      </c>
      <c r="E54" s="152">
        <v>-385</v>
      </c>
      <c r="F54" s="156">
        <v>2698</v>
      </c>
      <c r="G54" s="156">
        <v>3320</v>
      </c>
      <c r="H54" s="158">
        <v>0.8126506024096386</v>
      </c>
      <c r="I54" s="137">
        <v>-622</v>
      </c>
      <c r="J54" s="136">
        <v>0.5578206078576724</v>
      </c>
      <c r="K54" s="136">
        <v>0.56927710843373491</v>
      </c>
      <c r="L54" s="135">
        <v>-1.1456500576062512E-2</v>
      </c>
    </row>
    <row r="55" spans="1:12" x14ac:dyDescent="0.4">
      <c r="A55" s="74" t="s">
        <v>95</v>
      </c>
      <c r="B55" s="156">
        <v>2464</v>
      </c>
      <c r="C55" s="156">
        <v>2399</v>
      </c>
      <c r="D55" s="155">
        <v>1.027094622759483</v>
      </c>
      <c r="E55" s="137">
        <v>65</v>
      </c>
      <c r="F55" s="156">
        <v>2700</v>
      </c>
      <c r="G55" s="156">
        <v>2700</v>
      </c>
      <c r="H55" s="154">
        <v>1</v>
      </c>
      <c r="I55" s="137">
        <v>0</v>
      </c>
      <c r="J55" s="136">
        <v>0.91259259259259262</v>
      </c>
      <c r="K55" s="136">
        <v>0.88851851851851849</v>
      </c>
      <c r="L55" s="135">
        <v>2.4074074074074137E-2</v>
      </c>
    </row>
    <row r="56" spans="1:12" x14ac:dyDescent="0.4">
      <c r="A56" s="74" t="s">
        <v>94</v>
      </c>
      <c r="B56" s="156">
        <v>1060</v>
      </c>
      <c r="C56" s="156">
        <v>781</v>
      </c>
      <c r="D56" s="155">
        <v>1.3572343149807939</v>
      </c>
      <c r="E56" s="137">
        <v>279</v>
      </c>
      <c r="F56" s="156">
        <v>1760</v>
      </c>
      <c r="G56" s="156">
        <v>1206</v>
      </c>
      <c r="H56" s="154">
        <v>1.4593698175787728</v>
      </c>
      <c r="I56" s="137">
        <v>554</v>
      </c>
      <c r="J56" s="136">
        <v>0.60227272727272729</v>
      </c>
      <c r="K56" s="136">
        <v>0.64759535655058043</v>
      </c>
      <c r="L56" s="135">
        <v>-4.5322629277853133E-2</v>
      </c>
    </row>
    <row r="57" spans="1:12" x14ac:dyDescent="0.4">
      <c r="A57" s="94" t="s">
        <v>93</v>
      </c>
      <c r="B57" s="156">
        <v>926</v>
      </c>
      <c r="C57" s="156">
        <v>696</v>
      </c>
      <c r="D57" s="155">
        <v>1.3304597701149425</v>
      </c>
      <c r="E57" s="152">
        <v>230</v>
      </c>
      <c r="F57" s="156">
        <v>1660</v>
      </c>
      <c r="G57" s="156">
        <v>1200</v>
      </c>
      <c r="H57" s="158">
        <v>1.3833333333333333</v>
      </c>
      <c r="I57" s="137">
        <v>460</v>
      </c>
      <c r="J57" s="136">
        <v>0.55783132530120483</v>
      </c>
      <c r="K57" s="151">
        <v>0.57999999999999996</v>
      </c>
      <c r="L57" s="150">
        <v>-2.2168674698795132E-2</v>
      </c>
    </row>
    <row r="58" spans="1:12" x14ac:dyDescent="0.4">
      <c r="A58" s="74" t="s">
        <v>92</v>
      </c>
      <c r="B58" s="156">
        <v>513</v>
      </c>
      <c r="C58" s="156">
        <v>442</v>
      </c>
      <c r="D58" s="157">
        <v>1.160633484162896</v>
      </c>
      <c r="E58" s="137">
        <v>71</v>
      </c>
      <c r="F58" s="156">
        <v>1760</v>
      </c>
      <c r="G58" s="156">
        <v>1200</v>
      </c>
      <c r="H58" s="136">
        <v>1.4666666666666666</v>
      </c>
      <c r="I58" s="137">
        <v>560</v>
      </c>
      <c r="J58" s="136">
        <v>0.29147727272727275</v>
      </c>
      <c r="K58" s="136">
        <v>0.36833333333333335</v>
      </c>
      <c r="L58" s="135">
        <v>-7.6856060606060594E-2</v>
      </c>
    </row>
    <row r="59" spans="1:12" x14ac:dyDescent="0.4">
      <c r="A59" s="74" t="s">
        <v>91</v>
      </c>
      <c r="B59" s="156">
        <v>597</v>
      </c>
      <c r="C59" s="156">
        <v>904</v>
      </c>
      <c r="D59" s="157">
        <v>0.66039823008849563</v>
      </c>
      <c r="E59" s="137">
        <v>-307</v>
      </c>
      <c r="F59" s="156">
        <v>1200</v>
      </c>
      <c r="G59" s="156">
        <v>1198</v>
      </c>
      <c r="H59" s="136">
        <v>1.001669449081803</v>
      </c>
      <c r="I59" s="137">
        <v>2</v>
      </c>
      <c r="J59" s="136">
        <v>0.4975</v>
      </c>
      <c r="K59" s="136">
        <v>0.75459098497495825</v>
      </c>
      <c r="L59" s="135">
        <v>-0.25709098497495825</v>
      </c>
    </row>
    <row r="60" spans="1:12" x14ac:dyDescent="0.4">
      <c r="A60" s="74" t="s">
        <v>90</v>
      </c>
      <c r="B60" s="156">
        <v>2259</v>
      </c>
      <c r="C60" s="156">
        <v>2248</v>
      </c>
      <c r="D60" s="155">
        <v>1.0048932384341638</v>
      </c>
      <c r="E60" s="137">
        <v>11</v>
      </c>
      <c r="F60" s="156">
        <v>4245</v>
      </c>
      <c r="G60" s="156">
        <v>4047</v>
      </c>
      <c r="H60" s="154">
        <v>1.0489251297257227</v>
      </c>
      <c r="I60" s="137">
        <v>198</v>
      </c>
      <c r="J60" s="136">
        <v>0.5321554770318021</v>
      </c>
      <c r="K60" s="136">
        <v>0.55547319001729678</v>
      </c>
      <c r="L60" s="135">
        <v>-2.3317712985494676E-2</v>
      </c>
    </row>
    <row r="61" spans="1:12" s="58" customFormat="1" x14ac:dyDescent="0.4">
      <c r="A61" s="94" t="s">
        <v>89</v>
      </c>
      <c r="B61" s="156">
        <v>2231</v>
      </c>
      <c r="C61" s="93"/>
      <c r="D61" s="155" t="e">
        <v>#DIV/0!</v>
      </c>
      <c r="E61" s="90"/>
      <c r="F61" s="92"/>
      <c r="G61" s="121"/>
      <c r="H61" s="154" t="e">
        <v>#DIV/0!</v>
      </c>
      <c r="I61" s="90">
        <v>0</v>
      </c>
      <c r="J61" s="136" t="e">
        <v>#DIV/0!</v>
      </c>
      <c r="K61" s="89" t="e">
        <v>#DIV/0!</v>
      </c>
      <c r="L61" s="88" t="e">
        <v>#DIV/0!</v>
      </c>
    </row>
    <row r="62" spans="1:12" x14ac:dyDescent="0.4">
      <c r="A62" s="94" t="s">
        <v>88</v>
      </c>
      <c r="B62" s="153">
        <v>988</v>
      </c>
      <c r="C62" s="153">
        <v>0</v>
      </c>
      <c r="D62" s="151" t="e">
        <v>#DIV/0!</v>
      </c>
      <c r="E62" s="152">
        <v>988</v>
      </c>
      <c r="F62" s="153">
        <v>1679</v>
      </c>
      <c r="G62" s="153">
        <v>0</v>
      </c>
      <c r="H62" s="151" t="e">
        <v>#DIV/0!</v>
      </c>
      <c r="I62" s="152">
        <v>1679</v>
      </c>
      <c r="J62" s="151">
        <v>0.5884455032757594</v>
      </c>
      <c r="K62" s="151" t="e">
        <v>#DIV/0!</v>
      </c>
      <c r="L62" s="150" t="e">
        <v>#DIV/0!</v>
      </c>
    </row>
    <row r="63" spans="1:12" s="58" customFormat="1" x14ac:dyDescent="0.4">
      <c r="A63" s="94" t="s">
        <v>87</v>
      </c>
      <c r="B63" s="153">
        <v>1314</v>
      </c>
      <c r="C63" s="153">
        <v>0</v>
      </c>
      <c r="D63" s="151" t="e">
        <v>#DIV/0!</v>
      </c>
      <c r="E63" s="152">
        <v>1314</v>
      </c>
      <c r="F63" s="153">
        <v>1760</v>
      </c>
      <c r="G63" s="153">
        <v>0</v>
      </c>
      <c r="H63" s="151" t="e">
        <v>#DIV/0!</v>
      </c>
      <c r="I63" s="152">
        <v>1760</v>
      </c>
      <c r="J63" s="151">
        <v>0.74659090909090908</v>
      </c>
      <c r="K63" s="151" t="e">
        <v>#DIV/0!</v>
      </c>
      <c r="L63" s="150" t="e">
        <v>#DIV/0!</v>
      </c>
    </row>
    <row r="64" spans="1:12" x14ac:dyDescent="0.4">
      <c r="A64" s="67" t="s">
        <v>86</v>
      </c>
      <c r="B64" s="149">
        <v>0</v>
      </c>
      <c r="C64" s="149">
        <v>0</v>
      </c>
      <c r="D64" s="132" t="e">
        <v>#DIV/0!</v>
      </c>
      <c r="E64" s="133">
        <v>0</v>
      </c>
      <c r="F64" s="149">
        <v>0</v>
      </c>
      <c r="G64" s="149">
        <v>0</v>
      </c>
      <c r="H64" s="132" t="e">
        <v>#DIV/0!</v>
      </c>
      <c r="I64" s="133">
        <v>0</v>
      </c>
      <c r="J64" s="132" t="e">
        <v>#DIV/0!</v>
      </c>
      <c r="K64" s="132" t="e">
        <v>#DIV/0!</v>
      </c>
      <c r="L64" s="131" t="e">
        <v>#DIV/0!</v>
      </c>
    </row>
    <row r="65" spans="1:12" x14ac:dyDescent="0.4">
      <c r="A65" s="85" t="s">
        <v>85</v>
      </c>
      <c r="B65" s="148">
        <v>641</v>
      </c>
      <c r="C65" s="148">
        <v>994</v>
      </c>
      <c r="D65" s="146">
        <v>0.64486921529175045</v>
      </c>
      <c r="E65" s="147">
        <v>-353</v>
      </c>
      <c r="F65" s="148">
        <v>1140</v>
      </c>
      <c r="G65" s="148">
        <v>1719</v>
      </c>
      <c r="H65" s="146">
        <v>0.6631762652705061</v>
      </c>
      <c r="I65" s="147">
        <v>-579</v>
      </c>
      <c r="J65" s="146">
        <v>0.56228070175438594</v>
      </c>
      <c r="K65" s="146">
        <v>0.57824316463059922</v>
      </c>
      <c r="L65" s="145">
        <v>-1.5962462876213279E-2</v>
      </c>
    </row>
    <row r="66" spans="1:12" x14ac:dyDescent="0.4">
      <c r="A66" s="80" t="s">
        <v>84</v>
      </c>
      <c r="B66" s="138">
        <v>208</v>
      </c>
      <c r="C66" s="139">
        <v>221</v>
      </c>
      <c r="D66" s="142">
        <v>0.94117647058823528</v>
      </c>
      <c r="E66" s="143">
        <v>-13</v>
      </c>
      <c r="F66" s="138">
        <v>540</v>
      </c>
      <c r="G66" s="144">
        <v>302</v>
      </c>
      <c r="H66" s="142">
        <v>1.7880794701986755</v>
      </c>
      <c r="I66" s="143">
        <v>238</v>
      </c>
      <c r="J66" s="142">
        <v>0.38518518518518519</v>
      </c>
      <c r="K66" s="142">
        <v>0.73178807947019864</v>
      </c>
      <c r="L66" s="141">
        <v>-0.34660289428501345</v>
      </c>
    </row>
    <row r="67" spans="1:12" x14ac:dyDescent="0.4">
      <c r="A67" s="74" t="s">
        <v>83</v>
      </c>
      <c r="B67" s="140"/>
      <c r="C67" s="71">
        <v>215</v>
      </c>
      <c r="D67" s="136">
        <v>0</v>
      </c>
      <c r="E67" s="137">
        <v>-215</v>
      </c>
      <c r="F67" s="140"/>
      <c r="G67" s="72">
        <v>516</v>
      </c>
      <c r="H67" s="136">
        <v>0</v>
      </c>
      <c r="I67" s="137">
        <v>-516</v>
      </c>
      <c r="J67" s="136" t="e">
        <v>#DIV/0!</v>
      </c>
      <c r="K67" s="136">
        <v>0.41666666666666669</v>
      </c>
      <c r="L67" s="135" t="e">
        <v>#DIV/0!</v>
      </c>
    </row>
    <row r="68" spans="1:12" x14ac:dyDescent="0.4">
      <c r="A68" s="73" t="s">
        <v>82</v>
      </c>
      <c r="B68" s="138"/>
      <c r="C68" s="139">
        <v>176</v>
      </c>
      <c r="D68" s="136">
        <v>0</v>
      </c>
      <c r="E68" s="137">
        <v>-176</v>
      </c>
      <c r="F68" s="138"/>
      <c r="G68" s="72">
        <v>300</v>
      </c>
      <c r="H68" s="136">
        <v>0</v>
      </c>
      <c r="I68" s="137">
        <v>-300</v>
      </c>
      <c r="J68" s="136" t="e">
        <v>#DIV/0!</v>
      </c>
      <c r="K68" s="136">
        <v>0.58666666666666667</v>
      </c>
      <c r="L68" s="135" t="e">
        <v>#DIV/0!</v>
      </c>
    </row>
    <row r="69" spans="1:12" x14ac:dyDescent="0.4">
      <c r="A69" s="67" t="s">
        <v>81</v>
      </c>
      <c r="B69" s="134">
        <v>433</v>
      </c>
      <c r="C69" s="65">
        <v>382</v>
      </c>
      <c r="D69" s="132">
        <v>1.1335078534031413</v>
      </c>
      <c r="E69" s="133">
        <v>51</v>
      </c>
      <c r="F69" s="134">
        <v>600</v>
      </c>
      <c r="G69" s="66">
        <v>601</v>
      </c>
      <c r="H69" s="132">
        <v>0.99833610648918469</v>
      </c>
      <c r="I69" s="133">
        <v>-1</v>
      </c>
      <c r="J69" s="132">
        <v>0.72166666666666668</v>
      </c>
      <c r="K69" s="132">
        <v>0.63560732113144758</v>
      </c>
      <c r="L69" s="131">
        <v>8.6059345535219101E-2</v>
      </c>
    </row>
    <row r="70" spans="1:12" x14ac:dyDescent="0.4">
      <c r="A70" s="58" t="s">
        <v>80</v>
      </c>
      <c r="C70" s="61"/>
      <c r="E70" s="130"/>
      <c r="G70" s="61"/>
      <c r="I70" s="130"/>
      <c r="K70" s="61"/>
    </row>
    <row r="71" spans="1:12" x14ac:dyDescent="0.4">
      <c r="A71" s="60" t="s">
        <v>79</v>
      </c>
      <c r="C71" s="61"/>
      <c r="E71" s="130"/>
      <c r="G71" s="61"/>
      <c r="I71" s="130"/>
      <c r="K71" s="61"/>
    </row>
    <row r="72" spans="1:12" s="58" customFormat="1" x14ac:dyDescent="0.4">
      <c r="A72" s="58" t="s">
        <v>78</v>
      </c>
      <c r="B72" s="59"/>
      <c r="C72" s="59"/>
      <c r="F72" s="59"/>
      <c r="G72" s="59"/>
      <c r="J72" s="59"/>
      <c r="K72" s="59"/>
    </row>
    <row r="73" spans="1:12" x14ac:dyDescent="0.4">
      <c r="A73"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dataValidations count="1">
    <dataValidation allowBlank="1" showInputMessage="1" showErrorMessage="1" sqref="B2:L73 IX2:JH73 ST2:TD73 ACP2:ACZ73 AML2:AMV73 AWH2:AWR73 BGD2:BGN73 BPZ2:BQJ73 BZV2:CAF73 CJR2:CKB73 CTN2:CTX73 DDJ2:DDT73 DNF2:DNP73 DXB2:DXL73 EGX2:EHH73 EQT2:ERD73 FAP2:FAZ73 FKL2:FKV73 FUH2:FUR73 GED2:GEN73 GNZ2:GOJ73 GXV2:GYF73 HHR2:HIB73 HRN2:HRX73 IBJ2:IBT73 ILF2:ILP73 IVB2:IVL73 JEX2:JFH73 JOT2:JPD73 JYP2:JYZ73 KIL2:KIV73 KSH2:KSR73 LCD2:LCN73 LLZ2:LMJ73 LVV2:LWF73 MFR2:MGB73 MPN2:MPX73 MZJ2:MZT73 NJF2:NJP73 NTB2:NTL73 OCX2:ODH73 OMT2:OND73 OWP2:OWZ73 PGL2:PGV73 PQH2:PQR73 QAD2:QAN73 QJZ2:QKJ73 QTV2:QUF73 RDR2:REB73 RNN2:RNX73 RXJ2:RXT73 SHF2:SHP73 SRB2:SRL73 TAX2:TBH73 TKT2:TLD73 TUP2:TUZ73 UEL2:UEV73 UOH2:UOR73 UYD2:UYN73 VHZ2:VIJ73 VRV2:VSF73 WBR2:WCB73 WLN2:WLX73 WVJ2:WVT73 B65538:L65609 IX65538:JH65609 ST65538:TD65609 ACP65538:ACZ65609 AML65538:AMV65609 AWH65538:AWR65609 BGD65538:BGN65609 BPZ65538:BQJ65609 BZV65538:CAF65609 CJR65538:CKB65609 CTN65538:CTX65609 DDJ65538:DDT65609 DNF65538:DNP65609 DXB65538:DXL65609 EGX65538:EHH65609 EQT65538:ERD65609 FAP65538:FAZ65609 FKL65538:FKV65609 FUH65538:FUR65609 GED65538:GEN65609 GNZ65538:GOJ65609 GXV65538:GYF65609 HHR65538:HIB65609 HRN65538:HRX65609 IBJ65538:IBT65609 ILF65538:ILP65609 IVB65538:IVL65609 JEX65538:JFH65609 JOT65538:JPD65609 JYP65538:JYZ65609 KIL65538:KIV65609 KSH65538:KSR65609 LCD65538:LCN65609 LLZ65538:LMJ65609 LVV65538:LWF65609 MFR65538:MGB65609 MPN65538:MPX65609 MZJ65538:MZT65609 NJF65538:NJP65609 NTB65538:NTL65609 OCX65538:ODH65609 OMT65538:OND65609 OWP65538:OWZ65609 PGL65538:PGV65609 PQH65538:PQR65609 QAD65538:QAN65609 QJZ65538:QKJ65609 QTV65538:QUF65609 RDR65538:REB65609 RNN65538:RNX65609 RXJ65538:RXT65609 SHF65538:SHP65609 SRB65538:SRL65609 TAX65538:TBH65609 TKT65538:TLD65609 TUP65538:TUZ65609 UEL65538:UEV65609 UOH65538:UOR65609 UYD65538:UYN65609 VHZ65538:VIJ65609 VRV65538:VSF65609 WBR65538:WCB65609 WLN65538:WLX65609 WVJ65538:WVT65609 B131074:L131145 IX131074:JH131145 ST131074:TD131145 ACP131074:ACZ131145 AML131074:AMV131145 AWH131074:AWR131145 BGD131074:BGN131145 BPZ131074:BQJ131145 BZV131074:CAF131145 CJR131074:CKB131145 CTN131074:CTX131145 DDJ131074:DDT131145 DNF131074:DNP131145 DXB131074:DXL131145 EGX131074:EHH131145 EQT131074:ERD131145 FAP131074:FAZ131145 FKL131074:FKV131145 FUH131074:FUR131145 GED131074:GEN131145 GNZ131074:GOJ131145 GXV131074:GYF131145 HHR131074:HIB131145 HRN131074:HRX131145 IBJ131074:IBT131145 ILF131074:ILP131145 IVB131074:IVL131145 JEX131074:JFH131145 JOT131074:JPD131145 JYP131074:JYZ131145 KIL131074:KIV131145 KSH131074:KSR131145 LCD131074:LCN131145 LLZ131074:LMJ131145 LVV131074:LWF131145 MFR131074:MGB131145 MPN131074:MPX131145 MZJ131074:MZT131145 NJF131074:NJP131145 NTB131074:NTL131145 OCX131074:ODH131145 OMT131074:OND131145 OWP131074:OWZ131145 PGL131074:PGV131145 PQH131074:PQR131145 QAD131074:QAN131145 QJZ131074:QKJ131145 QTV131074:QUF131145 RDR131074:REB131145 RNN131074:RNX131145 RXJ131074:RXT131145 SHF131074:SHP131145 SRB131074:SRL131145 TAX131074:TBH131145 TKT131074:TLD131145 TUP131074:TUZ131145 UEL131074:UEV131145 UOH131074:UOR131145 UYD131074:UYN131145 VHZ131074:VIJ131145 VRV131074:VSF131145 WBR131074:WCB131145 WLN131074:WLX131145 WVJ131074:WVT131145 B196610:L196681 IX196610:JH196681 ST196610:TD196681 ACP196610:ACZ196681 AML196610:AMV196681 AWH196610:AWR196681 BGD196610:BGN196681 BPZ196610:BQJ196681 BZV196610:CAF196681 CJR196610:CKB196681 CTN196610:CTX196681 DDJ196610:DDT196681 DNF196610:DNP196681 DXB196610:DXL196681 EGX196610:EHH196681 EQT196610:ERD196681 FAP196610:FAZ196681 FKL196610:FKV196681 FUH196610:FUR196681 GED196610:GEN196681 GNZ196610:GOJ196681 GXV196610:GYF196681 HHR196610:HIB196681 HRN196610:HRX196681 IBJ196610:IBT196681 ILF196610:ILP196681 IVB196610:IVL196681 JEX196610:JFH196681 JOT196610:JPD196681 JYP196610:JYZ196681 KIL196610:KIV196681 KSH196610:KSR196681 LCD196610:LCN196681 LLZ196610:LMJ196681 LVV196610:LWF196681 MFR196610:MGB196681 MPN196610:MPX196681 MZJ196610:MZT196681 NJF196610:NJP196681 NTB196610:NTL196681 OCX196610:ODH196681 OMT196610:OND196681 OWP196610:OWZ196681 PGL196610:PGV196681 PQH196610:PQR196681 QAD196610:QAN196681 QJZ196610:QKJ196681 QTV196610:QUF196681 RDR196610:REB196681 RNN196610:RNX196681 RXJ196610:RXT196681 SHF196610:SHP196681 SRB196610:SRL196681 TAX196610:TBH196681 TKT196610:TLD196681 TUP196610:TUZ196681 UEL196610:UEV196681 UOH196610:UOR196681 UYD196610:UYN196681 VHZ196610:VIJ196681 VRV196610:VSF196681 WBR196610:WCB196681 WLN196610:WLX196681 WVJ196610:WVT196681 B262146:L262217 IX262146:JH262217 ST262146:TD262217 ACP262146:ACZ262217 AML262146:AMV262217 AWH262146:AWR262217 BGD262146:BGN262217 BPZ262146:BQJ262217 BZV262146:CAF262217 CJR262146:CKB262217 CTN262146:CTX262217 DDJ262146:DDT262217 DNF262146:DNP262217 DXB262146:DXL262217 EGX262146:EHH262217 EQT262146:ERD262217 FAP262146:FAZ262217 FKL262146:FKV262217 FUH262146:FUR262217 GED262146:GEN262217 GNZ262146:GOJ262217 GXV262146:GYF262217 HHR262146:HIB262217 HRN262146:HRX262217 IBJ262146:IBT262217 ILF262146:ILP262217 IVB262146:IVL262217 JEX262146:JFH262217 JOT262146:JPD262217 JYP262146:JYZ262217 KIL262146:KIV262217 KSH262146:KSR262217 LCD262146:LCN262217 LLZ262146:LMJ262217 LVV262146:LWF262217 MFR262146:MGB262217 MPN262146:MPX262217 MZJ262146:MZT262217 NJF262146:NJP262217 NTB262146:NTL262217 OCX262146:ODH262217 OMT262146:OND262217 OWP262146:OWZ262217 PGL262146:PGV262217 PQH262146:PQR262217 QAD262146:QAN262217 QJZ262146:QKJ262217 QTV262146:QUF262217 RDR262146:REB262217 RNN262146:RNX262217 RXJ262146:RXT262217 SHF262146:SHP262217 SRB262146:SRL262217 TAX262146:TBH262217 TKT262146:TLD262217 TUP262146:TUZ262217 UEL262146:UEV262217 UOH262146:UOR262217 UYD262146:UYN262217 VHZ262146:VIJ262217 VRV262146:VSF262217 WBR262146:WCB262217 WLN262146:WLX262217 WVJ262146:WVT262217 B327682:L327753 IX327682:JH327753 ST327682:TD327753 ACP327682:ACZ327753 AML327682:AMV327753 AWH327682:AWR327753 BGD327682:BGN327753 BPZ327682:BQJ327753 BZV327682:CAF327753 CJR327682:CKB327753 CTN327682:CTX327753 DDJ327682:DDT327753 DNF327682:DNP327753 DXB327682:DXL327753 EGX327682:EHH327753 EQT327682:ERD327753 FAP327682:FAZ327753 FKL327682:FKV327753 FUH327682:FUR327753 GED327682:GEN327753 GNZ327682:GOJ327753 GXV327682:GYF327753 HHR327682:HIB327753 HRN327682:HRX327753 IBJ327682:IBT327753 ILF327682:ILP327753 IVB327682:IVL327753 JEX327682:JFH327753 JOT327682:JPD327753 JYP327682:JYZ327753 KIL327682:KIV327753 KSH327682:KSR327753 LCD327682:LCN327753 LLZ327682:LMJ327753 LVV327682:LWF327753 MFR327682:MGB327753 MPN327682:MPX327753 MZJ327682:MZT327753 NJF327682:NJP327753 NTB327682:NTL327753 OCX327682:ODH327753 OMT327682:OND327753 OWP327682:OWZ327753 PGL327682:PGV327753 PQH327682:PQR327753 QAD327682:QAN327753 QJZ327682:QKJ327753 QTV327682:QUF327753 RDR327682:REB327753 RNN327682:RNX327753 RXJ327682:RXT327753 SHF327682:SHP327753 SRB327682:SRL327753 TAX327682:TBH327753 TKT327682:TLD327753 TUP327682:TUZ327753 UEL327682:UEV327753 UOH327682:UOR327753 UYD327682:UYN327753 VHZ327682:VIJ327753 VRV327682:VSF327753 WBR327682:WCB327753 WLN327682:WLX327753 WVJ327682:WVT327753 B393218:L393289 IX393218:JH393289 ST393218:TD393289 ACP393218:ACZ393289 AML393218:AMV393289 AWH393218:AWR393289 BGD393218:BGN393289 BPZ393218:BQJ393289 BZV393218:CAF393289 CJR393218:CKB393289 CTN393218:CTX393289 DDJ393218:DDT393289 DNF393218:DNP393289 DXB393218:DXL393289 EGX393218:EHH393289 EQT393218:ERD393289 FAP393218:FAZ393289 FKL393218:FKV393289 FUH393218:FUR393289 GED393218:GEN393289 GNZ393218:GOJ393289 GXV393218:GYF393289 HHR393218:HIB393289 HRN393218:HRX393289 IBJ393218:IBT393289 ILF393218:ILP393289 IVB393218:IVL393289 JEX393218:JFH393289 JOT393218:JPD393289 JYP393218:JYZ393289 KIL393218:KIV393289 KSH393218:KSR393289 LCD393218:LCN393289 LLZ393218:LMJ393289 LVV393218:LWF393289 MFR393218:MGB393289 MPN393218:MPX393289 MZJ393218:MZT393289 NJF393218:NJP393289 NTB393218:NTL393289 OCX393218:ODH393289 OMT393218:OND393289 OWP393218:OWZ393289 PGL393218:PGV393289 PQH393218:PQR393289 QAD393218:QAN393289 QJZ393218:QKJ393289 QTV393218:QUF393289 RDR393218:REB393289 RNN393218:RNX393289 RXJ393218:RXT393289 SHF393218:SHP393289 SRB393218:SRL393289 TAX393218:TBH393289 TKT393218:TLD393289 TUP393218:TUZ393289 UEL393218:UEV393289 UOH393218:UOR393289 UYD393218:UYN393289 VHZ393218:VIJ393289 VRV393218:VSF393289 WBR393218:WCB393289 WLN393218:WLX393289 WVJ393218:WVT393289 B458754:L458825 IX458754:JH458825 ST458754:TD458825 ACP458754:ACZ458825 AML458754:AMV458825 AWH458754:AWR458825 BGD458754:BGN458825 BPZ458754:BQJ458825 BZV458754:CAF458825 CJR458754:CKB458825 CTN458754:CTX458825 DDJ458754:DDT458825 DNF458754:DNP458825 DXB458754:DXL458825 EGX458754:EHH458825 EQT458754:ERD458825 FAP458754:FAZ458825 FKL458754:FKV458825 FUH458754:FUR458825 GED458754:GEN458825 GNZ458754:GOJ458825 GXV458754:GYF458825 HHR458754:HIB458825 HRN458754:HRX458825 IBJ458754:IBT458825 ILF458754:ILP458825 IVB458754:IVL458825 JEX458754:JFH458825 JOT458754:JPD458825 JYP458754:JYZ458825 KIL458754:KIV458825 KSH458754:KSR458825 LCD458754:LCN458825 LLZ458754:LMJ458825 LVV458754:LWF458825 MFR458754:MGB458825 MPN458754:MPX458825 MZJ458754:MZT458825 NJF458754:NJP458825 NTB458754:NTL458825 OCX458754:ODH458825 OMT458754:OND458825 OWP458754:OWZ458825 PGL458754:PGV458825 PQH458754:PQR458825 QAD458754:QAN458825 QJZ458754:QKJ458825 QTV458754:QUF458825 RDR458754:REB458825 RNN458754:RNX458825 RXJ458754:RXT458825 SHF458754:SHP458825 SRB458754:SRL458825 TAX458754:TBH458825 TKT458754:TLD458825 TUP458754:TUZ458825 UEL458754:UEV458825 UOH458754:UOR458825 UYD458754:UYN458825 VHZ458754:VIJ458825 VRV458754:VSF458825 WBR458754:WCB458825 WLN458754:WLX458825 WVJ458754:WVT458825 B524290:L524361 IX524290:JH524361 ST524290:TD524361 ACP524290:ACZ524361 AML524290:AMV524361 AWH524290:AWR524361 BGD524290:BGN524361 BPZ524290:BQJ524361 BZV524290:CAF524361 CJR524290:CKB524361 CTN524290:CTX524361 DDJ524290:DDT524361 DNF524290:DNP524361 DXB524290:DXL524361 EGX524290:EHH524361 EQT524290:ERD524361 FAP524290:FAZ524361 FKL524290:FKV524361 FUH524290:FUR524361 GED524290:GEN524361 GNZ524290:GOJ524361 GXV524290:GYF524361 HHR524290:HIB524361 HRN524290:HRX524361 IBJ524290:IBT524361 ILF524290:ILP524361 IVB524290:IVL524361 JEX524290:JFH524361 JOT524290:JPD524361 JYP524290:JYZ524361 KIL524290:KIV524361 KSH524290:KSR524361 LCD524290:LCN524361 LLZ524290:LMJ524361 LVV524290:LWF524361 MFR524290:MGB524361 MPN524290:MPX524361 MZJ524290:MZT524361 NJF524290:NJP524361 NTB524290:NTL524361 OCX524290:ODH524361 OMT524290:OND524361 OWP524290:OWZ524361 PGL524290:PGV524361 PQH524290:PQR524361 QAD524290:QAN524361 QJZ524290:QKJ524361 QTV524290:QUF524361 RDR524290:REB524361 RNN524290:RNX524361 RXJ524290:RXT524361 SHF524290:SHP524361 SRB524290:SRL524361 TAX524290:TBH524361 TKT524290:TLD524361 TUP524290:TUZ524361 UEL524290:UEV524361 UOH524290:UOR524361 UYD524290:UYN524361 VHZ524290:VIJ524361 VRV524290:VSF524361 WBR524290:WCB524361 WLN524290:WLX524361 WVJ524290:WVT524361 B589826:L589897 IX589826:JH589897 ST589826:TD589897 ACP589826:ACZ589897 AML589826:AMV589897 AWH589826:AWR589897 BGD589826:BGN589897 BPZ589826:BQJ589897 BZV589826:CAF589897 CJR589826:CKB589897 CTN589826:CTX589897 DDJ589826:DDT589897 DNF589826:DNP589897 DXB589826:DXL589897 EGX589826:EHH589897 EQT589826:ERD589897 FAP589826:FAZ589897 FKL589826:FKV589897 FUH589826:FUR589897 GED589826:GEN589897 GNZ589826:GOJ589897 GXV589826:GYF589897 HHR589826:HIB589897 HRN589826:HRX589897 IBJ589826:IBT589897 ILF589826:ILP589897 IVB589826:IVL589897 JEX589826:JFH589897 JOT589826:JPD589897 JYP589826:JYZ589897 KIL589826:KIV589897 KSH589826:KSR589897 LCD589826:LCN589897 LLZ589826:LMJ589897 LVV589826:LWF589897 MFR589826:MGB589897 MPN589826:MPX589897 MZJ589826:MZT589897 NJF589826:NJP589897 NTB589826:NTL589897 OCX589826:ODH589897 OMT589826:OND589897 OWP589826:OWZ589897 PGL589826:PGV589897 PQH589826:PQR589897 QAD589826:QAN589897 QJZ589826:QKJ589897 QTV589826:QUF589897 RDR589826:REB589897 RNN589826:RNX589897 RXJ589826:RXT589897 SHF589826:SHP589897 SRB589826:SRL589897 TAX589826:TBH589897 TKT589826:TLD589897 TUP589826:TUZ589897 UEL589826:UEV589897 UOH589826:UOR589897 UYD589826:UYN589897 VHZ589826:VIJ589897 VRV589826:VSF589897 WBR589826:WCB589897 WLN589826:WLX589897 WVJ589826:WVT589897 B655362:L655433 IX655362:JH655433 ST655362:TD655433 ACP655362:ACZ655433 AML655362:AMV655433 AWH655362:AWR655433 BGD655362:BGN655433 BPZ655362:BQJ655433 BZV655362:CAF655433 CJR655362:CKB655433 CTN655362:CTX655433 DDJ655362:DDT655433 DNF655362:DNP655433 DXB655362:DXL655433 EGX655362:EHH655433 EQT655362:ERD655433 FAP655362:FAZ655433 FKL655362:FKV655433 FUH655362:FUR655433 GED655362:GEN655433 GNZ655362:GOJ655433 GXV655362:GYF655433 HHR655362:HIB655433 HRN655362:HRX655433 IBJ655362:IBT655433 ILF655362:ILP655433 IVB655362:IVL655433 JEX655362:JFH655433 JOT655362:JPD655433 JYP655362:JYZ655433 KIL655362:KIV655433 KSH655362:KSR655433 LCD655362:LCN655433 LLZ655362:LMJ655433 LVV655362:LWF655433 MFR655362:MGB655433 MPN655362:MPX655433 MZJ655362:MZT655433 NJF655362:NJP655433 NTB655362:NTL655433 OCX655362:ODH655433 OMT655362:OND655433 OWP655362:OWZ655433 PGL655362:PGV655433 PQH655362:PQR655433 QAD655362:QAN655433 QJZ655362:QKJ655433 QTV655362:QUF655433 RDR655362:REB655433 RNN655362:RNX655433 RXJ655362:RXT655433 SHF655362:SHP655433 SRB655362:SRL655433 TAX655362:TBH655433 TKT655362:TLD655433 TUP655362:TUZ655433 UEL655362:UEV655433 UOH655362:UOR655433 UYD655362:UYN655433 VHZ655362:VIJ655433 VRV655362:VSF655433 WBR655362:WCB655433 WLN655362:WLX655433 WVJ655362:WVT655433 B720898:L720969 IX720898:JH720969 ST720898:TD720969 ACP720898:ACZ720969 AML720898:AMV720969 AWH720898:AWR720969 BGD720898:BGN720969 BPZ720898:BQJ720969 BZV720898:CAF720969 CJR720898:CKB720969 CTN720898:CTX720969 DDJ720898:DDT720969 DNF720898:DNP720969 DXB720898:DXL720969 EGX720898:EHH720969 EQT720898:ERD720969 FAP720898:FAZ720969 FKL720898:FKV720969 FUH720898:FUR720969 GED720898:GEN720969 GNZ720898:GOJ720969 GXV720898:GYF720969 HHR720898:HIB720969 HRN720898:HRX720969 IBJ720898:IBT720969 ILF720898:ILP720969 IVB720898:IVL720969 JEX720898:JFH720969 JOT720898:JPD720969 JYP720898:JYZ720969 KIL720898:KIV720969 KSH720898:KSR720969 LCD720898:LCN720969 LLZ720898:LMJ720969 LVV720898:LWF720969 MFR720898:MGB720969 MPN720898:MPX720969 MZJ720898:MZT720969 NJF720898:NJP720969 NTB720898:NTL720969 OCX720898:ODH720969 OMT720898:OND720969 OWP720898:OWZ720969 PGL720898:PGV720969 PQH720898:PQR720969 QAD720898:QAN720969 QJZ720898:QKJ720969 QTV720898:QUF720969 RDR720898:REB720969 RNN720898:RNX720969 RXJ720898:RXT720969 SHF720898:SHP720969 SRB720898:SRL720969 TAX720898:TBH720969 TKT720898:TLD720969 TUP720898:TUZ720969 UEL720898:UEV720969 UOH720898:UOR720969 UYD720898:UYN720969 VHZ720898:VIJ720969 VRV720898:VSF720969 WBR720898:WCB720969 WLN720898:WLX720969 WVJ720898:WVT720969 B786434:L786505 IX786434:JH786505 ST786434:TD786505 ACP786434:ACZ786505 AML786434:AMV786505 AWH786434:AWR786505 BGD786434:BGN786505 BPZ786434:BQJ786505 BZV786434:CAF786505 CJR786434:CKB786505 CTN786434:CTX786505 DDJ786434:DDT786505 DNF786434:DNP786505 DXB786434:DXL786505 EGX786434:EHH786505 EQT786434:ERD786505 FAP786434:FAZ786505 FKL786434:FKV786505 FUH786434:FUR786505 GED786434:GEN786505 GNZ786434:GOJ786505 GXV786434:GYF786505 HHR786434:HIB786505 HRN786434:HRX786505 IBJ786434:IBT786505 ILF786434:ILP786505 IVB786434:IVL786505 JEX786434:JFH786505 JOT786434:JPD786505 JYP786434:JYZ786505 KIL786434:KIV786505 KSH786434:KSR786505 LCD786434:LCN786505 LLZ786434:LMJ786505 LVV786434:LWF786505 MFR786434:MGB786505 MPN786434:MPX786505 MZJ786434:MZT786505 NJF786434:NJP786505 NTB786434:NTL786505 OCX786434:ODH786505 OMT786434:OND786505 OWP786434:OWZ786505 PGL786434:PGV786505 PQH786434:PQR786505 QAD786434:QAN786505 QJZ786434:QKJ786505 QTV786434:QUF786505 RDR786434:REB786505 RNN786434:RNX786505 RXJ786434:RXT786505 SHF786434:SHP786505 SRB786434:SRL786505 TAX786434:TBH786505 TKT786434:TLD786505 TUP786434:TUZ786505 UEL786434:UEV786505 UOH786434:UOR786505 UYD786434:UYN786505 VHZ786434:VIJ786505 VRV786434:VSF786505 WBR786434:WCB786505 WLN786434:WLX786505 WVJ786434:WVT786505 B851970:L852041 IX851970:JH852041 ST851970:TD852041 ACP851970:ACZ852041 AML851970:AMV852041 AWH851970:AWR852041 BGD851970:BGN852041 BPZ851970:BQJ852041 BZV851970:CAF852041 CJR851970:CKB852041 CTN851970:CTX852041 DDJ851970:DDT852041 DNF851970:DNP852041 DXB851970:DXL852041 EGX851970:EHH852041 EQT851970:ERD852041 FAP851970:FAZ852041 FKL851970:FKV852041 FUH851970:FUR852041 GED851970:GEN852041 GNZ851970:GOJ852041 GXV851970:GYF852041 HHR851970:HIB852041 HRN851970:HRX852041 IBJ851970:IBT852041 ILF851970:ILP852041 IVB851970:IVL852041 JEX851970:JFH852041 JOT851970:JPD852041 JYP851970:JYZ852041 KIL851970:KIV852041 KSH851970:KSR852041 LCD851970:LCN852041 LLZ851970:LMJ852041 LVV851970:LWF852041 MFR851970:MGB852041 MPN851970:MPX852041 MZJ851970:MZT852041 NJF851970:NJP852041 NTB851970:NTL852041 OCX851970:ODH852041 OMT851970:OND852041 OWP851970:OWZ852041 PGL851970:PGV852041 PQH851970:PQR852041 QAD851970:QAN852041 QJZ851970:QKJ852041 QTV851970:QUF852041 RDR851970:REB852041 RNN851970:RNX852041 RXJ851970:RXT852041 SHF851970:SHP852041 SRB851970:SRL852041 TAX851970:TBH852041 TKT851970:TLD852041 TUP851970:TUZ852041 UEL851970:UEV852041 UOH851970:UOR852041 UYD851970:UYN852041 VHZ851970:VIJ852041 VRV851970:VSF852041 WBR851970:WCB852041 WLN851970:WLX852041 WVJ851970:WVT852041 B917506:L917577 IX917506:JH917577 ST917506:TD917577 ACP917506:ACZ917577 AML917506:AMV917577 AWH917506:AWR917577 BGD917506:BGN917577 BPZ917506:BQJ917577 BZV917506:CAF917577 CJR917506:CKB917577 CTN917506:CTX917577 DDJ917506:DDT917577 DNF917506:DNP917577 DXB917506:DXL917577 EGX917506:EHH917577 EQT917506:ERD917577 FAP917506:FAZ917577 FKL917506:FKV917577 FUH917506:FUR917577 GED917506:GEN917577 GNZ917506:GOJ917577 GXV917506:GYF917577 HHR917506:HIB917577 HRN917506:HRX917577 IBJ917506:IBT917577 ILF917506:ILP917577 IVB917506:IVL917577 JEX917506:JFH917577 JOT917506:JPD917577 JYP917506:JYZ917577 KIL917506:KIV917577 KSH917506:KSR917577 LCD917506:LCN917577 LLZ917506:LMJ917577 LVV917506:LWF917577 MFR917506:MGB917577 MPN917506:MPX917577 MZJ917506:MZT917577 NJF917506:NJP917577 NTB917506:NTL917577 OCX917506:ODH917577 OMT917506:OND917577 OWP917506:OWZ917577 PGL917506:PGV917577 PQH917506:PQR917577 QAD917506:QAN917577 QJZ917506:QKJ917577 QTV917506:QUF917577 RDR917506:REB917577 RNN917506:RNX917577 RXJ917506:RXT917577 SHF917506:SHP917577 SRB917506:SRL917577 TAX917506:TBH917577 TKT917506:TLD917577 TUP917506:TUZ917577 UEL917506:UEV917577 UOH917506:UOR917577 UYD917506:UYN917577 VHZ917506:VIJ917577 VRV917506:VSF917577 WBR917506:WCB917577 WLN917506:WLX917577 WVJ917506:WVT917577 B983042:L983113 IX983042:JH983113 ST983042:TD983113 ACP983042:ACZ983113 AML983042:AMV983113 AWH983042:AWR983113 BGD983042:BGN983113 BPZ983042:BQJ983113 BZV983042:CAF983113 CJR983042:CKB983113 CTN983042:CTX983113 DDJ983042:DDT983113 DNF983042:DNP983113 DXB983042:DXL983113 EGX983042:EHH983113 EQT983042:ERD983113 FAP983042:FAZ983113 FKL983042:FKV983113 FUH983042:FUR983113 GED983042:GEN983113 GNZ983042:GOJ983113 GXV983042:GYF983113 HHR983042:HIB983113 HRN983042:HRX983113 IBJ983042:IBT983113 ILF983042:ILP983113 IVB983042:IVL983113 JEX983042:JFH983113 JOT983042:JPD983113 JYP983042:JYZ983113 KIL983042:KIV983113 KSH983042:KSR983113 LCD983042:LCN983113 LLZ983042:LMJ983113 LVV983042:LWF983113 MFR983042:MGB983113 MPN983042:MPX983113 MZJ983042:MZT983113 NJF983042:NJP983113 NTB983042:NTL983113 OCX983042:ODH983113 OMT983042:OND983113 OWP983042:OWZ983113 PGL983042:PGV983113 PQH983042:PQR983113 QAD983042:QAN983113 QJZ983042:QKJ983113 QTV983042:QUF983113 RDR983042:REB983113 RNN983042:RNX983113 RXJ983042:RXT983113 SHF983042:SHP983113 SRB983042:SRL983113 TAX983042:TBH983113 TKT983042:TLD983113 TUP983042:TUZ983113 UEL983042:UEV983113 UOH983042:UOR983113 UYD983042:UYN983113 VHZ983042:VIJ983113 VRV983042:VSF983113 WBR983042:WCB983113 WLN983042:WLX983113 WVJ983042:WVT983113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73 IW64:IW73 SS64:SS73 ACO64:ACO73 AMK64:AMK73 AWG64:AWG73 BGC64:BGC73 BPY64:BPY73 BZU64:BZU73 CJQ64:CJQ73 CTM64:CTM73 DDI64:DDI73 DNE64:DNE73 DXA64:DXA73 EGW64:EGW73 EQS64:EQS73 FAO64:FAO73 FKK64:FKK73 FUG64:FUG73 GEC64:GEC73 GNY64:GNY73 GXU64:GXU73 HHQ64:HHQ73 HRM64:HRM73 IBI64:IBI73 ILE64:ILE73 IVA64:IVA73 JEW64:JEW73 JOS64:JOS73 JYO64:JYO73 KIK64:KIK73 KSG64:KSG73 LCC64:LCC73 LLY64:LLY73 LVU64:LVU73 MFQ64:MFQ73 MPM64:MPM73 MZI64:MZI73 NJE64:NJE73 NTA64:NTA73 OCW64:OCW73 OMS64:OMS73 OWO64:OWO73 PGK64:PGK73 PQG64:PQG73 QAC64:QAC73 QJY64:QJY73 QTU64:QTU73 RDQ64:RDQ73 RNM64:RNM73 RXI64:RXI73 SHE64:SHE73 SRA64:SRA73 TAW64:TAW73 TKS64:TKS73 TUO64:TUO73 UEK64:UEK73 UOG64:UOG73 UYC64:UYC73 VHY64:VHY73 VRU64:VRU73 WBQ64:WBQ73 WLM64:WLM73 WVI64:WVI73 A65600:A65609 IW65600:IW65609 SS65600:SS65609 ACO65600:ACO65609 AMK65600:AMK65609 AWG65600:AWG65609 BGC65600:BGC65609 BPY65600:BPY65609 BZU65600:BZU65609 CJQ65600:CJQ65609 CTM65600:CTM65609 DDI65600:DDI65609 DNE65600:DNE65609 DXA65600:DXA65609 EGW65600:EGW65609 EQS65600:EQS65609 FAO65600:FAO65609 FKK65600:FKK65609 FUG65600:FUG65609 GEC65600:GEC65609 GNY65600:GNY65609 GXU65600:GXU65609 HHQ65600:HHQ65609 HRM65600:HRM65609 IBI65600:IBI65609 ILE65600:ILE65609 IVA65600:IVA65609 JEW65600:JEW65609 JOS65600:JOS65609 JYO65600:JYO65609 KIK65600:KIK65609 KSG65600:KSG65609 LCC65600:LCC65609 LLY65600:LLY65609 LVU65600:LVU65609 MFQ65600:MFQ65609 MPM65600:MPM65609 MZI65600:MZI65609 NJE65600:NJE65609 NTA65600:NTA65609 OCW65600:OCW65609 OMS65600:OMS65609 OWO65600:OWO65609 PGK65600:PGK65609 PQG65600:PQG65609 QAC65600:QAC65609 QJY65600:QJY65609 QTU65600:QTU65609 RDQ65600:RDQ65609 RNM65600:RNM65609 RXI65600:RXI65609 SHE65600:SHE65609 SRA65600:SRA65609 TAW65600:TAW65609 TKS65600:TKS65609 TUO65600:TUO65609 UEK65600:UEK65609 UOG65600:UOG65609 UYC65600:UYC65609 VHY65600:VHY65609 VRU65600:VRU65609 WBQ65600:WBQ65609 WLM65600:WLM65609 WVI65600:WVI65609 A131136:A131145 IW131136:IW131145 SS131136:SS131145 ACO131136:ACO131145 AMK131136:AMK131145 AWG131136:AWG131145 BGC131136:BGC131145 BPY131136:BPY131145 BZU131136:BZU131145 CJQ131136:CJQ131145 CTM131136:CTM131145 DDI131136:DDI131145 DNE131136:DNE131145 DXA131136:DXA131145 EGW131136:EGW131145 EQS131136:EQS131145 FAO131136:FAO131145 FKK131136:FKK131145 FUG131136:FUG131145 GEC131136:GEC131145 GNY131136:GNY131145 GXU131136:GXU131145 HHQ131136:HHQ131145 HRM131136:HRM131145 IBI131136:IBI131145 ILE131136:ILE131145 IVA131136:IVA131145 JEW131136:JEW131145 JOS131136:JOS131145 JYO131136:JYO131145 KIK131136:KIK131145 KSG131136:KSG131145 LCC131136:LCC131145 LLY131136:LLY131145 LVU131136:LVU131145 MFQ131136:MFQ131145 MPM131136:MPM131145 MZI131136:MZI131145 NJE131136:NJE131145 NTA131136:NTA131145 OCW131136:OCW131145 OMS131136:OMS131145 OWO131136:OWO131145 PGK131136:PGK131145 PQG131136:PQG131145 QAC131136:QAC131145 QJY131136:QJY131145 QTU131136:QTU131145 RDQ131136:RDQ131145 RNM131136:RNM131145 RXI131136:RXI131145 SHE131136:SHE131145 SRA131136:SRA131145 TAW131136:TAW131145 TKS131136:TKS131145 TUO131136:TUO131145 UEK131136:UEK131145 UOG131136:UOG131145 UYC131136:UYC131145 VHY131136:VHY131145 VRU131136:VRU131145 WBQ131136:WBQ131145 WLM131136:WLM131145 WVI131136:WVI131145 A196672:A196681 IW196672:IW196681 SS196672:SS196681 ACO196672:ACO196681 AMK196672:AMK196681 AWG196672:AWG196681 BGC196672:BGC196681 BPY196672:BPY196681 BZU196672:BZU196681 CJQ196672:CJQ196681 CTM196672:CTM196681 DDI196672:DDI196681 DNE196672:DNE196681 DXA196672:DXA196681 EGW196672:EGW196681 EQS196672:EQS196681 FAO196672:FAO196681 FKK196672:FKK196681 FUG196672:FUG196681 GEC196672:GEC196681 GNY196672:GNY196681 GXU196672:GXU196681 HHQ196672:HHQ196681 HRM196672:HRM196681 IBI196672:IBI196681 ILE196672:ILE196681 IVA196672:IVA196681 JEW196672:JEW196681 JOS196672:JOS196681 JYO196672:JYO196681 KIK196672:KIK196681 KSG196672:KSG196681 LCC196672:LCC196681 LLY196672:LLY196681 LVU196672:LVU196681 MFQ196672:MFQ196681 MPM196672:MPM196681 MZI196672:MZI196681 NJE196672:NJE196681 NTA196672:NTA196681 OCW196672:OCW196681 OMS196672:OMS196681 OWO196672:OWO196681 PGK196672:PGK196681 PQG196672:PQG196681 QAC196672:QAC196681 QJY196672:QJY196681 QTU196672:QTU196681 RDQ196672:RDQ196681 RNM196672:RNM196681 RXI196672:RXI196681 SHE196672:SHE196681 SRA196672:SRA196681 TAW196672:TAW196681 TKS196672:TKS196681 TUO196672:TUO196681 UEK196672:UEK196681 UOG196672:UOG196681 UYC196672:UYC196681 VHY196672:VHY196681 VRU196672:VRU196681 WBQ196672:WBQ196681 WLM196672:WLM196681 WVI196672:WVI196681 A262208:A262217 IW262208:IW262217 SS262208:SS262217 ACO262208:ACO262217 AMK262208:AMK262217 AWG262208:AWG262217 BGC262208:BGC262217 BPY262208:BPY262217 BZU262208:BZU262217 CJQ262208:CJQ262217 CTM262208:CTM262217 DDI262208:DDI262217 DNE262208:DNE262217 DXA262208:DXA262217 EGW262208:EGW262217 EQS262208:EQS262217 FAO262208:FAO262217 FKK262208:FKK262217 FUG262208:FUG262217 GEC262208:GEC262217 GNY262208:GNY262217 GXU262208:GXU262217 HHQ262208:HHQ262217 HRM262208:HRM262217 IBI262208:IBI262217 ILE262208:ILE262217 IVA262208:IVA262217 JEW262208:JEW262217 JOS262208:JOS262217 JYO262208:JYO262217 KIK262208:KIK262217 KSG262208:KSG262217 LCC262208:LCC262217 LLY262208:LLY262217 LVU262208:LVU262217 MFQ262208:MFQ262217 MPM262208:MPM262217 MZI262208:MZI262217 NJE262208:NJE262217 NTA262208:NTA262217 OCW262208:OCW262217 OMS262208:OMS262217 OWO262208:OWO262217 PGK262208:PGK262217 PQG262208:PQG262217 QAC262208:QAC262217 QJY262208:QJY262217 QTU262208:QTU262217 RDQ262208:RDQ262217 RNM262208:RNM262217 RXI262208:RXI262217 SHE262208:SHE262217 SRA262208:SRA262217 TAW262208:TAW262217 TKS262208:TKS262217 TUO262208:TUO262217 UEK262208:UEK262217 UOG262208:UOG262217 UYC262208:UYC262217 VHY262208:VHY262217 VRU262208:VRU262217 WBQ262208:WBQ262217 WLM262208:WLM262217 WVI262208:WVI262217 A327744:A327753 IW327744:IW327753 SS327744:SS327753 ACO327744:ACO327753 AMK327744:AMK327753 AWG327744:AWG327753 BGC327744:BGC327753 BPY327744:BPY327753 BZU327744:BZU327753 CJQ327744:CJQ327753 CTM327744:CTM327753 DDI327744:DDI327753 DNE327744:DNE327753 DXA327744:DXA327753 EGW327744:EGW327753 EQS327744:EQS327753 FAO327744:FAO327753 FKK327744:FKK327753 FUG327744:FUG327753 GEC327744:GEC327753 GNY327744:GNY327753 GXU327744:GXU327753 HHQ327744:HHQ327753 HRM327744:HRM327753 IBI327744:IBI327753 ILE327744:ILE327753 IVA327744:IVA327753 JEW327744:JEW327753 JOS327744:JOS327753 JYO327744:JYO327753 KIK327744:KIK327753 KSG327744:KSG327753 LCC327744:LCC327753 LLY327744:LLY327753 LVU327744:LVU327753 MFQ327744:MFQ327753 MPM327744:MPM327753 MZI327744:MZI327753 NJE327744:NJE327753 NTA327744:NTA327753 OCW327744:OCW327753 OMS327744:OMS327753 OWO327744:OWO327753 PGK327744:PGK327753 PQG327744:PQG327753 QAC327744:QAC327753 QJY327744:QJY327753 QTU327744:QTU327753 RDQ327744:RDQ327753 RNM327744:RNM327753 RXI327744:RXI327753 SHE327744:SHE327753 SRA327744:SRA327753 TAW327744:TAW327753 TKS327744:TKS327753 TUO327744:TUO327753 UEK327744:UEK327753 UOG327744:UOG327753 UYC327744:UYC327753 VHY327744:VHY327753 VRU327744:VRU327753 WBQ327744:WBQ327753 WLM327744:WLM327753 WVI327744:WVI327753 A393280:A393289 IW393280:IW393289 SS393280:SS393289 ACO393280:ACO393289 AMK393280:AMK393289 AWG393280:AWG393289 BGC393280:BGC393289 BPY393280:BPY393289 BZU393280:BZU393289 CJQ393280:CJQ393289 CTM393280:CTM393289 DDI393280:DDI393289 DNE393280:DNE393289 DXA393280:DXA393289 EGW393280:EGW393289 EQS393280:EQS393289 FAO393280:FAO393289 FKK393280:FKK393289 FUG393280:FUG393289 GEC393280:GEC393289 GNY393280:GNY393289 GXU393280:GXU393289 HHQ393280:HHQ393289 HRM393280:HRM393289 IBI393280:IBI393289 ILE393280:ILE393289 IVA393280:IVA393289 JEW393280:JEW393289 JOS393280:JOS393289 JYO393280:JYO393289 KIK393280:KIK393289 KSG393280:KSG393289 LCC393280:LCC393289 LLY393280:LLY393289 LVU393280:LVU393289 MFQ393280:MFQ393289 MPM393280:MPM393289 MZI393280:MZI393289 NJE393280:NJE393289 NTA393280:NTA393289 OCW393280:OCW393289 OMS393280:OMS393289 OWO393280:OWO393289 PGK393280:PGK393289 PQG393280:PQG393289 QAC393280:QAC393289 QJY393280:QJY393289 QTU393280:QTU393289 RDQ393280:RDQ393289 RNM393280:RNM393289 RXI393280:RXI393289 SHE393280:SHE393289 SRA393280:SRA393289 TAW393280:TAW393289 TKS393280:TKS393289 TUO393280:TUO393289 UEK393280:UEK393289 UOG393280:UOG393289 UYC393280:UYC393289 VHY393280:VHY393289 VRU393280:VRU393289 WBQ393280:WBQ393289 WLM393280:WLM393289 WVI393280:WVI393289 A458816:A458825 IW458816:IW458825 SS458816:SS458825 ACO458816:ACO458825 AMK458816:AMK458825 AWG458816:AWG458825 BGC458816:BGC458825 BPY458816:BPY458825 BZU458816:BZU458825 CJQ458816:CJQ458825 CTM458816:CTM458825 DDI458816:DDI458825 DNE458816:DNE458825 DXA458816:DXA458825 EGW458816:EGW458825 EQS458816:EQS458825 FAO458816:FAO458825 FKK458816:FKK458825 FUG458816:FUG458825 GEC458816:GEC458825 GNY458816:GNY458825 GXU458816:GXU458825 HHQ458816:HHQ458825 HRM458816:HRM458825 IBI458816:IBI458825 ILE458816:ILE458825 IVA458816:IVA458825 JEW458816:JEW458825 JOS458816:JOS458825 JYO458816:JYO458825 KIK458816:KIK458825 KSG458816:KSG458825 LCC458816:LCC458825 LLY458816:LLY458825 LVU458816:LVU458825 MFQ458816:MFQ458825 MPM458816:MPM458825 MZI458816:MZI458825 NJE458816:NJE458825 NTA458816:NTA458825 OCW458816:OCW458825 OMS458816:OMS458825 OWO458816:OWO458825 PGK458816:PGK458825 PQG458816:PQG458825 QAC458816:QAC458825 QJY458816:QJY458825 QTU458816:QTU458825 RDQ458816:RDQ458825 RNM458816:RNM458825 RXI458816:RXI458825 SHE458816:SHE458825 SRA458816:SRA458825 TAW458816:TAW458825 TKS458816:TKS458825 TUO458816:TUO458825 UEK458816:UEK458825 UOG458816:UOG458825 UYC458816:UYC458825 VHY458816:VHY458825 VRU458816:VRU458825 WBQ458816:WBQ458825 WLM458816:WLM458825 WVI458816:WVI458825 A524352:A524361 IW524352:IW524361 SS524352:SS524361 ACO524352:ACO524361 AMK524352:AMK524361 AWG524352:AWG524361 BGC524352:BGC524361 BPY524352:BPY524361 BZU524352:BZU524361 CJQ524352:CJQ524361 CTM524352:CTM524361 DDI524352:DDI524361 DNE524352:DNE524361 DXA524352:DXA524361 EGW524352:EGW524361 EQS524352:EQS524361 FAO524352:FAO524361 FKK524352:FKK524361 FUG524352:FUG524361 GEC524352:GEC524361 GNY524352:GNY524361 GXU524352:GXU524361 HHQ524352:HHQ524361 HRM524352:HRM524361 IBI524352:IBI524361 ILE524352:ILE524361 IVA524352:IVA524361 JEW524352:JEW524361 JOS524352:JOS524361 JYO524352:JYO524361 KIK524352:KIK524361 KSG524352:KSG524361 LCC524352:LCC524361 LLY524352:LLY524361 LVU524352:LVU524361 MFQ524352:MFQ524361 MPM524352:MPM524361 MZI524352:MZI524361 NJE524352:NJE524361 NTA524352:NTA524361 OCW524352:OCW524361 OMS524352:OMS524361 OWO524352:OWO524361 PGK524352:PGK524361 PQG524352:PQG524361 QAC524352:QAC524361 QJY524352:QJY524361 QTU524352:QTU524361 RDQ524352:RDQ524361 RNM524352:RNM524361 RXI524352:RXI524361 SHE524352:SHE524361 SRA524352:SRA524361 TAW524352:TAW524361 TKS524352:TKS524361 TUO524352:TUO524361 UEK524352:UEK524361 UOG524352:UOG524361 UYC524352:UYC524361 VHY524352:VHY524361 VRU524352:VRU524361 WBQ524352:WBQ524361 WLM524352:WLM524361 WVI524352:WVI524361 A589888:A589897 IW589888:IW589897 SS589888:SS589897 ACO589888:ACO589897 AMK589888:AMK589897 AWG589888:AWG589897 BGC589888:BGC589897 BPY589888:BPY589897 BZU589888:BZU589897 CJQ589888:CJQ589897 CTM589888:CTM589897 DDI589888:DDI589897 DNE589888:DNE589897 DXA589888:DXA589897 EGW589888:EGW589897 EQS589888:EQS589897 FAO589888:FAO589897 FKK589888:FKK589897 FUG589888:FUG589897 GEC589888:GEC589897 GNY589888:GNY589897 GXU589888:GXU589897 HHQ589888:HHQ589897 HRM589888:HRM589897 IBI589888:IBI589897 ILE589888:ILE589897 IVA589888:IVA589897 JEW589888:JEW589897 JOS589888:JOS589897 JYO589888:JYO589897 KIK589888:KIK589897 KSG589888:KSG589897 LCC589888:LCC589897 LLY589888:LLY589897 LVU589888:LVU589897 MFQ589888:MFQ589897 MPM589888:MPM589897 MZI589888:MZI589897 NJE589888:NJE589897 NTA589888:NTA589897 OCW589888:OCW589897 OMS589888:OMS589897 OWO589888:OWO589897 PGK589888:PGK589897 PQG589888:PQG589897 QAC589888:QAC589897 QJY589888:QJY589897 QTU589888:QTU589897 RDQ589888:RDQ589897 RNM589888:RNM589897 RXI589888:RXI589897 SHE589888:SHE589897 SRA589888:SRA589897 TAW589888:TAW589897 TKS589888:TKS589897 TUO589888:TUO589897 UEK589888:UEK589897 UOG589888:UOG589897 UYC589888:UYC589897 VHY589888:VHY589897 VRU589888:VRU589897 WBQ589888:WBQ589897 WLM589888:WLM589897 WVI589888:WVI589897 A655424:A655433 IW655424:IW655433 SS655424:SS655433 ACO655424:ACO655433 AMK655424:AMK655433 AWG655424:AWG655433 BGC655424:BGC655433 BPY655424:BPY655433 BZU655424:BZU655433 CJQ655424:CJQ655433 CTM655424:CTM655433 DDI655424:DDI655433 DNE655424:DNE655433 DXA655424:DXA655433 EGW655424:EGW655433 EQS655424:EQS655433 FAO655424:FAO655433 FKK655424:FKK655433 FUG655424:FUG655433 GEC655424:GEC655433 GNY655424:GNY655433 GXU655424:GXU655433 HHQ655424:HHQ655433 HRM655424:HRM655433 IBI655424:IBI655433 ILE655424:ILE655433 IVA655424:IVA655433 JEW655424:JEW655433 JOS655424:JOS655433 JYO655424:JYO655433 KIK655424:KIK655433 KSG655424:KSG655433 LCC655424:LCC655433 LLY655424:LLY655433 LVU655424:LVU655433 MFQ655424:MFQ655433 MPM655424:MPM655433 MZI655424:MZI655433 NJE655424:NJE655433 NTA655424:NTA655433 OCW655424:OCW655433 OMS655424:OMS655433 OWO655424:OWO655433 PGK655424:PGK655433 PQG655424:PQG655433 QAC655424:QAC655433 QJY655424:QJY655433 QTU655424:QTU655433 RDQ655424:RDQ655433 RNM655424:RNM655433 RXI655424:RXI655433 SHE655424:SHE655433 SRA655424:SRA655433 TAW655424:TAW655433 TKS655424:TKS655433 TUO655424:TUO655433 UEK655424:UEK655433 UOG655424:UOG655433 UYC655424:UYC655433 VHY655424:VHY655433 VRU655424:VRU655433 WBQ655424:WBQ655433 WLM655424:WLM655433 WVI655424:WVI655433 A720960:A720969 IW720960:IW720969 SS720960:SS720969 ACO720960:ACO720969 AMK720960:AMK720969 AWG720960:AWG720969 BGC720960:BGC720969 BPY720960:BPY720969 BZU720960:BZU720969 CJQ720960:CJQ720969 CTM720960:CTM720969 DDI720960:DDI720969 DNE720960:DNE720969 DXA720960:DXA720969 EGW720960:EGW720969 EQS720960:EQS720969 FAO720960:FAO720969 FKK720960:FKK720969 FUG720960:FUG720969 GEC720960:GEC720969 GNY720960:GNY720969 GXU720960:GXU720969 HHQ720960:HHQ720969 HRM720960:HRM720969 IBI720960:IBI720969 ILE720960:ILE720969 IVA720960:IVA720969 JEW720960:JEW720969 JOS720960:JOS720969 JYO720960:JYO720969 KIK720960:KIK720969 KSG720960:KSG720969 LCC720960:LCC720969 LLY720960:LLY720969 LVU720960:LVU720969 MFQ720960:MFQ720969 MPM720960:MPM720969 MZI720960:MZI720969 NJE720960:NJE720969 NTA720960:NTA720969 OCW720960:OCW720969 OMS720960:OMS720969 OWO720960:OWO720969 PGK720960:PGK720969 PQG720960:PQG720969 QAC720960:QAC720969 QJY720960:QJY720969 QTU720960:QTU720969 RDQ720960:RDQ720969 RNM720960:RNM720969 RXI720960:RXI720969 SHE720960:SHE720969 SRA720960:SRA720969 TAW720960:TAW720969 TKS720960:TKS720969 TUO720960:TUO720969 UEK720960:UEK720969 UOG720960:UOG720969 UYC720960:UYC720969 VHY720960:VHY720969 VRU720960:VRU720969 WBQ720960:WBQ720969 WLM720960:WLM720969 WVI720960:WVI720969 A786496:A786505 IW786496:IW786505 SS786496:SS786505 ACO786496:ACO786505 AMK786496:AMK786505 AWG786496:AWG786505 BGC786496:BGC786505 BPY786496:BPY786505 BZU786496:BZU786505 CJQ786496:CJQ786505 CTM786496:CTM786505 DDI786496:DDI786505 DNE786496:DNE786505 DXA786496:DXA786505 EGW786496:EGW786505 EQS786496:EQS786505 FAO786496:FAO786505 FKK786496:FKK786505 FUG786496:FUG786505 GEC786496:GEC786505 GNY786496:GNY786505 GXU786496:GXU786505 HHQ786496:HHQ786505 HRM786496:HRM786505 IBI786496:IBI786505 ILE786496:ILE786505 IVA786496:IVA786505 JEW786496:JEW786505 JOS786496:JOS786505 JYO786496:JYO786505 KIK786496:KIK786505 KSG786496:KSG786505 LCC786496:LCC786505 LLY786496:LLY786505 LVU786496:LVU786505 MFQ786496:MFQ786505 MPM786496:MPM786505 MZI786496:MZI786505 NJE786496:NJE786505 NTA786496:NTA786505 OCW786496:OCW786505 OMS786496:OMS786505 OWO786496:OWO786505 PGK786496:PGK786505 PQG786496:PQG786505 QAC786496:QAC786505 QJY786496:QJY786505 QTU786496:QTU786505 RDQ786496:RDQ786505 RNM786496:RNM786505 RXI786496:RXI786505 SHE786496:SHE786505 SRA786496:SRA786505 TAW786496:TAW786505 TKS786496:TKS786505 TUO786496:TUO786505 UEK786496:UEK786505 UOG786496:UOG786505 UYC786496:UYC786505 VHY786496:VHY786505 VRU786496:VRU786505 WBQ786496:WBQ786505 WLM786496:WLM786505 WVI786496:WVI786505 A852032:A852041 IW852032:IW852041 SS852032:SS852041 ACO852032:ACO852041 AMK852032:AMK852041 AWG852032:AWG852041 BGC852032:BGC852041 BPY852032:BPY852041 BZU852032:BZU852041 CJQ852032:CJQ852041 CTM852032:CTM852041 DDI852032:DDI852041 DNE852032:DNE852041 DXA852032:DXA852041 EGW852032:EGW852041 EQS852032:EQS852041 FAO852032:FAO852041 FKK852032:FKK852041 FUG852032:FUG852041 GEC852032:GEC852041 GNY852032:GNY852041 GXU852032:GXU852041 HHQ852032:HHQ852041 HRM852032:HRM852041 IBI852032:IBI852041 ILE852032:ILE852041 IVA852032:IVA852041 JEW852032:JEW852041 JOS852032:JOS852041 JYO852032:JYO852041 KIK852032:KIK852041 KSG852032:KSG852041 LCC852032:LCC852041 LLY852032:LLY852041 LVU852032:LVU852041 MFQ852032:MFQ852041 MPM852032:MPM852041 MZI852032:MZI852041 NJE852032:NJE852041 NTA852032:NTA852041 OCW852032:OCW852041 OMS852032:OMS852041 OWO852032:OWO852041 PGK852032:PGK852041 PQG852032:PQG852041 QAC852032:QAC852041 QJY852032:QJY852041 QTU852032:QTU852041 RDQ852032:RDQ852041 RNM852032:RNM852041 RXI852032:RXI852041 SHE852032:SHE852041 SRA852032:SRA852041 TAW852032:TAW852041 TKS852032:TKS852041 TUO852032:TUO852041 UEK852032:UEK852041 UOG852032:UOG852041 UYC852032:UYC852041 VHY852032:VHY852041 VRU852032:VRU852041 WBQ852032:WBQ852041 WLM852032:WLM852041 WVI852032:WVI852041 A917568:A917577 IW917568:IW917577 SS917568:SS917577 ACO917568:ACO917577 AMK917568:AMK917577 AWG917568:AWG917577 BGC917568:BGC917577 BPY917568:BPY917577 BZU917568:BZU917577 CJQ917568:CJQ917577 CTM917568:CTM917577 DDI917568:DDI917577 DNE917568:DNE917577 DXA917568:DXA917577 EGW917568:EGW917577 EQS917568:EQS917577 FAO917568:FAO917577 FKK917568:FKK917577 FUG917568:FUG917577 GEC917568:GEC917577 GNY917568:GNY917577 GXU917568:GXU917577 HHQ917568:HHQ917577 HRM917568:HRM917577 IBI917568:IBI917577 ILE917568:ILE917577 IVA917568:IVA917577 JEW917568:JEW917577 JOS917568:JOS917577 JYO917568:JYO917577 KIK917568:KIK917577 KSG917568:KSG917577 LCC917568:LCC917577 LLY917568:LLY917577 LVU917568:LVU917577 MFQ917568:MFQ917577 MPM917568:MPM917577 MZI917568:MZI917577 NJE917568:NJE917577 NTA917568:NTA917577 OCW917568:OCW917577 OMS917568:OMS917577 OWO917568:OWO917577 PGK917568:PGK917577 PQG917568:PQG917577 QAC917568:QAC917577 QJY917568:QJY917577 QTU917568:QTU917577 RDQ917568:RDQ917577 RNM917568:RNM917577 RXI917568:RXI917577 SHE917568:SHE917577 SRA917568:SRA917577 TAW917568:TAW917577 TKS917568:TKS917577 TUO917568:TUO917577 UEK917568:UEK917577 UOG917568:UOG917577 UYC917568:UYC917577 VHY917568:VHY917577 VRU917568:VRU917577 WBQ917568:WBQ917577 WLM917568:WLM917577 WVI917568:WVI917577 A983104:A983113 IW983104:IW983113 SS983104:SS983113 ACO983104:ACO983113 AMK983104:AMK983113 AWG983104:AWG983113 BGC983104:BGC983113 BPY983104:BPY983113 BZU983104:BZU983113 CJQ983104:CJQ983113 CTM983104:CTM983113 DDI983104:DDI983113 DNE983104:DNE983113 DXA983104:DXA983113 EGW983104:EGW983113 EQS983104:EQS983113 FAO983104:FAO983113 FKK983104:FKK983113 FUG983104:FUG983113 GEC983104:GEC983113 GNY983104:GNY983113 GXU983104:GXU983113 HHQ983104:HHQ983113 HRM983104:HRM983113 IBI983104:IBI983113 ILE983104:ILE983113 IVA983104:IVA983113 JEW983104:JEW983113 JOS983104:JOS983113 JYO983104:JYO983113 KIK983104:KIK983113 KSG983104:KSG983113 LCC983104:LCC983113 LLY983104:LLY983113 LVU983104:LVU983113 MFQ983104:MFQ983113 MPM983104:MPM983113 MZI983104:MZI983113 NJE983104:NJE983113 NTA983104:NTA983113 OCW983104:OCW983113 OMS983104:OMS983113 OWO983104:OWO983113 PGK983104:PGK983113 PQG983104:PQG983113 QAC983104:QAC983113 QJY983104:QJY983113 QTU983104:QTU983113 RDQ983104:RDQ983113 RNM983104:RNM983113 RXI983104:RXI983113 SHE983104:SHE983113 SRA983104:SRA983113 TAW983104:TAW983113 TKS983104:TKS983113 TUO983104:TUO983113 UEK983104:UEK983113 UOG983104:UOG983113 UYC983104:UYC983113 VHY983104:VHY983113 VRU983104:VRU983113 WBQ983104:WBQ983113 WLM983104:WLM983113 WVI983104:WVI983113"/>
  </dataValidations>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pane xSplit="1" ySplit="6" topLeftCell="B7" activePane="bottomRight" state="frozen"/>
      <selection sqref="A1:L1"/>
      <selection pane="topRight" sqref="A1:L1"/>
      <selection pane="bottomLeft" sqref="A1:L1"/>
      <selection pane="bottomRight" sqref="A1:L1"/>
    </sheetView>
  </sheetViews>
  <sheetFormatPr defaultColWidth="15.75" defaultRowHeight="10.5" x14ac:dyDescent="0.4"/>
  <cols>
    <col min="1" max="1" width="23.375" style="58" customWidth="1"/>
    <col min="2" max="2" width="11" style="130" customWidth="1"/>
    <col min="3" max="3" width="11" style="59"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５月(上旬～中旬)</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211</v>
      </c>
      <c r="C4" s="847" t="s">
        <v>210</v>
      </c>
      <c r="D4" s="845" t="s">
        <v>144</v>
      </c>
      <c r="E4" s="845"/>
      <c r="F4" s="836" t="s">
        <v>211</v>
      </c>
      <c r="G4" s="836" t="s">
        <v>210</v>
      </c>
      <c r="H4" s="845" t="s">
        <v>144</v>
      </c>
      <c r="I4" s="845"/>
      <c r="J4" s="836" t="s">
        <v>211</v>
      </c>
      <c r="K4" s="836" t="s">
        <v>210</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301" t="s">
        <v>141</v>
      </c>
      <c r="B6" s="299">
        <v>263827</v>
      </c>
      <c r="C6" s="299">
        <v>257851</v>
      </c>
      <c r="D6" s="297">
        <v>1.0231761753881117</v>
      </c>
      <c r="E6" s="298">
        <v>5976</v>
      </c>
      <c r="F6" s="299">
        <v>407728</v>
      </c>
      <c r="G6" s="299">
        <v>411041</v>
      </c>
      <c r="H6" s="297">
        <v>0.9919399767906365</v>
      </c>
      <c r="I6" s="298">
        <v>-3313</v>
      </c>
      <c r="J6" s="297">
        <v>0.64706618137581917</v>
      </c>
      <c r="K6" s="297">
        <v>0.6273121172827042</v>
      </c>
      <c r="L6" s="296">
        <v>1.9754064093114976E-2</v>
      </c>
    </row>
    <row r="7" spans="1:12" s="60" customFormat="1" x14ac:dyDescent="0.4">
      <c r="A7" s="119" t="s">
        <v>140</v>
      </c>
      <c r="B7" s="117">
        <v>112546</v>
      </c>
      <c r="C7" s="117">
        <v>114670</v>
      </c>
      <c r="D7" s="115">
        <v>0.98147728263713263</v>
      </c>
      <c r="E7" s="116">
        <v>-2124</v>
      </c>
      <c r="F7" s="117">
        <v>173455</v>
      </c>
      <c r="G7" s="117">
        <v>182917</v>
      </c>
      <c r="H7" s="115">
        <v>0.94827162046173952</v>
      </c>
      <c r="I7" s="116">
        <v>-9462</v>
      </c>
      <c r="J7" s="115">
        <v>0.64884840448531322</v>
      </c>
      <c r="K7" s="115">
        <v>0.62689635189730863</v>
      </c>
      <c r="L7" s="114">
        <v>2.1952052588004589E-2</v>
      </c>
    </row>
    <row r="8" spans="1:12" x14ac:dyDescent="0.4">
      <c r="A8" s="85" t="s">
        <v>139</v>
      </c>
      <c r="B8" s="84">
        <v>67985</v>
      </c>
      <c r="C8" s="84">
        <v>78118</v>
      </c>
      <c r="D8" s="82">
        <v>0.87028597762359505</v>
      </c>
      <c r="E8" s="83">
        <v>-10133</v>
      </c>
      <c r="F8" s="84">
        <v>113320</v>
      </c>
      <c r="G8" s="84">
        <v>132391</v>
      </c>
      <c r="H8" s="82">
        <v>0.85594942254382855</v>
      </c>
      <c r="I8" s="83">
        <v>-19071</v>
      </c>
      <c r="J8" s="82">
        <v>0.59993822802682673</v>
      </c>
      <c r="K8" s="82">
        <v>0.59005521523366389</v>
      </c>
      <c r="L8" s="81">
        <v>9.8830127931628375E-3</v>
      </c>
    </row>
    <row r="9" spans="1:12" x14ac:dyDescent="0.4">
      <c r="A9" s="73" t="s">
        <v>107</v>
      </c>
      <c r="B9" s="105">
        <v>57473</v>
      </c>
      <c r="C9" s="105">
        <v>56971</v>
      </c>
      <c r="D9" s="98">
        <v>1.0088115005880185</v>
      </c>
      <c r="E9" s="106">
        <v>502</v>
      </c>
      <c r="F9" s="105">
        <v>100560</v>
      </c>
      <c r="G9" s="105">
        <v>106223</v>
      </c>
      <c r="H9" s="98">
        <v>0.94668762885627411</v>
      </c>
      <c r="I9" s="106">
        <v>-5663</v>
      </c>
      <c r="J9" s="98">
        <v>0.57152943516308674</v>
      </c>
      <c r="K9" s="98">
        <v>0.53633393897743431</v>
      </c>
      <c r="L9" s="120">
        <v>3.5195496185652431E-2</v>
      </c>
    </row>
    <row r="10" spans="1:12" x14ac:dyDescent="0.4">
      <c r="A10" s="74" t="s">
        <v>138</v>
      </c>
      <c r="B10" s="105">
        <v>9017</v>
      </c>
      <c r="C10" s="105">
        <v>8835</v>
      </c>
      <c r="D10" s="69">
        <v>1.0205998868138086</v>
      </c>
      <c r="E10" s="70">
        <v>182</v>
      </c>
      <c r="F10" s="105">
        <v>10000</v>
      </c>
      <c r="G10" s="105">
        <v>10000</v>
      </c>
      <c r="H10" s="69">
        <v>1</v>
      </c>
      <c r="I10" s="70">
        <v>0</v>
      </c>
      <c r="J10" s="69">
        <v>0.90169999999999995</v>
      </c>
      <c r="K10" s="69">
        <v>0.88349999999999995</v>
      </c>
      <c r="L10" s="68">
        <v>1.8199999999999994E-2</v>
      </c>
    </row>
    <row r="11" spans="1:12" x14ac:dyDescent="0.4">
      <c r="A11" s="74" t="s">
        <v>105</v>
      </c>
      <c r="B11" s="105">
        <v>0</v>
      </c>
      <c r="C11" s="105">
        <v>10867</v>
      </c>
      <c r="D11" s="69">
        <v>0</v>
      </c>
      <c r="E11" s="70">
        <v>-10867</v>
      </c>
      <c r="F11" s="105">
        <v>0</v>
      </c>
      <c r="G11" s="105">
        <v>13408</v>
      </c>
      <c r="H11" s="69">
        <v>0</v>
      </c>
      <c r="I11" s="70">
        <v>-13408</v>
      </c>
      <c r="J11" s="69" t="e">
        <v>#DIV/0!</v>
      </c>
      <c r="K11" s="69">
        <v>0.81048627684964203</v>
      </c>
      <c r="L11" s="68" t="e">
        <v>#DIV/0!</v>
      </c>
    </row>
    <row r="12" spans="1:12" x14ac:dyDescent="0.4">
      <c r="A12" s="74" t="s">
        <v>102</v>
      </c>
      <c r="B12" s="105">
        <v>0</v>
      </c>
      <c r="C12" s="105">
        <v>0</v>
      </c>
      <c r="D12" s="69" t="e">
        <v>#DIV/0!</v>
      </c>
      <c r="E12" s="70">
        <v>0</v>
      </c>
      <c r="F12" s="105">
        <v>0</v>
      </c>
      <c r="G12" s="105">
        <v>0</v>
      </c>
      <c r="H12" s="69" t="e">
        <v>#DIV/0!</v>
      </c>
      <c r="I12" s="70">
        <v>0</v>
      </c>
      <c r="J12" s="69" t="e">
        <v>#DIV/0!</v>
      </c>
      <c r="K12" s="69" t="e">
        <v>#DIV/0!</v>
      </c>
      <c r="L12" s="68" t="e">
        <v>#DIV/0!</v>
      </c>
    </row>
    <row r="13" spans="1:12" x14ac:dyDescent="0.4">
      <c r="A13" s="74" t="s">
        <v>103</v>
      </c>
      <c r="B13" s="105">
        <v>0</v>
      </c>
      <c r="C13" s="105">
        <v>0</v>
      </c>
      <c r="D13" s="69" t="e">
        <v>#DIV/0!</v>
      </c>
      <c r="E13" s="70">
        <v>0</v>
      </c>
      <c r="F13" s="105">
        <v>0</v>
      </c>
      <c r="G13" s="105">
        <v>0</v>
      </c>
      <c r="H13" s="69" t="e">
        <v>#DIV/0!</v>
      </c>
      <c r="I13" s="70">
        <v>0</v>
      </c>
      <c r="J13" s="69" t="e">
        <v>#DIV/0!</v>
      </c>
      <c r="K13" s="69" t="e">
        <v>#DIV/0!</v>
      </c>
      <c r="L13" s="68" t="e">
        <v>#DIV/0!</v>
      </c>
    </row>
    <row r="14" spans="1:12" x14ac:dyDescent="0.4">
      <c r="A14" s="80" t="s">
        <v>136</v>
      </c>
      <c r="B14" s="139">
        <v>1495</v>
      </c>
      <c r="C14" s="139">
        <v>1445</v>
      </c>
      <c r="D14" s="89">
        <v>1.0346020761245676</v>
      </c>
      <c r="E14" s="90">
        <v>50</v>
      </c>
      <c r="F14" s="139">
        <v>2760</v>
      </c>
      <c r="G14" s="139">
        <v>2760</v>
      </c>
      <c r="H14" s="89">
        <v>1</v>
      </c>
      <c r="I14" s="90">
        <v>0</v>
      </c>
      <c r="J14" s="89">
        <v>0.54166666666666663</v>
      </c>
      <c r="K14" s="89">
        <v>0.52355072463768115</v>
      </c>
      <c r="L14" s="88">
        <v>1.8115942028985477E-2</v>
      </c>
    </row>
    <row r="15" spans="1:12" x14ac:dyDescent="0.4">
      <c r="A15" s="74" t="s">
        <v>135</v>
      </c>
      <c r="B15" s="71">
        <v>0</v>
      </c>
      <c r="C15" s="71">
        <v>0</v>
      </c>
      <c r="D15" s="69" t="e">
        <v>#DIV/0!</v>
      </c>
      <c r="E15" s="70">
        <v>0</v>
      </c>
      <c r="F15" s="71">
        <v>0</v>
      </c>
      <c r="G15" s="71">
        <v>0</v>
      </c>
      <c r="H15" s="69" t="e">
        <v>#DIV/0!</v>
      </c>
      <c r="I15" s="70">
        <v>0</v>
      </c>
      <c r="J15" s="69" t="e">
        <v>#DIV/0!</v>
      </c>
      <c r="K15" s="69" t="e">
        <v>#DIV/0!</v>
      </c>
      <c r="L15" s="68" t="e">
        <v>#DIV/0!</v>
      </c>
    </row>
    <row r="16" spans="1:12" x14ac:dyDescent="0.4">
      <c r="A16" s="94" t="s">
        <v>134</v>
      </c>
      <c r="B16" s="105">
        <v>0</v>
      </c>
      <c r="C16" s="105">
        <v>0</v>
      </c>
      <c r="D16" s="69" t="e">
        <v>#DIV/0!</v>
      </c>
      <c r="E16" s="70">
        <v>0</v>
      </c>
      <c r="F16" s="105">
        <v>0</v>
      </c>
      <c r="G16" s="105">
        <v>0</v>
      </c>
      <c r="H16" s="69" t="e">
        <v>#DIV/0!</v>
      </c>
      <c r="I16" s="70">
        <v>0</v>
      </c>
      <c r="J16" s="69" t="e">
        <v>#DIV/0!</v>
      </c>
      <c r="K16" s="69" t="e">
        <v>#DIV/0!</v>
      </c>
      <c r="L16" s="68" t="e">
        <v>#DIV/0!</v>
      </c>
    </row>
    <row r="17" spans="1:12" x14ac:dyDescent="0.4">
      <c r="A17" s="94" t="s">
        <v>133</v>
      </c>
      <c r="B17" s="97">
        <v>0</v>
      </c>
      <c r="C17" s="97">
        <v>0</v>
      </c>
      <c r="D17" s="89" t="e">
        <v>#DIV/0!</v>
      </c>
      <c r="E17" s="90">
        <v>0</v>
      </c>
      <c r="F17" s="97">
        <v>0</v>
      </c>
      <c r="G17" s="97">
        <v>0</v>
      </c>
      <c r="H17" s="89" t="e">
        <v>#DIV/0!</v>
      </c>
      <c r="I17" s="90">
        <v>0</v>
      </c>
      <c r="J17" s="126" t="e">
        <v>#DIV/0!</v>
      </c>
      <c r="K17" s="69" t="e">
        <v>#DIV/0!</v>
      </c>
      <c r="L17" s="68" t="e">
        <v>#DIV/0!</v>
      </c>
    </row>
    <row r="18" spans="1:12" x14ac:dyDescent="0.4">
      <c r="A18" s="85" t="s">
        <v>132</v>
      </c>
      <c r="B18" s="84">
        <v>43439</v>
      </c>
      <c r="C18" s="84">
        <v>35523</v>
      </c>
      <c r="D18" s="82">
        <v>1.2228415392844072</v>
      </c>
      <c r="E18" s="83">
        <v>7916</v>
      </c>
      <c r="F18" s="84">
        <v>58405</v>
      </c>
      <c r="G18" s="84">
        <v>48955</v>
      </c>
      <c r="H18" s="82">
        <v>1.1930344193647227</v>
      </c>
      <c r="I18" s="83">
        <v>9450</v>
      </c>
      <c r="J18" s="82">
        <v>0.74375481551237055</v>
      </c>
      <c r="K18" s="82">
        <v>0.72562557450720044</v>
      </c>
      <c r="L18" s="81">
        <v>1.8129241005170105E-2</v>
      </c>
    </row>
    <row r="19" spans="1:12" x14ac:dyDescent="0.4">
      <c r="A19" s="73" t="s">
        <v>131</v>
      </c>
      <c r="B19" s="105">
        <v>0</v>
      </c>
      <c r="C19" s="105">
        <v>0</v>
      </c>
      <c r="D19" s="98" t="e">
        <v>#DIV/0!</v>
      </c>
      <c r="E19" s="106">
        <v>0</v>
      </c>
      <c r="F19" s="105">
        <v>0</v>
      </c>
      <c r="G19" s="105">
        <v>0</v>
      </c>
      <c r="H19" s="98" t="e">
        <v>#DIV/0!</v>
      </c>
      <c r="I19" s="106">
        <v>0</v>
      </c>
      <c r="J19" s="98" t="e">
        <v>#DIV/0!</v>
      </c>
      <c r="K19" s="98" t="e">
        <v>#DIV/0!</v>
      </c>
      <c r="L19" s="120" t="e">
        <v>#DIV/0!</v>
      </c>
    </row>
    <row r="20" spans="1:12" x14ac:dyDescent="0.4">
      <c r="A20" s="74" t="s">
        <v>130</v>
      </c>
      <c r="B20" s="105">
        <v>9289</v>
      </c>
      <c r="C20" s="105">
        <v>0</v>
      </c>
      <c r="D20" s="69" t="e">
        <v>#DIV/0!</v>
      </c>
      <c r="E20" s="70">
        <v>9289</v>
      </c>
      <c r="F20" s="105">
        <v>11700</v>
      </c>
      <c r="G20" s="105">
        <v>0</v>
      </c>
      <c r="H20" s="69" t="e">
        <v>#DIV/0!</v>
      </c>
      <c r="I20" s="70">
        <v>11700</v>
      </c>
      <c r="J20" s="69">
        <v>0.79393162393162398</v>
      </c>
      <c r="K20" s="69" t="e">
        <v>#DIV/0!</v>
      </c>
      <c r="L20" s="68" t="e">
        <v>#DIV/0!</v>
      </c>
    </row>
    <row r="21" spans="1:12" x14ac:dyDescent="0.4">
      <c r="A21" s="74" t="s">
        <v>129</v>
      </c>
      <c r="B21" s="105">
        <v>12651</v>
      </c>
      <c r="C21" s="105">
        <v>11569</v>
      </c>
      <c r="D21" s="69">
        <v>1.0935258017114704</v>
      </c>
      <c r="E21" s="70">
        <v>1082</v>
      </c>
      <c r="F21" s="105">
        <v>17490</v>
      </c>
      <c r="G21" s="105">
        <v>17400</v>
      </c>
      <c r="H21" s="69">
        <v>1.0051724137931035</v>
      </c>
      <c r="I21" s="70">
        <v>90</v>
      </c>
      <c r="J21" s="69">
        <v>0.72332761578044602</v>
      </c>
      <c r="K21" s="69">
        <v>0.66488505747126436</v>
      </c>
      <c r="L21" s="68">
        <v>5.8442558309181658E-2</v>
      </c>
    </row>
    <row r="22" spans="1:12" x14ac:dyDescent="0.4">
      <c r="A22" s="74" t="s">
        <v>128</v>
      </c>
      <c r="B22" s="105">
        <v>4533</v>
      </c>
      <c r="C22" s="105">
        <v>4076</v>
      </c>
      <c r="D22" s="69">
        <v>1.1121197252208046</v>
      </c>
      <c r="E22" s="70">
        <v>457</v>
      </c>
      <c r="F22" s="105">
        <v>5810</v>
      </c>
      <c r="G22" s="105">
        <v>6105</v>
      </c>
      <c r="H22" s="69">
        <v>0.95167895167895167</v>
      </c>
      <c r="I22" s="70">
        <v>-295</v>
      </c>
      <c r="J22" s="69">
        <v>0.78020654044750426</v>
      </c>
      <c r="K22" s="69">
        <v>0.66764946764946764</v>
      </c>
      <c r="L22" s="68">
        <v>0.11255707279803662</v>
      </c>
    </row>
    <row r="23" spans="1:12" x14ac:dyDescent="0.4">
      <c r="A23" s="74" t="s">
        <v>127</v>
      </c>
      <c r="B23" s="105">
        <v>2188</v>
      </c>
      <c r="C23" s="105">
        <v>2138</v>
      </c>
      <c r="D23" s="89">
        <v>1.0233863423760523</v>
      </c>
      <c r="E23" s="90">
        <v>50</v>
      </c>
      <c r="F23" s="105">
        <v>2845</v>
      </c>
      <c r="G23" s="105">
        <v>2975</v>
      </c>
      <c r="H23" s="89">
        <v>0.95630252100840341</v>
      </c>
      <c r="I23" s="90">
        <v>-130</v>
      </c>
      <c r="J23" s="89">
        <v>0.76906854130052726</v>
      </c>
      <c r="K23" s="89">
        <v>0.71865546218487397</v>
      </c>
      <c r="L23" s="88">
        <v>5.0413079115653292E-2</v>
      </c>
    </row>
    <row r="24" spans="1:12" x14ac:dyDescent="0.4">
      <c r="A24" s="94" t="s">
        <v>126</v>
      </c>
      <c r="B24" s="105">
        <v>0</v>
      </c>
      <c r="C24" s="105">
        <v>0</v>
      </c>
      <c r="D24" s="69" t="e">
        <v>#DIV/0!</v>
      </c>
      <c r="E24" s="70">
        <v>0</v>
      </c>
      <c r="F24" s="105">
        <v>0</v>
      </c>
      <c r="G24" s="105">
        <v>0</v>
      </c>
      <c r="H24" s="69" t="e">
        <v>#DIV/0!</v>
      </c>
      <c r="I24" s="70">
        <v>0</v>
      </c>
      <c r="J24" s="69" t="e">
        <v>#DIV/0!</v>
      </c>
      <c r="K24" s="69" t="e">
        <v>#DIV/0!</v>
      </c>
      <c r="L24" s="68" t="e">
        <v>#DIV/0!</v>
      </c>
    </row>
    <row r="25" spans="1:12" x14ac:dyDescent="0.4">
      <c r="A25" s="94" t="s">
        <v>125</v>
      </c>
      <c r="B25" s="105">
        <v>2054</v>
      </c>
      <c r="C25" s="105">
        <v>2243</v>
      </c>
      <c r="D25" s="69">
        <v>0.91573785109228711</v>
      </c>
      <c r="E25" s="70">
        <v>-189</v>
      </c>
      <c r="F25" s="105">
        <v>2910</v>
      </c>
      <c r="G25" s="105">
        <v>2945</v>
      </c>
      <c r="H25" s="69">
        <v>0.98811544991511036</v>
      </c>
      <c r="I25" s="70">
        <v>-35</v>
      </c>
      <c r="J25" s="69">
        <v>0.70584192439862548</v>
      </c>
      <c r="K25" s="69">
        <v>0.76162988115449914</v>
      </c>
      <c r="L25" s="68">
        <v>-5.5787956755873669E-2</v>
      </c>
    </row>
    <row r="26" spans="1:12" s="58" customFormat="1" x14ac:dyDescent="0.4">
      <c r="A26" s="94" t="s">
        <v>124</v>
      </c>
      <c r="B26" s="105">
        <v>0</v>
      </c>
      <c r="C26" s="105">
        <v>0</v>
      </c>
      <c r="D26" s="69" t="e">
        <v>#DIV/0!</v>
      </c>
      <c r="E26" s="70">
        <v>0</v>
      </c>
      <c r="F26" s="105">
        <v>0</v>
      </c>
      <c r="G26" s="105">
        <v>0</v>
      </c>
      <c r="H26" s="69" t="e">
        <v>#DIV/0!</v>
      </c>
      <c r="I26" s="70">
        <v>0</v>
      </c>
      <c r="J26" s="69" t="e">
        <v>#DIV/0!</v>
      </c>
      <c r="K26" s="69" t="e">
        <v>#DIV/0!</v>
      </c>
      <c r="L26" s="68" t="e">
        <v>#DIV/0!</v>
      </c>
    </row>
    <row r="27" spans="1:12" s="58" customFormat="1" x14ac:dyDescent="0.4">
      <c r="A27" s="74" t="s">
        <v>123</v>
      </c>
      <c r="B27" s="105">
        <v>0</v>
      </c>
      <c r="C27" s="105">
        <v>0</v>
      </c>
      <c r="D27" s="69" t="e">
        <v>#DIV/0!</v>
      </c>
      <c r="E27" s="70">
        <v>0</v>
      </c>
      <c r="F27" s="105">
        <v>0</v>
      </c>
      <c r="G27" s="105">
        <v>0</v>
      </c>
      <c r="H27" s="69" t="e">
        <v>#DIV/0!</v>
      </c>
      <c r="I27" s="70">
        <v>0</v>
      </c>
      <c r="J27" s="69" t="e">
        <v>#DIV/0!</v>
      </c>
      <c r="K27" s="69" t="e">
        <v>#DIV/0!</v>
      </c>
      <c r="L27" s="68" t="e">
        <v>#DIV/0!</v>
      </c>
    </row>
    <row r="28" spans="1:12" s="58" customFormat="1" x14ac:dyDescent="0.4">
      <c r="A28" s="74" t="s">
        <v>122</v>
      </c>
      <c r="B28" s="105">
        <v>0</v>
      </c>
      <c r="C28" s="105">
        <v>0</v>
      </c>
      <c r="D28" s="69" t="e">
        <v>#DIV/0!</v>
      </c>
      <c r="E28" s="70">
        <v>0</v>
      </c>
      <c r="F28" s="105">
        <v>0</v>
      </c>
      <c r="G28" s="105">
        <v>0</v>
      </c>
      <c r="H28" s="69" t="e">
        <v>#DIV/0!</v>
      </c>
      <c r="I28" s="70">
        <v>0</v>
      </c>
      <c r="J28" s="69" t="e">
        <v>#DIV/0!</v>
      </c>
      <c r="K28" s="69" t="e">
        <v>#DIV/0!</v>
      </c>
      <c r="L28" s="68" t="e">
        <v>#DIV/0!</v>
      </c>
    </row>
    <row r="29" spans="1:12" s="58" customFormat="1" x14ac:dyDescent="0.4">
      <c r="A29" s="74" t="s">
        <v>121</v>
      </c>
      <c r="B29" s="105">
        <v>0</v>
      </c>
      <c r="C29" s="105">
        <v>0</v>
      </c>
      <c r="D29" s="69" t="e">
        <v>#DIV/0!</v>
      </c>
      <c r="E29" s="70">
        <v>0</v>
      </c>
      <c r="F29" s="105">
        <v>0</v>
      </c>
      <c r="G29" s="105">
        <v>0</v>
      </c>
      <c r="H29" s="69" t="e">
        <v>#DIV/0!</v>
      </c>
      <c r="I29" s="70">
        <v>0</v>
      </c>
      <c r="J29" s="69" t="e">
        <v>#DIV/0!</v>
      </c>
      <c r="K29" s="69" t="e">
        <v>#DIV/0!</v>
      </c>
      <c r="L29" s="68" t="e">
        <v>#DIV/0!</v>
      </c>
    </row>
    <row r="30" spans="1:12" s="58" customFormat="1" x14ac:dyDescent="0.4">
      <c r="A30" s="74" t="s">
        <v>120</v>
      </c>
      <c r="B30" s="105">
        <v>0</v>
      </c>
      <c r="C30" s="105">
        <v>0</v>
      </c>
      <c r="D30" s="89" t="e">
        <v>#DIV/0!</v>
      </c>
      <c r="E30" s="90">
        <v>0</v>
      </c>
      <c r="F30" s="105">
        <v>0</v>
      </c>
      <c r="G30" s="105">
        <v>0</v>
      </c>
      <c r="H30" s="89" t="e">
        <v>#DIV/0!</v>
      </c>
      <c r="I30" s="90">
        <v>0</v>
      </c>
      <c r="J30" s="89" t="e">
        <v>#DIV/0!</v>
      </c>
      <c r="K30" s="89" t="e">
        <v>#DIV/0!</v>
      </c>
      <c r="L30" s="88" t="e">
        <v>#DIV/0!</v>
      </c>
    </row>
    <row r="31" spans="1:12" s="58" customFormat="1" x14ac:dyDescent="0.4">
      <c r="A31" s="94" t="s">
        <v>119</v>
      </c>
      <c r="B31" s="105">
        <v>0</v>
      </c>
      <c r="C31" s="105">
        <v>0</v>
      </c>
      <c r="D31" s="69" t="e">
        <v>#DIV/0!</v>
      </c>
      <c r="E31" s="70">
        <v>0</v>
      </c>
      <c r="F31" s="105">
        <v>0</v>
      </c>
      <c r="G31" s="105">
        <v>0</v>
      </c>
      <c r="H31" s="69" t="e">
        <v>#DIV/0!</v>
      </c>
      <c r="I31" s="70">
        <v>0</v>
      </c>
      <c r="J31" s="69" t="e">
        <v>#DIV/0!</v>
      </c>
      <c r="K31" s="69" t="e">
        <v>#DIV/0!</v>
      </c>
      <c r="L31" s="68" t="e">
        <v>#DIV/0!</v>
      </c>
    </row>
    <row r="32" spans="1:12" s="58" customFormat="1" x14ac:dyDescent="0.4">
      <c r="A32" s="74" t="s">
        <v>118</v>
      </c>
      <c r="B32" s="105">
        <v>2699</v>
      </c>
      <c r="C32" s="105">
        <v>4595</v>
      </c>
      <c r="D32" s="69">
        <v>0.58737758433079434</v>
      </c>
      <c r="E32" s="70">
        <v>-1896</v>
      </c>
      <c r="F32" s="105">
        <v>3045</v>
      </c>
      <c r="G32" s="105">
        <v>4955</v>
      </c>
      <c r="H32" s="69">
        <v>0.61453077699293646</v>
      </c>
      <c r="I32" s="70">
        <v>-1910</v>
      </c>
      <c r="J32" s="69">
        <v>0.88637110016420362</v>
      </c>
      <c r="K32" s="69">
        <v>0.92734611503531783</v>
      </c>
      <c r="L32" s="68">
        <v>-4.0975014871114213E-2</v>
      </c>
    </row>
    <row r="33" spans="1:12" s="58" customFormat="1" x14ac:dyDescent="0.4">
      <c r="A33" s="94" t="s">
        <v>117</v>
      </c>
      <c r="B33" s="105">
        <v>0</v>
      </c>
      <c r="C33" s="105">
        <v>0</v>
      </c>
      <c r="D33" s="89" t="e">
        <v>#DIV/0!</v>
      </c>
      <c r="E33" s="90">
        <v>0</v>
      </c>
      <c r="F33" s="105">
        <v>0</v>
      </c>
      <c r="G33" s="105">
        <v>0</v>
      </c>
      <c r="H33" s="89" t="e">
        <v>#DIV/0!</v>
      </c>
      <c r="I33" s="90">
        <v>0</v>
      </c>
      <c r="J33" s="89" t="e">
        <v>#DIV/0!</v>
      </c>
      <c r="K33" s="89" t="e">
        <v>#DIV/0!</v>
      </c>
      <c r="L33" s="88" t="e">
        <v>#DIV/0!</v>
      </c>
    </row>
    <row r="34" spans="1:12" s="58" customFormat="1" x14ac:dyDescent="0.4">
      <c r="A34" s="94" t="s">
        <v>116</v>
      </c>
      <c r="B34" s="139">
        <v>1383</v>
      </c>
      <c r="C34" s="139">
        <v>2187</v>
      </c>
      <c r="D34" s="89">
        <v>0.63237311385459538</v>
      </c>
      <c r="E34" s="90">
        <v>-804</v>
      </c>
      <c r="F34" s="139">
        <v>2900</v>
      </c>
      <c r="G34" s="139">
        <v>2900</v>
      </c>
      <c r="H34" s="89">
        <v>1</v>
      </c>
      <c r="I34" s="90">
        <v>0</v>
      </c>
      <c r="J34" s="89">
        <v>0.47689655172413792</v>
      </c>
      <c r="K34" s="89">
        <v>0.75413793103448279</v>
      </c>
      <c r="L34" s="88">
        <v>-0.27724137931034487</v>
      </c>
    </row>
    <row r="35" spans="1:12" s="58" customFormat="1" x14ac:dyDescent="0.4">
      <c r="A35" s="74" t="s">
        <v>115</v>
      </c>
      <c r="B35" s="71">
        <v>0</v>
      </c>
      <c r="C35" s="71">
        <v>0</v>
      </c>
      <c r="D35" s="69" t="e">
        <v>#DIV/0!</v>
      </c>
      <c r="E35" s="70">
        <v>0</v>
      </c>
      <c r="F35" s="71">
        <v>0</v>
      </c>
      <c r="G35" s="71">
        <v>0</v>
      </c>
      <c r="H35" s="69" t="e">
        <v>#DIV/0!</v>
      </c>
      <c r="I35" s="70">
        <v>0</v>
      </c>
      <c r="J35" s="69" t="e">
        <v>#DIV/0!</v>
      </c>
      <c r="K35" s="69" t="e">
        <v>#DIV/0!</v>
      </c>
      <c r="L35" s="68" t="e">
        <v>#DIV/0!</v>
      </c>
    </row>
    <row r="36" spans="1:12" s="58" customFormat="1" x14ac:dyDescent="0.4">
      <c r="A36" s="94" t="s">
        <v>114</v>
      </c>
      <c r="B36" s="139">
        <v>0</v>
      </c>
      <c r="C36" s="139">
        <v>0</v>
      </c>
      <c r="D36" s="89" t="e">
        <v>#DIV/0!</v>
      </c>
      <c r="E36" s="90">
        <v>0</v>
      </c>
      <c r="F36" s="139">
        <v>0</v>
      </c>
      <c r="G36" s="139">
        <v>0</v>
      </c>
      <c r="H36" s="89" t="e">
        <v>#DIV/0!</v>
      </c>
      <c r="I36" s="90">
        <v>0</v>
      </c>
      <c r="J36" s="89" t="e">
        <v>#DIV/0!</v>
      </c>
      <c r="K36" s="89" t="e">
        <v>#DIV/0!</v>
      </c>
      <c r="L36" s="88" t="e">
        <v>#DIV/0!</v>
      </c>
    </row>
    <row r="37" spans="1:12" s="58" customFormat="1" x14ac:dyDescent="0.4">
      <c r="A37" s="67" t="s">
        <v>113</v>
      </c>
      <c r="B37" s="65">
        <v>8642</v>
      </c>
      <c r="C37" s="65">
        <v>8715</v>
      </c>
      <c r="D37" s="63">
        <v>0.99162363740676995</v>
      </c>
      <c r="E37" s="64">
        <v>-73</v>
      </c>
      <c r="F37" s="65">
        <v>11705</v>
      </c>
      <c r="G37" s="71">
        <v>11675</v>
      </c>
      <c r="H37" s="69">
        <v>1.0025695931477516</v>
      </c>
      <c r="I37" s="70">
        <v>30</v>
      </c>
      <c r="J37" s="69">
        <v>0.73831695856471591</v>
      </c>
      <c r="K37" s="69">
        <v>0.74646680942184152</v>
      </c>
      <c r="L37" s="68">
        <v>-8.1498508571256068E-3</v>
      </c>
    </row>
    <row r="38" spans="1:12" x14ac:dyDescent="0.4">
      <c r="A38" s="85" t="s">
        <v>112</v>
      </c>
      <c r="B38" s="84">
        <v>1122</v>
      </c>
      <c r="C38" s="84">
        <v>1029</v>
      </c>
      <c r="D38" s="82">
        <v>1.0903790087463556</v>
      </c>
      <c r="E38" s="83">
        <v>93</v>
      </c>
      <c r="F38" s="84">
        <v>1730</v>
      </c>
      <c r="G38" s="84">
        <v>1571</v>
      </c>
      <c r="H38" s="82">
        <v>1.1012094207511138</v>
      </c>
      <c r="I38" s="83">
        <v>159</v>
      </c>
      <c r="J38" s="82">
        <v>0.64855491329479764</v>
      </c>
      <c r="K38" s="82">
        <v>0.65499681731381287</v>
      </c>
      <c r="L38" s="81">
        <v>-6.4419040190152321E-3</v>
      </c>
    </row>
    <row r="39" spans="1:12" x14ac:dyDescent="0.4">
      <c r="A39" s="73" t="s">
        <v>111</v>
      </c>
      <c r="B39" s="105">
        <v>676</v>
      </c>
      <c r="C39" s="105">
        <v>593</v>
      </c>
      <c r="D39" s="98">
        <v>1.1399662731871838</v>
      </c>
      <c r="E39" s="106">
        <v>83</v>
      </c>
      <c r="F39" s="105">
        <v>978</v>
      </c>
      <c r="G39" s="105">
        <v>791</v>
      </c>
      <c r="H39" s="98">
        <v>1.2364096080910241</v>
      </c>
      <c r="I39" s="106">
        <v>187</v>
      </c>
      <c r="J39" s="98">
        <v>0.69120654396728021</v>
      </c>
      <c r="K39" s="98">
        <v>0.74968394437420982</v>
      </c>
      <c r="L39" s="120">
        <v>-5.8477400406929614E-2</v>
      </c>
    </row>
    <row r="40" spans="1:12" x14ac:dyDescent="0.4">
      <c r="A40" s="74" t="s">
        <v>110</v>
      </c>
      <c r="B40" s="105">
        <v>446</v>
      </c>
      <c r="C40" s="105">
        <v>436</v>
      </c>
      <c r="D40" s="69">
        <v>1.0229357798165137</v>
      </c>
      <c r="E40" s="70">
        <v>10</v>
      </c>
      <c r="F40" s="105">
        <v>752</v>
      </c>
      <c r="G40" s="105">
        <v>780</v>
      </c>
      <c r="H40" s="69">
        <v>0.96410256410256412</v>
      </c>
      <c r="I40" s="70">
        <v>-28</v>
      </c>
      <c r="J40" s="69">
        <v>0.59308510638297873</v>
      </c>
      <c r="K40" s="69">
        <v>0.55897435897435899</v>
      </c>
      <c r="L40" s="68">
        <v>3.4110747408619746E-2</v>
      </c>
    </row>
    <row r="41" spans="1:12" s="118" customFormat="1" x14ac:dyDescent="0.4">
      <c r="A41" s="119" t="s">
        <v>109</v>
      </c>
      <c r="B41" s="117">
        <v>151281</v>
      </c>
      <c r="C41" s="117">
        <v>143181</v>
      </c>
      <c r="D41" s="115">
        <v>1.056571751838582</v>
      </c>
      <c r="E41" s="116">
        <v>8100</v>
      </c>
      <c r="F41" s="117">
        <v>234273</v>
      </c>
      <c r="G41" s="117">
        <v>228124</v>
      </c>
      <c r="H41" s="115">
        <v>1.0269546387052655</v>
      </c>
      <c r="I41" s="116">
        <v>6149</v>
      </c>
      <c r="J41" s="115">
        <v>0.64574662893291157</v>
      </c>
      <c r="K41" s="115">
        <v>0.62764549104872791</v>
      </c>
      <c r="L41" s="114">
        <v>1.810113788418366E-2</v>
      </c>
    </row>
    <row r="42" spans="1:12" s="118" customFormat="1" x14ac:dyDescent="0.4">
      <c r="A42" s="85" t="s">
        <v>108</v>
      </c>
      <c r="B42" s="117">
        <v>149839</v>
      </c>
      <c r="C42" s="117">
        <v>140829</v>
      </c>
      <c r="D42" s="115">
        <v>1.0639782999240213</v>
      </c>
      <c r="E42" s="116">
        <v>9010</v>
      </c>
      <c r="F42" s="117">
        <v>234273</v>
      </c>
      <c r="G42" s="117">
        <v>224642</v>
      </c>
      <c r="H42" s="115">
        <v>1.0428726596095119</v>
      </c>
      <c r="I42" s="116">
        <v>9631</v>
      </c>
      <c r="J42" s="115">
        <v>0.63959141685128029</v>
      </c>
      <c r="K42" s="115">
        <v>0.62690414081071211</v>
      </c>
      <c r="L42" s="114">
        <v>1.2687276040568185E-2</v>
      </c>
    </row>
    <row r="43" spans="1:12" x14ac:dyDescent="0.4">
      <c r="A43" s="74" t="s">
        <v>107</v>
      </c>
      <c r="B43" s="79">
        <v>46670</v>
      </c>
      <c r="C43" s="78">
        <v>48908</v>
      </c>
      <c r="D43" s="76">
        <v>0.95424061503230551</v>
      </c>
      <c r="E43" s="90">
        <v>-2238</v>
      </c>
      <c r="F43" s="79">
        <v>79644</v>
      </c>
      <c r="G43" s="79">
        <v>82159</v>
      </c>
      <c r="H43" s="89">
        <v>0.96938862449640328</v>
      </c>
      <c r="I43" s="70">
        <v>-2515</v>
      </c>
      <c r="J43" s="69">
        <v>0.58598262267088541</v>
      </c>
      <c r="K43" s="69">
        <v>0.59528475273554937</v>
      </c>
      <c r="L43" s="68">
        <v>-9.3021300646639604E-3</v>
      </c>
    </row>
    <row r="44" spans="1:12" x14ac:dyDescent="0.4">
      <c r="A44" s="74" t="s">
        <v>106</v>
      </c>
      <c r="B44" s="72">
        <v>8792</v>
      </c>
      <c r="C44" s="71">
        <v>8945</v>
      </c>
      <c r="D44" s="98">
        <v>0.98289547233091112</v>
      </c>
      <c r="E44" s="90">
        <v>-153</v>
      </c>
      <c r="F44" s="72">
        <v>10280</v>
      </c>
      <c r="G44" s="72">
        <v>10280</v>
      </c>
      <c r="H44" s="89">
        <v>1</v>
      </c>
      <c r="I44" s="70">
        <v>0</v>
      </c>
      <c r="J44" s="69">
        <v>0.8552529182879377</v>
      </c>
      <c r="K44" s="69">
        <v>0.87013618677042803</v>
      </c>
      <c r="L44" s="68">
        <v>-1.4883268482490331E-2</v>
      </c>
    </row>
    <row r="45" spans="1:12" x14ac:dyDescent="0.4">
      <c r="A45" s="94" t="s">
        <v>105</v>
      </c>
      <c r="B45" s="72">
        <v>15610</v>
      </c>
      <c r="C45" s="71">
        <v>17167</v>
      </c>
      <c r="D45" s="98">
        <v>0.90930273198578671</v>
      </c>
      <c r="E45" s="90">
        <v>-1557</v>
      </c>
      <c r="F45" s="72">
        <v>20126</v>
      </c>
      <c r="G45" s="72">
        <v>25178</v>
      </c>
      <c r="H45" s="89">
        <v>0.79934863769957898</v>
      </c>
      <c r="I45" s="70">
        <v>-5052</v>
      </c>
      <c r="J45" s="69">
        <v>0.77561363410513762</v>
      </c>
      <c r="K45" s="69">
        <v>0.6818254031297164</v>
      </c>
      <c r="L45" s="68">
        <v>9.3788230975421216E-2</v>
      </c>
    </row>
    <row r="46" spans="1:12" x14ac:dyDescent="0.4">
      <c r="A46" s="94" t="s">
        <v>104</v>
      </c>
      <c r="B46" s="72">
        <v>8551</v>
      </c>
      <c r="C46" s="71">
        <v>8755</v>
      </c>
      <c r="D46" s="98">
        <v>0.97669902912621365</v>
      </c>
      <c r="E46" s="90">
        <v>-204</v>
      </c>
      <c r="F46" s="72">
        <v>16105</v>
      </c>
      <c r="G46" s="72">
        <v>14690</v>
      </c>
      <c r="H46" s="89">
        <v>1.0963240299523485</v>
      </c>
      <c r="I46" s="70">
        <v>1415</v>
      </c>
      <c r="J46" s="69">
        <v>0.53095312014902207</v>
      </c>
      <c r="K46" s="69">
        <v>0.59598366235534372</v>
      </c>
      <c r="L46" s="68">
        <v>-6.5030542206321651E-2</v>
      </c>
    </row>
    <row r="47" spans="1:12" x14ac:dyDescent="0.4">
      <c r="A47" s="74" t="s">
        <v>103</v>
      </c>
      <c r="B47" s="72">
        <v>9146</v>
      </c>
      <c r="C47" s="71">
        <v>10297</v>
      </c>
      <c r="D47" s="98">
        <v>0.88821986986500923</v>
      </c>
      <c r="E47" s="90">
        <v>-1151</v>
      </c>
      <c r="F47" s="72">
        <v>13273</v>
      </c>
      <c r="G47" s="72">
        <v>16688</v>
      </c>
      <c r="H47" s="89">
        <v>0.79536193672099709</v>
      </c>
      <c r="I47" s="70">
        <v>-3415</v>
      </c>
      <c r="J47" s="69">
        <v>0.68906803284864004</v>
      </c>
      <c r="K47" s="69">
        <v>0.61703020134228193</v>
      </c>
      <c r="L47" s="68">
        <v>7.2037831506358119E-2</v>
      </c>
    </row>
    <row r="48" spans="1:12" x14ac:dyDescent="0.4">
      <c r="A48" s="74" t="s">
        <v>102</v>
      </c>
      <c r="B48" s="72">
        <v>20764</v>
      </c>
      <c r="C48" s="71">
        <v>19208</v>
      </c>
      <c r="D48" s="98">
        <v>1.0810079133694295</v>
      </c>
      <c r="E48" s="90">
        <v>1556</v>
      </c>
      <c r="F48" s="72">
        <v>30499</v>
      </c>
      <c r="G48" s="72">
        <v>29790</v>
      </c>
      <c r="H48" s="89">
        <v>1.0237999328633769</v>
      </c>
      <c r="I48" s="70">
        <v>709</v>
      </c>
      <c r="J48" s="69">
        <v>0.68080920685924129</v>
      </c>
      <c r="K48" s="69">
        <v>0.6447801275595838</v>
      </c>
      <c r="L48" s="68">
        <v>3.6029079299657485E-2</v>
      </c>
    </row>
    <row r="49" spans="1:12" x14ac:dyDescent="0.4">
      <c r="A49" s="96" t="s">
        <v>101</v>
      </c>
      <c r="B49" s="72">
        <v>3055</v>
      </c>
      <c r="C49" s="71">
        <v>2994</v>
      </c>
      <c r="D49" s="98">
        <v>1.020374081496326</v>
      </c>
      <c r="E49" s="90">
        <v>61</v>
      </c>
      <c r="F49" s="72">
        <v>5400</v>
      </c>
      <c r="G49" s="72">
        <v>6074</v>
      </c>
      <c r="H49" s="89">
        <v>0.88903523213697733</v>
      </c>
      <c r="I49" s="70">
        <v>-674</v>
      </c>
      <c r="J49" s="69">
        <v>0.56574074074074077</v>
      </c>
      <c r="K49" s="69">
        <v>0.49292064537372404</v>
      </c>
      <c r="L49" s="68">
        <v>7.2820095367016724E-2</v>
      </c>
    </row>
    <row r="50" spans="1:12" s="58" customFormat="1" x14ac:dyDescent="0.4">
      <c r="A50" s="74" t="s">
        <v>100</v>
      </c>
      <c r="B50" s="72">
        <v>2249</v>
      </c>
      <c r="C50" s="71"/>
      <c r="D50" s="98" t="e">
        <v>#DIV/0!</v>
      </c>
      <c r="E50" s="106">
        <v>2249</v>
      </c>
      <c r="F50" s="72">
        <v>3520</v>
      </c>
      <c r="G50" s="72"/>
      <c r="H50" s="89" t="e">
        <v>#DIV/0!</v>
      </c>
      <c r="I50" s="70">
        <v>3520</v>
      </c>
      <c r="J50" s="69">
        <v>0.63892045454545454</v>
      </c>
      <c r="K50" s="69" t="e">
        <v>#DIV/0!</v>
      </c>
      <c r="L50" s="68" t="e">
        <v>#DIV/0!</v>
      </c>
    </row>
    <row r="51" spans="1:12" x14ac:dyDescent="0.4">
      <c r="A51" s="74" t="s">
        <v>99</v>
      </c>
      <c r="B51" s="72">
        <v>3309</v>
      </c>
      <c r="C51" s="71">
        <v>3291</v>
      </c>
      <c r="D51" s="98">
        <v>1.0054694621695532</v>
      </c>
      <c r="E51" s="90">
        <v>18</v>
      </c>
      <c r="F51" s="72">
        <v>5398</v>
      </c>
      <c r="G51" s="72">
        <v>5035</v>
      </c>
      <c r="H51" s="89">
        <v>1.072095332671301</v>
      </c>
      <c r="I51" s="70">
        <v>363</v>
      </c>
      <c r="J51" s="69">
        <v>0.61300481659874029</v>
      </c>
      <c r="K51" s="69">
        <v>0.65362462760675277</v>
      </c>
      <c r="L51" s="68">
        <v>-4.0619811008012485E-2</v>
      </c>
    </row>
    <row r="52" spans="1:12" s="58" customFormat="1" x14ac:dyDescent="0.4">
      <c r="A52" s="74" t="s">
        <v>98</v>
      </c>
      <c r="B52" s="72">
        <v>1400</v>
      </c>
      <c r="C52" s="71">
        <v>1341</v>
      </c>
      <c r="D52" s="98">
        <v>1.0439970171513795</v>
      </c>
      <c r="E52" s="90">
        <v>59</v>
      </c>
      <c r="F52" s="72">
        <v>2520</v>
      </c>
      <c r="G52" s="72">
        <v>2520</v>
      </c>
      <c r="H52" s="89">
        <v>1</v>
      </c>
      <c r="I52" s="70">
        <v>0</v>
      </c>
      <c r="J52" s="69">
        <v>0.55555555555555558</v>
      </c>
      <c r="K52" s="69">
        <v>0.53214285714285714</v>
      </c>
      <c r="L52" s="68">
        <v>2.3412698412698441E-2</v>
      </c>
    </row>
    <row r="53" spans="1:12" x14ac:dyDescent="0.4">
      <c r="A53" s="74" t="s">
        <v>97</v>
      </c>
      <c r="B53" s="72">
        <v>1719</v>
      </c>
      <c r="C53" s="71">
        <v>1378</v>
      </c>
      <c r="D53" s="98">
        <v>1.2474600870827286</v>
      </c>
      <c r="E53" s="90">
        <v>341</v>
      </c>
      <c r="F53" s="72">
        <v>3464</v>
      </c>
      <c r="G53" s="72">
        <v>2400</v>
      </c>
      <c r="H53" s="89">
        <v>1.4433333333333334</v>
      </c>
      <c r="I53" s="70">
        <v>1064</v>
      </c>
      <c r="J53" s="69">
        <v>0.4962471131639723</v>
      </c>
      <c r="K53" s="69">
        <v>0.57416666666666671</v>
      </c>
      <c r="L53" s="68">
        <v>-7.7919553502694416E-2</v>
      </c>
    </row>
    <row r="54" spans="1:12" x14ac:dyDescent="0.4">
      <c r="A54" s="74" t="s">
        <v>96</v>
      </c>
      <c r="B54" s="72">
        <v>3540</v>
      </c>
      <c r="C54" s="71">
        <v>4056</v>
      </c>
      <c r="D54" s="98">
        <v>0.87278106508875741</v>
      </c>
      <c r="E54" s="90">
        <v>-516</v>
      </c>
      <c r="F54" s="72">
        <v>5398</v>
      </c>
      <c r="G54" s="72">
        <v>6640</v>
      </c>
      <c r="H54" s="89">
        <v>0.81295180722891569</v>
      </c>
      <c r="I54" s="70">
        <v>-1242</v>
      </c>
      <c r="J54" s="69">
        <v>0.65579844386809927</v>
      </c>
      <c r="K54" s="69">
        <v>0.61084337349397588</v>
      </c>
      <c r="L54" s="68">
        <v>4.4955070374123385E-2</v>
      </c>
    </row>
    <row r="55" spans="1:12" x14ac:dyDescent="0.4">
      <c r="A55" s="74" t="s">
        <v>95</v>
      </c>
      <c r="B55" s="72">
        <v>4482</v>
      </c>
      <c r="C55" s="71">
        <v>4307</v>
      </c>
      <c r="D55" s="98">
        <v>1.0406315300673323</v>
      </c>
      <c r="E55" s="70">
        <v>175</v>
      </c>
      <c r="F55" s="72">
        <v>5400</v>
      </c>
      <c r="G55" s="72">
        <v>5400</v>
      </c>
      <c r="H55" s="69">
        <v>1</v>
      </c>
      <c r="I55" s="70">
        <v>0</v>
      </c>
      <c r="J55" s="69">
        <v>0.83</v>
      </c>
      <c r="K55" s="69">
        <v>0.79759259259259263</v>
      </c>
      <c r="L55" s="68">
        <v>3.2407407407407329E-2</v>
      </c>
    </row>
    <row r="56" spans="1:12" x14ac:dyDescent="0.4">
      <c r="A56" s="74" t="s">
        <v>94</v>
      </c>
      <c r="B56" s="72">
        <v>2051</v>
      </c>
      <c r="C56" s="71">
        <v>1528</v>
      </c>
      <c r="D56" s="98">
        <v>1.3422774869109948</v>
      </c>
      <c r="E56" s="70">
        <v>523</v>
      </c>
      <c r="F56" s="72">
        <v>3520</v>
      </c>
      <c r="G56" s="72">
        <v>2406</v>
      </c>
      <c r="H56" s="69">
        <v>1.4630091438071489</v>
      </c>
      <c r="I56" s="70">
        <v>1114</v>
      </c>
      <c r="J56" s="69">
        <v>0.58267045454545452</v>
      </c>
      <c r="K56" s="69">
        <v>0.63507896924355778</v>
      </c>
      <c r="L56" s="68">
        <v>-5.2408514698103259E-2</v>
      </c>
    </row>
    <row r="57" spans="1:12" x14ac:dyDescent="0.4">
      <c r="A57" s="99" t="s">
        <v>93</v>
      </c>
      <c r="B57" s="72">
        <v>2077</v>
      </c>
      <c r="C57" s="71">
        <v>1429</v>
      </c>
      <c r="D57" s="98">
        <v>1.4534639608117566</v>
      </c>
      <c r="E57" s="90">
        <v>648</v>
      </c>
      <c r="F57" s="72">
        <v>3319</v>
      </c>
      <c r="G57" s="72">
        <v>2400</v>
      </c>
      <c r="H57" s="89">
        <v>1.3829166666666666</v>
      </c>
      <c r="I57" s="70">
        <v>919</v>
      </c>
      <c r="J57" s="69">
        <v>0.62579090087375711</v>
      </c>
      <c r="K57" s="89">
        <v>0.59541666666666671</v>
      </c>
      <c r="L57" s="88">
        <v>3.03742342070904E-2</v>
      </c>
    </row>
    <row r="58" spans="1:12" x14ac:dyDescent="0.4">
      <c r="A58" s="74" t="s">
        <v>92</v>
      </c>
      <c r="B58" s="72">
        <v>1371</v>
      </c>
      <c r="C58" s="71">
        <v>1017</v>
      </c>
      <c r="D58" s="98">
        <v>1.3480825958702065</v>
      </c>
      <c r="E58" s="70">
        <v>354</v>
      </c>
      <c r="F58" s="72">
        <v>3344</v>
      </c>
      <c r="G58" s="72">
        <v>2399</v>
      </c>
      <c r="H58" s="69">
        <v>1.39391413088787</v>
      </c>
      <c r="I58" s="70">
        <v>945</v>
      </c>
      <c r="J58" s="69">
        <v>0.40998803827751196</v>
      </c>
      <c r="K58" s="69">
        <v>0.42392663609837433</v>
      </c>
      <c r="L58" s="68">
        <v>-1.3938597820862375E-2</v>
      </c>
    </row>
    <row r="59" spans="1:12" x14ac:dyDescent="0.4">
      <c r="A59" s="74" t="s">
        <v>91</v>
      </c>
      <c r="B59" s="72">
        <v>1389</v>
      </c>
      <c r="C59" s="71">
        <v>1760</v>
      </c>
      <c r="D59" s="98">
        <v>0.78920454545454544</v>
      </c>
      <c r="E59" s="70">
        <v>-371</v>
      </c>
      <c r="F59" s="72">
        <v>2400</v>
      </c>
      <c r="G59" s="72">
        <v>2390</v>
      </c>
      <c r="H59" s="69">
        <v>1.00418410041841</v>
      </c>
      <c r="I59" s="70">
        <v>10</v>
      </c>
      <c r="J59" s="69">
        <v>0.57874999999999999</v>
      </c>
      <c r="K59" s="69">
        <v>0.7364016736401674</v>
      </c>
      <c r="L59" s="68">
        <v>-0.15765167364016741</v>
      </c>
    </row>
    <row r="60" spans="1:12" x14ac:dyDescent="0.4">
      <c r="A60" s="96" t="s">
        <v>90</v>
      </c>
      <c r="B60" s="72">
        <v>4704</v>
      </c>
      <c r="C60" s="71">
        <v>4448</v>
      </c>
      <c r="D60" s="98">
        <v>1.0575539568345325</v>
      </c>
      <c r="E60" s="70">
        <v>256</v>
      </c>
      <c r="F60" s="72">
        <v>8394</v>
      </c>
      <c r="G60" s="72">
        <v>8193</v>
      </c>
      <c r="H60" s="69">
        <v>1.0245331380446723</v>
      </c>
      <c r="I60" s="70">
        <v>201</v>
      </c>
      <c r="J60" s="69">
        <v>0.56040028591851321</v>
      </c>
      <c r="K60" s="69">
        <v>0.54290247772488709</v>
      </c>
      <c r="L60" s="68">
        <v>1.7497808193626119E-2</v>
      </c>
    </row>
    <row r="61" spans="1:12" s="58" customFormat="1" x14ac:dyDescent="0.4">
      <c r="A61" s="94" t="s">
        <v>89</v>
      </c>
      <c r="B61" s="92">
        <v>4308</v>
      </c>
      <c r="C61" s="93"/>
      <c r="D61" s="89" t="e">
        <v>#DIV/0!</v>
      </c>
      <c r="E61" s="90"/>
      <c r="F61" s="92">
        <v>5400</v>
      </c>
      <c r="G61" s="121"/>
      <c r="H61" s="89" t="e">
        <v>#DIV/0!</v>
      </c>
      <c r="I61" s="90">
        <v>5400</v>
      </c>
      <c r="J61" s="89">
        <v>0.79777777777777781</v>
      </c>
      <c r="K61" s="89" t="e">
        <v>#DIV/0!</v>
      </c>
      <c r="L61" s="88" t="e">
        <v>#DIV/0!</v>
      </c>
    </row>
    <row r="62" spans="1:12" s="58" customFormat="1" x14ac:dyDescent="0.4">
      <c r="A62" s="94" t="s">
        <v>88</v>
      </c>
      <c r="B62" s="92">
        <v>2036</v>
      </c>
      <c r="C62" s="97"/>
      <c r="D62" s="89" t="e">
        <v>#DIV/0!</v>
      </c>
      <c r="E62" s="90">
        <v>2036</v>
      </c>
      <c r="F62" s="92">
        <v>3349</v>
      </c>
      <c r="G62" s="92"/>
      <c r="H62" s="89" t="e">
        <v>#DIV/0!</v>
      </c>
      <c r="I62" s="90">
        <v>3349</v>
      </c>
      <c r="J62" s="89">
        <v>0.60794266945356823</v>
      </c>
      <c r="K62" s="89" t="e">
        <v>#DIV/0!</v>
      </c>
      <c r="L62" s="88" t="e">
        <v>#DIV/0!</v>
      </c>
    </row>
    <row r="63" spans="1:12" s="58" customFormat="1" x14ac:dyDescent="0.4">
      <c r="A63" s="94" t="s">
        <v>87</v>
      </c>
      <c r="B63" s="92">
        <v>2616</v>
      </c>
      <c r="C63" s="93"/>
      <c r="D63" s="89" t="e">
        <v>#DIV/0!</v>
      </c>
      <c r="E63" s="90">
        <v>2616</v>
      </c>
      <c r="F63" s="92">
        <v>3520</v>
      </c>
      <c r="G63" s="121"/>
      <c r="H63" s="89" t="e">
        <v>#DIV/0!</v>
      </c>
      <c r="I63" s="90">
        <v>3520</v>
      </c>
      <c r="J63" s="89">
        <v>0.74318181818181817</v>
      </c>
      <c r="K63" s="89" t="e">
        <v>#DIV/0!</v>
      </c>
      <c r="L63" s="88" t="e">
        <v>#DIV/0!</v>
      </c>
    </row>
    <row r="64" spans="1:12" s="58" customFormat="1" x14ac:dyDescent="0.4">
      <c r="A64" s="67" t="s">
        <v>86</v>
      </c>
      <c r="B64" s="87"/>
      <c r="C64" s="86"/>
      <c r="D64" s="63" t="e">
        <v>#DIV/0!</v>
      </c>
      <c r="E64" s="64">
        <v>0</v>
      </c>
      <c r="F64" s="87"/>
      <c r="G64" s="87"/>
      <c r="H64" s="63" t="e">
        <v>#DIV/0!</v>
      </c>
      <c r="I64" s="64">
        <v>0</v>
      </c>
      <c r="J64" s="63" t="e">
        <v>#DIV/0!</v>
      </c>
      <c r="K64" s="63" t="e">
        <v>#DIV/0!</v>
      </c>
      <c r="L64" s="62" t="e">
        <v>#DIV/0!</v>
      </c>
    </row>
    <row r="65" spans="1:12" x14ac:dyDescent="0.4">
      <c r="A65" s="85" t="s">
        <v>85</v>
      </c>
      <c r="B65" s="84">
        <v>1442</v>
      </c>
      <c r="C65" s="84">
        <v>2352</v>
      </c>
      <c r="D65" s="82">
        <v>0.61309523809523814</v>
      </c>
      <c r="E65" s="83">
        <v>-910</v>
      </c>
      <c r="F65" s="84"/>
      <c r="G65" s="84">
        <v>3482</v>
      </c>
      <c r="H65" s="82">
        <v>0</v>
      </c>
      <c r="I65" s="83">
        <v>-3482</v>
      </c>
      <c r="J65" s="82" t="e">
        <v>#DIV/0!</v>
      </c>
      <c r="K65" s="82">
        <v>0.67547386559448597</v>
      </c>
      <c r="L65" s="81" t="e">
        <v>#DIV/0!</v>
      </c>
    </row>
    <row r="66" spans="1:12" x14ac:dyDescent="0.4">
      <c r="A66" s="80" t="s">
        <v>84</v>
      </c>
      <c r="B66" s="139">
        <v>525</v>
      </c>
      <c r="C66" s="139">
        <v>480</v>
      </c>
      <c r="D66" s="126">
        <v>1.09375</v>
      </c>
      <c r="E66" s="183">
        <v>45</v>
      </c>
      <c r="F66" s="139">
        <v>1080</v>
      </c>
      <c r="G66" s="139">
        <v>610</v>
      </c>
      <c r="H66" s="98">
        <v>1.7704918032786885</v>
      </c>
      <c r="I66" s="106">
        <v>470</v>
      </c>
      <c r="J66" s="98">
        <v>0.4861111111111111</v>
      </c>
      <c r="K66" s="98">
        <v>0.78688524590163933</v>
      </c>
      <c r="L66" s="120">
        <v>-0.30077413479052822</v>
      </c>
    </row>
    <row r="67" spans="1:12" x14ac:dyDescent="0.4">
      <c r="A67" s="74" t="s">
        <v>83</v>
      </c>
      <c r="B67" s="71">
        <v>0</v>
      </c>
      <c r="C67" s="71">
        <v>607</v>
      </c>
      <c r="D67" s="69">
        <v>0</v>
      </c>
      <c r="E67" s="70">
        <v>-607</v>
      </c>
      <c r="F67" s="71">
        <v>0</v>
      </c>
      <c r="G67" s="71">
        <v>1056</v>
      </c>
      <c r="H67" s="98">
        <v>0</v>
      </c>
      <c r="I67" s="106">
        <v>-1056</v>
      </c>
      <c r="J67" s="98" t="e">
        <v>#DIV/0!</v>
      </c>
      <c r="K67" s="98">
        <v>0.57481060606060608</v>
      </c>
      <c r="L67" s="120" t="e">
        <v>#DIV/0!</v>
      </c>
    </row>
    <row r="68" spans="1:12" x14ac:dyDescent="0.4">
      <c r="A68" s="73" t="s">
        <v>82</v>
      </c>
      <c r="B68" s="139">
        <v>0</v>
      </c>
      <c r="C68" s="139">
        <v>374</v>
      </c>
      <c r="D68" s="98">
        <v>0</v>
      </c>
      <c r="E68" s="106">
        <v>-374</v>
      </c>
      <c r="F68" s="139">
        <v>0</v>
      </c>
      <c r="G68" s="139">
        <v>601</v>
      </c>
      <c r="H68" s="98">
        <v>0</v>
      </c>
      <c r="I68" s="106">
        <v>-601</v>
      </c>
      <c r="J68" s="98" t="e">
        <v>#DIV/0!</v>
      </c>
      <c r="K68" s="98">
        <v>0.62229617304492513</v>
      </c>
      <c r="L68" s="120" t="e">
        <v>#DIV/0!</v>
      </c>
    </row>
    <row r="69" spans="1:12" x14ac:dyDescent="0.4">
      <c r="A69" s="67" t="s">
        <v>81</v>
      </c>
      <c r="B69" s="65">
        <v>917</v>
      </c>
      <c r="C69" s="65">
        <v>891</v>
      </c>
      <c r="D69" s="63">
        <v>1.0291806958473626</v>
      </c>
      <c r="E69" s="64">
        <v>26</v>
      </c>
      <c r="F69" s="65">
        <v>1211</v>
      </c>
      <c r="G69" s="65">
        <v>1215</v>
      </c>
      <c r="H69" s="63">
        <v>0.99670781893004112</v>
      </c>
      <c r="I69" s="64">
        <v>-4</v>
      </c>
      <c r="J69" s="63">
        <v>0.75722543352601157</v>
      </c>
      <c r="K69" s="63">
        <v>0.73333333333333328</v>
      </c>
      <c r="L69" s="62">
        <v>2.3892100192678289E-2</v>
      </c>
    </row>
    <row r="70" spans="1:12" x14ac:dyDescent="0.4">
      <c r="A70" s="58" t="s">
        <v>80</v>
      </c>
      <c r="C70" s="58"/>
      <c r="E70" s="130"/>
      <c r="G70" s="61"/>
      <c r="I70" s="130"/>
      <c r="K70" s="61"/>
    </row>
    <row r="71" spans="1:12" x14ac:dyDescent="0.4">
      <c r="A71" s="60" t="s">
        <v>79</v>
      </c>
      <c r="C71" s="58"/>
      <c r="E71" s="130"/>
      <c r="G71" s="61"/>
      <c r="I71" s="130"/>
      <c r="K71" s="61"/>
    </row>
    <row r="72" spans="1:12" s="58" customFormat="1" x14ac:dyDescent="0.4">
      <c r="A72" s="58" t="s">
        <v>78</v>
      </c>
      <c r="B72" s="59"/>
      <c r="C72" s="59"/>
      <c r="F72" s="59"/>
      <c r="G72" s="59"/>
      <c r="J72" s="59"/>
      <c r="K72" s="59"/>
    </row>
    <row r="73" spans="1:12" x14ac:dyDescent="0.4">
      <c r="A73"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A64:L73 IW64:JH73 SS64:TD73 ACO64:ACZ73 AMK64:AMV73 AWG64:AWR73 BGC64:BGN73 BPY64:BQJ73 BZU64:CAF73 CJQ64:CKB73 CTM64:CTX73 DDI64:DDT73 DNE64:DNP73 DXA64:DXL73 EGW64:EHH73 EQS64:ERD73 FAO64:FAZ73 FKK64:FKV73 FUG64:FUR73 GEC64:GEN73 GNY64:GOJ73 GXU64:GYF73 HHQ64:HIB73 HRM64:HRX73 IBI64:IBT73 ILE64:ILP73 IVA64:IVL73 JEW64:JFH73 JOS64:JPD73 JYO64:JYZ73 KIK64:KIV73 KSG64:KSR73 LCC64:LCN73 LLY64:LMJ73 LVU64:LWF73 MFQ64:MGB73 MPM64:MPX73 MZI64:MZT73 NJE64:NJP73 NTA64:NTL73 OCW64:ODH73 OMS64:OND73 OWO64:OWZ73 PGK64:PGV73 PQG64:PQR73 QAC64:QAN73 QJY64:QKJ73 QTU64:QUF73 RDQ64:REB73 RNM64:RNX73 RXI64:RXT73 SHE64:SHP73 SRA64:SRL73 TAW64:TBH73 TKS64:TLD73 TUO64:TUZ73 UEK64:UEV73 UOG64:UOR73 UYC64:UYN73 VHY64:VIJ73 VRU64:VSF73 WBQ64:WCB73 WLM64:WLX73 WVI64:WVT73 A65600:L65609 IW65600:JH65609 SS65600:TD65609 ACO65600:ACZ65609 AMK65600:AMV65609 AWG65600:AWR65609 BGC65600:BGN65609 BPY65600:BQJ65609 BZU65600:CAF65609 CJQ65600:CKB65609 CTM65600:CTX65609 DDI65600:DDT65609 DNE65600:DNP65609 DXA65600:DXL65609 EGW65600:EHH65609 EQS65600:ERD65609 FAO65600:FAZ65609 FKK65600:FKV65609 FUG65600:FUR65609 GEC65600:GEN65609 GNY65600:GOJ65609 GXU65600:GYF65609 HHQ65600:HIB65609 HRM65600:HRX65609 IBI65600:IBT65609 ILE65600:ILP65609 IVA65600:IVL65609 JEW65600:JFH65609 JOS65600:JPD65609 JYO65600:JYZ65609 KIK65600:KIV65609 KSG65600:KSR65609 LCC65600:LCN65609 LLY65600:LMJ65609 LVU65600:LWF65609 MFQ65600:MGB65609 MPM65600:MPX65609 MZI65600:MZT65609 NJE65600:NJP65609 NTA65600:NTL65609 OCW65600:ODH65609 OMS65600:OND65609 OWO65600:OWZ65609 PGK65600:PGV65609 PQG65600:PQR65609 QAC65600:QAN65609 QJY65600:QKJ65609 QTU65600:QUF65609 RDQ65600:REB65609 RNM65600:RNX65609 RXI65600:RXT65609 SHE65600:SHP65609 SRA65600:SRL65609 TAW65600:TBH65609 TKS65600:TLD65609 TUO65600:TUZ65609 UEK65600:UEV65609 UOG65600:UOR65609 UYC65600:UYN65609 VHY65600:VIJ65609 VRU65600:VSF65609 WBQ65600:WCB65609 WLM65600:WLX65609 WVI65600:WVT65609 A131136:L131145 IW131136:JH131145 SS131136:TD131145 ACO131136:ACZ131145 AMK131136:AMV131145 AWG131136:AWR131145 BGC131136:BGN131145 BPY131136:BQJ131145 BZU131136:CAF131145 CJQ131136:CKB131145 CTM131136:CTX131145 DDI131136:DDT131145 DNE131136:DNP131145 DXA131136:DXL131145 EGW131136:EHH131145 EQS131136:ERD131145 FAO131136:FAZ131145 FKK131136:FKV131145 FUG131136:FUR131145 GEC131136:GEN131145 GNY131136:GOJ131145 GXU131136:GYF131145 HHQ131136:HIB131145 HRM131136:HRX131145 IBI131136:IBT131145 ILE131136:ILP131145 IVA131136:IVL131145 JEW131136:JFH131145 JOS131136:JPD131145 JYO131136:JYZ131145 KIK131136:KIV131145 KSG131136:KSR131145 LCC131136:LCN131145 LLY131136:LMJ131145 LVU131136:LWF131145 MFQ131136:MGB131145 MPM131136:MPX131145 MZI131136:MZT131145 NJE131136:NJP131145 NTA131136:NTL131145 OCW131136:ODH131145 OMS131136:OND131145 OWO131136:OWZ131145 PGK131136:PGV131145 PQG131136:PQR131145 QAC131136:QAN131145 QJY131136:QKJ131145 QTU131136:QUF131145 RDQ131136:REB131145 RNM131136:RNX131145 RXI131136:RXT131145 SHE131136:SHP131145 SRA131136:SRL131145 TAW131136:TBH131145 TKS131136:TLD131145 TUO131136:TUZ131145 UEK131136:UEV131145 UOG131136:UOR131145 UYC131136:UYN131145 VHY131136:VIJ131145 VRU131136:VSF131145 WBQ131136:WCB131145 WLM131136:WLX131145 WVI131136:WVT131145 A196672:L196681 IW196672:JH196681 SS196672:TD196681 ACO196672:ACZ196681 AMK196672:AMV196681 AWG196672:AWR196681 BGC196672:BGN196681 BPY196672:BQJ196681 BZU196672:CAF196681 CJQ196672:CKB196681 CTM196672:CTX196681 DDI196672:DDT196681 DNE196672:DNP196681 DXA196672:DXL196681 EGW196672:EHH196681 EQS196672:ERD196681 FAO196672:FAZ196681 FKK196672:FKV196681 FUG196672:FUR196681 GEC196672:GEN196681 GNY196672:GOJ196681 GXU196672:GYF196681 HHQ196672:HIB196681 HRM196672:HRX196681 IBI196672:IBT196681 ILE196672:ILP196681 IVA196672:IVL196681 JEW196672:JFH196681 JOS196672:JPD196681 JYO196672:JYZ196681 KIK196672:KIV196681 KSG196672:KSR196681 LCC196672:LCN196681 LLY196672:LMJ196681 LVU196672:LWF196681 MFQ196672:MGB196681 MPM196672:MPX196681 MZI196672:MZT196681 NJE196672:NJP196681 NTA196672:NTL196681 OCW196672:ODH196681 OMS196672:OND196681 OWO196672:OWZ196681 PGK196672:PGV196681 PQG196672:PQR196681 QAC196672:QAN196681 QJY196672:QKJ196681 QTU196672:QUF196681 RDQ196672:REB196681 RNM196672:RNX196681 RXI196672:RXT196681 SHE196672:SHP196681 SRA196672:SRL196681 TAW196672:TBH196681 TKS196672:TLD196681 TUO196672:TUZ196681 UEK196672:UEV196681 UOG196672:UOR196681 UYC196672:UYN196681 VHY196672:VIJ196681 VRU196672:VSF196681 WBQ196672:WCB196681 WLM196672:WLX196681 WVI196672:WVT196681 A262208:L262217 IW262208:JH262217 SS262208:TD262217 ACO262208:ACZ262217 AMK262208:AMV262217 AWG262208:AWR262217 BGC262208:BGN262217 BPY262208:BQJ262217 BZU262208:CAF262217 CJQ262208:CKB262217 CTM262208:CTX262217 DDI262208:DDT262217 DNE262208:DNP262217 DXA262208:DXL262217 EGW262208:EHH262217 EQS262208:ERD262217 FAO262208:FAZ262217 FKK262208:FKV262217 FUG262208:FUR262217 GEC262208:GEN262217 GNY262208:GOJ262217 GXU262208:GYF262217 HHQ262208:HIB262217 HRM262208:HRX262217 IBI262208:IBT262217 ILE262208:ILP262217 IVA262208:IVL262217 JEW262208:JFH262217 JOS262208:JPD262217 JYO262208:JYZ262217 KIK262208:KIV262217 KSG262208:KSR262217 LCC262208:LCN262217 LLY262208:LMJ262217 LVU262208:LWF262217 MFQ262208:MGB262217 MPM262208:MPX262217 MZI262208:MZT262217 NJE262208:NJP262217 NTA262208:NTL262217 OCW262208:ODH262217 OMS262208:OND262217 OWO262208:OWZ262217 PGK262208:PGV262217 PQG262208:PQR262217 QAC262208:QAN262217 QJY262208:QKJ262217 QTU262208:QUF262217 RDQ262208:REB262217 RNM262208:RNX262217 RXI262208:RXT262217 SHE262208:SHP262217 SRA262208:SRL262217 TAW262208:TBH262217 TKS262208:TLD262217 TUO262208:TUZ262217 UEK262208:UEV262217 UOG262208:UOR262217 UYC262208:UYN262217 VHY262208:VIJ262217 VRU262208:VSF262217 WBQ262208:WCB262217 WLM262208:WLX262217 WVI262208:WVT262217 A327744:L327753 IW327744:JH327753 SS327744:TD327753 ACO327744:ACZ327753 AMK327744:AMV327753 AWG327744:AWR327753 BGC327744:BGN327753 BPY327744:BQJ327753 BZU327744:CAF327753 CJQ327744:CKB327753 CTM327744:CTX327753 DDI327744:DDT327753 DNE327744:DNP327753 DXA327744:DXL327753 EGW327744:EHH327753 EQS327744:ERD327753 FAO327744:FAZ327753 FKK327744:FKV327753 FUG327744:FUR327753 GEC327744:GEN327753 GNY327744:GOJ327753 GXU327744:GYF327753 HHQ327744:HIB327753 HRM327744:HRX327753 IBI327744:IBT327753 ILE327744:ILP327753 IVA327744:IVL327753 JEW327744:JFH327753 JOS327744:JPD327753 JYO327744:JYZ327753 KIK327744:KIV327753 KSG327744:KSR327753 LCC327744:LCN327753 LLY327744:LMJ327753 LVU327744:LWF327753 MFQ327744:MGB327753 MPM327744:MPX327753 MZI327744:MZT327753 NJE327744:NJP327753 NTA327744:NTL327753 OCW327744:ODH327753 OMS327744:OND327753 OWO327744:OWZ327753 PGK327744:PGV327753 PQG327744:PQR327753 QAC327744:QAN327753 QJY327744:QKJ327753 QTU327744:QUF327753 RDQ327744:REB327753 RNM327744:RNX327753 RXI327744:RXT327753 SHE327744:SHP327753 SRA327744:SRL327753 TAW327744:TBH327753 TKS327744:TLD327753 TUO327744:TUZ327753 UEK327744:UEV327753 UOG327744:UOR327753 UYC327744:UYN327753 VHY327744:VIJ327753 VRU327744:VSF327753 WBQ327744:WCB327753 WLM327744:WLX327753 WVI327744:WVT327753 A393280:L393289 IW393280:JH393289 SS393280:TD393289 ACO393280:ACZ393289 AMK393280:AMV393289 AWG393280:AWR393289 BGC393280:BGN393289 BPY393280:BQJ393289 BZU393280:CAF393289 CJQ393280:CKB393289 CTM393280:CTX393289 DDI393280:DDT393289 DNE393280:DNP393289 DXA393280:DXL393289 EGW393280:EHH393289 EQS393280:ERD393289 FAO393280:FAZ393289 FKK393280:FKV393289 FUG393280:FUR393289 GEC393280:GEN393289 GNY393280:GOJ393289 GXU393280:GYF393289 HHQ393280:HIB393289 HRM393280:HRX393289 IBI393280:IBT393289 ILE393280:ILP393289 IVA393280:IVL393289 JEW393280:JFH393289 JOS393280:JPD393289 JYO393280:JYZ393289 KIK393280:KIV393289 KSG393280:KSR393289 LCC393280:LCN393289 LLY393280:LMJ393289 LVU393280:LWF393289 MFQ393280:MGB393289 MPM393280:MPX393289 MZI393280:MZT393289 NJE393280:NJP393289 NTA393280:NTL393289 OCW393280:ODH393289 OMS393280:OND393289 OWO393280:OWZ393289 PGK393280:PGV393289 PQG393280:PQR393289 QAC393280:QAN393289 QJY393280:QKJ393289 QTU393280:QUF393289 RDQ393280:REB393289 RNM393280:RNX393289 RXI393280:RXT393289 SHE393280:SHP393289 SRA393280:SRL393289 TAW393280:TBH393289 TKS393280:TLD393289 TUO393280:TUZ393289 UEK393280:UEV393289 UOG393280:UOR393289 UYC393280:UYN393289 VHY393280:VIJ393289 VRU393280:VSF393289 WBQ393280:WCB393289 WLM393280:WLX393289 WVI393280:WVT393289 A458816:L458825 IW458816:JH458825 SS458816:TD458825 ACO458816:ACZ458825 AMK458816:AMV458825 AWG458816:AWR458825 BGC458816:BGN458825 BPY458816:BQJ458825 BZU458816:CAF458825 CJQ458816:CKB458825 CTM458816:CTX458825 DDI458816:DDT458825 DNE458816:DNP458825 DXA458816:DXL458825 EGW458816:EHH458825 EQS458816:ERD458825 FAO458816:FAZ458825 FKK458816:FKV458825 FUG458816:FUR458825 GEC458816:GEN458825 GNY458816:GOJ458825 GXU458816:GYF458825 HHQ458816:HIB458825 HRM458816:HRX458825 IBI458816:IBT458825 ILE458816:ILP458825 IVA458816:IVL458825 JEW458816:JFH458825 JOS458816:JPD458825 JYO458816:JYZ458825 KIK458816:KIV458825 KSG458816:KSR458825 LCC458816:LCN458825 LLY458816:LMJ458825 LVU458816:LWF458825 MFQ458816:MGB458825 MPM458816:MPX458825 MZI458816:MZT458825 NJE458816:NJP458825 NTA458816:NTL458825 OCW458816:ODH458825 OMS458816:OND458825 OWO458816:OWZ458825 PGK458816:PGV458825 PQG458816:PQR458825 QAC458816:QAN458825 QJY458816:QKJ458825 QTU458816:QUF458825 RDQ458816:REB458825 RNM458816:RNX458825 RXI458816:RXT458825 SHE458816:SHP458825 SRA458816:SRL458825 TAW458816:TBH458825 TKS458816:TLD458825 TUO458816:TUZ458825 UEK458816:UEV458825 UOG458816:UOR458825 UYC458816:UYN458825 VHY458816:VIJ458825 VRU458816:VSF458825 WBQ458816:WCB458825 WLM458816:WLX458825 WVI458816:WVT458825 A524352:L524361 IW524352:JH524361 SS524352:TD524361 ACO524352:ACZ524361 AMK524352:AMV524361 AWG524352:AWR524361 BGC524352:BGN524361 BPY524352:BQJ524361 BZU524352:CAF524361 CJQ524352:CKB524361 CTM524352:CTX524361 DDI524352:DDT524361 DNE524352:DNP524361 DXA524352:DXL524361 EGW524352:EHH524361 EQS524352:ERD524361 FAO524352:FAZ524361 FKK524352:FKV524361 FUG524352:FUR524361 GEC524352:GEN524361 GNY524352:GOJ524361 GXU524352:GYF524361 HHQ524352:HIB524361 HRM524352:HRX524361 IBI524352:IBT524361 ILE524352:ILP524361 IVA524352:IVL524361 JEW524352:JFH524361 JOS524352:JPD524361 JYO524352:JYZ524361 KIK524352:KIV524361 KSG524352:KSR524361 LCC524352:LCN524361 LLY524352:LMJ524361 LVU524352:LWF524361 MFQ524352:MGB524361 MPM524352:MPX524361 MZI524352:MZT524361 NJE524352:NJP524361 NTA524352:NTL524361 OCW524352:ODH524361 OMS524352:OND524361 OWO524352:OWZ524361 PGK524352:PGV524361 PQG524352:PQR524361 QAC524352:QAN524361 QJY524352:QKJ524361 QTU524352:QUF524361 RDQ524352:REB524361 RNM524352:RNX524361 RXI524352:RXT524361 SHE524352:SHP524361 SRA524352:SRL524361 TAW524352:TBH524361 TKS524352:TLD524361 TUO524352:TUZ524361 UEK524352:UEV524361 UOG524352:UOR524361 UYC524352:UYN524361 VHY524352:VIJ524361 VRU524352:VSF524361 WBQ524352:WCB524361 WLM524352:WLX524361 WVI524352:WVT524361 A589888:L589897 IW589888:JH589897 SS589888:TD589897 ACO589888:ACZ589897 AMK589888:AMV589897 AWG589888:AWR589897 BGC589888:BGN589897 BPY589888:BQJ589897 BZU589888:CAF589897 CJQ589888:CKB589897 CTM589888:CTX589897 DDI589888:DDT589897 DNE589888:DNP589897 DXA589888:DXL589897 EGW589888:EHH589897 EQS589888:ERD589897 FAO589888:FAZ589897 FKK589888:FKV589897 FUG589888:FUR589897 GEC589888:GEN589897 GNY589888:GOJ589897 GXU589888:GYF589897 HHQ589888:HIB589897 HRM589888:HRX589897 IBI589888:IBT589897 ILE589888:ILP589897 IVA589888:IVL589897 JEW589888:JFH589897 JOS589888:JPD589897 JYO589888:JYZ589897 KIK589888:KIV589897 KSG589888:KSR589897 LCC589888:LCN589897 LLY589888:LMJ589897 LVU589888:LWF589897 MFQ589888:MGB589897 MPM589888:MPX589897 MZI589888:MZT589897 NJE589888:NJP589897 NTA589888:NTL589897 OCW589888:ODH589897 OMS589888:OND589897 OWO589888:OWZ589897 PGK589888:PGV589897 PQG589888:PQR589897 QAC589888:QAN589897 QJY589888:QKJ589897 QTU589888:QUF589897 RDQ589888:REB589897 RNM589888:RNX589897 RXI589888:RXT589897 SHE589888:SHP589897 SRA589888:SRL589897 TAW589888:TBH589897 TKS589888:TLD589897 TUO589888:TUZ589897 UEK589888:UEV589897 UOG589888:UOR589897 UYC589888:UYN589897 VHY589888:VIJ589897 VRU589888:VSF589897 WBQ589888:WCB589897 WLM589888:WLX589897 WVI589888:WVT589897 A655424:L655433 IW655424:JH655433 SS655424:TD655433 ACO655424:ACZ655433 AMK655424:AMV655433 AWG655424:AWR655433 BGC655424:BGN655433 BPY655424:BQJ655433 BZU655424:CAF655433 CJQ655424:CKB655433 CTM655424:CTX655433 DDI655424:DDT655433 DNE655424:DNP655433 DXA655424:DXL655433 EGW655424:EHH655433 EQS655424:ERD655433 FAO655424:FAZ655433 FKK655424:FKV655433 FUG655424:FUR655433 GEC655424:GEN655433 GNY655424:GOJ655433 GXU655424:GYF655433 HHQ655424:HIB655433 HRM655424:HRX655433 IBI655424:IBT655433 ILE655424:ILP655433 IVA655424:IVL655433 JEW655424:JFH655433 JOS655424:JPD655433 JYO655424:JYZ655433 KIK655424:KIV655433 KSG655424:KSR655433 LCC655424:LCN655433 LLY655424:LMJ655433 LVU655424:LWF655433 MFQ655424:MGB655433 MPM655424:MPX655433 MZI655424:MZT655433 NJE655424:NJP655433 NTA655424:NTL655433 OCW655424:ODH655433 OMS655424:OND655433 OWO655424:OWZ655433 PGK655424:PGV655433 PQG655424:PQR655433 QAC655424:QAN655433 QJY655424:QKJ655433 QTU655424:QUF655433 RDQ655424:REB655433 RNM655424:RNX655433 RXI655424:RXT655433 SHE655424:SHP655433 SRA655424:SRL655433 TAW655424:TBH655433 TKS655424:TLD655433 TUO655424:TUZ655433 UEK655424:UEV655433 UOG655424:UOR655433 UYC655424:UYN655433 VHY655424:VIJ655433 VRU655424:VSF655433 WBQ655424:WCB655433 WLM655424:WLX655433 WVI655424:WVT655433 A720960:L720969 IW720960:JH720969 SS720960:TD720969 ACO720960:ACZ720969 AMK720960:AMV720969 AWG720960:AWR720969 BGC720960:BGN720969 BPY720960:BQJ720969 BZU720960:CAF720969 CJQ720960:CKB720969 CTM720960:CTX720969 DDI720960:DDT720969 DNE720960:DNP720969 DXA720960:DXL720969 EGW720960:EHH720969 EQS720960:ERD720969 FAO720960:FAZ720969 FKK720960:FKV720969 FUG720960:FUR720969 GEC720960:GEN720969 GNY720960:GOJ720969 GXU720960:GYF720969 HHQ720960:HIB720969 HRM720960:HRX720969 IBI720960:IBT720969 ILE720960:ILP720969 IVA720960:IVL720969 JEW720960:JFH720969 JOS720960:JPD720969 JYO720960:JYZ720969 KIK720960:KIV720969 KSG720960:KSR720969 LCC720960:LCN720969 LLY720960:LMJ720969 LVU720960:LWF720969 MFQ720960:MGB720969 MPM720960:MPX720969 MZI720960:MZT720969 NJE720960:NJP720969 NTA720960:NTL720969 OCW720960:ODH720969 OMS720960:OND720969 OWO720960:OWZ720969 PGK720960:PGV720969 PQG720960:PQR720969 QAC720960:QAN720969 QJY720960:QKJ720969 QTU720960:QUF720969 RDQ720960:REB720969 RNM720960:RNX720969 RXI720960:RXT720969 SHE720960:SHP720969 SRA720960:SRL720969 TAW720960:TBH720969 TKS720960:TLD720969 TUO720960:TUZ720969 UEK720960:UEV720969 UOG720960:UOR720969 UYC720960:UYN720969 VHY720960:VIJ720969 VRU720960:VSF720969 WBQ720960:WCB720969 WLM720960:WLX720969 WVI720960:WVT720969 A786496:L786505 IW786496:JH786505 SS786496:TD786505 ACO786496:ACZ786505 AMK786496:AMV786505 AWG786496:AWR786505 BGC786496:BGN786505 BPY786496:BQJ786505 BZU786496:CAF786505 CJQ786496:CKB786505 CTM786496:CTX786505 DDI786496:DDT786505 DNE786496:DNP786505 DXA786496:DXL786505 EGW786496:EHH786505 EQS786496:ERD786505 FAO786496:FAZ786505 FKK786496:FKV786505 FUG786496:FUR786505 GEC786496:GEN786505 GNY786496:GOJ786505 GXU786496:GYF786505 HHQ786496:HIB786505 HRM786496:HRX786505 IBI786496:IBT786505 ILE786496:ILP786505 IVA786496:IVL786505 JEW786496:JFH786505 JOS786496:JPD786505 JYO786496:JYZ786505 KIK786496:KIV786505 KSG786496:KSR786505 LCC786496:LCN786505 LLY786496:LMJ786505 LVU786496:LWF786505 MFQ786496:MGB786505 MPM786496:MPX786505 MZI786496:MZT786505 NJE786496:NJP786505 NTA786496:NTL786505 OCW786496:ODH786505 OMS786496:OND786505 OWO786496:OWZ786505 PGK786496:PGV786505 PQG786496:PQR786505 QAC786496:QAN786505 QJY786496:QKJ786505 QTU786496:QUF786505 RDQ786496:REB786505 RNM786496:RNX786505 RXI786496:RXT786505 SHE786496:SHP786505 SRA786496:SRL786505 TAW786496:TBH786505 TKS786496:TLD786505 TUO786496:TUZ786505 UEK786496:UEV786505 UOG786496:UOR786505 UYC786496:UYN786505 VHY786496:VIJ786505 VRU786496:VSF786505 WBQ786496:WCB786505 WLM786496:WLX786505 WVI786496:WVT786505 A852032:L852041 IW852032:JH852041 SS852032:TD852041 ACO852032:ACZ852041 AMK852032:AMV852041 AWG852032:AWR852041 BGC852032:BGN852041 BPY852032:BQJ852041 BZU852032:CAF852041 CJQ852032:CKB852041 CTM852032:CTX852041 DDI852032:DDT852041 DNE852032:DNP852041 DXA852032:DXL852041 EGW852032:EHH852041 EQS852032:ERD852041 FAO852032:FAZ852041 FKK852032:FKV852041 FUG852032:FUR852041 GEC852032:GEN852041 GNY852032:GOJ852041 GXU852032:GYF852041 HHQ852032:HIB852041 HRM852032:HRX852041 IBI852032:IBT852041 ILE852032:ILP852041 IVA852032:IVL852041 JEW852032:JFH852041 JOS852032:JPD852041 JYO852032:JYZ852041 KIK852032:KIV852041 KSG852032:KSR852041 LCC852032:LCN852041 LLY852032:LMJ852041 LVU852032:LWF852041 MFQ852032:MGB852041 MPM852032:MPX852041 MZI852032:MZT852041 NJE852032:NJP852041 NTA852032:NTL852041 OCW852032:ODH852041 OMS852032:OND852041 OWO852032:OWZ852041 PGK852032:PGV852041 PQG852032:PQR852041 QAC852032:QAN852041 QJY852032:QKJ852041 QTU852032:QUF852041 RDQ852032:REB852041 RNM852032:RNX852041 RXI852032:RXT852041 SHE852032:SHP852041 SRA852032:SRL852041 TAW852032:TBH852041 TKS852032:TLD852041 TUO852032:TUZ852041 UEK852032:UEV852041 UOG852032:UOR852041 UYC852032:UYN852041 VHY852032:VIJ852041 VRU852032:VSF852041 WBQ852032:WCB852041 WLM852032:WLX852041 WVI852032:WVT852041 A917568:L917577 IW917568:JH917577 SS917568:TD917577 ACO917568:ACZ917577 AMK917568:AMV917577 AWG917568:AWR917577 BGC917568:BGN917577 BPY917568:BQJ917577 BZU917568:CAF917577 CJQ917568:CKB917577 CTM917568:CTX917577 DDI917568:DDT917577 DNE917568:DNP917577 DXA917568:DXL917577 EGW917568:EHH917577 EQS917568:ERD917577 FAO917568:FAZ917577 FKK917568:FKV917577 FUG917568:FUR917577 GEC917568:GEN917577 GNY917568:GOJ917577 GXU917568:GYF917577 HHQ917568:HIB917577 HRM917568:HRX917577 IBI917568:IBT917577 ILE917568:ILP917577 IVA917568:IVL917577 JEW917568:JFH917577 JOS917568:JPD917577 JYO917568:JYZ917577 KIK917568:KIV917577 KSG917568:KSR917577 LCC917568:LCN917577 LLY917568:LMJ917577 LVU917568:LWF917577 MFQ917568:MGB917577 MPM917568:MPX917577 MZI917568:MZT917577 NJE917568:NJP917577 NTA917568:NTL917577 OCW917568:ODH917577 OMS917568:OND917577 OWO917568:OWZ917577 PGK917568:PGV917577 PQG917568:PQR917577 QAC917568:QAN917577 QJY917568:QKJ917577 QTU917568:QUF917577 RDQ917568:REB917577 RNM917568:RNX917577 RXI917568:RXT917577 SHE917568:SHP917577 SRA917568:SRL917577 TAW917568:TBH917577 TKS917568:TLD917577 TUO917568:TUZ917577 UEK917568:UEV917577 UOG917568:UOR917577 UYC917568:UYN917577 VHY917568:VIJ917577 VRU917568:VSF917577 WBQ917568:WCB917577 WLM917568:WLX917577 WVI917568:WVT917577 A983104:L983113 IW983104:JH983113 SS983104:TD983113 ACO983104:ACZ983113 AMK983104:AMV983113 AWG983104:AWR983113 BGC983104:BGN983113 BPY983104:BQJ983113 BZU983104:CAF983113 CJQ983104:CKB983113 CTM983104:CTX983113 DDI983104:DDT983113 DNE983104:DNP983113 DXA983104:DXL983113 EGW983104:EHH983113 EQS983104:ERD983113 FAO983104:FAZ983113 FKK983104:FKV983113 FUG983104:FUR983113 GEC983104:GEN983113 GNY983104:GOJ983113 GXU983104:GYF983113 HHQ983104:HIB983113 HRM983104:HRX983113 IBI983104:IBT983113 ILE983104:ILP983113 IVA983104:IVL983113 JEW983104:JFH983113 JOS983104:JPD983113 JYO983104:JYZ983113 KIK983104:KIV983113 KSG983104:KSR983113 LCC983104:LCN983113 LLY983104:LMJ983113 LVU983104:LWF983113 MFQ983104:MGB983113 MPM983104:MPX983113 MZI983104:MZT983113 NJE983104:NJP983113 NTA983104:NTL983113 OCW983104:ODH983113 OMS983104:OND983113 OWO983104:OWZ983113 PGK983104:PGV983113 PQG983104:PQR983113 QAC983104:QAN983113 QJY983104:QKJ983113 QTU983104:QUF983113 RDQ983104:REB983113 RNM983104:RNX983113 RXI983104:RXT983113 SHE983104:SHP983113 SRA983104:SRL983113 TAW983104:TBH983113 TKS983104:TLD983113 TUO983104:TUZ983113 UEK983104:UEV983113 UOG983104:UOR983113 UYC983104:UYN983113 VHY983104:VIJ983113 VRU983104:VSF983113 WBQ983104:WCB983113 WLM983104:WLX983113 WVI983104:WVT983113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５月(下旬)</v>
      </c>
      <c r="F1" s="13" t="s">
        <v>70</v>
      </c>
      <c r="G1" s="295"/>
      <c r="H1" s="295"/>
      <c r="I1" s="9"/>
      <c r="J1" s="1"/>
      <c r="K1" s="1"/>
      <c r="L1" s="9"/>
    </row>
    <row r="2" spans="1:12" s="58" customFormat="1" x14ac:dyDescent="0.4">
      <c r="A2" s="845"/>
      <c r="B2" s="850" t="s">
        <v>149</v>
      </c>
      <c r="C2" s="850"/>
      <c r="D2" s="850"/>
      <c r="E2" s="839"/>
      <c r="F2" s="849" t="s">
        <v>148</v>
      </c>
      <c r="G2" s="850"/>
      <c r="H2" s="850"/>
      <c r="I2" s="839"/>
      <c r="J2" s="849" t="s">
        <v>147</v>
      </c>
      <c r="K2" s="850"/>
      <c r="L2" s="839"/>
    </row>
    <row r="3" spans="1:12" s="58" customFormat="1" x14ac:dyDescent="0.4">
      <c r="A3" s="845"/>
      <c r="B3" s="841"/>
      <c r="C3" s="841"/>
      <c r="D3" s="841"/>
      <c r="E3" s="842"/>
      <c r="F3" s="840"/>
      <c r="G3" s="841"/>
      <c r="H3" s="841"/>
      <c r="I3" s="842"/>
      <c r="J3" s="840"/>
      <c r="K3" s="841"/>
      <c r="L3" s="842"/>
    </row>
    <row r="4" spans="1:12" s="58" customFormat="1" x14ac:dyDescent="0.4">
      <c r="A4" s="845"/>
      <c r="B4" s="846" t="s">
        <v>213</v>
      </c>
      <c r="C4" s="847" t="s">
        <v>212</v>
      </c>
      <c r="D4" s="845" t="s">
        <v>144</v>
      </c>
      <c r="E4" s="845"/>
      <c r="F4" s="836" t="s">
        <v>213</v>
      </c>
      <c r="G4" s="836" t="s">
        <v>212</v>
      </c>
      <c r="H4" s="845" t="s">
        <v>144</v>
      </c>
      <c r="I4" s="845"/>
      <c r="J4" s="836" t="s">
        <v>213</v>
      </c>
      <c r="K4" s="836" t="s">
        <v>212</v>
      </c>
      <c r="L4" s="843" t="s">
        <v>142</v>
      </c>
    </row>
    <row r="5" spans="1:12" s="128" customFormat="1" x14ac:dyDescent="0.4">
      <c r="A5" s="845"/>
      <c r="B5" s="846"/>
      <c r="C5" s="848"/>
      <c r="D5" s="129" t="s">
        <v>143</v>
      </c>
      <c r="E5" s="199" t="s">
        <v>142</v>
      </c>
      <c r="F5" s="836"/>
      <c r="G5" s="836"/>
      <c r="H5" s="129" t="s">
        <v>143</v>
      </c>
      <c r="I5" s="129" t="s">
        <v>142</v>
      </c>
      <c r="J5" s="836"/>
      <c r="K5" s="836"/>
      <c r="L5" s="844"/>
    </row>
    <row r="6" spans="1:12" s="60" customFormat="1" x14ac:dyDescent="0.4">
      <c r="A6" s="301" t="s">
        <v>141</v>
      </c>
      <c r="B6" s="299">
        <v>128117</v>
      </c>
      <c r="C6" s="299">
        <v>125585</v>
      </c>
      <c r="D6" s="297">
        <v>1.0201616435083807</v>
      </c>
      <c r="E6" s="298">
        <v>2532</v>
      </c>
      <c r="F6" s="299">
        <v>218862</v>
      </c>
      <c r="G6" s="299">
        <v>218092</v>
      </c>
      <c r="H6" s="297">
        <v>1.0035306201052767</v>
      </c>
      <c r="I6" s="298">
        <v>770</v>
      </c>
      <c r="J6" s="297">
        <v>0.58537800074933066</v>
      </c>
      <c r="K6" s="297">
        <v>0.57583496872879336</v>
      </c>
      <c r="L6" s="296">
        <v>9.5430320205373009E-3</v>
      </c>
    </row>
    <row r="7" spans="1:12" s="60" customFormat="1" x14ac:dyDescent="0.4">
      <c r="A7" s="119" t="s">
        <v>140</v>
      </c>
      <c r="B7" s="198">
        <v>55268</v>
      </c>
      <c r="C7" s="117">
        <v>55432</v>
      </c>
      <c r="D7" s="115">
        <v>0.99704142011834318</v>
      </c>
      <c r="E7" s="116">
        <v>-164</v>
      </c>
      <c r="F7" s="117">
        <v>93509</v>
      </c>
      <c r="G7" s="117">
        <v>96406</v>
      </c>
      <c r="H7" s="115">
        <v>0.96995000311183954</v>
      </c>
      <c r="I7" s="197">
        <v>-2897</v>
      </c>
      <c r="J7" s="115">
        <v>0.59104471227368494</v>
      </c>
      <c r="K7" s="115">
        <v>0.57498495944235839</v>
      </c>
      <c r="L7" s="114">
        <v>1.6059752831326546E-2</v>
      </c>
    </row>
    <row r="8" spans="1:12" x14ac:dyDescent="0.4">
      <c r="A8" s="85" t="s">
        <v>139</v>
      </c>
      <c r="B8" s="193">
        <v>32405</v>
      </c>
      <c r="C8" s="84">
        <v>37844</v>
      </c>
      <c r="D8" s="82">
        <v>0.85627840608815131</v>
      </c>
      <c r="E8" s="192">
        <v>-5439</v>
      </c>
      <c r="F8" s="84">
        <v>60505</v>
      </c>
      <c r="G8" s="84">
        <v>68353</v>
      </c>
      <c r="H8" s="82">
        <v>0.88518426404108086</v>
      </c>
      <c r="I8" s="192">
        <v>-7848</v>
      </c>
      <c r="J8" s="82">
        <v>0.53557557226675478</v>
      </c>
      <c r="K8" s="82">
        <v>0.55365528945327935</v>
      </c>
      <c r="L8" s="81">
        <v>-1.8079717186524569E-2</v>
      </c>
    </row>
    <row r="9" spans="1:12" x14ac:dyDescent="0.4">
      <c r="A9" s="73" t="s">
        <v>107</v>
      </c>
      <c r="B9" s="188">
        <v>26156</v>
      </c>
      <c r="C9" s="188">
        <v>26198</v>
      </c>
      <c r="D9" s="98">
        <v>0.99839682418505227</v>
      </c>
      <c r="E9" s="107">
        <v>-42</v>
      </c>
      <c r="F9" s="105">
        <v>53487</v>
      </c>
      <c r="G9" s="105">
        <v>54977</v>
      </c>
      <c r="H9" s="98">
        <v>0.97289775724393834</v>
      </c>
      <c r="I9" s="107">
        <v>-1490</v>
      </c>
      <c r="J9" s="98">
        <v>0.48901602258492716</v>
      </c>
      <c r="K9" s="98">
        <v>0.47652654746530365</v>
      </c>
      <c r="L9" s="120">
        <v>1.2489475119623505E-2</v>
      </c>
    </row>
    <row r="10" spans="1:12" x14ac:dyDescent="0.4">
      <c r="A10" s="74" t="s">
        <v>138</v>
      </c>
      <c r="B10" s="188">
        <v>5403</v>
      </c>
      <c r="C10" s="188">
        <v>5269</v>
      </c>
      <c r="D10" s="69">
        <v>1.0254317707344847</v>
      </c>
      <c r="E10" s="102">
        <v>134</v>
      </c>
      <c r="F10" s="105">
        <v>5500</v>
      </c>
      <c r="G10" s="105">
        <v>5500</v>
      </c>
      <c r="H10" s="69">
        <v>1</v>
      </c>
      <c r="I10" s="102">
        <v>0</v>
      </c>
      <c r="J10" s="69">
        <v>0.98236363636363633</v>
      </c>
      <c r="K10" s="69">
        <v>0.95799999999999996</v>
      </c>
      <c r="L10" s="68">
        <v>2.4363636363636365E-2</v>
      </c>
    </row>
    <row r="11" spans="1:12" x14ac:dyDescent="0.4">
      <c r="A11" s="74" t="s">
        <v>105</v>
      </c>
      <c r="B11" s="188">
        <v>0</v>
      </c>
      <c r="C11" s="188">
        <v>5479</v>
      </c>
      <c r="D11" s="69">
        <v>0</v>
      </c>
      <c r="E11" s="102">
        <v>-5479</v>
      </c>
      <c r="F11" s="105">
        <v>0</v>
      </c>
      <c r="G11" s="105">
        <v>6358</v>
      </c>
      <c r="H11" s="69">
        <v>0</v>
      </c>
      <c r="I11" s="102">
        <v>-6358</v>
      </c>
      <c r="J11" s="69" t="e">
        <v>#DIV/0!</v>
      </c>
      <c r="K11" s="69">
        <v>0.86174897766593272</v>
      </c>
      <c r="L11" s="68" t="e">
        <v>#DIV/0!</v>
      </c>
    </row>
    <row r="12" spans="1:12" x14ac:dyDescent="0.4">
      <c r="A12" s="74" t="s">
        <v>102</v>
      </c>
      <c r="B12" s="188">
        <v>0</v>
      </c>
      <c r="C12" s="188">
        <v>0</v>
      </c>
      <c r="D12" s="69" t="e">
        <v>#DIV/0!</v>
      </c>
      <c r="E12" s="102">
        <v>0</v>
      </c>
      <c r="F12" s="105">
        <v>0</v>
      </c>
      <c r="G12" s="105">
        <v>0</v>
      </c>
      <c r="H12" s="69" t="e">
        <v>#DIV/0!</v>
      </c>
      <c r="I12" s="102">
        <v>0</v>
      </c>
      <c r="J12" s="69" t="e">
        <v>#DIV/0!</v>
      </c>
      <c r="K12" s="69" t="e">
        <v>#DIV/0!</v>
      </c>
      <c r="L12" s="68" t="e">
        <v>#DIV/0!</v>
      </c>
    </row>
    <row r="13" spans="1:12" x14ac:dyDescent="0.4">
      <c r="A13" s="74" t="s">
        <v>103</v>
      </c>
      <c r="B13" s="188">
        <v>0</v>
      </c>
      <c r="C13" s="188">
        <v>0</v>
      </c>
      <c r="D13" s="69" t="e">
        <v>#DIV/0!</v>
      </c>
      <c r="E13" s="102">
        <v>0</v>
      </c>
      <c r="F13" s="105">
        <v>0</v>
      </c>
      <c r="G13" s="105">
        <v>0</v>
      </c>
      <c r="H13" s="69" t="e">
        <v>#DIV/0!</v>
      </c>
      <c r="I13" s="102">
        <v>0</v>
      </c>
      <c r="J13" s="69" t="e">
        <v>#DIV/0!</v>
      </c>
      <c r="K13" s="69" t="e">
        <v>#DIV/0!</v>
      </c>
      <c r="L13" s="68" t="e">
        <v>#DIV/0!</v>
      </c>
    </row>
    <row r="14" spans="1:12" x14ac:dyDescent="0.4">
      <c r="A14" s="80" t="s">
        <v>136</v>
      </c>
      <c r="B14" s="190">
        <v>846</v>
      </c>
      <c r="C14" s="188">
        <v>898</v>
      </c>
      <c r="D14" s="89">
        <v>0.94209354120267264</v>
      </c>
      <c r="E14" s="109">
        <v>-52</v>
      </c>
      <c r="F14" s="139">
        <v>1518</v>
      </c>
      <c r="G14" s="139">
        <v>1518</v>
      </c>
      <c r="H14" s="89">
        <v>1</v>
      </c>
      <c r="I14" s="109">
        <v>0</v>
      </c>
      <c r="J14" s="89">
        <v>0.55731225296442688</v>
      </c>
      <c r="K14" s="89">
        <v>0.59156785243741761</v>
      </c>
      <c r="L14" s="88">
        <v>-3.4255599472990728E-2</v>
      </c>
    </row>
    <row r="15" spans="1:12" x14ac:dyDescent="0.4">
      <c r="A15" s="74" t="s">
        <v>135</v>
      </c>
      <c r="B15" s="186">
        <v>0</v>
      </c>
      <c r="C15" s="188">
        <v>0</v>
      </c>
      <c r="D15" s="69" t="e">
        <v>#DIV/0!</v>
      </c>
      <c r="E15" s="102">
        <v>0</v>
      </c>
      <c r="F15" s="71">
        <v>0</v>
      </c>
      <c r="G15" s="71">
        <v>0</v>
      </c>
      <c r="H15" s="69" t="e">
        <v>#DIV/0!</v>
      </c>
      <c r="I15" s="102">
        <v>0</v>
      </c>
      <c r="J15" s="69" t="e">
        <v>#DIV/0!</v>
      </c>
      <c r="K15" s="69" t="e">
        <v>#DIV/0!</v>
      </c>
      <c r="L15" s="68" t="e">
        <v>#DIV/0!</v>
      </c>
    </row>
    <row r="16" spans="1:12" s="58" customFormat="1" x14ac:dyDescent="0.4">
      <c r="A16" s="94" t="s">
        <v>134</v>
      </c>
      <c r="B16" s="188">
        <v>0</v>
      </c>
      <c r="C16" s="188">
        <v>0</v>
      </c>
      <c r="D16" s="69" t="e">
        <v>#DIV/0!</v>
      </c>
      <c r="E16" s="102">
        <v>0</v>
      </c>
      <c r="F16" s="105">
        <v>0</v>
      </c>
      <c r="G16" s="105">
        <v>0</v>
      </c>
      <c r="H16" s="69" t="e">
        <v>#DIV/0!</v>
      </c>
      <c r="I16" s="102">
        <v>0</v>
      </c>
      <c r="J16" s="69" t="e">
        <v>#DIV/0!</v>
      </c>
      <c r="K16" s="69" t="e">
        <v>#DIV/0!</v>
      </c>
      <c r="L16" s="68" t="e">
        <v>#DIV/0!</v>
      </c>
    </row>
    <row r="17" spans="1:12" x14ac:dyDescent="0.4">
      <c r="A17" s="94" t="s">
        <v>133</v>
      </c>
      <c r="B17" s="97">
        <v>0</v>
      </c>
      <c r="C17" s="188">
        <v>0</v>
      </c>
      <c r="D17" s="89" t="e">
        <v>#DIV/0!</v>
      </c>
      <c r="E17" s="90">
        <v>0</v>
      </c>
      <c r="F17" s="97">
        <v>0</v>
      </c>
      <c r="G17" s="97">
        <v>0</v>
      </c>
      <c r="H17" s="89" t="e">
        <v>#DIV/0!</v>
      </c>
      <c r="I17" s="109">
        <v>0</v>
      </c>
      <c r="J17" s="89" t="e">
        <v>#DIV/0!</v>
      </c>
      <c r="K17" s="69" t="e">
        <v>#DIV/0!</v>
      </c>
      <c r="L17" s="68" t="e">
        <v>#DIV/0!</v>
      </c>
    </row>
    <row r="18" spans="1:12" x14ac:dyDescent="0.4">
      <c r="A18" s="85" t="s">
        <v>132</v>
      </c>
      <c r="B18" s="193">
        <v>22321</v>
      </c>
      <c r="C18" s="193">
        <v>17117</v>
      </c>
      <c r="D18" s="82">
        <v>1.3040252380674184</v>
      </c>
      <c r="E18" s="192">
        <v>5204</v>
      </c>
      <c r="F18" s="84">
        <v>31975</v>
      </c>
      <c r="G18" s="84">
        <v>27195</v>
      </c>
      <c r="H18" s="82">
        <v>1.1757676043390328</v>
      </c>
      <c r="I18" s="192">
        <v>4780</v>
      </c>
      <c r="J18" s="82">
        <v>0.6980766223612197</v>
      </c>
      <c r="K18" s="82">
        <v>0.62941717227431515</v>
      </c>
      <c r="L18" s="81">
        <v>6.865945008690455E-2</v>
      </c>
    </row>
    <row r="19" spans="1:12" x14ac:dyDescent="0.4">
      <c r="A19" s="73" t="s">
        <v>131</v>
      </c>
      <c r="B19" s="188">
        <v>0</v>
      </c>
      <c r="C19" s="188">
        <v>0</v>
      </c>
      <c r="D19" s="98" t="e">
        <v>#DIV/0!</v>
      </c>
      <c r="E19" s="107">
        <v>0</v>
      </c>
      <c r="F19" s="105">
        <v>0</v>
      </c>
      <c r="G19" s="105">
        <v>0</v>
      </c>
      <c r="H19" s="98" t="e">
        <v>#DIV/0!</v>
      </c>
      <c r="I19" s="107">
        <v>0</v>
      </c>
      <c r="J19" s="98" t="e">
        <v>#DIV/0!</v>
      </c>
      <c r="K19" s="98" t="e">
        <v>#DIV/0!</v>
      </c>
      <c r="L19" s="120" t="e">
        <v>#DIV/0!</v>
      </c>
    </row>
    <row r="20" spans="1:12" x14ac:dyDescent="0.4">
      <c r="A20" s="74" t="s">
        <v>130</v>
      </c>
      <c r="B20" s="188">
        <v>5083</v>
      </c>
      <c r="C20" s="188">
        <v>0</v>
      </c>
      <c r="D20" s="69" t="e">
        <v>#DIV/0!</v>
      </c>
      <c r="E20" s="102">
        <v>5083</v>
      </c>
      <c r="F20" s="105">
        <v>6435</v>
      </c>
      <c r="G20" s="105">
        <v>0</v>
      </c>
      <c r="H20" s="69" t="e">
        <v>#DIV/0!</v>
      </c>
      <c r="I20" s="102">
        <v>6435</v>
      </c>
      <c r="J20" s="69">
        <v>0.78989898989898988</v>
      </c>
      <c r="K20" s="69" t="e">
        <v>#DIV/0!</v>
      </c>
      <c r="L20" s="68" t="e">
        <v>#DIV/0!</v>
      </c>
    </row>
    <row r="21" spans="1:12" x14ac:dyDescent="0.4">
      <c r="A21" s="74" t="s">
        <v>129</v>
      </c>
      <c r="B21" s="188">
        <v>6620</v>
      </c>
      <c r="C21" s="188">
        <v>5655</v>
      </c>
      <c r="D21" s="69">
        <v>1.1706454465075156</v>
      </c>
      <c r="E21" s="102">
        <v>965</v>
      </c>
      <c r="F21" s="105">
        <v>9625</v>
      </c>
      <c r="G21" s="105">
        <v>9570</v>
      </c>
      <c r="H21" s="69">
        <v>1.0057471264367817</v>
      </c>
      <c r="I21" s="102">
        <v>55</v>
      </c>
      <c r="J21" s="69">
        <v>0.68779220779220784</v>
      </c>
      <c r="K21" s="69">
        <v>0.59090909090909094</v>
      </c>
      <c r="L21" s="68">
        <v>9.6883116883116904E-2</v>
      </c>
    </row>
    <row r="22" spans="1:12" x14ac:dyDescent="0.4">
      <c r="A22" s="74" t="s">
        <v>128</v>
      </c>
      <c r="B22" s="188">
        <v>1967</v>
      </c>
      <c r="C22" s="188">
        <v>1621</v>
      </c>
      <c r="D22" s="69">
        <v>1.2134484885872918</v>
      </c>
      <c r="E22" s="102">
        <v>346</v>
      </c>
      <c r="F22" s="105">
        <v>3045</v>
      </c>
      <c r="G22" s="105">
        <v>3275</v>
      </c>
      <c r="H22" s="69">
        <v>0.92977099236641225</v>
      </c>
      <c r="I22" s="102">
        <v>-230</v>
      </c>
      <c r="J22" s="69">
        <v>0.64597701149425291</v>
      </c>
      <c r="K22" s="69">
        <v>0.4949618320610687</v>
      </c>
      <c r="L22" s="68">
        <v>0.15101517943318421</v>
      </c>
    </row>
    <row r="23" spans="1:12" x14ac:dyDescent="0.4">
      <c r="A23" s="74" t="s">
        <v>127</v>
      </c>
      <c r="B23" s="188">
        <v>1146</v>
      </c>
      <c r="C23" s="188">
        <v>950</v>
      </c>
      <c r="D23" s="89">
        <v>1.2063157894736842</v>
      </c>
      <c r="E23" s="109">
        <v>196</v>
      </c>
      <c r="F23" s="105">
        <v>1650</v>
      </c>
      <c r="G23" s="105">
        <v>1645</v>
      </c>
      <c r="H23" s="89">
        <v>1.0030395136778116</v>
      </c>
      <c r="I23" s="109">
        <v>5</v>
      </c>
      <c r="J23" s="89">
        <v>0.69454545454545458</v>
      </c>
      <c r="K23" s="89">
        <v>0.57750759878419455</v>
      </c>
      <c r="L23" s="88">
        <v>0.11703785576126002</v>
      </c>
    </row>
    <row r="24" spans="1:12" x14ac:dyDescent="0.4">
      <c r="A24" s="94" t="s">
        <v>126</v>
      </c>
      <c r="B24" s="188">
        <v>0</v>
      </c>
      <c r="C24" s="188">
        <v>0</v>
      </c>
      <c r="D24" s="69" t="e">
        <v>#DIV/0!</v>
      </c>
      <c r="E24" s="102">
        <v>0</v>
      </c>
      <c r="F24" s="105">
        <v>0</v>
      </c>
      <c r="G24" s="105">
        <v>0</v>
      </c>
      <c r="H24" s="69" t="e">
        <v>#DIV/0!</v>
      </c>
      <c r="I24" s="102">
        <v>0</v>
      </c>
      <c r="J24" s="69" t="e">
        <v>#DIV/0!</v>
      </c>
      <c r="K24" s="69" t="e">
        <v>#DIV/0!</v>
      </c>
      <c r="L24" s="68" t="e">
        <v>#DIV/0!</v>
      </c>
    </row>
    <row r="25" spans="1:12" x14ac:dyDescent="0.4">
      <c r="A25" s="94" t="s">
        <v>125</v>
      </c>
      <c r="B25" s="188">
        <v>786</v>
      </c>
      <c r="C25" s="188">
        <v>800</v>
      </c>
      <c r="D25" s="69">
        <v>0.98250000000000004</v>
      </c>
      <c r="E25" s="102">
        <v>-14</v>
      </c>
      <c r="F25" s="105">
        <v>1595</v>
      </c>
      <c r="G25" s="105">
        <v>1630</v>
      </c>
      <c r="H25" s="69">
        <v>0.9785276073619632</v>
      </c>
      <c r="I25" s="102">
        <v>-35</v>
      </c>
      <c r="J25" s="69">
        <v>0.49278996865203761</v>
      </c>
      <c r="K25" s="69">
        <v>0.49079754601226994</v>
      </c>
      <c r="L25" s="68">
        <v>1.992422639767677E-3</v>
      </c>
    </row>
    <row r="26" spans="1:12" s="58" customFormat="1" x14ac:dyDescent="0.4">
      <c r="A26" s="94" t="s">
        <v>124</v>
      </c>
      <c r="B26" s="188">
        <v>0</v>
      </c>
      <c r="C26" s="188">
        <v>0</v>
      </c>
      <c r="D26" s="69" t="e">
        <v>#DIV/0!</v>
      </c>
      <c r="E26" s="70">
        <v>0</v>
      </c>
      <c r="F26" s="105">
        <v>0</v>
      </c>
      <c r="G26" s="105">
        <v>0</v>
      </c>
      <c r="H26" s="69" t="e">
        <v>#DIV/0!</v>
      </c>
      <c r="I26" s="70">
        <v>0</v>
      </c>
      <c r="J26" s="69" t="e">
        <v>#DIV/0!</v>
      </c>
      <c r="K26" s="69" t="e">
        <v>#DIV/0!</v>
      </c>
      <c r="L26" s="68" t="e">
        <v>#DIV/0!</v>
      </c>
    </row>
    <row r="27" spans="1:12" x14ac:dyDescent="0.4">
      <c r="A27" s="74" t="s">
        <v>123</v>
      </c>
      <c r="B27" s="188">
        <v>0</v>
      </c>
      <c r="C27" s="188">
        <v>0</v>
      </c>
      <c r="D27" s="69" t="e">
        <v>#DIV/0!</v>
      </c>
      <c r="E27" s="102">
        <v>0</v>
      </c>
      <c r="F27" s="105">
        <v>0</v>
      </c>
      <c r="G27" s="105">
        <v>0</v>
      </c>
      <c r="H27" s="69" t="e">
        <v>#DIV/0!</v>
      </c>
      <c r="I27" s="102">
        <v>0</v>
      </c>
      <c r="J27" s="69" t="e">
        <v>#DIV/0!</v>
      </c>
      <c r="K27" s="69" t="e">
        <v>#DIV/0!</v>
      </c>
      <c r="L27" s="68" t="e">
        <v>#DIV/0!</v>
      </c>
    </row>
    <row r="28" spans="1:12" x14ac:dyDescent="0.4">
      <c r="A28" s="74" t="s">
        <v>122</v>
      </c>
      <c r="B28" s="188">
        <v>0</v>
      </c>
      <c r="C28" s="188">
        <v>0</v>
      </c>
      <c r="D28" s="69" t="e">
        <v>#DIV/0!</v>
      </c>
      <c r="E28" s="102">
        <v>0</v>
      </c>
      <c r="F28" s="105">
        <v>0</v>
      </c>
      <c r="G28" s="105">
        <v>0</v>
      </c>
      <c r="H28" s="69" t="e">
        <v>#DIV/0!</v>
      </c>
      <c r="I28" s="102">
        <v>0</v>
      </c>
      <c r="J28" s="69" t="e">
        <v>#DIV/0!</v>
      </c>
      <c r="K28" s="69" t="e">
        <v>#DIV/0!</v>
      </c>
      <c r="L28" s="68" t="e">
        <v>#DIV/0!</v>
      </c>
    </row>
    <row r="29" spans="1:12" x14ac:dyDescent="0.4">
      <c r="A29" s="74" t="s">
        <v>121</v>
      </c>
      <c r="B29" s="188">
        <v>0</v>
      </c>
      <c r="C29" s="188">
        <v>0</v>
      </c>
      <c r="D29" s="69" t="e">
        <v>#DIV/0!</v>
      </c>
      <c r="E29" s="102">
        <v>0</v>
      </c>
      <c r="F29" s="105">
        <v>0</v>
      </c>
      <c r="G29" s="105">
        <v>0</v>
      </c>
      <c r="H29" s="69" t="e">
        <v>#DIV/0!</v>
      </c>
      <c r="I29" s="102">
        <v>0</v>
      </c>
      <c r="J29" s="69" t="e">
        <v>#DIV/0!</v>
      </c>
      <c r="K29" s="69" t="e">
        <v>#DIV/0!</v>
      </c>
      <c r="L29" s="68" t="e">
        <v>#DIV/0!</v>
      </c>
    </row>
    <row r="30" spans="1:12" x14ac:dyDescent="0.4">
      <c r="A30" s="74" t="s">
        <v>120</v>
      </c>
      <c r="B30" s="188">
        <v>0</v>
      </c>
      <c r="C30" s="188">
        <v>0</v>
      </c>
      <c r="D30" s="89" t="e">
        <v>#DIV/0!</v>
      </c>
      <c r="E30" s="109">
        <v>0</v>
      </c>
      <c r="F30" s="105">
        <v>0</v>
      </c>
      <c r="G30" s="105">
        <v>0</v>
      </c>
      <c r="H30" s="89" t="e">
        <v>#DIV/0!</v>
      </c>
      <c r="I30" s="109">
        <v>0</v>
      </c>
      <c r="J30" s="89" t="e">
        <v>#DIV/0!</v>
      </c>
      <c r="K30" s="89" t="e">
        <v>#DIV/0!</v>
      </c>
      <c r="L30" s="88" t="e">
        <v>#DIV/0!</v>
      </c>
    </row>
    <row r="31" spans="1:12" x14ac:dyDescent="0.4">
      <c r="A31" s="94" t="s">
        <v>119</v>
      </c>
      <c r="B31" s="188">
        <v>0</v>
      </c>
      <c r="C31" s="188">
        <v>0</v>
      </c>
      <c r="D31" s="69" t="e">
        <v>#DIV/0!</v>
      </c>
      <c r="E31" s="102">
        <v>0</v>
      </c>
      <c r="F31" s="105">
        <v>0</v>
      </c>
      <c r="G31" s="105">
        <v>0</v>
      </c>
      <c r="H31" s="69" t="e">
        <v>#DIV/0!</v>
      </c>
      <c r="I31" s="102">
        <v>0</v>
      </c>
      <c r="J31" s="69" t="e">
        <v>#DIV/0!</v>
      </c>
      <c r="K31" s="69" t="e">
        <v>#DIV/0!</v>
      </c>
      <c r="L31" s="68" t="e">
        <v>#DIV/0!</v>
      </c>
    </row>
    <row r="32" spans="1:12" x14ac:dyDescent="0.4">
      <c r="A32" s="74" t="s">
        <v>118</v>
      </c>
      <c r="B32" s="188">
        <v>1287</v>
      </c>
      <c r="C32" s="188">
        <v>2581</v>
      </c>
      <c r="D32" s="69">
        <v>0.49864393645873695</v>
      </c>
      <c r="E32" s="102">
        <v>-1294</v>
      </c>
      <c r="F32" s="105">
        <v>1595</v>
      </c>
      <c r="G32" s="105">
        <v>3205</v>
      </c>
      <c r="H32" s="69">
        <v>0.49765990639625585</v>
      </c>
      <c r="I32" s="102">
        <v>-1610</v>
      </c>
      <c r="J32" s="69">
        <v>0.80689655172413788</v>
      </c>
      <c r="K32" s="69">
        <v>0.80530421216848669</v>
      </c>
      <c r="L32" s="68">
        <v>1.5923395556511899E-3</v>
      </c>
    </row>
    <row r="33" spans="1:12" x14ac:dyDescent="0.4">
      <c r="A33" s="94" t="s">
        <v>117</v>
      </c>
      <c r="B33" s="188">
        <v>0</v>
      </c>
      <c r="C33" s="188">
        <v>0</v>
      </c>
      <c r="D33" s="89" t="e">
        <v>#DIV/0!</v>
      </c>
      <c r="E33" s="109">
        <v>0</v>
      </c>
      <c r="F33" s="105">
        <v>0</v>
      </c>
      <c r="G33" s="105">
        <v>0</v>
      </c>
      <c r="H33" s="89" t="e">
        <v>#DIV/0!</v>
      </c>
      <c r="I33" s="109">
        <v>0</v>
      </c>
      <c r="J33" s="89" t="e">
        <v>#DIV/0!</v>
      </c>
      <c r="K33" s="89" t="e">
        <v>#DIV/0!</v>
      </c>
      <c r="L33" s="88" t="e">
        <v>#DIV/0!</v>
      </c>
    </row>
    <row r="34" spans="1:12" x14ac:dyDescent="0.4">
      <c r="A34" s="94" t="s">
        <v>116</v>
      </c>
      <c r="B34" s="190">
        <v>606</v>
      </c>
      <c r="C34" s="188">
        <v>983</v>
      </c>
      <c r="D34" s="89">
        <v>0.61648016276703965</v>
      </c>
      <c r="E34" s="109">
        <v>-377</v>
      </c>
      <c r="F34" s="105">
        <v>1595</v>
      </c>
      <c r="G34" s="139">
        <v>1595</v>
      </c>
      <c r="H34" s="89">
        <v>1</v>
      </c>
      <c r="I34" s="109">
        <v>0</v>
      </c>
      <c r="J34" s="89">
        <v>0.37993730407523513</v>
      </c>
      <c r="K34" s="89">
        <v>0.61630094043887151</v>
      </c>
      <c r="L34" s="88">
        <v>-0.23636363636363639</v>
      </c>
    </row>
    <row r="35" spans="1:12" x14ac:dyDescent="0.4">
      <c r="A35" s="74" t="s">
        <v>115</v>
      </c>
      <c r="B35" s="186">
        <v>0</v>
      </c>
      <c r="C35" s="188">
        <v>0</v>
      </c>
      <c r="D35" s="69" t="e">
        <v>#DIV/0!</v>
      </c>
      <c r="E35" s="102">
        <v>0</v>
      </c>
      <c r="F35" s="105">
        <v>0</v>
      </c>
      <c r="G35" s="71">
        <v>0</v>
      </c>
      <c r="H35" s="69" t="e">
        <v>#DIV/0!</v>
      </c>
      <c r="I35" s="102">
        <v>0</v>
      </c>
      <c r="J35" s="69" t="e">
        <v>#DIV/0!</v>
      </c>
      <c r="K35" s="69" t="e">
        <v>#DIV/0!</v>
      </c>
      <c r="L35" s="68" t="e">
        <v>#DIV/0!</v>
      </c>
    </row>
    <row r="36" spans="1:12" x14ac:dyDescent="0.4">
      <c r="A36" s="94" t="s">
        <v>114</v>
      </c>
      <c r="B36" s="190">
        <v>0</v>
      </c>
      <c r="C36" s="188">
        <v>0</v>
      </c>
      <c r="D36" s="89" t="e">
        <v>#DIV/0!</v>
      </c>
      <c r="E36" s="109">
        <v>0</v>
      </c>
      <c r="F36" s="139">
        <v>0</v>
      </c>
      <c r="G36" s="139">
        <v>0</v>
      </c>
      <c r="H36" s="89" t="e">
        <v>#DIV/0!</v>
      </c>
      <c r="I36" s="109">
        <v>0</v>
      </c>
      <c r="J36" s="89" t="e">
        <v>#DIV/0!</v>
      </c>
      <c r="K36" s="89" t="e">
        <v>#DIV/0!</v>
      </c>
      <c r="L36" s="88" t="e">
        <v>#DIV/0!</v>
      </c>
    </row>
    <row r="37" spans="1:12" x14ac:dyDescent="0.4">
      <c r="A37" s="67" t="s">
        <v>113</v>
      </c>
      <c r="B37" s="194">
        <v>4826</v>
      </c>
      <c r="C37" s="188">
        <v>4527</v>
      </c>
      <c r="D37" s="63">
        <v>1.0660481555113761</v>
      </c>
      <c r="E37" s="184">
        <v>299</v>
      </c>
      <c r="F37" s="65">
        <v>6435</v>
      </c>
      <c r="G37" s="65">
        <v>6275</v>
      </c>
      <c r="H37" s="63">
        <v>1.0254980079681275</v>
      </c>
      <c r="I37" s="184">
        <v>160</v>
      </c>
      <c r="J37" s="63">
        <v>0.74996114996114993</v>
      </c>
      <c r="K37" s="63">
        <v>0.72143426294820712</v>
      </c>
      <c r="L37" s="62">
        <v>2.8526887012942814E-2</v>
      </c>
    </row>
    <row r="38" spans="1:12" x14ac:dyDescent="0.4">
      <c r="A38" s="85" t="s">
        <v>112</v>
      </c>
      <c r="B38" s="193">
        <v>542</v>
      </c>
      <c r="C38" s="84">
        <v>471</v>
      </c>
      <c r="D38" s="82">
        <v>1.1507430997876857</v>
      </c>
      <c r="E38" s="192">
        <v>71</v>
      </c>
      <c r="F38" s="84">
        <v>1029</v>
      </c>
      <c r="G38" s="84">
        <v>858</v>
      </c>
      <c r="H38" s="82">
        <v>1.1993006993006994</v>
      </c>
      <c r="I38" s="192">
        <v>171</v>
      </c>
      <c r="J38" s="82">
        <v>0.52672497570456756</v>
      </c>
      <c r="K38" s="82">
        <v>0.54895104895104896</v>
      </c>
      <c r="L38" s="81">
        <v>-2.2226073246481404E-2</v>
      </c>
    </row>
    <row r="39" spans="1:12" x14ac:dyDescent="0.4">
      <c r="A39" s="73" t="s">
        <v>111</v>
      </c>
      <c r="B39" s="188">
        <v>321</v>
      </c>
      <c r="C39" s="188">
        <v>277</v>
      </c>
      <c r="D39" s="98">
        <v>1.1588447653429603</v>
      </c>
      <c r="E39" s="107">
        <v>44</v>
      </c>
      <c r="F39" s="105">
        <v>550</v>
      </c>
      <c r="G39" s="105">
        <v>429</v>
      </c>
      <c r="H39" s="98">
        <v>1.2820512820512822</v>
      </c>
      <c r="I39" s="107">
        <v>121</v>
      </c>
      <c r="J39" s="98">
        <v>0.58363636363636362</v>
      </c>
      <c r="K39" s="98">
        <v>0.64568764568764569</v>
      </c>
      <c r="L39" s="120">
        <v>-6.2051282051282075E-2</v>
      </c>
    </row>
    <row r="40" spans="1:12" x14ac:dyDescent="0.4">
      <c r="A40" s="74" t="s">
        <v>110</v>
      </c>
      <c r="B40" s="188">
        <v>221</v>
      </c>
      <c r="C40" s="188">
        <v>194</v>
      </c>
      <c r="D40" s="69">
        <v>1.1391752577319587</v>
      </c>
      <c r="E40" s="102">
        <v>27</v>
      </c>
      <c r="F40" s="105">
        <v>479</v>
      </c>
      <c r="G40" s="105">
        <v>429</v>
      </c>
      <c r="H40" s="69">
        <v>1.1165501165501166</v>
      </c>
      <c r="I40" s="102">
        <v>50</v>
      </c>
      <c r="J40" s="69">
        <v>0.4613778705636743</v>
      </c>
      <c r="K40" s="69">
        <v>0.45221445221445222</v>
      </c>
      <c r="L40" s="68">
        <v>9.1634183492220744E-3</v>
      </c>
    </row>
    <row r="41" spans="1:12" s="118" customFormat="1" x14ac:dyDescent="0.4">
      <c r="A41" s="119" t="s">
        <v>109</v>
      </c>
      <c r="B41" s="117">
        <v>72849</v>
      </c>
      <c r="C41" s="117">
        <v>70153</v>
      </c>
      <c r="D41" s="115">
        <v>1.038430288084615</v>
      </c>
      <c r="E41" s="116">
        <v>2696</v>
      </c>
      <c r="F41" s="117">
        <v>125353</v>
      </c>
      <c r="G41" s="117">
        <v>121686</v>
      </c>
      <c r="H41" s="115">
        <v>1.0301349374619924</v>
      </c>
      <c r="I41" s="116">
        <v>3667</v>
      </c>
      <c r="J41" s="115">
        <v>0.58115083005592205</v>
      </c>
      <c r="K41" s="115">
        <v>0.57650839044754532</v>
      </c>
      <c r="L41" s="114">
        <v>4.6424396083767361E-3</v>
      </c>
    </row>
    <row r="42" spans="1:12" s="118" customFormat="1" x14ac:dyDescent="0.4">
      <c r="A42" s="85" t="s">
        <v>108</v>
      </c>
      <c r="B42" s="117">
        <v>72296</v>
      </c>
      <c r="C42" s="117">
        <v>69237</v>
      </c>
      <c r="D42" s="115">
        <v>1.0441815792134264</v>
      </c>
      <c r="E42" s="197">
        <v>3059</v>
      </c>
      <c r="F42" s="117">
        <v>124099</v>
      </c>
      <c r="G42" s="117">
        <v>119933</v>
      </c>
      <c r="H42" s="115">
        <v>1.0347360609673735</v>
      </c>
      <c r="I42" s="197">
        <v>4166</v>
      </c>
      <c r="J42" s="115">
        <v>0.58256714397376286</v>
      </c>
      <c r="K42" s="115">
        <v>0.57729732433942282</v>
      </c>
      <c r="L42" s="114">
        <v>5.2698196343400339E-3</v>
      </c>
    </row>
    <row r="43" spans="1:12" x14ac:dyDescent="0.4">
      <c r="A43" s="74" t="s">
        <v>107</v>
      </c>
      <c r="B43" s="78">
        <v>21910</v>
      </c>
      <c r="C43" s="78">
        <v>22603</v>
      </c>
      <c r="D43" s="76">
        <v>0.96934035305048005</v>
      </c>
      <c r="E43" s="109">
        <v>-693</v>
      </c>
      <c r="F43" s="78">
        <v>41616</v>
      </c>
      <c r="G43" s="196">
        <v>41621</v>
      </c>
      <c r="H43" s="89">
        <v>0.99987986833569598</v>
      </c>
      <c r="I43" s="102">
        <v>-5</v>
      </c>
      <c r="J43" s="69">
        <v>0.52648019992310646</v>
      </c>
      <c r="K43" s="69">
        <v>0.5430672016530117</v>
      </c>
      <c r="L43" s="68">
        <v>-1.6587001729905237E-2</v>
      </c>
    </row>
    <row r="44" spans="1:12" x14ac:dyDescent="0.4">
      <c r="A44" s="74" t="s">
        <v>106</v>
      </c>
      <c r="B44" s="71">
        <v>5425</v>
      </c>
      <c r="C44" s="71">
        <v>5050</v>
      </c>
      <c r="D44" s="98">
        <v>1.0742574257425743</v>
      </c>
      <c r="E44" s="109">
        <v>375</v>
      </c>
      <c r="F44" s="71">
        <v>5654</v>
      </c>
      <c r="G44" s="186">
        <v>5654</v>
      </c>
      <c r="H44" s="89">
        <v>1</v>
      </c>
      <c r="I44" s="102">
        <v>0</v>
      </c>
      <c r="J44" s="69">
        <v>0.95949770074283691</v>
      </c>
      <c r="K44" s="69">
        <v>0.89317297488503711</v>
      </c>
      <c r="L44" s="68">
        <v>6.6324725857799804E-2</v>
      </c>
    </row>
    <row r="45" spans="1:12" x14ac:dyDescent="0.4">
      <c r="A45" s="94" t="s">
        <v>105</v>
      </c>
      <c r="B45" s="71">
        <v>9251</v>
      </c>
      <c r="C45" s="71">
        <v>9822</v>
      </c>
      <c r="D45" s="98">
        <v>0.94186520057014866</v>
      </c>
      <c r="E45" s="109">
        <v>-571</v>
      </c>
      <c r="F45" s="71">
        <v>12285</v>
      </c>
      <c r="G45" s="190">
        <v>14143</v>
      </c>
      <c r="H45" s="89">
        <v>0.86862758962030684</v>
      </c>
      <c r="I45" s="102">
        <v>-1858</v>
      </c>
      <c r="J45" s="69">
        <v>0.75303215303215298</v>
      </c>
      <c r="K45" s="69">
        <v>0.6944778335572368</v>
      </c>
      <c r="L45" s="68">
        <v>5.8554319474916183E-2</v>
      </c>
    </row>
    <row r="46" spans="1:12" x14ac:dyDescent="0.4">
      <c r="A46" s="94" t="s">
        <v>104</v>
      </c>
      <c r="B46" s="139">
        <v>4383</v>
      </c>
      <c r="C46" s="139">
        <v>4412</v>
      </c>
      <c r="D46" s="98">
        <v>0.993427017225748</v>
      </c>
      <c r="E46" s="109">
        <v>-29</v>
      </c>
      <c r="F46" s="139">
        <v>8816</v>
      </c>
      <c r="G46" s="195">
        <v>8389</v>
      </c>
      <c r="H46" s="89">
        <v>1.0508999880796281</v>
      </c>
      <c r="I46" s="102">
        <v>427</v>
      </c>
      <c r="J46" s="69">
        <v>0.49716424682395643</v>
      </c>
      <c r="K46" s="69">
        <v>0.52592680891643817</v>
      </c>
      <c r="L46" s="68">
        <v>-2.8762562092481736E-2</v>
      </c>
    </row>
    <row r="47" spans="1:12" x14ac:dyDescent="0.4">
      <c r="A47" s="74" t="s">
        <v>103</v>
      </c>
      <c r="B47" s="139">
        <v>5025</v>
      </c>
      <c r="C47" s="139">
        <v>6290</v>
      </c>
      <c r="D47" s="126">
        <v>0.79888712241653415</v>
      </c>
      <c r="E47" s="109">
        <v>-1265</v>
      </c>
      <c r="F47" s="139">
        <v>7232</v>
      </c>
      <c r="G47" s="186">
        <v>10081</v>
      </c>
      <c r="H47" s="89">
        <v>0.71738914790199382</v>
      </c>
      <c r="I47" s="102">
        <v>-2849</v>
      </c>
      <c r="J47" s="69">
        <v>0.69482853982300885</v>
      </c>
      <c r="K47" s="69">
        <v>0.62394603709949414</v>
      </c>
      <c r="L47" s="68">
        <v>7.0882502723514706E-2</v>
      </c>
    </row>
    <row r="48" spans="1:12" x14ac:dyDescent="0.4">
      <c r="A48" s="74" t="s">
        <v>102</v>
      </c>
      <c r="B48" s="71">
        <v>8720</v>
      </c>
      <c r="C48" s="71">
        <v>8666</v>
      </c>
      <c r="D48" s="98">
        <v>1.0062312485575813</v>
      </c>
      <c r="E48" s="109">
        <v>54</v>
      </c>
      <c r="F48" s="71">
        <v>12896</v>
      </c>
      <c r="G48" s="186">
        <v>14709</v>
      </c>
      <c r="H48" s="89">
        <v>0.87674213066829831</v>
      </c>
      <c r="I48" s="102">
        <v>-1813</v>
      </c>
      <c r="J48" s="69">
        <v>0.67617866004962779</v>
      </c>
      <c r="K48" s="69">
        <v>0.58916309742334627</v>
      </c>
      <c r="L48" s="68">
        <v>8.7015562626281517E-2</v>
      </c>
    </row>
    <row r="49" spans="1:12" x14ac:dyDescent="0.4">
      <c r="A49" s="96" t="s">
        <v>101</v>
      </c>
      <c r="B49" s="71">
        <v>1744</v>
      </c>
      <c r="C49" s="71">
        <v>1624</v>
      </c>
      <c r="D49" s="98">
        <v>1.0738916256157636</v>
      </c>
      <c r="E49" s="109">
        <v>120</v>
      </c>
      <c r="F49" s="71">
        <v>2970</v>
      </c>
      <c r="G49" s="186">
        <v>3375</v>
      </c>
      <c r="H49" s="89">
        <v>0.88</v>
      </c>
      <c r="I49" s="102">
        <v>-405</v>
      </c>
      <c r="J49" s="69">
        <v>0.58720538720538717</v>
      </c>
      <c r="K49" s="69">
        <v>0.48118518518518516</v>
      </c>
      <c r="L49" s="68">
        <v>0.10602020202020201</v>
      </c>
    </row>
    <row r="50" spans="1:12" s="58" customFormat="1" x14ac:dyDescent="0.4">
      <c r="A50" s="74" t="s">
        <v>100</v>
      </c>
      <c r="B50" s="71">
        <v>866</v>
      </c>
      <c r="C50" s="71">
        <v>0</v>
      </c>
      <c r="D50" s="98" t="e">
        <v>#DIV/0!</v>
      </c>
      <c r="E50" s="109">
        <v>866</v>
      </c>
      <c r="F50" s="71">
        <v>1861</v>
      </c>
      <c r="G50" s="186">
        <v>0</v>
      </c>
      <c r="H50" s="89" t="e">
        <v>#DIV/0!</v>
      </c>
      <c r="I50" s="102">
        <v>1861</v>
      </c>
      <c r="J50" s="69">
        <v>0.46534121440085974</v>
      </c>
      <c r="K50" s="69" t="e">
        <v>#DIV/0!</v>
      </c>
      <c r="L50" s="68" t="e">
        <v>#DIV/0!</v>
      </c>
    </row>
    <row r="51" spans="1:12" x14ac:dyDescent="0.4">
      <c r="A51" s="74" t="s">
        <v>99</v>
      </c>
      <c r="B51" s="71">
        <v>1656</v>
      </c>
      <c r="C51" s="71">
        <v>1440</v>
      </c>
      <c r="D51" s="69">
        <v>1.1499999999999999</v>
      </c>
      <c r="E51" s="109">
        <v>216</v>
      </c>
      <c r="F51" s="71">
        <v>3105</v>
      </c>
      <c r="G51" s="188">
        <v>2970</v>
      </c>
      <c r="H51" s="89">
        <v>1.0454545454545454</v>
      </c>
      <c r="I51" s="102">
        <v>135</v>
      </c>
      <c r="J51" s="69">
        <v>0.53333333333333333</v>
      </c>
      <c r="K51" s="69">
        <v>0.48484848484848486</v>
      </c>
      <c r="L51" s="68">
        <v>4.8484848484848464E-2</v>
      </c>
    </row>
    <row r="52" spans="1:12" x14ac:dyDescent="0.4">
      <c r="A52" s="74" t="s">
        <v>98</v>
      </c>
      <c r="B52" s="139">
        <v>469</v>
      </c>
      <c r="C52" s="139">
        <v>528</v>
      </c>
      <c r="D52" s="98">
        <v>0.8882575757575758</v>
      </c>
      <c r="E52" s="109">
        <v>-59</v>
      </c>
      <c r="F52" s="139">
        <v>1426</v>
      </c>
      <c r="G52" s="186">
        <v>1381</v>
      </c>
      <c r="H52" s="89">
        <v>1.0325850832729906</v>
      </c>
      <c r="I52" s="102">
        <v>45</v>
      </c>
      <c r="J52" s="69">
        <v>0.32889200561009818</v>
      </c>
      <c r="K52" s="69">
        <v>0.38233164373642287</v>
      </c>
      <c r="L52" s="68">
        <v>-5.3439638126324684E-2</v>
      </c>
    </row>
    <row r="53" spans="1:12" x14ac:dyDescent="0.4">
      <c r="A53" s="74" t="s">
        <v>97</v>
      </c>
      <c r="B53" s="71">
        <v>732</v>
      </c>
      <c r="C53" s="71">
        <v>669</v>
      </c>
      <c r="D53" s="69">
        <v>1.094170403587444</v>
      </c>
      <c r="E53" s="109">
        <v>63</v>
      </c>
      <c r="F53" s="71">
        <v>1936</v>
      </c>
      <c r="G53" s="195">
        <v>1320</v>
      </c>
      <c r="H53" s="89">
        <v>1.4666666666666666</v>
      </c>
      <c r="I53" s="102">
        <v>616</v>
      </c>
      <c r="J53" s="69">
        <v>0.37809917355371903</v>
      </c>
      <c r="K53" s="69">
        <v>0.50681818181818183</v>
      </c>
      <c r="L53" s="68">
        <v>-0.12871900826446281</v>
      </c>
    </row>
    <row r="54" spans="1:12" x14ac:dyDescent="0.4">
      <c r="A54" s="74" t="s">
        <v>96</v>
      </c>
      <c r="B54" s="71">
        <v>1343</v>
      </c>
      <c r="C54" s="71">
        <v>1526</v>
      </c>
      <c r="D54" s="98">
        <v>0.88007863695937094</v>
      </c>
      <c r="E54" s="109">
        <v>-183</v>
      </c>
      <c r="F54" s="71">
        <v>2970</v>
      </c>
      <c r="G54" s="186">
        <v>3652</v>
      </c>
      <c r="H54" s="89">
        <v>0.81325301204819278</v>
      </c>
      <c r="I54" s="102">
        <v>-682</v>
      </c>
      <c r="J54" s="69">
        <v>0.4521885521885522</v>
      </c>
      <c r="K54" s="69">
        <v>0.41785323110624317</v>
      </c>
      <c r="L54" s="68">
        <v>3.4335321082309023E-2</v>
      </c>
    </row>
    <row r="55" spans="1:12" x14ac:dyDescent="0.4">
      <c r="A55" s="74" t="s">
        <v>95</v>
      </c>
      <c r="B55" s="71">
        <v>2637</v>
      </c>
      <c r="C55" s="71">
        <v>2809</v>
      </c>
      <c r="D55" s="98">
        <v>0.93876824492702027</v>
      </c>
      <c r="E55" s="102">
        <v>-172</v>
      </c>
      <c r="F55" s="71">
        <v>2970</v>
      </c>
      <c r="G55" s="190">
        <v>2969</v>
      </c>
      <c r="H55" s="69">
        <v>1.0003368137420006</v>
      </c>
      <c r="I55" s="102">
        <v>1</v>
      </c>
      <c r="J55" s="69">
        <v>0.88787878787878793</v>
      </c>
      <c r="K55" s="69">
        <v>0.94610980127989219</v>
      </c>
      <c r="L55" s="68">
        <v>-5.8231013401104259E-2</v>
      </c>
    </row>
    <row r="56" spans="1:12" x14ac:dyDescent="0.4">
      <c r="A56" s="74" t="s">
        <v>94</v>
      </c>
      <c r="B56" s="71">
        <v>549</v>
      </c>
      <c r="C56" s="71">
        <v>790</v>
      </c>
      <c r="D56" s="98">
        <v>0.69493670886075953</v>
      </c>
      <c r="E56" s="102">
        <v>-241</v>
      </c>
      <c r="F56" s="71">
        <v>1927</v>
      </c>
      <c r="G56" s="190">
        <v>1320</v>
      </c>
      <c r="H56" s="69">
        <v>1.459848484848485</v>
      </c>
      <c r="I56" s="102">
        <v>607</v>
      </c>
      <c r="J56" s="69">
        <v>0.28489880643487286</v>
      </c>
      <c r="K56" s="69">
        <v>0.59848484848484851</v>
      </c>
      <c r="L56" s="68">
        <v>-0.31358604204997564</v>
      </c>
    </row>
    <row r="57" spans="1:12" x14ac:dyDescent="0.4">
      <c r="A57" s="99" t="s">
        <v>93</v>
      </c>
      <c r="B57" s="139">
        <v>668</v>
      </c>
      <c r="C57" s="139">
        <v>493</v>
      </c>
      <c r="D57" s="98">
        <v>1.3549695740365111</v>
      </c>
      <c r="E57" s="109">
        <v>175</v>
      </c>
      <c r="F57" s="139">
        <v>1826</v>
      </c>
      <c r="G57" s="186">
        <v>1320</v>
      </c>
      <c r="H57" s="89">
        <v>1.3833333333333333</v>
      </c>
      <c r="I57" s="102">
        <v>506</v>
      </c>
      <c r="J57" s="69">
        <v>0.36582694414019717</v>
      </c>
      <c r="K57" s="89">
        <v>0.37348484848484848</v>
      </c>
      <c r="L57" s="88">
        <v>-7.6579043446513007E-3</v>
      </c>
    </row>
    <row r="58" spans="1:12" x14ac:dyDescent="0.4">
      <c r="A58" s="74" t="s">
        <v>92</v>
      </c>
      <c r="B58" s="139">
        <v>461</v>
      </c>
      <c r="C58" s="139">
        <v>362</v>
      </c>
      <c r="D58" s="98">
        <v>1.2734806629834254</v>
      </c>
      <c r="E58" s="102">
        <v>99</v>
      </c>
      <c r="F58" s="139">
        <v>1936</v>
      </c>
      <c r="G58" s="186">
        <v>1320</v>
      </c>
      <c r="H58" s="69">
        <v>1.4666666666666666</v>
      </c>
      <c r="I58" s="102">
        <v>616</v>
      </c>
      <c r="J58" s="69">
        <v>0.2381198347107438</v>
      </c>
      <c r="K58" s="69">
        <v>0.27424242424242423</v>
      </c>
      <c r="L58" s="68">
        <v>-3.6122589531680432E-2</v>
      </c>
    </row>
    <row r="59" spans="1:12" x14ac:dyDescent="0.4">
      <c r="A59" s="74" t="s">
        <v>91</v>
      </c>
      <c r="B59" s="71">
        <v>382</v>
      </c>
      <c r="C59" s="71">
        <v>516</v>
      </c>
      <c r="D59" s="98">
        <v>0.74031007751937983</v>
      </c>
      <c r="E59" s="102">
        <v>-134</v>
      </c>
      <c r="F59" s="71">
        <v>1320</v>
      </c>
      <c r="G59" s="190">
        <v>1320</v>
      </c>
      <c r="H59" s="69">
        <v>1</v>
      </c>
      <c r="I59" s="102">
        <v>0</v>
      </c>
      <c r="J59" s="69">
        <v>0.28939393939393937</v>
      </c>
      <c r="K59" s="69">
        <v>0.39090909090909093</v>
      </c>
      <c r="L59" s="68">
        <v>-0.10151515151515156</v>
      </c>
    </row>
    <row r="60" spans="1:12" x14ac:dyDescent="0.4">
      <c r="A60" s="96" t="s">
        <v>90</v>
      </c>
      <c r="B60" s="71">
        <v>1848</v>
      </c>
      <c r="C60" s="71">
        <v>1637</v>
      </c>
      <c r="D60" s="98">
        <v>1.1288943188759926</v>
      </c>
      <c r="E60" s="102">
        <v>211</v>
      </c>
      <c r="F60" s="71">
        <v>4660</v>
      </c>
      <c r="G60" s="186">
        <v>4389</v>
      </c>
      <c r="H60" s="69">
        <v>1.0617452722715881</v>
      </c>
      <c r="I60" s="102">
        <v>271</v>
      </c>
      <c r="J60" s="69">
        <v>0.39656652360515021</v>
      </c>
      <c r="K60" s="69">
        <v>0.37297789929368874</v>
      </c>
      <c r="L60" s="68">
        <v>2.358862431146147E-2</v>
      </c>
    </row>
    <row r="61" spans="1:12" s="58" customFormat="1" x14ac:dyDescent="0.4">
      <c r="A61" s="94" t="s">
        <v>89</v>
      </c>
      <c r="B61" s="71">
        <v>2126</v>
      </c>
      <c r="C61" s="71">
        <v>0</v>
      </c>
      <c r="D61" s="98" t="e">
        <v>#DIV/0!</v>
      </c>
      <c r="E61" s="102">
        <v>2126</v>
      </c>
      <c r="F61" s="71">
        <v>2970</v>
      </c>
      <c r="G61" s="186">
        <v>0</v>
      </c>
      <c r="H61" s="69" t="e">
        <v>#DIV/0!</v>
      </c>
      <c r="I61" s="102">
        <v>2970</v>
      </c>
      <c r="J61" s="69">
        <v>0.71582491582491581</v>
      </c>
      <c r="K61" s="69" t="e">
        <v>#DIV/0!</v>
      </c>
      <c r="L61" s="68" t="e">
        <v>#DIV/0!</v>
      </c>
    </row>
    <row r="62" spans="1:12" x14ac:dyDescent="0.4">
      <c r="A62" s="94" t="s">
        <v>88</v>
      </c>
      <c r="B62" s="97">
        <v>909</v>
      </c>
      <c r="C62" s="97">
        <v>0</v>
      </c>
      <c r="D62" s="89" t="e">
        <v>#DIV/0!</v>
      </c>
      <c r="E62" s="109">
        <v>909</v>
      </c>
      <c r="F62" s="97">
        <v>1837</v>
      </c>
      <c r="G62" s="195">
        <v>0</v>
      </c>
      <c r="H62" s="89" t="e">
        <v>#DIV/0!</v>
      </c>
      <c r="I62" s="109">
        <v>1837</v>
      </c>
      <c r="J62" s="89">
        <v>0.49482852476864453</v>
      </c>
      <c r="K62" s="89" t="e">
        <v>#DIV/0!</v>
      </c>
      <c r="L62" s="88" t="e">
        <v>#DIV/0!</v>
      </c>
    </row>
    <row r="63" spans="1:12" s="58" customFormat="1" x14ac:dyDescent="0.4">
      <c r="A63" s="94" t="s">
        <v>87</v>
      </c>
      <c r="B63" s="97">
        <v>1192</v>
      </c>
      <c r="C63" s="97">
        <v>0</v>
      </c>
      <c r="D63" s="89" t="e">
        <v>#DIV/0!</v>
      </c>
      <c r="E63" s="90">
        <v>1192</v>
      </c>
      <c r="F63" s="97">
        <v>1886</v>
      </c>
      <c r="G63" s="97">
        <v>0</v>
      </c>
      <c r="H63" s="89" t="e">
        <v>#DIV/0!</v>
      </c>
      <c r="I63" s="90">
        <v>1886</v>
      </c>
      <c r="J63" s="89">
        <v>0.6320254506892895</v>
      </c>
      <c r="K63" s="89" t="e">
        <v>#DIV/0!</v>
      </c>
      <c r="L63" s="88" t="e">
        <v>#DIV/0!</v>
      </c>
    </row>
    <row r="64" spans="1:12" x14ac:dyDescent="0.4">
      <c r="A64" s="67" t="s">
        <v>86</v>
      </c>
      <c r="B64" s="65">
        <v>0</v>
      </c>
      <c r="C64" s="65">
        <v>0</v>
      </c>
      <c r="D64" s="63" t="e">
        <v>#DIV/0!</v>
      </c>
      <c r="E64" s="184">
        <v>0</v>
      </c>
      <c r="F64" s="65">
        <v>0</v>
      </c>
      <c r="G64" s="194">
        <v>0</v>
      </c>
      <c r="H64" s="63" t="e">
        <v>#DIV/0!</v>
      </c>
      <c r="I64" s="184">
        <v>0</v>
      </c>
      <c r="J64" s="63" t="e">
        <v>#DIV/0!</v>
      </c>
      <c r="K64" s="63" t="e">
        <v>#DIV/0!</v>
      </c>
      <c r="L64" s="62" t="e">
        <v>#DIV/0!</v>
      </c>
    </row>
    <row r="65" spans="1:12" x14ac:dyDescent="0.4">
      <c r="A65" s="85" t="s">
        <v>85</v>
      </c>
      <c r="B65" s="193">
        <v>553</v>
      </c>
      <c r="C65" s="193">
        <v>916</v>
      </c>
      <c r="D65" s="82">
        <v>0.60371179039301315</v>
      </c>
      <c r="E65" s="192">
        <v>-363</v>
      </c>
      <c r="F65" s="193">
        <v>1254</v>
      </c>
      <c r="G65" s="193">
        <v>1753</v>
      </c>
      <c r="H65" s="82">
        <v>0.7153451226468911</v>
      </c>
      <c r="I65" s="192">
        <v>-499</v>
      </c>
      <c r="J65" s="82">
        <v>0.44098883572567782</v>
      </c>
      <c r="K65" s="82">
        <v>0.52253280091272103</v>
      </c>
      <c r="L65" s="81">
        <v>-8.154396518704321E-2</v>
      </c>
    </row>
    <row r="66" spans="1:12" x14ac:dyDescent="0.4">
      <c r="A66" s="80" t="s">
        <v>84</v>
      </c>
      <c r="B66" s="191">
        <v>189</v>
      </c>
      <c r="C66" s="190">
        <v>235</v>
      </c>
      <c r="D66" s="98">
        <v>0.80425531914893622</v>
      </c>
      <c r="E66" s="107">
        <v>-46</v>
      </c>
      <c r="F66" s="191">
        <v>594</v>
      </c>
      <c r="G66" s="190">
        <v>303</v>
      </c>
      <c r="H66" s="98">
        <v>1.9603960396039604</v>
      </c>
      <c r="I66" s="107">
        <v>291</v>
      </c>
      <c r="J66" s="98">
        <v>0.31818181818181818</v>
      </c>
      <c r="K66" s="98">
        <v>0.77557755775577553</v>
      </c>
      <c r="L66" s="120">
        <v>-0.45739573957395735</v>
      </c>
    </row>
    <row r="67" spans="1:12" x14ac:dyDescent="0.4">
      <c r="A67" s="74" t="s">
        <v>83</v>
      </c>
      <c r="B67" s="189"/>
      <c r="C67" s="186">
        <v>190</v>
      </c>
      <c r="D67" s="98">
        <v>0</v>
      </c>
      <c r="E67" s="107">
        <v>-190</v>
      </c>
      <c r="F67" s="189"/>
      <c r="G67" s="186">
        <v>540</v>
      </c>
      <c r="H67" s="98">
        <v>0</v>
      </c>
      <c r="I67" s="107">
        <v>-540</v>
      </c>
      <c r="J67" s="98" t="e">
        <v>#DIV/0!</v>
      </c>
      <c r="K67" s="98">
        <v>0.35185185185185186</v>
      </c>
      <c r="L67" s="120" t="e">
        <v>#DIV/0!</v>
      </c>
    </row>
    <row r="68" spans="1:12" x14ac:dyDescent="0.4">
      <c r="A68" s="73" t="s">
        <v>82</v>
      </c>
      <c r="B68" s="187"/>
      <c r="C68" s="188">
        <v>136</v>
      </c>
      <c r="D68" s="98">
        <v>0</v>
      </c>
      <c r="E68" s="107">
        <v>-136</v>
      </c>
      <c r="F68" s="187"/>
      <c r="G68" s="105">
        <v>300</v>
      </c>
      <c r="H68" s="98">
        <v>0</v>
      </c>
      <c r="I68" s="107">
        <v>-300</v>
      </c>
      <c r="J68" s="98" t="e">
        <v>#DIV/0!</v>
      </c>
      <c r="K68" s="98">
        <v>0.45333333333333331</v>
      </c>
      <c r="L68" s="120" t="e">
        <v>#DIV/0!</v>
      </c>
    </row>
    <row r="69" spans="1:12" x14ac:dyDescent="0.4">
      <c r="A69" s="67" t="s">
        <v>81</v>
      </c>
      <c r="B69" s="185">
        <v>364</v>
      </c>
      <c r="C69" s="186">
        <v>355</v>
      </c>
      <c r="D69" s="63">
        <v>1.0253521126760563</v>
      </c>
      <c r="E69" s="184">
        <v>9</v>
      </c>
      <c r="F69" s="185">
        <v>660</v>
      </c>
      <c r="G69" s="65">
        <v>610</v>
      </c>
      <c r="H69" s="63">
        <v>1.0819672131147542</v>
      </c>
      <c r="I69" s="184">
        <v>50</v>
      </c>
      <c r="J69" s="63">
        <v>0.55151515151515151</v>
      </c>
      <c r="K69" s="63">
        <v>0.58196721311475408</v>
      </c>
      <c r="L69" s="62">
        <v>-3.0452061599602565E-2</v>
      </c>
    </row>
    <row r="70" spans="1:12" x14ac:dyDescent="0.4">
      <c r="A70" s="58" t="s">
        <v>80</v>
      </c>
      <c r="C70" s="61"/>
      <c r="E70" s="130"/>
      <c r="G70" s="61"/>
      <c r="I70" s="130"/>
      <c r="K70" s="61"/>
    </row>
    <row r="71" spans="1:12" x14ac:dyDescent="0.4">
      <c r="A71" s="60" t="s">
        <v>79</v>
      </c>
      <c r="C71" s="61"/>
      <c r="E71" s="130"/>
      <c r="G71" s="61"/>
      <c r="I71" s="130"/>
      <c r="K71" s="61"/>
    </row>
    <row r="72" spans="1:12" s="58" customFormat="1" x14ac:dyDescent="0.4">
      <c r="A72" s="58" t="s">
        <v>78</v>
      </c>
      <c r="B72" s="59"/>
      <c r="C72" s="59"/>
      <c r="F72" s="59"/>
      <c r="G72" s="59"/>
      <c r="J72" s="59"/>
      <c r="K72" s="59"/>
    </row>
    <row r="73" spans="1:12" x14ac:dyDescent="0.4">
      <c r="A73"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zoomScale="90" zoomScaleNormal="90" zoomScaleSheetLayoutView="85" workbookViewId="0">
      <selection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５月月間</v>
      </c>
      <c r="E1" s="14" t="s">
        <v>69</v>
      </c>
      <c r="F1" s="6"/>
      <c r="G1" s="6"/>
      <c r="H1" s="10"/>
      <c r="I1" s="10"/>
      <c r="J1" s="10"/>
    </row>
    <row r="2" spans="1:11" ht="18" customHeight="1" x14ac:dyDescent="0.15">
      <c r="A2" s="294"/>
      <c r="B2" s="293"/>
      <c r="C2" s="871" t="s">
        <v>196</v>
      </c>
      <c r="D2" s="872"/>
      <c r="E2" s="873"/>
      <c r="F2" s="874"/>
      <c r="G2" s="871" t="s">
        <v>195</v>
      </c>
      <c r="H2" s="872"/>
      <c r="I2" s="873"/>
      <c r="J2" s="874"/>
    </row>
    <row r="3" spans="1:11" ht="18.75" customHeight="1" x14ac:dyDescent="0.15">
      <c r="A3" s="292"/>
      <c r="B3" s="291"/>
      <c r="C3" s="875" t="s">
        <v>217</v>
      </c>
      <c r="D3" s="877" t="s">
        <v>216</v>
      </c>
      <c r="E3" s="879" t="s">
        <v>192</v>
      </c>
      <c r="F3" s="880"/>
      <c r="G3" s="867" t="s">
        <v>215</v>
      </c>
      <c r="H3" s="869" t="s">
        <v>214</v>
      </c>
      <c r="I3" s="879" t="s">
        <v>192</v>
      </c>
      <c r="J3" s="880"/>
    </row>
    <row r="4" spans="1:11" ht="18" customHeight="1" x14ac:dyDescent="0.15">
      <c r="A4" s="290"/>
      <c r="B4" s="289"/>
      <c r="C4" s="876"/>
      <c r="D4" s="878"/>
      <c r="E4" s="268" t="s">
        <v>191</v>
      </c>
      <c r="F4" s="267" t="s">
        <v>190</v>
      </c>
      <c r="G4" s="868"/>
      <c r="H4" s="870"/>
      <c r="I4" s="268" t="s">
        <v>191</v>
      </c>
      <c r="J4" s="267" t="s">
        <v>190</v>
      </c>
    </row>
    <row r="5" spans="1:11" ht="13.5" customHeight="1" x14ac:dyDescent="0.15">
      <c r="A5" s="859" t="s">
        <v>189</v>
      </c>
      <c r="B5" s="860"/>
      <c r="C5" s="861">
        <v>436960</v>
      </c>
      <c r="D5" s="863">
        <v>434049</v>
      </c>
      <c r="E5" s="853">
        <v>1.0067066160733005</v>
      </c>
      <c r="F5" s="855">
        <v>2911</v>
      </c>
      <c r="G5" s="861">
        <v>708489</v>
      </c>
      <c r="H5" s="865">
        <v>721947</v>
      </c>
      <c r="I5" s="853">
        <v>0.98135874240075793</v>
      </c>
      <c r="J5" s="855">
        <v>-13458</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v>196241</v>
      </c>
      <c r="D7" s="261">
        <v>188826</v>
      </c>
      <c r="E7" s="260">
        <v>1.0392689566055522</v>
      </c>
      <c r="F7" s="259">
        <v>7415</v>
      </c>
      <c r="G7" s="262">
        <v>346668</v>
      </c>
      <c r="H7" s="264">
        <v>350408</v>
      </c>
      <c r="I7" s="260">
        <v>0.98932672770028085</v>
      </c>
      <c r="J7" s="259">
        <v>-3740</v>
      </c>
      <c r="K7" s="249"/>
    </row>
    <row r="8" spans="1:11" ht="18" customHeight="1" x14ac:dyDescent="0.15">
      <c r="A8" s="256" t="s">
        <v>186</v>
      </c>
      <c r="B8" s="258" t="s">
        <v>178</v>
      </c>
      <c r="C8" s="253">
        <v>85970</v>
      </c>
      <c r="D8" s="254">
        <v>85512</v>
      </c>
      <c r="E8" s="251">
        <v>1.0053559734306297</v>
      </c>
      <c r="F8" s="250">
        <v>458</v>
      </c>
      <c r="G8" s="253">
        <v>158325</v>
      </c>
      <c r="H8" s="252">
        <v>165478</v>
      </c>
      <c r="I8" s="251">
        <v>0.95677371010043633</v>
      </c>
      <c r="J8" s="250">
        <v>-7153</v>
      </c>
      <c r="K8" s="249"/>
    </row>
    <row r="9" spans="1:11" ht="18" customHeight="1" x14ac:dyDescent="0.15">
      <c r="A9" s="256"/>
      <c r="B9" s="258" t="s">
        <v>177</v>
      </c>
      <c r="C9" s="253">
        <v>9834</v>
      </c>
      <c r="D9" s="254">
        <v>8785</v>
      </c>
      <c r="E9" s="251">
        <v>1.1194080819578827</v>
      </c>
      <c r="F9" s="250">
        <v>1049</v>
      </c>
      <c r="G9" s="253">
        <v>13350</v>
      </c>
      <c r="H9" s="252">
        <v>14000</v>
      </c>
      <c r="I9" s="251">
        <v>0.95357142857142863</v>
      </c>
      <c r="J9" s="250">
        <v>-650</v>
      </c>
      <c r="K9" s="249"/>
    </row>
    <row r="10" spans="1:11" ht="18" customHeight="1" x14ac:dyDescent="0.15">
      <c r="A10" s="256"/>
      <c r="B10" s="258" t="s">
        <v>175</v>
      </c>
      <c r="C10" s="253">
        <v>79813</v>
      </c>
      <c r="D10" s="254">
        <v>76129</v>
      </c>
      <c r="E10" s="251">
        <v>1.048391545928621</v>
      </c>
      <c r="F10" s="250">
        <v>3684</v>
      </c>
      <c r="G10" s="253">
        <v>138000</v>
      </c>
      <c r="H10" s="252">
        <v>133229</v>
      </c>
      <c r="I10" s="251">
        <v>1.0358105217332563</v>
      </c>
      <c r="J10" s="250">
        <v>4771</v>
      </c>
      <c r="K10" s="249"/>
    </row>
    <row r="11" spans="1:11" ht="18" customHeight="1" x14ac:dyDescent="0.15">
      <c r="A11" s="256"/>
      <c r="B11" s="258" t="s">
        <v>180</v>
      </c>
      <c r="C11" s="253">
        <v>20624</v>
      </c>
      <c r="D11" s="288">
        <v>18400</v>
      </c>
      <c r="E11" s="251">
        <v>1.1208695652173912</v>
      </c>
      <c r="F11" s="250">
        <v>2224</v>
      </c>
      <c r="G11" s="253">
        <v>36993</v>
      </c>
      <c r="H11" s="288">
        <v>37701</v>
      </c>
      <c r="I11" s="251">
        <v>0.98122065727699526</v>
      </c>
      <c r="J11" s="250">
        <v>-708</v>
      </c>
      <c r="K11" s="249"/>
    </row>
    <row r="12" spans="1:11" ht="18" customHeight="1" x14ac:dyDescent="0.15">
      <c r="A12" s="851" t="s">
        <v>185</v>
      </c>
      <c r="B12" s="852"/>
      <c r="C12" s="262">
        <v>96040</v>
      </c>
      <c r="D12" s="261">
        <v>103888</v>
      </c>
      <c r="E12" s="260">
        <v>0.92445710765439704</v>
      </c>
      <c r="F12" s="259">
        <v>-7848</v>
      </c>
      <c r="G12" s="262">
        <v>132522</v>
      </c>
      <c r="H12" s="261">
        <v>145610</v>
      </c>
      <c r="I12" s="260">
        <v>0.9101160634571801</v>
      </c>
      <c r="J12" s="259">
        <v>-13088</v>
      </c>
      <c r="K12" s="249"/>
    </row>
    <row r="13" spans="1:11" ht="18" customHeight="1" x14ac:dyDescent="0.15">
      <c r="A13" s="256" t="s">
        <v>184</v>
      </c>
      <c r="B13" s="258" t="s">
        <v>178</v>
      </c>
      <c r="C13" s="253">
        <v>14420</v>
      </c>
      <c r="D13" s="254">
        <v>30450</v>
      </c>
      <c r="E13" s="251">
        <v>0.47356321839080462</v>
      </c>
      <c r="F13" s="250">
        <v>-16030</v>
      </c>
      <c r="G13" s="253">
        <v>15500</v>
      </c>
      <c r="H13" s="254">
        <v>35266</v>
      </c>
      <c r="I13" s="251">
        <v>0.4395168150626666</v>
      </c>
      <c r="J13" s="250">
        <v>-19766</v>
      </c>
      <c r="K13" s="249"/>
    </row>
    <row r="14" spans="1:11" ht="18" customHeight="1" x14ac:dyDescent="0.15">
      <c r="A14" s="256"/>
      <c r="B14" s="258" t="s">
        <v>177</v>
      </c>
      <c r="C14" s="253">
        <v>17212</v>
      </c>
      <c r="D14" s="254">
        <v>3043</v>
      </c>
      <c r="E14" s="251">
        <v>5.6562602694709172</v>
      </c>
      <c r="F14" s="250">
        <v>14169</v>
      </c>
      <c r="G14" s="253">
        <v>22640</v>
      </c>
      <c r="H14" s="254">
        <v>4575</v>
      </c>
      <c r="I14" s="251">
        <v>4.9486338797814211</v>
      </c>
      <c r="J14" s="250">
        <v>18065</v>
      </c>
      <c r="K14" s="249"/>
    </row>
    <row r="15" spans="1:11" ht="18" customHeight="1" x14ac:dyDescent="0.15">
      <c r="A15" s="256"/>
      <c r="B15" s="258" t="s">
        <v>175</v>
      </c>
      <c r="C15" s="253">
        <v>54957</v>
      </c>
      <c r="D15" s="254">
        <v>54151</v>
      </c>
      <c r="E15" s="251">
        <v>1.0148843049989844</v>
      </c>
      <c r="F15" s="250">
        <v>806</v>
      </c>
      <c r="G15" s="253">
        <v>78452</v>
      </c>
      <c r="H15" s="254">
        <v>78334</v>
      </c>
      <c r="I15" s="251">
        <v>1.0015063701585518</v>
      </c>
      <c r="J15" s="250">
        <v>118</v>
      </c>
      <c r="K15" s="249"/>
    </row>
    <row r="16" spans="1:11" ht="18" customHeight="1" x14ac:dyDescent="0.15">
      <c r="A16" s="279"/>
      <c r="B16" s="286" t="s">
        <v>180</v>
      </c>
      <c r="C16" s="285">
        <v>9451</v>
      </c>
      <c r="D16" s="283">
        <v>16244</v>
      </c>
      <c r="E16" s="282">
        <v>0.5818148239349914</v>
      </c>
      <c r="F16" s="281">
        <v>-6793</v>
      </c>
      <c r="G16" s="285">
        <v>15930</v>
      </c>
      <c r="H16" s="283">
        <v>27435</v>
      </c>
      <c r="I16" s="282">
        <v>0.58064516129032262</v>
      </c>
      <c r="J16" s="281">
        <v>-11505</v>
      </c>
      <c r="K16" s="249"/>
    </row>
    <row r="17" spans="1:11" ht="18" customHeight="1" x14ac:dyDescent="0.15">
      <c r="A17" s="851" t="s">
        <v>183</v>
      </c>
      <c r="B17" s="852"/>
      <c r="C17" s="262">
        <v>57829</v>
      </c>
      <c r="D17" s="261">
        <v>55158</v>
      </c>
      <c r="E17" s="260">
        <v>1.0484245259073932</v>
      </c>
      <c r="F17" s="259">
        <v>2671</v>
      </c>
      <c r="G17" s="262">
        <v>86440</v>
      </c>
      <c r="H17" s="264">
        <v>87930</v>
      </c>
      <c r="I17" s="260">
        <v>0.98305470260434435</v>
      </c>
      <c r="J17" s="259">
        <v>-1490</v>
      </c>
      <c r="K17" s="249"/>
    </row>
    <row r="18" spans="1:11" ht="18" customHeight="1" x14ac:dyDescent="0.15">
      <c r="A18" s="256" t="s">
        <v>182</v>
      </c>
      <c r="B18" s="258" t="s">
        <v>178</v>
      </c>
      <c r="C18" s="253">
        <v>0</v>
      </c>
      <c r="D18" s="254">
        <v>0</v>
      </c>
      <c r="E18" s="251" t="e">
        <v>#DIV/0!</v>
      </c>
      <c r="F18" s="250">
        <v>0</v>
      </c>
      <c r="G18" s="253">
        <v>0</v>
      </c>
      <c r="H18" s="252">
        <v>0</v>
      </c>
      <c r="I18" s="251" t="e">
        <v>#DIV/0!</v>
      </c>
      <c r="J18" s="250">
        <v>0</v>
      </c>
      <c r="K18" s="249"/>
    </row>
    <row r="19" spans="1:11" ht="18" customHeight="1" x14ac:dyDescent="0.15">
      <c r="A19" s="256"/>
      <c r="B19" s="258" t="s">
        <v>177</v>
      </c>
      <c r="C19" s="253">
        <v>19271</v>
      </c>
      <c r="D19" s="254">
        <v>17224</v>
      </c>
      <c r="E19" s="251">
        <v>1.1188457965629355</v>
      </c>
      <c r="F19" s="250">
        <v>2047</v>
      </c>
      <c r="G19" s="253">
        <v>27115</v>
      </c>
      <c r="H19" s="252">
        <v>26970</v>
      </c>
      <c r="I19" s="251">
        <v>1.0053763440860215</v>
      </c>
      <c r="J19" s="250">
        <v>145</v>
      </c>
      <c r="K19" s="249"/>
    </row>
    <row r="20" spans="1:11" ht="18" customHeight="1" x14ac:dyDescent="0.15">
      <c r="A20" s="256"/>
      <c r="B20" s="258" t="s">
        <v>175</v>
      </c>
      <c r="C20" s="253">
        <v>29484</v>
      </c>
      <c r="D20" s="254">
        <v>27874</v>
      </c>
      <c r="E20" s="251">
        <v>1.0577599196383727</v>
      </c>
      <c r="F20" s="250">
        <v>1610</v>
      </c>
      <c r="G20" s="253">
        <v>43395</v>
      </c>
      <c r="H20" s="252">
        <v>44499</v>
      </c>
      <c r="I20" s="251">
        <v>0.97519045371806112</v>
      </c>
      <c r="J20" s="250">
        <v>-1104</v>
      </c>
      <c r="K20" s="249"/>
    </row>
    <row r="21" spans="1:11" ht="18" customHeight="1" x14ac:dyDescent="0.15">
      <c r="A21" s="279"/>
      <c r="B21" s="286" t="s">
        <v>180</v>
      </c>
      <c r="C21" s="285">
        <v>9074</v>
      </c>
      <c r="D21" s="283">
        <v>10060</v>
      </c>
      <c r="E21" s="282">
        <v>0.90198807157057659</v>
      </c>
      <c r="F21" s="281">
        <v>-986</v>
      </c>
      <c r="G21" s="285">
        <v>15930</v>
      </c>
      <c r="H21" s="287">
        <v>16461</v>
      </c>
      <c r="I21" s="282">
        <v>0.967741935483871</v>
      </c>
      <c r="J21" s="281">
        <v>-531</v>
      </c>
      <c r="K21" s="249"/>
    </row>
    <row r="22" spans="1:11" ht="18" customHeight="1" x14ac:dyDescent="0.15">
      <c r="A22" s="851" t="s">
        <v>181</v>
      </c>
      <c r="B22" s="852"/>
      <c r="C22" s="262">
        <v>37260</v>
      </c>
      <c r="D22" s="261">
        <v>35633</v>
      </c>
      <c r="E22" s="260">
        <v>1.0456599219824321</v>
      </c>
      <c r="F22" s="259">
        <v>1627</v>
      </c>
      <c r="G22" s="262">
        <v>54671</v>
      </c>
      <c r="H22" s="264">
        <v>55693</v>
      </c>
      <c r="I22" s="260">
        <v>0.98164939938591922</v>
      </c>
      <c r="J22" s="259">
        <v>-1022</v>
      </c>
      <c r="K22" s="249"/>
    </row>
    <row r="23" spans="1:11" ht="18" customHeight="1" x14ac:dyDescent="0.15">
      <c r="A23" s="256"/>
      <c r="B23" s="258" t="s">
        <v>178</v>
      </c>
      <c r="C23" s="253">
        <v>0</v>
      </c>
      <c r="D23" s="254">
        <v>0</v>
      </c>
      <c r="E23" s="251" t="e">
        <v>#DIV/0!</v>
      </c>
      <c r="F23" s="250">
        <v>0</v>
      </c>
      <c r="G23" s="253">
        <v>0</v>
      </c>
      <c r="H23" s="252">
        <v>0</v>
      </c>
      <c r="I23" s="251" t="e">
        <v>#DIV/0!</v>
      </c>
      <c r="J23" s="250">
        <v>0</v>
      </c>
      <c r="K23" s="249"/>
    </row>
    <row r="24" spans="1:11" ht="18" customHeight="1" x14ac:dyDescent="0.15">
      <c r="A24" s="256"/>
      <c r="B24" s="258" t="s">
        <v>177</v>
      </c>
      <c r="C24" s="253">
        <v>13468</v>
      </c>
      <c r="D24" s="254">
        <v>13242</v>
      </c>
      <c r="E24" s="251">
        <v>1.0170669083220056</v>
      </c>
      <c r="F24" s="250">
        <v>226</v>
      </c>
      <c r="G24" s="253">
        <v>18140</v>
      </c>
      <c r="H24" s="252">
        <v>17950</v>
      </c>
      <c r="I24" s="251">
        <v>1.0105849582172701</v>
      </c>
      <c r="J24" s="250">
        <v>190</v>
      </c>
      <c r="K24" s="249"/>
    </row>
    <row r="25" spans="1:11" ht="18" customHeight="1" x14ac:dyDescent="0.15">
      <c r="A25" s="256"/>
      <c r="B25" s="258" t="s">
        <v>175</v>
      </c>
      <c r="C25" s="253">
        <v>17979</v>
      </c>
      <c r="D25" s="254">
        <v>16587</v>
      </c>
      <c r="E25" s="251">
        <v>1.0839211430638451</v>
      </c>
      <c r="F25" s="250">
        <v>1392</v>
      </c>
      <c r="G25" s="253">
        <v>25911</v>
      </c>
      <c r="H25" s="254">
        <v>26769</v>
      </c>
      <c r="I25" s="251">
        <v>0.96794799955172028</v>
      </c>
      <c r="J25" s="250">
        <v>-858</v>
      </c>
      <c r="K25" s="249"/>
    </row>
    <row r="26" spans="1:11" ht="18" customHeight="1" x14ac:dyDescent="0.15">
      <c r="A26" s="279"/>
      <c r="B26" s="286" t="s">
        <v>180</v>
      </c>
      <c r="C26" s="285">
        <v>5813</v>
      </c>
      <c r="D26" s="283">
        <v>5804</v>
      </c>
      <c r="E26" s="282">
        <v>1.0015506547208821</v>
      </c>
      <c r="F26" s="281">
        <v>9</v>
      </c>
      <c r="G26" s="284">
        <v>10620</v>
      </c>
      <c r="H26" s="283">
        <v>10974</v>
      </c>
      <c r="I26" s="282">
        <v>0.967741935483871</v>
      </c>
      <c r="J26" s="281">
        <v>-354</v>
      </c>
      <c r="K26" s="249"/>
    </row>
    <row r="27" spans="1:11" ht="18" customHeight="1" x14ac:dyDescent="0.15">
      <c r="A27" s="851" t="s">
        <v>179</v>
      </c>
      <c r="B27" s="852"/>
      <c r="C27" s="262">
        <v>49590</v>
      </c>
      <c r="D27" s="261">
        <v>50544</v>
      </c>
      <c r="E27" s="260">
        <v>0.98112535612535612</v>
      </c>
      <c r="F27" s="259">
        <v>-954</v>
      </c>
      <c r="G27" s="262">
        <v>88188</v>
      </c>
      <c r="H27" s="261">
        <v>82306</v>
      </c>
      <c r="I27" s="260">
        <v>1.071465020776128</v>
      </c>
      <c r="J27" s="259">
        <v>5882</v>
      </c>
      <c r="K27" s="249"/>
    </row>
    <row r="28" spans="1:11" ht="18" customHeight="1" x14ac:dyDescent="0.15">
      <c r="A28" s="256"/>
      <c r="B28" s="258" t="s">
        <v>178</v>
      </c>
      <c r="C28" s="253">
        <v>0</v>
      </c>
      <c r="D28" s="254">
        <v>0</v>
      </c>
      <c r="E28" s="251" t="e">
        <v>#DIV/0!</v>
      </c>
      <c r="F28" s="250">
        <v>0</v>
      </c>
      <c r="G28" s="253">
        <v>0</v>
      </c>
      <c r="H28" s="252">
        <v>0</v>
      </c>
      <c r="I28" s="251" t="e">
        <v>#DIV/0!</v>
      </c>
      <c r="J28" s="250">
        <v>0</v>
      </c>
      <c r="K28" s="249"/>
    </row>
    <row r="29" spans="1:11" ht="18" customHeight="1" x14ac:dyDescent="0.15">
      <c r="A29" s="256"/>
      <c r="B29" s="255" t="s">
        <v>177</v>
      </c>
      <c r="C29" s="253">
        <v>5975</v>
      </c>
      <c r="D29" s="257">
        <v>10346</v>
      </c>
      <c r="E29" s="251">
        <v>0.57751788130678527</v>
      </c>
      <c r="F29" s="250">
        <v>-4371</v>
      </c>
      <c r="G29" s="253">
        <v>9135</v>
      </c>
      <c r="H29" s="252">
        <v>12655</v>
      </c>
      <c r="I29" s="251">
        <v>0.72184907151323585</v>
      </c>
      <c r="J29" s="250">
        <v>-3520</v>
      </c>
      <c r="K29" s="249"/>
    </row>
    <row r="30" spans="1:11" ht="18" customHeight="1" x14ac:dyDescent="0.15">
      <c r="A30" s="256"/>
      <c r="B30" s="255" t="s">
        <v>176</v>
      </c>
      <c r="C30" s="253">
        <v>1664</v>
      </c>
      <c r="D30" s="254">
        <v>1500</v>
      </c>
      <c r="E30" s="251">
        <v>1.1093333333333333</v>
      </c>
      <c r="F30" s="250">
        <v>164</v>
      </c>
      <c r="G30" s="253">
        <v>2759</v>
      </c>
      <c r="H30" s="252">
        <v>2429</v>
      </c>
      <c r="I30" s="251">
        <v>1.1358583779333058</v>
      </c>
      <c r="J30" s="250">
        <v>330</v>
      </c>
      <c r="K30" s="249"/>
    </row>
    <row r="31" spans="1:11" ht="18" customHeight="1" x14ac:dyDescent="0.15">
      <c r="A31" s="256"/>
      <c r="B31" s="255" t="s">
        <v>175</v>
      </c>
      <c r="C31" s="253">
        <v>39902</v>
      </c>
      <c r="D31" s="254">
        <v>35325</v>
      </c>
      <c r="E31" s="251">
        <v>1.1295682944090588</v>
      </c>
      <c r="F31" s="250">
        <v>4577</v>
      </c>
      <c r="G31" s="253">
        <v>72614</v>
      </c>
      <c r="H31" s="252">
        <v>61744</v>
      </c>
      <c r="I31" s="251">
        <v>1.1760494946877429</v>
      </c>
      <c r="J31" s="250">
        <v>10870</v>
      </c>
      <c r="K31" s="249"/>
    </row>
    <row r="32" spans="1:11" ht="18" customHeight="1" x14ac:dyDescent="0.15">
      <c r="A32" s="256"/>
      <c r="B32" s="255" t="s">
        <v>174</v>
      </c>
      <c r="C32" s="253">
        <v>1995</v>
      </c>
      <c r="D32" s="254">
        <v>3268</v>
      </c>
      <c r="E32" s="251">
        <v>0.61046511627906974</v>
      </c>
      <c r="F32" s="250">
        <v>-1273</v>
      </c>
      <c r="G32" s="253">
        <v>3545</v>
      </c>
      <c r="H32" s="252">
        <v>5235</v>
      </c>
      <c r="I32" s="251">
        <v>0.67717287488061129</v>
      </c>
      <c r="J32" s="250">
        <v>-1690</v>
      </c>
      <c r="K32" s="249"/>
    </row>
    <row r="33" spans="1:11" ht="18" customHeight="1" x14ac:dyDescent="0.15">
      <c r="A33" s="256"/>
      <c r="B33" s="255" t="s">
        <v>173</v>
      </c>
      <c r="C33" s="253">
        <v>0</v>
      </c>
      <c r="D33" s="257">
        <v>0</v>
      </c>
      <c r="E33" s="251" t="e">
        <v>#DIV/0!</v>
      </c>
      <c r="F33" s="250">
        <v>0</v>
      </c>
      <c r="G33" s="280">
        <v>0</v>
      </c>
      <c r="H33" s="257">
        <v>0</v>
      </c>
      <c r="I33" s="251" t="e">
        <v>#DIV/0!</v>
      </c>
      <c r="J33" s="250">
        <v>0</v>
      </c>
      <c r="K33" s="249"/>
    </row>
    <row r="34" spans="1:11" ht="18" customHeight="1" thickBot="1" x14ac:dyDescent="0.2">
      <c r="A34" s="279"/>
      <c r="B34" s="270" t="s">
        <v>172</v>
      </c>
      <c r="C34" s="278">
        <v>54</v>
      </c>
      <c r="D34" s="276">
        <v>105</v>
      </c>
      <c r="E34" s="275">
        <v>0.51428571428571423</v>
      </c>
      <c r="F34" s="274">
        <v>-51</v>
      </c>
      <c r="G34" s="277">
        <v>135</v>
      </c>
      <c r="H34" s="276">
        <v>243</v>
      </c>
      <c r="I34" s="275">
        <v>0.55555555555555558</v>
      </c>
      <c r="J34" s="274">
        <v>-108</v>
      </c>
      <c r="K34" s="249"/>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F64" s="231">
        <v>0</v>
      </c>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C2:F2"/>
    <mergeCell ref="G5:G6"/>
    <mergeCell ref="G3:G4"/>
    <mergeCell ref="A1:B1"/>
    <mergeCell ref="G2:J2"/>
    <mergeCell ref="C3:C4"/>
    <mergeCell ref="D3:D4"/>
    <mergeCell ref="E3:F3"/>
    <mergeCell ref="I3:J3"/>
    <mergeCell ref="H3:H4"/>
    <mergeCell ref="A17:B17"/>
    <mergeCell ref="A22:B22"/>
    <mergeCell ref="A27:B27"/>
    <mergeCell ref="J5:J6"/>
    <mergeCell ref="A6:B6"/>
    <mergeCell ref="A7:B7"/>
    <mergeCell ref="A12:B12"/>
    <mergeCell ref="I5:I6"/>
    <mergeCell ref="A5:B5"/>
    <mergeCell ref="F5:F6"/>
    <mergeCell ref="H5:H6"/>
    <mergeCell ref="C5:C6"/>
    <mergeCell ref="D5:D6"/>
    <mergeCell ref="E5:E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zoomScale="90" zoomScaleNormal="90" zoomScaleSheetLayoutView="85" workbookViewId="0">
      <pane xSplit="2" ySplit="4" topLeftCell="C26" activePane="bottomRight" state="frozen"/>
      <selection sqref="A1:J1"/>
      <selection pane="topRight" sqref="A1:J1"/>
      <selection pane="bottomLeft" sqref="A1:J1"/>
      <selection pane="bottomRight"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５月上旬</v>
      </c>
      <c r="E1" s="14" t="s">
        <v>69</v>
      </c>
      <c r="F1" s="6"/>
      <c r="G1" s="6"/>
      <c r="H1" s="10"/>
      <c r="I1" s="10"/>
      <c r="J1" s="10"/>
    </row>
    <row r="2" spans="1:11" ht="18" customHeight="1" x14ac:dyDescent="0.15">
      <c r="A2" s="273"/>
      <c r="B2" s="272"/>
      <c r="C2" s="871" t="s">
        <v>196</v>
      </c>
      <c r="D2" s="872"/>
      <c r="E2" s="873"/>
      <c r="F2" s="874"/>
      <c r="G2" s="871" t="s">
        <v>195</v>
      </c>
      <c r="H2" s="872"/>
      <c r="I2" s="873"/>
      <c r="J2" s="874"/>
    </row>
    <row r="3" spans="1:11" ht="18.75" customHeight="1" x14ac:dyDescent="0.15">
      <c r="A3" s="255"/>
      <c r="B3" s="271"/>
      <c r="C3" s="875" t="s">
        <v>221</v>
      </c>
      <c r="D3" s="877" t="s">
        <v>220</v>
      </c>
      <c r="E3" s="879" t="s">
        <v>192</v>
      </c>
      <c r="F3" s="880"/>
      <c r="G3" s="867" t="s">
        <v>219</v>
      </c>
      <c r="H3" s="869" t="s">
        <v>218</v>
      </c>
      <c r="I3" s="879" t="s">
        <v>192</v>
      </c>
      <c r="J3" s="880"/>
    </row>
    <row r="4" spans="1:11" ht="18" customHeight="1" x14ac:dyDescent="0.15">
      <c r="A4" s="270"/>
      <c r="B4" s="269"/>
      <c r="C4" s="876"/>
      <c r="D4" s="878"/>
      <c r="E4" s="268" t="s">
        <v>191</v>
      </c>
      <c r="F4" s="267" t="s">
        <v>190</v>
      </c>
      <c r="G4" s="868"/>
      <c r="H4" s="870"/>
      <c r="I4" s="268" t="s">
        <v>191</v>
      </c>
      <c r="J4" s="267" t="s">
        <v>190</v>
      </c>
    </row>
    <row r="5" spans="1:11" ht="13.5" customHeight="1" x14ac:dyDescent="0.15">
      <c r="A5" s="859" t="s">
        <v>189</v>
      </c>
      <c r="B5" s="860"/>
      <c r="C5" s="861">
        <v>135053</v>
      </c>
      <c r="D5" s="863">
        <v>130006</v>
      </c>
      <c r="E5" s="853">
        <v>1.0388212851714536</v>
      </c>
      <c r="F5" s="855">
        <v>5047</v>
      </c>
      <c r="G5" s="861">
        <v>210046</v>
      </c>
      <c r="H5" s="865">
        <v>208313</v>
      </c>
      <c r="I5" s="853">
        <v>1.0083192119550868</v>
      </c>
      <c r="J5" s="855">
        <v>1733</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v>63518</v>
      </c>
      <c r="D7" s="261">
        <v>61217</v>
      </c>
      <c r="E7" s="260">
        <v>1.0375875982161817</v>
      </c>
      <c r="F7" s="259">
        <v>2301</v>
      </c>
      <c r="G7" s="262">
        <v>105657</v>
      </c>
      <c r="H7" s="264">
        <v>105081</v>
      </c>
      <c r="I7" s="260">
        <v>1.005481485711023</v>
      </c>
      <c r="J7" s="259">
        <v>576</v>
      </c>
      <c r="K7" s="249"/>
    </row>
    <row r="8" spans="1:11" ht="18" customHeight="1" x14ac:dyDescent="0.15">
      <c r="A8" s="256" t="s">
        <v>186</v>
      </c>
      <c r="B8" s="258" t="s">
        <v>178</v>
      </c>
      <c r="C8" s="253">
        <v>31326</v>
      </c>
      <c r="D8" s="254">
        <v>30366</v>
      </c>
      <c r="E8" s="251">
        <v>1.0316143054732267</v>
      </c>
      <c r="F8" s="250">
        <v>960</v>
      </c>
      <c r="G8" s="253">
        <v>53964</v>
      </c>
      <c r="H8" s="252">
        <v>55160</v>
      </c>
      <c r="I8" s="251">
        <v>0.97831762146482959</v>
      </c>
      <c r="J8" s="250">
        <v>-1196</v>
      </c>
      <c r="K8" s="249"/>
    </row>
    <row r="9" spans="1:11" ht="18" customHeight="1" x14ac:dyDescent="0.15">
      <c r="A9" s="256"/>
      <c r="B9" s="258" t="s">
        <v>177</v>
      </c>
      <c r="C9" s="253">
        <v>3524</v>
      </c>
      <c r="D9" s="254">
        <v>3282</v>
      </c>
      <c r="E9" s="251">
        <v>1.0737355271176112</v>
      </c>
      <c r="F9" s="250">
        <v>242</v>
      </c>
      <c r="G9" s="253">
        <v>4395</v>
      </c>
      <c r="H9" s="252">
        <v>4615</v>
      </c>
      <c r="I9" s="251">
        <v>0.95232936078006503</v>
      </c>
      <c r="J9" s="250">
        <v>-220</v>
      </c>
      <c r="K9" s="249"/>
    </row>
    <row r="10" spans="1:11" ht="18" customHeight="1" x14ac:dyDescent="0.15">
      <c r="A10" s="256"/>
      <c r="B10" s="258" t="s">
        <v>175</v>
      </c>
      <c r="C10" s="253">
        <v>28668</v>
      </c>
      <c r="D10" s="254">
        <v>27569</v>
      </c>
      <c r="E10" s="251">
        <v>1.0398636149298124</v>
      </c>
      <c r="F10" s="250">
        <v>1099</v>
      </c>
      <c r="G10" s="253">
        <v>47298</v>
      </c>
      <c r="H10" s="252">
        <v>45306</v>
      </c>
      <c r="I10" s="251">
        <v>1.0439676863991525</v>
      </c>
      <c r="J10" s="250">
        <v>1992</v>
      </c>
      <c r="K10" s="249"/>
    </row>
    <row r="11" spans="1:11" s="235" customFormat="1" ht="18" customHeight="1" x14ac:dyDescent="0.15">
      <c r="A11" s="248"/>
      <c r="B11" s="266" t="s">
        <v>180</v>
      </c>
      <c r="C11" s="265" t="s">
        <v>171</v>
      </c>
      <c r="D11" s="245" t="s">
        <v>171</v>
      </c>
      <c r="E11" s="244" t="s">
        <v>171</v>
      </c>
      <c r="F11" s="243" t="s">
        <v>171</v>
      </c>
      <c r="G11" s="265" t="s">
        <v>171</v>
      </c>
      <c r="H11" s="245" t="s">
        <v>171</v>
      </c>
      <c r="I11" s="244" t="s">
        <v>171</v>
      </c>
      <c r="J11" s="243" t="s">
        <v>171</v>
      </c>
      <c r="K11" s="236"/>
    </row>
    <row r="12" spans="1:11" ht="18" customHeight="1" x14ac:dyDescent="0.15">
      <c r="A12" s="851" t="s">
        <v>185</v>
      </c>
      <c r="B12" s="852"/>
      <c r="C12" s="262">
        <v>25315</v>
      </c>
      <c r="D12" s="261">
        <v>26369</v>
      </c>
      <c r="E12" s="260">
        <v>0.96002882172247717</v>
      </c>
      <c r="F12" s="259">
        <v>-1054</v>
      </c>
      <c r="G12" s="262">
        <v>35808</v>
      </c>
      <c r="H12" s="261">
        <v>38305</v>
      </c>
      <c r="I12" s="260">
        <v>0.93481268763868952</v>
      </c>
      <c r="J12" s="259">
        <v>-2497</v>
      </c>
      <c r="K12" s="249"/>
    </row>
    <row r="13" spans="1:11" ht="18" customHeight="1" x14ac:dyDescent="0.15">
      <c r="A13" s="256" t="s">
        <v>184</v>
      </c>
      <c r="B13" s="258" t="s">
        <v>178</v>
      </c>
      <c r="C13" s="253">
        <v>4102</v>
      </c>
      <c r="D13" s="254">
        <v>9331</v>
      </c>
      <c r="E13" s="251">
        <v>0.43960990247561893</v>
      </c>
      <c r="F13" s="250">
        <v>-5229</v>
      </c>
      <c r="G13" s="253">
        <v>5000</v>
      </c>
      <c r="H13" s="254">
        <v>12481</v>
      </c>
      <c r="I13" s="251">
        <v>0.40060892556686162</v>
      </c>
      <c r="J13" s="250">
        <v>-7481</v>
      </c>
      <c r="K13" s="249"/>
    </row>
    <row r="14" spans="1:11" ht="18" customHeight="1" x14ac:dyDescent="0.15">
      <c r="A14" s="256"/>
      <c r="B14" s="258" t="s">
        <v>177</v>
      </c>
      <c r="C14" s="253">
        <v>5556</v>
      </c>
      <c r="D14" s="254">
        <v>1209</v>
      </c>
      <c r="E14" s="251">
        <v>4.5955334987593055</v>
      </c>
      <c r="F14" s="250">
        <v>4347</v>
      </c>
      <c r="G14" s="253">
        <v>7305</v>
      </c>
      <c r="H14" s="254">
        <v>1475</v>
      </c>
      <c r="I14" s="251">
        <v>4.9525423728813562</v>
      </c>
      <c r="J14" s="250">
        <v>5830</v>
      </c>
      <c r="K14" s="249"/>
    </row>
    <row r="15" spans="1:11" ht="18" customHeight="1" x14ac:dyDescent="0.15">
      <c r="A15" s="256"/>
      <c r="B15" s="258" t="s">
        <v>175</v>
      </c>
      <c r="C15" s="253">
        <v>15657</v>
      </c>
      <c r="D15" s="254">
        <v>15829</v>
      </c>
      <c r="E15" s="251">
        <v>0.98913386821656457</v>
      </c>
      <c r="F15" s="250">
        <v>-172</v>
      </c>
      <c r="G15" s="253">
        <v>23503</v>
      </c>
      <c r="H15" s="254">
        <v>24349</v>
      </c>
      <c r="I15" s="251">
        <v>0.96525524662203788</v>
      </c>
      <c r="J15" s="250">
        <v>-846</v>
      </c>
      <c r="K15" s="249"/>
    </row>
    <row r="16" spans="1:11" s="235" customFormat="1" ht="18" customHeight="1" x14ac:dyDescent="0.15">
      <c r="A16" s="242"/>
      <c r="B16" s="263" t="s">
        <v>180</v>
      </c>
      <c r="C16" s="240" t="s">
        <v>171</v>
      </c>
      <c r="D16" s="239" t="s">
        <v>171</v>
      </c>
      <c r="E16" s="238" t="s">
        <v>171</v>
      </c>
      <c r="F16" s="237" t="s">
        <v>171</v>
      </c>
      <c r="G16" s="240" t="s">
        <v>171</v>
      </c>
      <c r="H16" s="239" t="s">
        <v>171</v>
      </c>
      <c r="I16" s="238" t="s">
        <v>171</v>
      </c>
      <c r="J16" s="237" t="s">
        <v>171</v>
      </c>
      <c r="K16" s="236"/>
    </row>
    <row r="17" spans="1:11" ht="18" customHeight="1" x14ac:dyDescent="0.15">
      <c r="A17" s="851" t="s">
        <v>183</v>
      </c>
      <c r="B17" s="852"/>
      <c r="C17" s="262">
        <v>17689</v>
      </c>
      <c r="D17" s="261">
        <v>15535</v>
      </c>
      <c r="E17" s="260">
        <v>1.138654650788542</v>
      </c>
      <c r="F17" s="259">
        <v>2154</v>
      </c>
      <c r="G17" s="262">
        <v>26093</v>
      </c>
      <c r="H17" s="264">
        <v>24547</v>
      </c>
      <c r="I17" s="260">
        <v>1.0629812197009818</v>
      </c>
      <c r="J17" s="259">
        <v>1546</v>
      </c>
      <c r="K17" s="249"/>
    </row>
    <row r="18" spans="1:11" ht="18" customHeight="1" x14ac:dyDescent="0.15">
      <c r="A18" s="256" t="s">
        <v>182</v>
      </c>
      <c r="B18" s="258" t="s">
        <v>178</v>
      </c>
      <c r="C18" s="253">
        <v>0</v>
      </c>
      <c r="D18" s="254">
        <v>0</v>
      </c>
      <c r="E18" s="251" t="e">
        <v>#DIV/0!</v>
      </c>
      <c r="F18" s="250">
        <v>0</v>
      </c>
      <c r="G18" s="253">
        <v>0</v>
      </c>
      <c r="H18" s="252">
        <v>0</v>
      </c>
      <c r="I18" s="251" t="e">
        <v>#DIV/0!</v>
      </c>
      <c r="J18" s="250">
        <v>0</v>
      </c>
      <c r="K18" s="249"/>
    </row>
    <row r="19" spans="1:11" ht="18" customHeight="1" x14ac:dyDescent="0.15">
      <c r="A19" s="256"/>
      <c r="B19" s="258" t="s">
        <v>177</v>
      </c>
      <c r="C19" s="253">
        <v>6335</v>
      </c>
      <c r="D19" s="254">
        <v>5633</v>
      </c>
      <c r="E19" s="251">
        <v>1.1246227587431208</v>
      </c>
      <c r="F19" s="250">
        <v>702</v>
      </c>
      <c r="G19" s="253">
        <v>8745</v>
      </c>
      <c r="H19" s="252">
        <v>8700</v>
      </c>
      <c r="I19" s="251">
        <v>1.0051724137931035</v>
      </c>
      <c r="J19" s="250">
        <v>45</v>
      </c>
      <c r="K19" s="249"/>
    </row>
    <row r="20" spans="1:11" ht="18" customHeight="1" x14ac:dyDescent="0.15">
      <c r="A20" s="256"/>
      <c r="B20" s="258" t="s">
        <v>175</v>
      </c>
      <c r="C20" s="253">
        <v>11354</v>
      </c>
      <c r="D20" s="254">
        <v>9902</v>
      </c>
      <c r="E20" s="251">
        <v>1.1466370430216117</v>
      </c>
      <c r="F20" s="250">
        <v>1452</v>
      </c>
      <c r="G20" s="253">
        <v>17348</v>
      </c>
      <c r="H20" s="252">
        <v>15847</v>
      </c>
      <c r="I20" s="251">
        <v>1.0947182432006057</v>
      </c>
      <c r="J20" s="250">
        <v>1501</v>
      </c>
      <c r="K20" s="249"/>
    </row>
    <row r="21" spans="1:11" s="235" customFormat="1" ht="18" customHeight="1" x14ac:dyDescent="0.15">
      <c r="A21" s="242"/>
      <c r="B21" s="263" t="s">
        <v>180</v>
      </c>
      <c r="C21" s="240" t="s">
        <v>171</v>
      </c>
      <c r="D21" s="239" t="s">
        <v>171</v>
      </c>
      <c r="E21" s="238" t="s">
        <v>171</v>
      </c>
      <c r="F21" s="237" t="s">
        <v>171</v>
      </c>
      <c r="G21" s="240" t="s">
        <v>171</v>
      </c>
      <c r="H21" s="239" t="s">
        <v>171</v>
      </c>
      <c r="I21" s="238" t="s">
        <v>171</v>
      </c>
      <c r="J21" s="237" t="s">
        <v>171</v>
      </c>
      <c r="K21" s="236"/>
    </row>
    <row r="22" spans="1:11" ht="18" customHeight="1" x14ac:dyDescent="0.15">
      <c r="A22" s="851" t="s">
        <v>181</v>
      </c>
      <c r="B22" s="852"/>
      <c r="C22" s="262">
        <v>9939</v>
      </c>
      <c r="D22" s="261">
        <v>9596</v>
      </c>
      <c r="E22" s="260">
        <v>1.0357440600250105</v>
      </c>
      <c r="F22" s="259">
        <v>343</v>
      </c>
      <c r="G22" s="262">
        <v>14317</v>
      </c>
      <c r="H22" s="264">
        <v>14505</v>
      </c>
      <c r="I22" s="260">
        <v>0.98703895208548775</v>
      </c>
      <c r="J22" s="259">
        <v>-188</v>
      </c>
      <c r="K22" s="249"/>
    </row>
    <row r="23" spans="1:11" ht="18" customHeight="1" x14ac:dyDescent="0.15">
      <c r="A23" s="256"/>
      <c r="B23" s="258" t="s">
        <v>178</v>
      </c>
      <c r="C23" s="253">
        <v>0</v>
      </c>
      <c r="D23" s="254">
        <v>0</v>
      </c>
      <c r="E23" s="251" t="e">
        <v>#DIV/0!</v>
      </c>
      <c r="F23" s="250">
        <v>0</v>
      </c>
      <c r="G23" s="253">
        <v>0</v>
      </c>
      <c r="H23" s="252">
        <v>0</v>
      </c>
      <c r="I23" s="251" t="e">
        <v>#DIV/0!</v>
      </c>
      <c r="J23" s="250">
        <v>0</v>
      </c>
      <c r="K23" s="249"/>
    </row>
    <row r="24" spans="1:11" ht="18" customHeight="1" x14ac:dyDescent="0.15">
      <c r="A24" s="256"/>
      <c r="B24" s="258" t="s">
        <v>177</v>
      </c>
      <c r="C24" s="253">
        <v>4157</v>
      </c>
      <c r="D24" s="254">
        <v>4144</v>
      </c>
      <c r="E24" s="251">
        <v>1.0031370656370657</v>
      </c>
      <c r="F24" s="250">
        <v>13</v>
      </c>
      <c r="G24" s="253">
        <v>5850</v>
      </c>
      <c r="H24" s="252">
        <v>5835</v>
      </c>
      <c r="I24" s="251">
        <v>1.0025706940874035</v>
      </c>
      <c r="J24" s="250">
        <v>15</v>
      </c>
      <c r="K24" s="249"/>
    </row>
    <row r="25" spans="1:11" ht="18" customHeight="1" x14ac:dyDescent="0.15">
      <c r="A25" s="256"/>
      <c r="B25" s="258" t="s">
        <v>175</v>
      </c>
      <c r="C25" s="253">
        <v>5782</v>
      </c>
      <c r="D25" s="254">
        <v>5452</v>
      </c>
      <c r="E25" s="251">
        <v>1.0605282465150403</v>
      </c>
      <c r="F25" s="250">
        <v>330</v>
      </c>
      <c r="G25" s="253">
        <v>8467</v>
      </c>
      <c r="H25" s="254">
        <v>8670</v>
      </c>
      <c r="I25" s="251">
        <v>0.97658592848904269</v>
      </c>
      <c r="J25" s="250">
        <v>-203</v>
      </c>
      <c r="K25" s="249"/>
    </row>
    <row r="26" spans="1:11" s="235" customFormat="1" ht="18" customHeight="1" x14ac:dyDescent="0.15">
      <c r="A26" s="242"/>
      <c r="B26" s="263" t="s">
        <v>180</v>
      </c>
      <c r="C26" s="240" t="s">
        <v>171</v>
      </c>
      <c r="D26" s="239" t="s">
        <v>171</v>
      </c>
      <c r="E26" s="238" t="s">
        <v>171</v>
      </c>
      <c r="F26" s="237" t="s">
        <v>171</v>
      </c>
      <c r="G26" s="240" t="s">
        <v>171</v>
      </c>
      <c r="H26" s="239" t="s">
        <v>171</v>
      </c>
      <c r="I26" s="238" t="s">
        <v>171</v>
      </c>
      <c r="J26" s="237" t="s">
        <v>171</v>
      </c>
      <c r="K26" s="236"/>
    </row>
    <row r="27" spans="1:11" ht="18" customHeight="1" x14ac:dyDescent="0.15">
      <c r="A27" s="851" t="s">
        <v>179</v>
      </c>
      <c r="B27" s="852"/>
      <c r="C27" s="262">
        <v>18592</v>
      </c>
      <c r="D27" s="261">
        <v>17289</v>
      </c>
      <c r="E27" s="260">
        <v>1.0753658395511596</v>
      </c>
      <c r="F27" s="259">
        <v>1303</v>
      </c>
      <c r="G27" s="262">
        <v>28171</v>
      </c>
      <c r="H27" s="261">
        <v>25875</v>
      </c>
      <c r="I27" s="260">
        <v>1.0887342995169083</v>
      </c>
      <c r="J27" s="259">
        <v>2296</v>
      </c>
      <c r="K27" s="249"/>
    </row>
    <row r="28" spans="1:11" ht="18" customHeight="1" x14ac:dyDescent="0.15">
      <c r="A28" s="256"/>
      <c r="B28" s="258" t="s">
        <v>178</v>
      </c>
      <c r="C28" s="253">
        <v>0</v>
      </c>
      <c r="D28" s="254">
        <v>0</v>
      </c>
      <c r="E28" s="251" t="e">
        <v>#DIV/0!</v>
      </c>
      <c r="F28" s="250">
        <v>0</v>
      </c>
      <c r="G28" s="253">
        <v>0</v>
      </c>
      <c r="H28" s="252">
        <v>0</v>
      </c>
      <c r="I28" s="251" t="e">
        <v>#DIV/0!</v>
      </c>
      <c r="J28" s="250">
        <v>0</v>
      </c>
      <c r="K28" s="249"/>
    </row>
    <row r="29" spans="1:11" ht="18" customHeight="1" x14ac:dyDescent="0.15">
      <c r="A29" s="256"/>
      <c r="B29" s="255" t="s">
        <v>177</v>
      </c>
      <c r="C29" s="253">
        <v>2071</v>
      </c>
      <c r="D29" s="257">
        <v>3060</v>
      </c>
      <c r="E29" s="251">
        <v>0.67679738562091507</v>
      </c>
      <c r="F29" s="250">
        <v>-989</v>
      </c>
      <c r="G29" s="253">
        <v>2900</v>
      </c>
      <c r="H29" s="252">
        <v>3485</v>
      </c>
      <c r="I29" s="251">
        <v>0.83213773314203732</v>
      </c>
      <c r="J29" s="250">
        <v>-585</v>
      </c>
      <c r="K29" s="249"/>
    </row>
    <row r="30" spans="1:11" ht="18" customHeight="1" x14ac:dyDescent="0.15">
      <c r="A30" s="256"/>
      <c r="B30" s="255" t="s">
        <v>176</v>
      </c>
      <c r="C30" s="253">
        <v>656</v>
      </c>
      <c r="D30" s="254">
        <v>566</v>
      </c>
      <c r="E30" s="251">
        <v>1.1590106007067138</v>
      </c>
      <c r="F30" s="250">
        <v>90</v>
      </c>
      <c r="G30" s="253">
        <v>890</v>
      </c>
      <c r="H30" s="252">
        <v>780</v>
      </c>
      <c r="I30" s="251">
        <v>1.141025641025641</v>
      </c>
      <c r="J30" s="250">
        <v>110</v>
      </c>
      <c r="K30" s="249"/>
    </row>
    <row r="31" spans="1:11" ht="18" customHeight="1" x14ac:dyDescent="0.15">
      <c r="A31" s="256"/>
      <c r="B31" s="255" t="s">
        <v>175</v>
      </c>
      <c r="C31" s="253">
        <v>15064</v>
      </c>
      <c r="D31" s="254">
        <v>12305</v>
      </c>
      <c r="E31" s="251">
        <v>1.2242177976432345</v>
      </c>
      <c r="F31" s="250">
        <v>2759</v>
      </c>
      <c r="G31" s="253">
        <v>23230</v>
      </c>
      <c r="H31" s="254">
        <v>19847</v>
      </c>
      <c r="I31" s="251">
        <v>1.1704539728926286</v>
      </c>
      <c r="J31" s="250">
        <v>3383</v>
      </c>
      <c r="K31" s="249"/>
    </row>
    <row r="32" spans="1:11" ht="18" customHeight="1" x14ac:dyDescent="0.15">
      <c r="A32" s="256"/>
      <c r="B32" s="255" t="s">
        <v>174</v>
      </c>
      <c r="C32" s="253">
        <v>801</v>
      </c>
      <c r="D32" s="254">
        <v>1358</v>
      </c>
      <c r="E32" s="251">
        <v>0.58983799705449191</v>
      </c>
      <c r="F32" s="250">
        <v>-557</v>
      </c>
      <c r="G32" s="253">
        <v>1151</v>
      </c>
      <c r="H32" s="252">
        <v>1763</v>
      </c>
      <c r="I32" s="251">
        <v>0.65286443562110041</v>
      </c>
      <c r="J32" s="250">
        <v>-612</v>
      </c>
      <c r="K32" s="249"/>
    </row>
    <row r="33" spans="1:11" s="235" customFormat="1" ht="18" customHeight="1" x14ac:dyDescent="0.15">
      <c r="A33" s="248"/>
      <c r="B33" s="247" t="s">
        <v>173</v>
      </c>
      <c r="C33" s="246" t="s">
        <v>171</v>
      </c>
      <c r="D33" s="245" t="s">
        <v>171</v>
      </c>
      <c r="E33" s="244" t="s">
        <v>171</v>
      </c>
      <c r="F33" s="243" t="s">
        <v>171</v>
      </c>
      <c r="G33" s="246" t="s">
        <v>171</v>
      </c>
      <c r="H33" s="245" t="s">
        <v>171</v>
      </c>
      <c r="I33" s="244" t="s">
        <v>171</v>
      </c>
      <c r="J33" s="243" t="s">
        <v>171</v>
      </c>
      <c r="K33" s="236"/>
    </row>
    <row r="34" spans="1:11" s="235" customFormat="1" ht="18" customHeight="1" x14ac:dyDescent="0.15">
      <c r="A34" s="242"/>
      <c r="B34" s="241" t="s">
        <v>172</v>
      </c>
      <c r="C34" s="240" t="s">
        <v>171</v>
      </c>
      <c r="D34" s="239" t="s">
        <v>171</v>
      </c>
      <c r="E34" s="238" t="s">
        <v>171</v>
      </c>
      <c r="F34" s="237" t="s">
        <v>171</v>
      </c>
      <c r="G34" s="240" t="s">
        <v>171</v>
      </c>
      <c r="H34" s="239" t="s">
        <v>171</v>
      </c>
      <c r="I34" s="238" t="s">
        <v>171</v>
      </c>
      <c r="J34" s="237" t="s">
        <v>171</v>
      </c>
      <c r="K34" s="236"/>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C2:F2"/>
    <mergeCell ref="G5:G6"/>
    <mergeCell ref="G3:G4"/>
    <mergeCell ref="A1:B1"/>
    <mergeCell ref="G2:J2"/>
    <mergeCell ref="C3:C4"/>
    <mergeCell ref="D3:D4"/>
    <mergeCell ref="E3:F3"/>
    <mergeCell ref="I3:J3"/>
    <mergeCell ref="H3:H4"/>
    <mergeCell ref="A17:B17"/>
    <mergeCell ref="A22:B22"/>
    <mergeCell ref="A27:B27"/>
    <mergeCell ref="J5:J6"/>
    <mergeCell ref="A6:B6"/>
    <mergeCell ref="A7:B7"/>
    <mergeCell ref="A12:B12"/>
    <mergeCell ref="I5:I6"/>
    <mergeCell ref="A5:B5"/>
    <mergeCell ref="F5:F6"/>
    <mergeCell ref="H5:H6"/>
    <mergeCell ref="C5:C6"/>
    <mergeCell ref="D5:D6"/>
    <mergeCell ref="E5:E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zoomScale="90" zoomScaleNormal="90" zoomScaleSheetLayoutView="85" workbookViewId="0">
      <selection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５月中旬</v>
      </c>
      <c r="E1" s="14" t="s">
        <v>69</v>
      </c>
      <c r="F1" s="6"/>
      <c r="G1" s="6"/>
      <c r="H1" s="10"/>
      <c r="I1" s="10"/>
      <c r="J1" s="10"/>
    </row>
    <row r="2" spans="1:11" ht="18" customHeight="1" x14ac:dyDescent="0.15">
      <c r="A2" s="273"/>
      <c r="B2" s="272"/>
      <c r="C2" s="871" t="s">
        <v>196</v>
      </c>
      <c r="D2" s="872"/>
      <c r="E2" s="873"/>
      <c r="F2" s="874"/>
      <c r="G2" s="871" t="s">
        <v>195</v>
      </c>
      <c r="H2" s="872"/>
      <c r="I2" s="873"/>
      <c r="J2" s="874"/>
    </row>
    <row r="3" spans="1:11" ht="18.75" customHeight="1" x14ac:dyDescent="0.15">
      <c r="A3" s="255"/>
      <c r="B3" s="271"/>
      <c r="C3" s="875" t="s">
        <v>224</v>
      </c>
      <c r="D3" s="877" t="s">
        <v>222</v>
      </c>
      <c r="E3" s="879" t="s">
        <v>192</v>
      </c>
      <c r="F3" s="880"/>
      <c r="G3" s="867" t="s">
        <v>223</v>
      </c>
      <c r="H3" s="869" t="s">
        <v>222</v>
      </c>
      <c r="I3" s="879" t="s">
        <v>192</v>
      </c>
      <c r="J3" s="880"/>
    </row>
    <row r="4" spans="1:11" ht="18" customHeight="1" x14ac:dyDescent="0.15">
      <c r="A4" s="270"/>
      <c r="B4" s="269"/>
      <c r="C4" s="876"/>
      <c r="D4" s="878"/>
      <c r="E4" s="268" t="s">
        <v>191</v>
      </c>
      <c r="F4" s="267" t="s">
        <v>190</v>
      </c>
      <c r="G4" s="868"/>
      <c r="H4" s="870"/>
      <c r="I4" s="268" t="s">
        <v>191</v>
      </c>
      <c r="J4" s="267" t="s">
        <v>190</v>
      </c>
    </row>
    <row r="5" spans="1:11" ht="13.5" customHeight="1" x14ac:dyDescent="0.15">
      <c r="A5" s="859" t="s">
        <v>189</v>
      </c>
      <c r="B5" s="860"/>
      <c r="C5" s="861">
        <v>128774</v>
      </c>
      <c r="D5" s="863">
        <v>127845</v>
      </c>
      <c r="E5" s="853">
        <v>1.0072666119128633</v>
      </c>
      <c r="F5" s="855">
        <v>929</v>
      </c>
      <c r="G5" s="861">
        <v>195513</v>
      </c>
      <c r="H5" s="865">
        <v>202728</v>
      </c>
      <c r="I5" s="853">
        <v>0.96441044157689115</v>
      </c>
      <c r="J5" s="855">
        <v>-7215</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v>56204</v>
      </c>
      <c r="D7" s="261">
        <v>55315</v>
      </c>
      <c r="E7" s="260">
        <v>1.0160715899846335</v>
      </c>
      <c r="F7" s="259">
        <v>889</v>
      </c>
      <c r="G7" s="262">
        <v>94062</v>
      </c>
      <c r="H7" s="264">
        <v>101215</v>
      </c>
      <c r="I7" s="260">
        <v>0.92932865681964139</v>
      </c>
      <c r="J7" s="259">
        <v>-7153</v>
      </c>
      <c r="K7" s="249"/>
    </row>
    <row r="8" spans="1:11" ht="18" customHeight="1" x14ac:dyDescent="0.15">
      <c r="A8" s="256" t="s">
        <v>186</v>
      </c>
      <c r="B8" s="258" t="s">
        <v>178</v>
      </c>
      <c r="C8" s="253">
        <v>27642</v>
      </c>
      <c r="D8" s="254">
        <v>28050</v>
      </c>
      <c r="E8" s="251">
        <v>0.98545454545454547</v>
      </c>
      <c r="F8" s="250">
        <v>-408</v>
      </c>
      <c r="G8" s="253">
        <v>49356</v>
      </c>
      <c r="H8" s="252">
        <v>53823</v>
      </c>
      <c r="I8" s="251">
        <v>0.91700574104007582</v>
      </c>
      <c r="J8" s="250">
        <v>-4467</v>
      </c>
      <c r="K8" s="249"/>
    </row>
    <row r="9" spans="1:11" ht="18" customHeight="1" x14ac:dyDescent="0.15">
      <c r="A9" s="256"/>
      <c r="B9" s="258" t="s">
        <v>177</v>
      </c>
      <c r="C9" s="253">
        <v>3197</v>
      </c>
      <c r="D9" s="254">
        <v>2932</v>
      </c>
      <c r="E9" s="251">
        <v>1.090381991814461</v>
      </c>
      <c r="F9" s="250">
        <v>265</v>
      </c>
      <c r="G9" s="253">
        <v>4260</v>
      </c>
      <c r="H9" s="252">
        <v>4465</v>
      </c>
      <c r="I9" s="251">
        <v>0.95408734602463607</v>
      </c>
      <c r="J9" s="250">
        <v>-205</v>
      </c>
      <c r="K9" s="249"/>
    </row>
    <row r="10" spans="1:11" ht="18" customHeight="1" x14ac:dyDescent="0.15">
      <c r="A10" s="256"/>
      <c r="B10" s="258" t="s">
        <v>175</v>
      </c>
      <c r="C10" s="253">
        <v>25365</v>
      </c>
      <c r="D10" s="254">
        <v>24333</v>
      </c>
      <c r="E10" s="251">
        <v>1.0424115398841081</v>
      </c>
      <c r="F10" s="250">
        <v>1032</v>
      </c>
      <c r="G10" s="253">
        <v>40446</v>
      </c>
      <c r="H10" s="252">
        <v>42927</v>
      </c>
      <c r="I10" s="251">
        <v>0.94220420714235797</v>
      </c>
      <c r="J10" s="250">
        <v>-2481</v>
      </c>
      <c r="K10" s="249"/>
    </row>
    <row r="11" spans="1:11" s="235" customFormat="1" ht="18" customHeight="1" x14ac:dyDescent="0.15">
      <c r="A11" s="248"/>
      <c r="B11" s="266" t="s">
        <v>180</v>
      </c>
      <c r="C11" s="265" t="s">
        <v>171</v>
      </c>
      <c r="D11" s="245" t="s">
        <v>171</v>
      </c>
      <c r="E11" s="244" t="s">
        <v>171</v>
      </c>
      <c r="F11" s="243" t="s">
        <v>171</v>
      </c>
      <c r="G11" s="265" t="s">
        <v>171</v>
      </c>
      <c r="H11" s="245" t="s">
        <v>171</v>
      </c>
      <c r="I11" s="244" t="s">
        <v>171</v>
      </c>
      <c r="J11" s="243" t="s">
        <v>171</v>
      </c>
      <c r="K11" s="236"/>
    </row>
    <row r="12" spans="1:11" ht="18" customHeight="1" x14ac:dyDescent="0.15">
      <c r="A12" s="851" t="s">
        <v>185</v>
      </c>
      <c r="B12" s="852"/>
      <c r="C12" s="262">
        <v>30034</v>
      </c>
      <c r="D12" s="261">
        <v>30443</v>
      </c>
      <c r="E12" s="260">
        <v>0.98656505600630684</v>
      </c>
      <c r="F12" s="259">
        <v>-409</v>
      </c>
      <c r="G12" s="262">
        <v>38662</v>
      </c>
      <c r="H12" s="261">
        <v>38196</v>
      </c>
      <c r="I12" s="260">
        <v>1.0122002303906168</v>
      </c>
      <c r="J12" s="259">
        <v>466</v>
      </c>
      <c r="K12" s="249"/>
    </row>
    <row r="13" spans="1:11" ht="18" customHeight="1" x14ac:dyDescent="0.15">
      <c r="A13" s="256" t="s">
        <v>184</v>
      </c>
      <c r="B13" s="258" t="s">
        <v>178</v>
      </c>
      <c r="C13" s="253">
        <v>4915</v>
      </c>
      <c r="D13" s="254">
        <v>10371</v>
      </c>
      <c r="E13" s="251">
        <v>0.47391765499951788</v>
      </c>
      <c r="F13" s="250">
        <v>-5456</v>
      </c>
      <c r="G13" s="253">
        <v>5000</v>
      </c>
      <c r="H13" s="254">
        <v>10927</v>
      </c>
      <c r="I13" s="251">
        <v>0.4575821359934108</v>
      </c>
      <c r="J13" s="250">
        <v>-5927</v>
      </c>
      <c r="K13" s="249"/>
    </row>
    <row r="14" spans="1:11" ht="18" customHeight="1" x14ac:dyDescent="0.15">
      <c r="A14" s="256"/>
      <c r="B14" s="258" t="s">
        <v>177</v>
      </c>
      <c r="C14" s="253">
        <v>5787</v>
      </c>
      <c r="D14" s="254">
        <v>1034</v>
      </c>
      <c r="E14" s="251">
        <v>5.5967117988394586</v>
      </c>
      <c r="F14" s="250">
        <v>4753</v>
      </c>
      <c r="G14" s="253">
        <v>7305</v>
      </c>
      <c r="H14" s="254">
        <v>1470</v>
      </c>
      <c r="I14" s="251">
        <v>4.9693877551020407</v>
      </c>
      <c r="J14" s="250">
        <v>5835</v>
      </c>
      <c r="K14" s="249"/>
    </row>
    <row r="15" spans="1:11" ht="18" customHeight="1" x14ac:dyDescent="0.15">
      <c r="A15" s="256"/>
      <c r="B15" s="258" t="s">
        <v>175</v>
      </c>
      <c r="C15" s="253">
        <v>19332</v>
      </c>
      <c r="D15" s="254">
        <v>19038</v>
      </c>
      <c r="E15" s="251">
        <v>1.0154427986132997</v>
      </c>
      <c r="F15" s="250">
        <v>294</v>
      </c>
      <c r="G15" s="253">
        <v>26357</v>
      </c>
      <c r="H15" s="254">
        <v>25799</v>
      </c>
      <c r="I15" s="251">
        <v>1.0216287453002055</v>
      </c>
      <c r="J15" s="250">
        <v>558</v>
      </c>
      <c r="K15" s="249"/>
    </row>
    <row r="16" spans="1:11" s="235" customFormat="1" ht="18" customHeight="1" x14ac:dyDescent="0.15">
      <c r="A16" s="242"/>
      <c r="B16" s="263" t="s">
        <v>180</v>
      </c>
      <c r="C16" s="240" t="s">
        <v>171</v>
      </c>
      <c r="D16" s="239" t="s">
        <v>171</v>
      </c>
      <c r="E16" s="238" t="s">
        <v>171</v>
      </c>
      <c r="F16" s="237" t="s">
        <v>171</v>
      </c>
      <c r="G16" s="240" t="s">
        <v>171</v>
      </c>
      <c r="H16" s="239" t="s">
        <v>171</v>
      </c>
      <c r="I16" s="238" t="s">
        <v>171</v>
      </c>
      <c r="J16" s="237" t="s">
        <v>171</v>
      </c>
      <c r="K16" s="236"/>
    </row>
    <row r="17" spans="1:11" ht="18" customHeight="1" x14ac:dyDescent="0.15">
      <c r="A17" s="851" t="s">
        <v>183</v>
      </c>
      <c r="B17" s="852"/>
      <c r="C17" s="262">
        <v>15726</v>
      </c>
      <c r="D17" s="261">
        <v>15242</v>
      </c>
      <c r="E17" s="260">
        <v>1.0317543629444954</v>
      </c>
      <c r="F17" s="259">
        <v>484</v>
      </c>
      <c r="G17" s="262">
        <v>21896</v>
      </c>
      <c r="H17" s="264">
        <v>22643</v>
      </c>
      <c r="I17" s="260">
        <v>0.96700967186326903</v>
      </c>
      <c r="J17" s="259">
        <v>-747</v>
      </c>
      <c r="K17" s="249"/>
    </row>
    <row r="18" spans="1:11" ht="18" customHeight="1" x14ac:dyDescent="0.15">
      <c r="A18" s="256" t="s">
        <v>182</v>
      </c>
      <c r="B18" s="258" t="s">
        <v>178</v>
      </c>
      <c r="C18" s="253">
        <v>0</v>
      </c>
      <c r="D18" s="254">
        <v>0</v>
      </c>
      <c r="E18" s="251" t="e">
        <v>#DIV/0!</v>
      </c>
      <c r="F18" s="250">
        <v>0</v>
      </c>
      <c r="G18" s="253">
        <v>0</v>
      </c>
      <c r="H18" s="252">
        <v>0</v>
      </c>
      <c r="I18" s="251" t="e">
        <v>#DIV/0!</v>
      </c>
      <c r="J18" s="250">
        <v>0</v>
      </c>
      <c r="K18" s="249"/>
    </row>
    <row r="19" spans="1:11" ht="18" customHeight="1" x14ac:dyDescent="0.15">
      <c r="A19" s="256"/>
      <c r="B19" s="258" t="s">
        <v>177</v>
      </c>
      <c r="C19" s="253">
        <v>6316</v>
      </c>
      <c r="D19" s="254">
        <v>5936</v>
      </c>
      <c r="E19" s="251">
        <v>1.0640161725067385</v>
      </c>
      <c r="F19" s="250">
        <v>380</v>
      </c>
      <c r="G19" s="253">
        <v>8745</v>
      </c>
      <c r="H19" s="252">
        <v>8700</v>
      </c>
      <c r="I19" s="251">
        <v>1.0051724137931035</v>
      </c>
      <c r="J19" s="250">
        <v>45</v>
      </c>
      <c r="K19" s="249"/>
    </row>
    <row r="20" spans="1:11" ht="18" customHeight="1" x14ac:dyDescent="0.15">
      <c r="A20" s="256"/>
      <c r="B20" s="258" t="s">
        <v>175</v>
      </c>
      <c r="C20" s="253">
        <v>9410</v>
      </c>
      <c r="D20" s="254">
        <v>9306</v>
      </c>
      <c r="E20" s="251">
        <v>1.0111755856436708</v>
      </c>
      <c r="F20" s="250">
        <v>104</v>
      </c>
      <c r="G20" s="253">
        <v>13151</v>
      </c>
      <c r="H20" s="252">
        <v>13943</v>
      </c>
      <c r="I20" s="251">
        <v>0.94319730330631857</v>
      </c>
      <c r="J20" s="250">
        <v>-792</v>
      </c>
      <c r="K20" s="249"/>
    </row>
    <row r="21" spans="1:11" s="235" customFormat="1" ht="18" customHeight="1" x14ac:dyDescent="0.15">
      <c r="A21" s="242"/>
      <c r="B21" s="263" t="s">
        <v>180</v>
      </c>
      <c r="C21" s="240" t="s">
        <v>171</v>
      </c>
      <c r="D21" s="239" t="s">
        <v>171</v>
      </c>
      <c r="E21" s="238" t="s">
        <v>171</v>
      </c>
      <c r="F21" s="237" t="s">
        <v>171</v>
      </c>
      <c r="G21" s="240" t="s">
        <v>171</v>
      </c>
      <c r="H21" s="239" t="s">
        <v>171</v>
      </c>
      <c r="I21" s="238" t="s">
        <v>171</v>
      </c>
      <c r="J21" s="237" t="s">
        <v>171</v>
      </c>
      <c r="K21" s="236"/>
    </row>
    <row r="22" spans="1:11" ht="18" customHeight="1" x14ac:dyDescent="0.15">
      <c r="A22" s="851" t="s">
        <v>181</v>
      </c>
      <c r="B22" s="852"/>
      <c r="C22" s="262">
        <v>10465</v>
      </c>
      <c r="D22" s="261">
        <v>9416</v>
      </c>
      <c r="E22" s="260">
        <v>1.1114061172472387</v>
      </c>
      <c r="F22" s="259">
        <v>1049</v>
      </c>
      <c r="G22" s="262">
        <v>14181</v>
      </c>
      <c r="H22" s="264">
        <v>13858</v>
      </c>
      <c r="I22" s="260">
        <v>1.0233078366286621</v>
      </c>
      <c r="J22" s="259">
        <v>323</v>
      </c>
      <c r="K22" s="249"/>
    </row>
    <row r="23" spans="1:11" ht="18" customHeight="1" x14ac:dyDescent="0.15">
      <c r="A23" s="256"/>
      <c r="B23" s="258" t="s">
        <v>178</v>
      </c>
      <c r="C23" s="253">
        <v>0</v>
      </c>
      <c r="D23" s="254">
        <v>0</v>
      </c>
      <c r="E23" s="251" t="e">
        <v>#DIV/0!</v>
      </c>
      <c r="F23" s="250">
        <v>0</v>
      </c>
      <c r="G23" s="253">
        <v>0</v>
      </c>
      <c r="H23" s="252">
        <v>0</v>
      </c>
      <c r="I23" s="251" t="e">
        <v>#DIV/0!</v>
      </c>
      <c r="J23" s="250">
        <v>0</v>
      </c>
      <c r="K23" s="249"/>
    </row>
    <row r="24" spans="1:11" ht="18" customHeight="1" x14ac:dyDescent="0.15">
      <c r="A24" s="256"/>
      <c r="B24" s="258" t="s">
        <v>177</v>
      </c>
      <c r="C24" s="253">
        <v>4485</v>
      </c>
      <c r="D24" s="254">
        <v>4571</v>
      </c>
      <c r="E24" s="251">
        <v>0.98118573616276528</v>
      </c>
      <c r="F24" s="250">
        <v>-86</v>
      </c>
      <c r="G24" s="253">
        <v>5855</v>
      </c>
      <c r="H24" s="252">
        <v>5840</v>
      </c>
      <c r="I24" s="251">
        <v>1.0025684931506849</v>
      </c>
      <c r="J24" s="250">
        <v>15</v>
      </c>
      <c r="K24" s="249"/>
    </row>
    <row r="25" spans="1:11" ht="18" customHeight="1" x14ac:dyDescent="0.15">
      <c r="A25" s="256"/>
      <c r="B25" s="258" t="s">
        <v>175</v>
      </c>
      <c r="C25" s="253">
        <v>5980</v>
      </c>
      <c r="D25" s="254">
        <v>4845</v>
      </c>
      <c r="E25" s="251">
        <v>1.2342621259029927</v>
      </c>
      <c r="F25" s="250">
        <v>1135</v>
      </c>
      <c r="G25" s="253">
        <v>8326</v>
      </c>
      <c r="H25" s="254">
        <v>8018</v>
      </c>
      <c r="I25" s="251">
        <v>1.0384135694686953</v>
      </c>
      <c r="J25" s="250">
        <v>308</v>
      </c>
      <c r="K25" s="249"/>
    </row>
    <row r="26" spans="1:11" s="235" customFormat="1" ht="18" customHeight="1" x14ac:dyDescent="0.15">
      <c r="A26" s="242"/>
      <c r="B26" s="263" t="s">
        <v>180</v>
      </c>
      <c r="C26" s="240" t="s">
        <v>171</v>
      </c>
      <c r="D26" s="239" t="s">
        <v>171</v>
      </c>
      <c r="E26" s="238" t="s">
        <v>171</v>
      </c>
      <c r="F26" s="237" t="s">
        <v>171</v>
      </c>
      <c r="G26" s="240" t="s">
        <v>171</v>
      </c>
      <c r="H26" s="239" t="s">
        <v>171</v>
      </c>
      <c r="I26" s="238" t="s">
        <v>171</v>
      </c>
      <c r="J26" s="237" t="s">
        <v>171</v>
      </c>
      <c r="K26" s="236"/>
    </row>
    <row r="27" spans="1:11" ht="18" customHeight="1" x14ac:dyDescent="0.15">
      <c r="A27" s="851" t="s">
        <v>179</v>
      </c>
      <c r="B27" s="852"/>
      <c r="C27" s="262">
        <v>16345</v>
      </c>
      <c r="D27" s="261">
        <v>17429</v>
      </c>
      <c r="E27" s="260">
        <v>0.93780480807848987</v>
      </c>
      <c r="F27" s="259">
        <v>-1084</v>
      </c>
      <c r="G27" s="262">
        <v>26712</v>
      </c>
      <c r="H27" s="261">
        <v>26816</v>
      </c>
      <c r="I27" s="260">
        <v>0.99612171837708829</v>
      </c>
      <c r="J27" s="259">
        <v>-104</v>
      </c>
      <c r="K27" s="249"/>
    </row>
    <row r="28" spans="1:11" ht="18" customHeight="1" x14ac:dyDescent="0.15">
      <c r="A28" s="256"/>
      <c r="B28" s="258" t="s">
        <v>178</v>
      </c>
      <c r="C28" s="253">
        <v>0</v>
      </c>
      <c r="D28" s="254">
        <v>0</v>
      </c>
      <c r="E28" s="251" t="e">
        <v>#DIV/0!</v>
      </c>
      <c r="F28" s="250">
        <v>0</v>
      </c>
      <c r="G28" s="253">
        <v>0</v>
      </c>
      <c r="H28" s="252">
        <v>0</v>
      </c>
      <c r="I28" s="251" t="e">
        <v>#DIV/0!</v>
      </c>
      <c r="J28" s="250">
        <v>0</v>
      </c>
      <c r="K28" s="249"/>
    </row>
    <row r="29" spans="1:11" ht="18" customHeight="1" x14ac:dyDescent="0.15">
      <c r="A29" s="256"/>
      <c r="B29" s="255" t="s">
        <v>177</v>
      </c>
      <c r="C29" s="253">
        <v>2011</v>
      </c>
      <c r="D29" s="257">
        <v>3722</v>
      </c>
      <c r="E29" s="251">
        <v>0.54030091348737241</v>
      </c>
      <c r="F29" s="250">
        <v>-1711</v>
      </c>
      <c r="G29" s="253">
        <v>3045</v>
      </c>
      <c r="H29" s="252">
        <v>4370</v>
      </c>
      <c r="I29" s="251">
        <v>0.69679633867276891</v>
      </c>
      <c r="J29" s="250">
        <v>-1325</v>
      </c>
      <c r="K29" s="249"/>
    </row>
    <row r="30" spans="1:11" ht="18" customHeight="1" x14ac:dyDescent="0.15">
      <c r="A30" s="256"/>
      <c r="B30" s="255" t="s">
        <v>176</v>
      </c>
      <c r="C30" s="253">
        <v>466</v>
      </c>
      <c r="D30" s="254">
        <v>463</v>
      </c>
      <c r="E30" s="251">
        <v>1.0064794816414686</v>
      </c>
      <c r="F30" s="250">
        <v>3</v>
      </c>
      <c r="G30" s="253">
        <v>840</v>
      </c>
      <c r="H30" s="252">
        <v>791</v>
      </c>
      <c r="I30" s="251">
        <v>1.0619469026548674</v>
      </c>
      <c r="J30" s="250">
        <v>49</v>
      </c>
      <c r="K30" s="249"/>
    </row>
    <row r="31" spans="1:11" ht="18" customHeight="1" x14ac:dyDescent="0.15">
      <c r="A31" s="256"/>
      <c r="B31" s="255" t="s">
        <v>175</v>
      </c>
      <c r="C31" s="253">
        <v>13227</v>
      </c>
      <c r="D31" s="254">
        <v>12250</v>
      </c>
      <c r="E31" s="251">
        <v>1.0797551020408163</v>
      </c>
      <c r="F31" s="250">
        <v>977</v>
      </c>
      <c r="G31" s="253">
        <v>21687</v>
      </c>
      <c r="H31" s="254">
        <v>19936</v>
      </c>
      <c r="I31" s="251">
        <v>1.0878310593900482</v>
      </c>
      <c r="J31" s="250">
        <v>1751</v>
      </c>
      <c r="K31" s="249"/>
    </row>
    <row r="32" spans="1:11" ht="18" customHeight="1" x14ac:dyDescent="0.15">
      <c r="A32" s="256"/>
      <c r="B32" s="255" t="s">
        <v>174</v>
      </c>
      <c r="C32" s="253">
        <v>641</v>
      </c>
      <c r="D32" s="254">
        <v>994</v>
      </c>
      <c r="E32" s="251">
        <v>0.64486921529175045</v>
      </c>
      <c r="F32" s="250">
        <v>-353</v>
      </c>
      <c r="G32" s="253">
        <v>1140</v>
      </c>
      <c r="H32" s="252">
        <v>1719</v>
      </c>
      <c r="I32" s="251">
        <v>0.6631762652705061</v>
      </c>
      <c r="J32" s="250">
        <v>-579</v>
      </c>
      <c r="K32" s="249"/>
    </row>
    <row r="33" spans="1:11" s="235" customFormat="1" ht="18" customHeight="1" x14ac:dyDescent="0.15">
      <c r="A33" s="248"/>
      <c r="B33" s="247" t="s">
        <v>173</v>
      </c>
      <c r="C33" s="246" t="s">
        <v>171</v>
      </c>
      <c r="D33" s="245" t="s">
        <v>171</v>
      </c>
      <c r="E33" s="244" t="s">
        <v>171</v>
      </c>
      <c r="F33" s="243" t="s">
        <v>171</v>
      </c>
      <c r="G33" s="246" t="s">
        <v>171</v>
      </c>
      <c r="H33" s="245" t="s">
        <v>171</v>
      </c>
      <c r="I33" s="244" t="s">
        <v>171</v>
      </c>
      <c r="J33" s="243" t="s">
        <v>171</v>
      </c>
      <c r="K33" s="236"/>
    </row>
    <row r="34" spans="1:11" s="235" customFormat="1" ht="18" customHeight="1" x14ac:dyDescent="0.15">
      <c r="A34" s="242"/>
      <c r="B34" s="241" t="s">
        <v>172</v>
      </c>
      <c r="C34" s="240" t="s">
        <v>171</v>
      </c>
      <c r="D34" s="239" t="s">
        <v>171</v>
      </c>
      <c r="E34" s="238" t="s">
        <v>171</v>
      </c>
      <c r="F34" s="237" t="s">
        <v>171</v>
      </c>
      <c r="G34" s="240" t="s">
        <v>171</v>
      </c>
      <c r="H34" s="239" t="s">
        <v>171</v>
      </c>
      <c r="I34" s="238" t="s">
        <v>171</v>
      </c>
      <c r="J34" s="237" t="s">
        <v>171</v>
      </c>
      <c r="K34" s="236"/>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A1:B1"/>
    <mergeCell ref="A27:B27"/>
    <mergeCell ref="A17:B17"/>
    <mergeCell ref="A22:B22"/>
    <mergeCell ref="F5:F6"/>
    <mergeCell ref="D5:D6"/>
    <mergeCell ref="E5:E6"/>
    <mergeCell ref="C2:F2"/>
    <mergeCell ref="J5:J6"/>
    <mergeCell ref="A6:B6"/>
    <mergeCell ref="A7:B7"/>
    <mergeCell ref="A12:B12"/>
    <mergeCell ref="G5:G6"/>
    <mergeCell ref="C5:C6"/>
    <mergeCell ref="H5:H6"/>
    <mergeCell ref="I5:I6"/>
    <mergeCell ref="A5:B5"/>
    <mergeCell ref="G2:J2"/>
    <mergeCell ref="C3:C4"/>
    <mergeCell ref="D3:D4"/>
    <mergeCell ref="E3:F3"/>
    <mergeCell ref="H3:H4"/>
    <mergeCell ref="I3:J3"/>
    <mergeCell ref="G3:G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K70"/>
  <sheetViews>
    <sheetView showGridLines="0" zoomScale="90" zoomScaleNormal="90" zoomScaleSheetLayoutView="85" workbookViewId="0">
      <selection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５月下旬</v>
      </c>
      <c r="E1" s="14" t="s">
        <v>69</v>
      </c>
      <c r="F1" s="6"/>
      <c r="G1" s="6"/>
      <c r="H1" s="10"/>
      <c r="I1" s="10"/>
      <c r="J1" s="10"/>
    </row>
    <row r="2" spans="1:11" ht="18" customHeight="1" x14ac:dyDescent="0.15">
      <c r="A2" s="273"/>
      <c r="B2" s="272"/>
      <c r="C2" s="871" t="s">
        <v>196</v>
      </c>
      <c r="D2" s="872"/>
      <c r="E2" s="873"/>
      <c r="F2" s="874"/>
      <c r="G2" s="871" t="s">
        <v>195</v>
      </c>
      <c r="H2" s="872"/>
      <c r="I2" s="873"/>
      <c r="J2" s="874"/>
    </row>
    <row r="3" spans="1:11" ht="18.75" customHeight="1" x14ac:dyDescent="0.15">
      <c r="A3" s="255"/>
      <c r="B3" s="271"/>
      <c r="C3" s="875" t="s">
        <v>228</v>
      </c>
      <c r="D3" s="877" t="s">
        <v>227</v>
      </c>
      <c r="E3" s="879" t="s">
        <v>192</v>
      </c>
      <c r="F3" s="880"/>
      <c r="G3" s="867" t="s">
        <v>226</v>
      </c>
      <c r="H3" s="869" t="s">
        <v>225</v>
      </c>
      <c r="I3" s="879" t="s">
        <v>192</v>
      </c>
      <c r="J3" s="880"/>
    </row>
    <row r="4" spans="1:11" ht="18" customHeight="1" x14ac:dyDescent="0.15">
      <c r="A4" s="270"/>
      <c r="B4" s="269"/>
      <c r="C4" s="876"/>
      <c r="D4" s="878"/>
      <c r="E4" s="268" t="s">
        <v>191</v>
      </c>
      <c r="F4" s="267" t="s">
        <v>190</v>
      </c>
      <c r="G4" s="868"/>
      <c r="H4" s="870"/>
      <c r="I4" s="268" t="s">
        <v>191</v>
      </c>
      <c r="J4" s="267" t="s">
        <v>190</v>
      </c>
    </row>
    <row r="5" spans="1:11" ht="13.5" customHeight="1" x14ac:dyDescent="0.15">
      <c r="A5" s="859" t="s">
        <v>189</v>
      </c>
      <c r="B5" s="860"/>
      <c r="C5" s="861">
        <v>128117</v>
      </c>
      <c r="D5" s="863">
        <v>125585</v>
      </c>
      <c r="E5" s="853">
        <v>1.0201616435083807</v>
      </c>
      <c r="F5" s="855">
        <v>2532</v>
      </c>
      <c r="G5" s="861">
        <v>218862</v>
      </c>
      <c r="H5" s="865">
        <v>218092</v>
      </c>
      <c r="I5" s="853">
        <v>1.0035306201052767</v>
      </c>
      <c r="J5" s="855">
        <v>770</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v>55895</v>
      </c>
      <c r="D7" s="261">
        <v>53894</v>
      </c>
      <c r="E7" s="260">
        <v>1.0371284373028538</v>
      </c>
      <c r="F7" s="259">
        <v>2001</v>
      </c>
      <c r="G7" s="262">
        <v>107256</v>
      </c>
      <c r="H7" s="264">
        <v>106411</v>
      </c>
      <c r="I7" s="260">
        <v>1.0079409083647368</v>
      </c>
      <c r="J7" s="259">
        <v>845</v>
      </c>
      <c r="K7" s="249"/>
    </row>
    <row r="8" spans="1:11" ht="18" customHeight="1" x14ac:dyDescent="0.15">
      <c r="A8" s="256" t="s">
        <v>186</v>
      </c>
      <c r="B8" s="258" t="s">
        <v>178</v>
      </c>
      <c r="C8" s="253">
        <v>27002</v>
      </c>
      <c r="D8" s="254">
        <v>27096</v>
      </c>
      <c r="E8" s="251">
        <v>0.99653085326247415</v>
      </c>
      <c r="F8" s="250">
        <v>-94</v>
      </c>
      <c r="G8" s="253">
        <v>55005</v>
      </c>
      <c r="H8" s="252">
        <v>56495</v>
      </c>
      <c r="I8" s="251">
        <v>0.97362598460040717</v>
      </c>
      <c r="J8" s="250">
        <v>-1490</v>
      </c>
      <c r="K8" s="249"/>
    </row>
    <row r="9" spans="1:11" ht="18" customHeight="1" x14ac:dyDescent="0.15">
      <c r="A9" s="256"/>
      <c r="B9" s="258" t="s">
        <v>177</v>
      </c>
      <c r="C9" s="253">
        <v>3113</v>
      </c>
      <c r="D9" s="254">
        <v>2571</v>
      </c>
      <c r="E9" s="251">
        <v>1.2108129132633216</v>
      </c>
      <c r="F9" s="250">
        <v>542</v>
      </c>
      <c r="G9" s="253">
        <v>4695</v>
      </c>
      <c r="H9" s="252">
        <v>4920</v>
      </c>
      <c r="I9" s="251">
        <v>0.95426829268292679</v>
      </c>
      <c r="J9" s="250">
        <v>-225</v>
      </c>
      <c r="K9" s="249"/>
    </row>
    <row r="10" spans="1:11" ht="18" customHeight="1" x14ac:dyDescent="0.15">
      <c r="A10" s="256"/>
      <c r="B10" s="258" t="s">
        <v>175</v>
      </c>
      <c r="C10" s="253">
        <v>25780</v>
      </c>
      <c r="D10" s="254">
        <v>24227</v>
      </c>
      <c r="E10" s="251">
        <v>1.0641020349197177</v>
      </c>
      <c r="F10" s="250">
        <v>1553</v>
      </c>
      <c r="G10" s="253">
        <v>47556</v>
      </c>
      <c r="H10" s="252">
        <v>44996</v>
      </c>
      <c r="I10" s="251">
        <v>1.0568939461285447</v>
      </c>
      <c r="J10" s="250">
        <v>2560</v>
      </c>
      <c r="K10" s="249"/>
    </row>
    <row r="11" spans="1:11" s="235" customFormat="1" ht="18" customHeight="1" x14ac:dyDescent="0.15">
      <c r="A11" s="248"/>
      <c r="B11" s="266" t="s">
        <v>180</v>
      </c>
      <c r="C11" s="265" t="s">
        <v>171</v>
      </c>
      <c r="D11" s="245" t="s">
        <v>171</v>
      </c>
      <c r="E11" s="244" t="s">
        <v>171</v>
      </c>
      <c r="F11" s="243" t="s">
        <v>171</v>
      </c>
      <c r="G11" s="265" t="s">
        <v>171</v>
      </c>
      <c r="H11" s="245" t="s">
        <v>171</v>
      </c>
      <c r="I11" s="244" t="s">
        <v>171</v>
      </c>
      <c r="J11" s="243" t="s">
        <v>171</v>
      </c>
      <c r="K11" s="236"/>
    </row>
    <row r="12" spans="1:11" ht="18" customHeight="1" x14ac:dyDescent="0.15">
      <c r="A12" s="851" t="s">
        <v>185</v>
      </c>
      <c r="B12" s="852"/>
      <c r="C12" s="262">
        <v>31240</v>
      </c>
      <c r="D12" s="261">
        <v>30832</v>
      </c>
      <c r="E12" s="260">
        <v>1.0132330046704723</v>
      </c>
      <c r="F12" s="259">
        <v>408</v>
      </c>
      <c r="G12" s="262">
        <v>42122</v>
      </c>
      <c r="H12" s="261">
        <v>41674</v>
      </c>
      <c r="I12" s="260">
        <v>1.0107501079809953</v>
      </c>
      <c r="J12" s="259">
        <v>448</v>
      </c>
      <c r="K12" s="249"/>
    </row>
    <row r="13" spans="1:11" ht="18" customHeight="1" x14ac:dyDescent="0.15">
      <c r="A13" s="256" t="s">
        <v>184</v>
      </c>
      <c r="B13" s="258" t="s">
        <v>178</v>
      </c>
      <c r="C13" s="253">
        <v>5403</v>
      </c>
      <c r="D13" s="254">
        <v>10748</v>
      </c>
      <c r="E13" s="251">
        <v>0.50269817640491254</v>
      </c>
      <c r="F13" s="250">
        <v>-5345</v>
      </c>
      <c r="G13" s="253">
        <v>5500</v>
      </c>
      <c r="H13" s="254">
        <v>11858</v>
      </c>
      <c r="I13" s="251">
        <v>0.46382189239332094</v>
      </c>
      <c r="J13" s="250">
        <v>-6358</v>
      </c>
      <c r="K13" s="249"/>
    </row>
    <row r="14" spans="1:11" ht="18" customHeight="1" x14ac:dyDescent="0.15">
      <c r="A14" s="256"/>
      <c r="B14" s="258" t="s">
        <v>177</v>
      </c>
      <c r="C14" s="253">
        <v>5869</v>
      </c>
      <c r="D14" s="254">
        <v>800</v>
      </c>
      <c r="E14" s="251">
        <v>7.3362499999999997</v>
      </c>
      <c r="F14" s="250">
        <v>5069</v>
      </c>
      <c r="G14" s="253">
        <v>8030</v>
      </c>
      <c r="H14" s="254">
        <v>1630</v>
      </c>
      <c r="I14" s="251">
        <v>4.9263803680981599</v>
      </c>
      <c r="J14" s="250">
        <v>6400</v>
      </c>
      <c r="K14" s="249"/>
    </row>
    <row r="15" spans="1:11" ht="18" customHeight="1" x14ac:dyDescent="0.15">
      <c r="A15" s="256"/>
      <c r="B15" s="258" t="s">
        <v>175</v>
      </c>
      <c r="C15" s="253">
        <v>19968</v>
      </c>
      <c r="D15" s="254">
        <v>19284</v>
      </c>
      <c r="E15" s="251">
        <v>1.0354698195395147</v>
      </c>
      <c r="F15" s="250">
        <v>684</v>
      </c>
      <c r="G15" s="253">
        <v>28592</v>
      </c>
      <c r="H15" s="254">
        <v>28186</v>
      </c>
      <c r="I15" s="251">
        <v>1.0144043141985384</v>
      </c>
      <c r="J15" s="250">
        <v>406</v>
      </c>
      <c r="K15" s="249"/>
    </row>
    <row r="16" spans="1:11" s="235" customFormat="1" ht="18" customHeight="1" x14ac:dyDescent="0.15">
      <c r="A16" s="242"/>
      <c r="B16" s="263" t="s">
        <v>180</v>
      </c>
      <c r="C16" s="240" t="s">
        <v>171</v>
      </c>
      <c r="D16" s="239" t="s">
        <v>171</v>
      </c>
      <c r="E16" s="238" t="s">
        <v>171</v>
      </c>
      <c r="F16" s="237" t="s">
        <v>171</v>
      </c>
      <c r="G16" s="240" t="s">
        <v>171</v>
      </c>
      <c r="H16" s="239" t="s">
        <v>171</v>
      </c>
      <c r="I16" s="238" t="s">
        <v>171</v>
      </c>
      <c r="J16" s="237" t="s">
        <v>171</v>
      </c>
      <c r="K16" s="236"/>
    </row>
    <row r="17" spans="1:11" ht="18" customHeight="1" x14ac:dyDescent="0.15">
      <c r="A17" s="851" t="s">
        <v>183</v>
      </c>
      <c r="B17" s="852"/>
      <c r="C17" s="262">
        <v>15340</v>
      </c>
      <c r="D17" s="261">
        <v>14321</v>
      </c>
      <c r="E17" s="260">
        <v>1.0711542490049577</v>
      </c>
      <c r="F17" s="259">
        <v>1019</v>
      </c>
      <c r="G17" s="262">
        <v>22521</v>
      </c>
      <c r="H17" s="264">
        <v>24279</v>
      </c>
      <c r="I17" s="260">
        <v>0.92759174595329297</v>
      </c>
      <c r="J17" s="259">
        <v>-1758</v>
      </c>
      <c r="K17" s="249"/>
    </row>
    <row r="18" spans="1:11" ht="18" customHeight="1" x14ac:dyDescent="0.15">
      <c r="A18" s="256" t="s">
        <v>182</v>
      </c>
      <c r="B18" s="258" t="s">
        <v>178</v>
      </c>
      <c r="C18" s="253">
        <v>0</v>
      </c>
      <c r="D18" s="254">
        <v>0</v>
      </c>
      <c r="E18" s="251" t="e">
        <v>#DIV/0!</v>
      </c>
      <c r="F18" s="250">
        <v>0</v>
      </c>
      <c r="G18" s="253">
        <v>0</v>
      </c>
      <c r="H18" s="252">
        <v>0</v>
      </c>
      <c r="I18" s="251" t="e">
        <v>#DIV/0!</v>
      </c>
      <c r="J18" s="250">
        <v>0</v>
      </c>
      <c r="K18" s="249"/>
    </row>
    <row r="19" spans="1:11" ht="18" customHeight="1" x14ac:dyDescent="0.15">
      <c r="A19" s="256"/>
      <c r="B19" s="258" t="s">
        <v>177</v>
      </c>
      <c r="C19" s="253">
        <v>6620</v>
      </c>
      <c r="D19" s="254">
        <v>5655</v>
      </c>
      <c r="E19" s="251">
        <v>1.1706454465075156</v>
      </c>
      <c r="F19" s="250">
        <v>965</v>
      </c>
      <c r="G19" s="253">
        <v>9625</v>
      </c>
      <c r="H19" s="252">
        <v>9570</v>
      </c>
      <c r="I19" s="251">
        <v>1.0057471264367817</v>
      </c>
      <c r="J19" s="250">
        <v>55</v>
      </c>
      <c r="K19" s="249"/>
    </row>
    <row r="20" spans="1:11" ht="18" customHeight="1" x14ac:dyDescent="0.15">
      <c r="A20" s="256"/>
      <c r="B20" s="258" t="s">
        <v>175</v>
      </c>
      <c r="C20" s="253">
        <v>8720</v>
      </c>
      <c r="D20" s="254">
        <v>8666</v>
      </c>
      <c r="E20" s="251">
        <v>1.0062312485575813</v>
      </c>
      <c r="F20" s="250">
        <v>54</v>
      </c>
      <c r="G20" s="253">
        <v>12896</v>
      </c>
      <c r="H20" s="252">
        <v>14709</v>
      </c>
      <c r="I20" s="251">
        <v>0.87674213066829831</v>
      </c>
      <c r="J20" s="250">
        <v>-1813</v>
      </c>
      <c r="K20" s="249"/>
    </row>
    <row r="21" spans="1:11" s="235" customFormat="1" ht="18" customHeight="1" x14ac:dyDescent="0.15">
      <c r="A21" s="242"/>
      <c r="B21" s="263" t="s">
        <v>180</v>
      </c>
      <c r="C21" s="240" t="s">
        <v>171</v>
      </c>
      <c r="D21" s="239" t="s">
        <v>171</v>
      </c>
      <c r="E21" s="238" t="s">
        <v>171</v>
      </c>
      <c r="F21" s="237" t="s">
        <v>171</v>
      </c>
      <c r="G21" s="240" t="s">
        <v>171</v>
      </c>
      <c r="H21" s="239" t="s">
        <v>171</v>
      </c>
      <c r="I21" s="238" t="s">
        <v>171</v>
      </c>
      <c r="J21" s="237" t="s">
        <v>171</v>
      </c>
      <c r="K21" s="236"/>
    </row>
    <row r="22" spans="1:11" ht="18" customHeight="1" x14ac:dyDescent="0.15">
      <c r="A22" s="851" t="s">
        <v>181</v>
      </c>
      <c r="B22" s="852"/>
      <c r="C22" s="262">
        <v>11043</v>
      </c>
      <c r="D22" s="261">
        <v>10817</v>
      </c>
      <c r="E22" s="260">
        <v>1.0208930387353241</v>
      </c>
      <c r="F22" s="259">
        <v>226</v>
      </c>
      <c r="G22" s="262">
        <v>15553</v>
      </c>
      <c r="H22" s="264">
        <v>16356</v>
      </c>
      <c r="I22" s="260">
        <v>0.95090486671557839</v>
      </c>
      <c r="J22" s="259">
        <v>-803</v>
      </c>
      <c r="K22" s="249"/>
    </row>
    <row r="23" spans="1:11" ht="18" customHeight="1" x14ac:dyDescent="0.15">
      <c r="A23" s="256"/>
      <c r="B23" s="258" t="s">
        <v>178</v>
      </c>
      <c r="C23" s="253">
        <v>0</v>
      </c>
      <c r="D23" s="254">
        <v>0</v>
      </c>
      <c r="E23" s="251" t="e">
        <v>#DIV/0!</v>
      </c>
      <c r="F23" s="250">
        <v>0</v>
      </c>
      <c r="G23" s="253">
        <v>0</v>
      </c>
      <c r="H23" s="252">
        <v>0</v>
      </c>
      <c r="I23" s="251" t="e">
        <v>#DIV/0!</v>
      </c>
      <c r="J23" s="250">
        <v>0</v>
      </c>
      <c r="K23" s="249"/>
    </row>
    <row r="24" spans="1:11" ht="18" customHeight="1" x14ac:dyDescent="0.15">
      <c r="A24" s="256"/>
      <c r="B24" s="258" t="s">
        <v>177</v>
      </c>
      <c r="C24" s="253">
        <v>4826</v>
      </c>
      <c r="D24" s="254">
        <v>4527</v>
      </c>
      <c r="E24" s="251">
        <v>1.0660481555113761</v>
      </c>
      <c r="F24" s="250">
        <v>299</v>
      </c>
      <c r="G24" s="253">
        <v>6435</v>
      </c>
      <c r="H24" s="252">
        <v>6275</v>
      </c>
      <c r="I24" s="251">
        <v>1.0254980079681275</v>
      </c>
      <c r="J24" s="250">
        <v>160</v>
      </c>
      <c r="K24" s="249"/>
    </row>
    <row r="25" spans="1:11" ht="18" customHeight="1" x14ac:dyDescent="0.15">
      <c r="A25" s="256"/>
      <c r="B25" s="258" t="s">
        <v>175</v>
      </c>
      <c r="C25" s="253">
        <v>6217</v>
      </c>
      <c r="D25" s="254">
        <v>6290</v>
      </c>
      <c r="E25" s="251">
        <v>0.9883942766295708</v>
      </c>
      <c r="F25" s="250">
        <v>-73</v>
      </c>
      <c r="G25" s="253">
        <v>9118</v>
      </c>
      <c r="H25" s="254">
        <v>10081</v>
      </c>
      <c r="I25" s="251">
        <v>0.90447376252355915</v>
      </c>
      <c r="J25" s="250">
        <v>-963</v>
      </c>
      <c r="K25" s="249"/>
    </row>
    <row r="26" spans="1:11" s="235" customFormat="1" ht="18" customHeight="1" x14ac:dyDescent="0.15">
      <c r="A26" s="242"/>
      <c r="B26" s="263" t="s">
        <v>180</v>
      </c>
      <c r="C26" s="240" t="s">
        <v>171</v>
      </c>
      <c r="D26" s="239" t="s">
        <v>171</v>
      </c>
      <c r="E26" s="238" t="s">
        <v>171</v>
      </c>
      <c r="F26" s="237" t="s">
        <v>171</v>
      </c>
      <c r="G26" s="240" t="s">
        <v>171</v>
      </c>
      <c r="H26" s="239" t="s">
        <v>171</v>
      </c>
      <c r="I26" s="238" t="s">
        <v>171</v>
      </c>
      <c r="J26" s="237" t="s">
        <v>171</v>
      </c>
      <c r="K26" s="236"/>
    </row>
    <row r="27" spans="1:11" ht="18" customHeight="1" x14ac:dyDescent="0.15">
      <c r="A27" s="851" t="s">
        <v>179</v>
      </c>
      <c r="B27" s="852"/>
      <c r="C27" s="262">
        <v>14599</v>
      </c>
      <c r="D27" s="261">
        <v>15721</v>
      </c>
      <c r="E27" s="260">
        <v>0.92863049424336874</v>
      </c>
      <c r="F27" s="259">
        <v>-1122</v>
      </c>
      <c r="G27" s="262">
        <v>31410</v>
      </c>
      <c r="H27" s="261">
        <v>29372</v>
      </c>
      <c r="I27" s="260">
        <v>1.0693858096145989</v>
      </c>
      <c r="J27" s="259">
        <v>2038</v>
      </c>
      <c r="K27" s="249"/>
    </row>
    <row r="28" spans="1:11" ht="18" customHeight="1" x14ac:dyDescent="0.15">
      <c r="A28" s="256"/>
      <c r="B28" s="258" t="s">
        <v>178</v>
      </c>
      <c r="C28" s="253">
        <v>0</v>
      </c>
      <c r="D28" s="254">
        <v>0</v>
      </c>
      <c r="E28" s="251" t="e">
        <v>#DIV/0!</v>
      </c>
      <c r="F28" s="250">
        <v>0</v>
      </c>
      <c r="G28" s="253">
        <v>0</v>
      </c>
      <c r="H28" s="252">
        <v>0</v>
      </c>
      <c r="I28" s="251" t="e">
        <v>#DIV/0!</v>
      </c>
      <c r="J28" s="250">
        <v>0</v>
      </c>
      <c r="K28" s="249"/>
    </row>
    <row r="29" spans="1:11" ht="18" customHeight="1" x14ac:dyDescent="0.15">
      <c r="A29" s="256"/>
      <c r="B29" s="255" t="s">
        <v>177</v>
      </c>
      <c r="C29" s="253">
        <v>1893</v>
      </c>
      <c r="D29" s="257">
        <v>3564</v>
      </c>
      <c r="E29" s="251">
        <v>0.53114478114478114</v>
      </c>
      <c r="F29" s="250">
        <v>-1671</v>
      </c>
      <c r="G29" s="253">
        <v>3190</v>
      </c>
      <c r="H29" s="252">
        <v>4800</v>
      </c>
      <c r="I29" s="251">
        <v>0.6645833333333333</v>
      </c>
      <c r="J29" s="250">
        <v>-1610</v>
      </c>
      <c r="K29" s="249"/>
    </row>
    <row r="30" spans="1:11" ht="18" customHeight="1" x14ac:dyDescent="0.15">
      <c r="A30" s="256"/>
      <c r="B30" s="255" t="s">
        <v>176</v>
      </c>
      <c r="C30" s="253">
        <v>542</v>
      </c>
      <c r="D30" s="254">
        <v>471</v>
      </c>
      <c r="E30" s="251">
        <v>1.1507430997876857</v>
      </c>
      <c r="F30" s="250">
        <v>71</v>
      </c>
      <c r="G30" s="253">
        <v>1029</v>
      </c>
      <c r="H30" s="252">
        <v>858</v>
      </c>
      <c r="I30" s="251">
        <v>1.1993006993006994</v>
      </c>
      <c r="J30" s="250">
        <v>171</v>
      </c>
      <c r="K30" s="249"/>
    </row>
    <row r="31" spans="1:11" ht="18" customHeight="1" x14ac:dyDescent="0.15">
      <c r="A31" s="256"/>
      <c r="B31" s="255" t="s">
        <v>175</v>
      </c>
      <c r="C31" s="253">
        <v>11611</v>
      </c>
      <c r="D31" s="254">
        <v>10770</v>
      </c>
      <c r="E31" s="251">
        <v>1.0780872794800371</v>
      </c>
      <c r="F31" s="250">
        <v>841</v>
      </c>
      <c r="G31" s="253">
        <v>25937</v>
      </c>
      <c r="H31" s="252">
        <v>21961</v>
      </c>
      <c r="I31" s="251">
        <v>1.1810482218478211</v>
      </c>
      <c r="J31" s="250">
        <v>3976</v>
      </c>
      <c r="K31" s="249"/>
    </row>
    <row r="32" spans="1:11" ht="18" customHeight="1" x14ac:dyDescent="0.15">
      <c r="A32" s="256"/>
      <c r="B32" s="255" t="s">
        <v>174</v>
      </c>
      <c r="C32" s="253">
        <v>553</v>
      </c>
      <c r="D32" s="254">
        <v>916</v>
      </c>
      <c r="E32" s="251">
        <v>0.60371179039301315</v>
      </c>
      <c r="F32" s="250">
        <v>-363</v>
      </c>
      <c r="G32" s="253">
        <v>1254</v>
      </c>
      <c r="H32" s="252">
        <v>1753</v>
      </c>
      <c r="I32" s="251">
        <v>0.7153451226468911</v>
      </c>
      <c r="J32" s="250">
        <v>-499</v>
      </c>
      <c r="K32" s="249"/>
    </row>
    <row r="33" spans="1:11" s="235" customFormat="1" ht="18" customHeight="1" x14ac:dyDescent="0.15">
      <c r="A33" s="248"/>
      <c r="B33" s="247" t="s">
        <v>173</v>
      </c>
      <c r="C33" s="246" t="s">
        <v>171</v>
      </c>
      <c r="D33" s="245" t="s">
        <v>171</v>
      </c>
      <c r="E33" s="244" t="s">
        <v>171</v>
      </c>
      <c r="F33" s="243" t="s">
        <v>171</v>
      </c>
      <c r="G33" s="246" t="s">
        <v>171</v>
      </c>
      <c r="H33" s="245" t="s">
        <v>171</v>
      </c>
      <c r="I33" s="244" t="s">
        <v>171</v>
      </c>
      <c r="J33" s="243" t="s">
        <v>171</v>
      </c>
      <c r="K33" s="236"/>
    </row>
    <row r="34" spans="1:11" s="235" customFormat="1" ht="18" customHeight="1" x14ac:dyDescent="0.15">
      <c r="A34" s="242"/>
      <c r="B34" s="241" t="s">
        <v>172</v>
      </c>
      <c r="C34" s="240" t="s">
        <v>171</v>
      </c>
      <c r="D34" s="239" t="s">
        <v>171</v>
      </c>
      <c r="E34" s="238" t="s">
        <v>171</v>
      </c>
      <c r="F34" s="237" t="s">
        <v>171</v>
      </c>
      <c r="G34" s="240" t="s">
        <v>171</v>
      </c>
      <c r="H34" s="239" t="s">
        <v>171</v>
      </c>
      <c r="I34" s="238" t="s">
        <v>171</v>
      </c>
      <c r="J34" s="237" t="s">
        <v>171</v>
      </c>
      <c r="K34" s="236"/>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2:7" x14ac:dyDescent="0.15">
      <c r="C49" s="234"/>
      <c r="G49" s="234"/>
    </row>
    <row r="50" spans="2:7" x14ac:dyDescent="0.15">
      <c r="C50" s="234"/>
      <c r="G50" s="234"/>
    </row>
    <row r="51" spans="2:7" x14ac:dyDescent="0.15">
      <c r="C51" s="234"/>
      <c r="G51" s="234"/>
    </row>
    <row r="52" spans="2:7" x14ac:dyDescent="0.15">
      <c r="C52" s="234"/>
      <c r="G52" s="234"/>
    </row>
    <row r="53" spans="2:7" x14ac:dyDescent="0.15">
      <c r="C53" s="234"/>
      <c r="G53" s="234"/>
    </row>
    <row r="54" spans="2:7" x14ac:dyDescent="0.15">
      <c r="C54" s="234"/>
      <c r="G54" s="234"/>
    </row>
    <row r="55" spans="2:7" x14ac:dyDescent="0.15">
      <c r="C55" s="234"/>
      <c r="G55" s="234"/>
    </row>
    <row r="56" spans="2:7" x14ac:dyDescent="0.15">
      <c r="C56" s="234"/>
      <c r="G56" s="234"/>
    </row>
    <row r="57" spans="2:7" x14ac:dyDescent="0.15">
      <c r="C57" s="234"/>
      <c r="G57" s="234"/>
    </row>
    <row r="58" spans="2:7" x14ac:dyDescent="0.15">
      <c r="C58" s="234"/>
      <c r="G58" s="234"/>
    </row>
    <row r="59" spans="2:7" x14ac:dyDescent="0.15">
      <c r="C59" s="234"/>
      <c r="G59" s="234"/>
    </row>
    <row r="60" spans="2:7" x14ac:dyDescent="0.15">
      <c r="C60" s="234"/>
      <c r="G60" s="234"/>
    </row>
    <row r="61" spans="2:7" x14ac:dyDescent="0.15">
      <c r="C61" s="234"/>
      <c r="G61" s="234"/>
    </row>
    <row r="62" spans="2:7" x14ac:dyDescent="0.15">
      <c r="C62" s="234"/>
      <c r="G62" s="234"/>
    </row>
    <row r="63" spans="2:7" x14ac:dyDescent="0.15">
      <c r="C63" s="234"/>
      <c r="G63" s="234"/>
    </row>
    <row r="64" spans="2:7" x14ac:dyDescent="0.15">
      <c r="B64" s="233">
        <v>5717</v>
      </c>
      <c r="C64" s="234"/>
      <c r="F64" s="231">
        <v>14691</v>
      </c>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A1:B1"/>
    <mergeCell ref="A27:B27"/>
    <mergeCell ref="A17:B17"/>
    <mergeCell ref="A22:B22"/>
    <mergeCell ref="F5:F6"/>
    <mergeCell ref="D5:D6"/>
    <mergeCell ref="E5:E6"/>
    <mergeCell ref="C2:F2"/>
    <mergeCell ref="J5:J6"/>
    <mergeCell ref="A6:B6"/>
    <mergeCell ref="A7:B7"/>
    <mergeCell ref="A12:B12"/>
    <mergeCell ref="G5:G6"/>
    <mergeCell ref="C5:C6"/>
    <mergeCell ref="H5:H6"/>
    <mergeCell ref="I5:I6"/>
    <mergeCell ref="A5:B5"/>
    <mergeCell ref="G2:J2"/>
    <mergeCell ref="C3:C4"/>
    <mergeCell ref="D3:D4"/>
    <mergeCell ref="E3:F3"/>
    <mergeCell ref="H3:H4"/>
    <mergeCell ref="I3:J3"/>
    <mergeCell ref="G3:G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4"/>
  <sheetViews>
    <sheetView showGridLines="0" zoomScale="90" zoomScaleNormal="90" zoomScaleSheetLayoutView="100" workbookViewId="0">
      <pane xSplit="1" ySplit="5" topLeftCell="B6" activePane="bottomRight" state="frozen"/>
      <selection activeCell="H20" sqref="H20"/>
      <selection pane="topRight" activeCell="H20" sqref="H20"/>
      <selection pane="bottomLeft" activeCell="H20" sqref="H20"/>
      <selection pane="bottomRight" activeCell="H28" sqref="H28"/>
    </sheetView>
  </sheetViews>
  <sheetFormatPr defaultColWidth="15.75" defaultRowHeight="10.5" x14ac:dyDescent="0.4"/>
  <cols>
    <col min="1" max="1" width="23.375" style="58" customWidth="1"/>
    <col min="2" max="3" width="11" style="130" customWidth="1"/>
    <col min="4" max="5" width="11.25" style="58" customWidth="1"/>
    <col min="6" max="7" width="11" style="130" customWidth="1"/>
    <col min="8" max="9" width="11.25" style="58" customWidth="1"/>
    <col min="10" max="11" width="11.25" style="130" customWidth="1"/>
    <col min="12" max="12" width="11.25" style="58" customWidth="1"/>
    <col min="13" max="13" width="9" style="61" bestFit="1" customWidth="1"/>
    <col min="14" max="14" width="6.5" style="61" bestFit="1" customWidth="1"/>
    <col min="15" max="16384" width="15.75" style="61"/>
  </cols>
  <sheetData>
    <row r="1" spans="1:12" ht="19.5" thickBot="1" x14ac:dyDescent="0.45">
      <c r="A1" s="827" t="str">
        <f>'h25'!A1</f>
        <v>平成25年度</v>
      </c>
      <c r="B1" s="827"/>
      <c r="C1" s="827"/>
      <c r="D1" s="827"/>
      <c r="E1" s="9" t="str">
        <f ca="1">RIGHT(CELL("filename",$A$1),LEN(CELL("filename",$A$1))-FIND("]",CELL("filename",$A$1)))</f>
        <v>４月(月間)</v>
      </c>
      <c r="F1" s="13" t="s">
        <v>203</v>
      </c>
      <c r="G1" s="12"/>
      <c r="H1" s="13"/>
      <c r="I1" s="9"/>
      <c r="J1" s="295"/>
      <c r="K1" s="295"/>
      <c r="L1" s="9"/>
    </row>
    <row r="2" spans="1:12" s="58" customFormat="1" x14ac:dyDescent="0.4">
      <c r="A2" s="845"/>
      <c r="B2" s="849" t="s">
        <v>149</v>
      </c>
      <c r="C2" s="850"/>
      <c r="D2" s="850"/>
      <c r="E2" s="839"/>
      <c r="F2" s="849" t="s">
        <v>148</v>
      </c>
      <c r="G2" s="850"/>
      <c r="H2" s="850"/>
      <c r="I2" s="839"/>
      <c r="J2" s="837" t="s">
        <v>147</v>
      </c>
      <c r="K2" s="838"/>
      <c r="L2" s="839"/>
    </row>
    <row r="3" spans="1:12" s="58" customFormat="1" x14ac:dyDescent="0.4">
      <c r="A3" s="845"/>
      <c r="B3" s="840"/>
      <c r="C3" s="841"/>
      <c r="D3" s="841"/>
      <c r="E3" s="842"/>
      <c r="F3" s="840"/>
      <c r="G3" s="841"/>
      <c r="H3" s="841"/>
      <c r="I3" s="842"/>
      <c r="J3" s="840"/>
      <c r="K3" s="841"/>
      <c r="L3" s="842"/>
    </row>
    <row r="4" spans="1:12" ht="10.5" customHeight="1" x14ac:dyDescent="0.4">
      <c r="A4" s="230"/>
      <c r="B4" s="846" t="s">
        <v>170</v>
      </c>
      <c r="C4" s="847" t="s">
        <v>169</v>
      </c>
      <c r="D4" s="845" t="s">
        <v>144</v>
      </c>
      <c r="E4" s="845"/>
      <c r="F4" s="836" t="str">
        <f>+B4</f>
        <v>(13'4/1～31)</v>
      </c>
      <c r="G4" s="836" t="str">
        <f>+C4</f>
        <v>(12'4/1～31)</v>
      </c>
      <c r="H4" s="845" t="s">
        <v>144</v>
      </c>
      <c r="I4" s="845"/>
      <c r="J4" s="836" t="str">
        <f>+B4</f>
        <v>(13'4/1～31)</v>
      </c>
      <c r="K4" s="836" t="str">
        <f>+C4</f>
        <v>(12'4/1～31)</v>
      </c>
      <c r="L4" s="843" t="s">
        <v>142</v>
      </c>
    </row>
    <row r="5" spans="1:12" s="227" customFormat="1" ht="10.5" customHeight="1" x14ac:dyDescent="0.4">
      <c r="A5" s="229"/>
      <c r="B5" s="846"/>
      <c r="C5" s="848"/>
      <c r="D5" s="129" t="s">
        <v>143</v>
      </c>
      <c r="E5" s="228" t="s">
        <v>142</v>
      </c>
      <c r="F5" s="836"/>
      <c r="G5" s="836"/>
      <c r="H5" s="129" t="s">
        <v>143</v>
      </c>
      <c r="I5" s="129" t="s">
        <v>142</v>
      </c>
      <c r="J5" s="836"/>
      <c r="K5" s="836"/>
      <c r="L5" s="844"/>
    </row>
    <row r="6" spans="1:12" s="60" customFormat="1" x14ac:dyDescent="0.4">
      <c r="A6" s="119" t="s">
        <v>168</v>
      </c>
      <c r="B6" s="117">
        <f>+B7+B41+B70+B79</f>
        <v>493428</v>
      </c>
      <c r="C6" s="117">
        <f>+C7+C41+C70+C79</f>
        <v>482527</v>
      </c>
      <c r="D6" s="115">
        <f t="shared" ref="D6:D37" si="0">+B6/C6</f>
        <v>1.0225914819274362</v>
      </c>
      <c r="E6" s="225">
        <f t="shared" ref="E6:E37" si="1">+B6-C6</f>
        <v>10901</v>
      </c>
      <c r="F6" s="117">
        <f>+F7+F41+F70+F79</f>
        <v>675889</v>
      </c>
      <c r="G6" s="117">
        <f>+G7+G41+G70+G79</f>
        <v>682179</v>
      </c>
      <c r="H6" s="115">
        <f t="shared" ref="H6:H37" si="2">+F6/G6</f>
        <v>0.99077954613085417</v>
      </c>
      <c r="I6" s="116">
        <f t="shared" ref="I6:I37" si="3">+F6-G6</f>
        <v>-6290</v>
      </c>
      <c r="J6" s="115">
        <f t="shared" ref="J6:J37" si="4">+B6/F6</f>
        <v>0.73004295083956094</v>
      </c>
      <c r="K6" s="115">
        <f t="shared" ref="K6:K37" si="5">+C6/G6</f>
        <v>0.70733194660052567</v>
      </c>
      <c r="L6" s="114">
        <f t="shared" ref="L6:L37" si="6">+J6-K6</f>
        <v>2.2711004239035271E-2</v>
      </c>
    </row>
    <row r="7" spans="1:12" s="118" customFormat="1" x14ac:dyDescent="0.4">
      <c r="A7" s="119" t="s">
        <v>140</v>
      </c>
      <c r="B7" s="117">
        <f>+B8+B18+B38</f>
        <v>193690</v>
      </c>
      <c r="C7" s="117">
        <f>+C8+C18+C38</f>
        <v>199187</v>
      </c>
      <c r="D7" s="226">
        <f t="shared" si="0"/>
        <v>0.97240281745294621</v>
      </c>
      <c r="E7" s="225">
        <f t="shared" si="1"/>
        <v>-5497</v>
      </c>
      <c r="F7" s="224">
        <f>+F8+F18+F38</f>
        <v>255178</v>
      </c>
      <c r="G7" s="117">
        <f>+G8+G18+G38</f>
        <v>271082</v>
      </c>
      <c r="H7" s="115">
        <f t="shared" si="2"/>
        <v>0.94133140525744974</v>
      </c>
      <c r="I7" s="116">
        <f t="shared" si="3"/>
        <v>-15904</v>
      </c>
      <c r="J7" s="115">
        <f t="shared" si="4"/>
        <v>0.75903878861030338</v>
      </c>
      <c r="K7" s="115">
        <f t="shared" si="5"/>
        <v>0.73478504659106836</v>
      </c>
      <c r="L7" s="114">
        <f t="shared" si="6"/>
        <v>2.4253742019235025E-2</v>
      </c>
    </row>
    <row r="8" spans="1:12" s="58" customFormat="1" x14ac:dyDescent="0.4">
      <c r="A8" s="85" t="s">
        <v>139</v>
      </c>
      <c r="B8" s="84">
        <f>SUM(B9:B17)</f>
        <v>122031</v>
      </c>
      <c r="C8" s="84">
        <f>SUM(C9:C17)</f>
        <v>141625</v>
      </c>
      <c r="D8" s="82">
        <f t="shared" si="0"/>
        <v>0.86164872021182703</v>
      </c>
      <c r="E8" s="83">
        <f t="shared" si="1"/>
        <v>-19594</v>
      </c>
      <c r="F8" s="84">
        <f>SUM(F9:F17)</f>
        <v>167620</v>
      </c>
      <c r="G8" s="84">
        <f>SUM(G9:G17)</f>
        <v>197146</v>
      </c>
      <c r="H8" s="82">
        <f t="shared" si="2"/>
        <v>0.85023282237529552</v>
      </c>
      <c r="I8" s="83">
        <f t="shared" si="3"/>
        <v>-29526</v>
      </c>
      <c r="J8" s="82">
        <f t="shared" si="4"/>
        <v>0.72802171578570574</v>
      </c>
      <c r="K8" s="82">
        <f t="shared" si="5"/>
        <v>0.71837622878475849</v>
      </c>
      <c r="L8" s="81">
        <f t="shared" si="6"/>
        <v>9.6454870009472504E-3</v>
      </c>
    </row>
    <row r="9" spans="1:12" x14ac:dyDescent="0.4">
      <c r="A9" s="73" t="s">
        <v>107</v>
      </c>
      <c r="B9" s="113">
        <v>105965</v>
      </c>
      <c r="C9" s="105">
        <v>109209</v>
      </c>
      <c r="D9" s="98">
        <f t="shared" si="0"/>
        <v>0.9702954884670677</v>
      </c>
      <c r="E9" s="106">
        <f t="shared" si="1"/>
        <v>-3244</v>
      </c>
      <c r="F9" s="113">
        <v>148540</v>
      </c>
      <c r="G9" s="105">
        <v>159355</v>
      </c>
      <c r="H9" s="98">
        <f t="shared" si="2"/>
        <v>0.93213265978475734</v>
      </c>
      <c r="I9" s="106">
        <f t="shared" si="3"/>
        <v>-10815</v>
      </c>
      <c r="J9" s="98">
        <f t="shared" si="4"/>
        <v>0.7133768681836542</v>
      </c>
      <c r="K9" s="98">
        <f t="shared" si="5"/>
        <v>0.68531894198487653</v>
      </c>
      <c r="L9" s="120">
        <f t="shared" si="6"/>
        <v>2.8057926198777672E-2</v>
      </c>
    </row>
    <row r="10" spans="1:12" x14ac:dyDescent="0.4">
      <c r="A10" s="74" t="s">
        <v>138</v>
      </c>
      <c r="B10" s="72">
        <v>13954</v>
      </c>
      <c r="C10" s="71">
        <v>13870</v>
      </c>
      <c r="D10" s="69">
        <f t="shared" si="0"/>
        <v>1.006056236481615</v>
      </c>
      <c r="E10" s="106">
        <f t="shared" si="1"/>
        <v>84</v>
      </c>
      <c r="F10" s="72">
        <v>15000</v>
      </c>
      <c r="G10" s="71">
        <v>15000</v>
      </c>
      <c r="H10" s="69">
        <f t="shared" si="2"/>
        <v>1</v>
      </c>
      <c r="I10" s="70">
        <f t="shared" si="3"/>
        <v>0</v>
      </c>
      <c r="J10" s="69">
        <f t="shared" si="4"/>
        <v>0.93026666666666669</v>
      </c>
      <c r="K10" s="69">
        <f t="shared" si="5"/>
        <v>0.92466666666666664</v>
      </c>
      <c r="L10" s="68">
        <f t="shared" si="6"/>
        <v>5.6000000000000494E-3</v>
      </c>
    </row>
    <row r="11" spans="1:12" s="58" customFormat="1" x14ac:dyDescent="0.4">
      <c r="A11" s="74" t="s">
        <v>105</v>
      </c>
      <c r="B11" s="127"/>
      <c r="C11" s="71">
        <v>16610</v>
      </c>
      <c r="D11" s="69">
        <f t="shared" si="0"/>
        <v>0</v>
      </c>
      <c r="E11" s="106">
        <f t="shared" si="1"/>
        <v>-16610</v>
      </c>
      <c r="F11" s="127"/>
      <c r="G11" s="71">
        <v>18249</v>
      </c>
      <c r="H11" s="69">
        <f t="shared" si="2"/>
        <v>0</v>
      </c>
      <c r="I11" s="70">
        <f t="shared" si="3"/>
        <v>-18249</v>
      </c>
      <c r="J11" s="69" t="e">
        <f t="shared" si="4"/>
        <v>#DIV/0!</v>
      </c>
      <c r="K11" s="69">
        <f t="shared" si="5"/>
        <v>0.91018685955394818</v>
      </c>
      <c r="L11" s="68" t="e">
        <f t="shared" si="6"/>
        <v>#DIV/0!</v>
      </c>
    </row>
    <row r="12" spans="1:12" s="58" customFormat="1" x14ac:dyDescent="0.4">
      <c r="A12" s="74" t="s">
        <v>102</v>
      </c>
      <c r="B12" s="122"/>
      <c r="C12" s="95"/>
      <c r="D12" s="69" t="e">
        <f t="shared" si="0"/>
        <v>#DIV/0!</v>
      </c>
      <c r="E12" s="106">
        <f t="shared" si="1"/>
        <v>0</v>
      </c>
      <c r="F12" s="122"/>
      <c r="G12" s="95"/>
      <c r="H12" s="69" t="e">
        <f t="shared" si="2"/>
        <v>#DIV/0!</v>
      </c>
      <c r="I12" s="70">
        <f t="shared" si="3"/>
        <v>0</v>
      </c>
      <c r="J12" s="69" t="e">
        <f t="shared" si="4"/>
        <v>#DIV/0!</v>
      </c>
      <c r="K12" s="69" t="e">
        <f t="shared" si="5"/>
        <v>#DIV/0!</v>
      </c>
      <c r="L12" s="68" t="e">
        <f t="shared" si="6"/>
        <v>#DIV/0!</v>
      </c>
    </row>
    <row r="13" spans="1:12" s="58" customFormat="1" x14ac:dyDescent="0.4">
      <c r="A13" s="74" t="s">
        <v>103</v>
      </c>
      <c r="B13" s="122"/>
      <c r="C13" s="95"/>
      <c r="D13" s="69" t="e">
        <f t="shared" si="0"/>
        <v>#DIV/0!</v>
      </c>
      <c r="E13" s="106">
        <f t="shared" si="1"/>
        <v>0</v>
      </c>
      <c r="F13" s="122"/>
      <c r="G13" s="95"/>
      <c r="H13" s="69" t="e">
        <f t="shared" si="2"/>
        <v>#DIV/0!</v>
      </c>
      <c r="I13" s="70">
        <f t="shared" si="3"/>
        <v>0</v>
      </c>
      <c r="J13" s="69" t="e">
        <f t="shared" si="4"/>
        <v>#DIV/0!</v>
      </c>
      <c r="K13" s="69" t="e">
        <f t="shared" si="5"/>
        <v>#DIV/0!</v>
      </c>
      <c r="L13" s="68" t="e">
        <f t="shared" si="6"/>
        <v>#DIV/0!</v>
      </c>
    </row>
    <row r="14" spans="1:12" x14ac:dyDescent="0.4">
      <c r="A14" s="80" t="s">
        <v>136</v>
      </c>
      <c r="B14" s="92">
        <v>2112</v>
      </c>
      <c r="C14" s="97">
        <v>1936</v>
      </c>
      <c r="D14" s="89">
        <f t="shared" si="0"/>
        <v>1.0909090909090908</v>
      </c>
      <c r="E14" s="106">
        <f t="shared" si="1"/>
        <v>176</v>
      </c>
      <c r="F14" s="92">
        <v>4080</v>
      </c>
      <c r="G14" s="97">
        <v>4542</v>
      </c>
      <c r="H14" s="89">
        <f t="shared" si="2"/>
        <v>0.89828269484808454</v>
      </c>
      <c r="I14" s="90">
        <f t="shared" si="3"/>
        <v>-462</v>
      </c>
      <c r="J14" s="89">
        <f t="shared" si="4"/>
        <v>0.51764705882352946</v>
      </c>
      <c r="K14" s="89">
        <f t="shared" si="5"/>
        <v>0.42624394539850285</v>
      </c>
      <c r="L14" s="88">
        <f t="shared" si="6"/>
        <v>9.1403113425026605E-2</v>
      </c>
    </row>
    <row r="15" spans="1:12" x14ac:dyDescent="0.4">
      <c r="A15" s="74" t="s">
        <v>135</v>
      </c>
      <c r="B15" s="122"/>
      <c r="C15" s="95"/>
      <c r="D15" s="69" t="e">
        <f t="shared" si="0"/>
        <v>#DIV/0!</v>
      </c>
      <c r="E15" s="106">
        <f t="shared" si="1"/>
        <v>0</v>
      </c>
      <c r="F15" s="122"/>
      <c r="G15" s="95"/>
      <c r="H15" s="69" t="e">
        <f t="shared" si="2"/>
        <v>#DIV/0!</v>
      </c>
      <c r="I15" s="70">
        <f t="shared" si="3"/>
        <v>0</v>
      </c>
      <c r="J15" s="69" t="e">
        <f t="shared" si="4"/>
        <v>#DIV/0!</v>
      </c>
      <c r="K15" s="69" t="e">
        <f t="shared" si="5"/>
        <v>#DIV/0!</v>
      </c>
      <c r="L15" s="68" t="e">
        <f t="shared" si="6"/>
        <v>#DIV/0!</v>
      </c>
    </row>
    <row r="16" spans="1:12" s="58" customFormat="1" x14ac:dyDescent="0.4">
      <c r="A16" s="94" t="s">
        <v>134</v>
      </c>
      <c r="B16" s="122"/>
      <c r="C16" s="95"/>
      <c r="D16" s="69" t="e">
        <f t="shared" si="0"/>
        <v>#DIV/0!</v>
      </c>
      <c r="E16" s="106">
        <f t="shared" si="1"/>
        <v>0</v>
      </c>
      <c r="F16" s="122"/>
      <c r="G16" s="95"/>
      <c r="H16" s="69" t="e">
        <f t="shared" si="2"/>
        <v>#DIV/0!</v>
      </c>
      <c r="I16" s="102">
        <f t="shared" si="3"/>
        <v>0</v>
      </c>
      <c r="J16" s="69" t="e">
        <f t="shared" si="4"/>
        <v>#DIV/0!</v>
      </c>
      <c r="K16" s="69" t="e">
        <f t="shared" si="5"/>
        <v>#DIV/0!</v>
      </c>
      <c r="L16" s="68" t="e">
        <f t="shared" si="6"/>
        <v>#DIV/0!</v>
      </c>
    </row>
    <row r="17" spans="1:12" x14ac:dyDescent="0.4">
      <c r="A17" s="94" t="s">
        <v>133</v>
      </c>
      <c r="B17" s="121"/>
      <c r="C17" s="93"/>
      <c r="D17" s="89" t="e">
        <f t="shared" si="0"/>
        <v>#DIV/0!</v>
      </c>
      <c r="E17" s="183">
        <f t="shared" si="1"/>
        <v>0</v>
      </c>
      <c r="F17" s="121"/>
      <c r="G17" s="93"/>
      <c r="H17" s="89" t="e">
        <f t="shared" si="2"/>
        <v>#DIV/0!</v>
      </c>
      <c r="I17" s="90">
        <f t="shared" si="3"/>
        <v>0</v>
      </c>
      <c r="J17" s="89" t="e">
        <f t="shared" si="4"/>
        <v>#DIV/0!</v>
      </c>
      <c r="K17" s="89" t="e">
        <f t="shared" si="5"/>
        <v>#DIV/0!</v>
      </c>
      <c r="L17" s="88" t="e">
        <f t="shared" si="6"/>
        <v>#DIV/0!</v>
      </c>
    </row>
    <row r="18" spans="1:12" s="58" customFormat="1" x14ac:dyDescent="0.4">
      <c r="A18" s="85" t="s">
        <v>132</v>
      </c>
      <c r="B18" s="84">
        <f>SUM(B19:B37)</f>
        <v>70203</v>
      </c>
      <c r="C18" s="84">
        <f>SUM(C19:C37)</f>
        <v>56189</v>
      </c>
      <c r="D18" s="82">
        <f t="shared" si="0"/>
        <v>1.2494082471658154</v>
      </c>
      <c r="E18" s="83">
        <f t="shared" si="1"/>
        <v>14014</v>
      </c>
      <c r="F18" s="84">
        <f>SUM(F19:F37)</f>
        <v>84960</v>
      </c>
      <c r="G18" s="84">
        <f>SUM(G19:G37)</f>
        <v>71585</v>
      </c>
      <c r="H18" s="82">
        <f t="shared" si="2"/>
        <v>1.1868408186072501</v>
      </c>
      <c r="I18" s="83">
        <f t="shared" si="3"/>
        <v>13375</v>
      </c>
      <c r="J18" s="82">
        <f t="shared" si="4"/>
        <v>0.82630649717514126</v>
      </c>
      <c r="K18" s="82">
        <f t="shared" si="5"/>
        <v>0.78492700984843189</v>
      </c>
      <c r="L18" s="81">
        <f t="shared" si="6"/>
        <v>4.1379487326709374E-2</v>
      </c>
    </row>
    <row r="19" spans="1:12" x14ac:dyDescent="0.4">
      <c r="A19" s="73" t="s">
        <v>131</v>
      </c>
      <c r="B19" s="124"/>
      <c r="C19" s="125"/>
      <c r="D19" s="98" t="e">
        <f t="shared" si="0"/>
        <v>#DIV/0!</v>
      </c>
      <c r="E19" s="106">
        <f t="shared" si="1"/>
        <v>0</v>
      </c>
      <c r="F19" s="124"/>
      <c r="G19" s="125"/>
      <c r="H19" s="98" t="e">
        <f t="shared" si="2"/>
        <v>#DIV/0!</v>
      </c>
      <c r="I19" s="106">
        <f t="shared" si="3"/>
        <v>0</v>
      </c>
      <c r="J19" s="98" t="e">
        <f t="shared" si="4"/>
        <v>#DIV/0!</v>
      </c>
      <c r="K19" s="98" t="e">
        <f t="shared" si="5"/>
        <v>#DIV/0!</v>
      </c>
      <c r="L19" s="120" t="e">
        <f t="shared" si="6"/>
        <v>#DIV/0!</v>
      </c>
    </row>
    <row r="20" spans="1:12" x14ac:dyDescent="0.4">
      <c r="A20" s="74" t="s">
        <v>130</v>
      </c>
      <c r="B20" s="72">
        <v>13251</v>
      </c>
      <c r="C20" s="95"/>
      <c r="D20" s="69" t="e">
        <f t="shared" si="0"/>
        <v>#DIV/0!</v>
      </c>
      <c r="E20" s="106">
        <f t="shared" si="1"/>
        <v>13251</v>
      </c>
      <c r="F20" s="72">
        <v>15350</v>
      </c>
      <c r="G20" s="95"/>
      <c r="H20" s="69" t="e">
        <f t="shared" si="2"/>
        <v>#DIV/0!</v>
      </c>
      <c r="I20" s="70">
        <f t="shared" si="3"/>
        <v>15350</v>
      </c>
      <c r="J20" s="69">
        <f t="shared" si="4"/>
        <v>0.863257328990228</v>
      </c>
      <c r="K20" s="69" t="e">
        <f t="shared" si="5"/>
        <v>#DIV/0!</v>
      </c>
      <c r="L20" s="68" t="e">
        <f t="shared" si="6"/>
        <v>#DIV/0!</v>
      </c>
    </row>
    <row r="21" spans="1:12" x14ac:dyDescent="0.4">
      <c r="A21" s="74" t="s">
        <v>129</v>
      </c>
      <c r="B21" s="72">
        <v>19913</v>
      </c>
      <c r="C21" s="71">
        <v>18421</v>
      </c>
      <c r="D21" s="69">
        <f t="shared" si="0"/>
        <v>1.0809945171271917</v>
      </c>
      <c r="E21" s="106">
        <f t="shared" si="1"/>
        <v>1492</v>
      </c>
      <c r="F21" s="72">
        <v>26085</v>
      </c>
      <c r="G21" s="71">
        <v>26100</v>
      </c>
      <c r="H21" s="69">
        <f t="shared" si="2"/>
        <v>0.99942528735632186</v>
      </c>
      <c r="I21" s="70">
        <f t="shared" si="3"/>
        <v>-15</v>
      </c>
      <c r="J21" s="69">
        <f t="shared" si="4"/>
        <v>0.7633889208357294</v>
      </c>
      <c r="K21" s="69">
        <f t="shared" si="5"/>
        <v>0.70578544061302684</v>
      </c>
      <c r="L21" s="68">
        <f t="shared" si="6"/>
        <v>5.7603480222702563E-2</v>
      </c>
    </row>
    <row r="22" spans="1:12" x14ac:dyDescent="0.4">
      <c r="A22" s="74" t="s">
        <v>128</v>
      </c>
      <c r="B22" s="72">
        <v>7565</v>
      </c>
      <c r="C22" s="71">
        <v>7240</v>
      </c>
      <c r="D22" s="69">
        <f t="shared" si="0"/>
        <v>1.044889502762431</v>
      </c>
      <c r="E22" s="106">
        <f t="shared" si="1"/>
        <v>325</v>
      </c>
      <c r="F22" s="72">
        <v>8555</v>
      </c>
      <c r="G22" s="71">
        <v>8905</v>
      </c>
      <c r="H22" s="69">
        <f t="shared" si="2"/>
        <v>0.9606962380685008</v>
      </c>
      <c r="I22" s="70">
        <f t="shared" si="3"/>
        <v>-350</v>
      </c>
      <c r="J22" s="69">
        <f t="shared" si="4"/>
        <v>0.88427819988310929</v>
      </c>
      <c r="K22" s="69">
        <f t="shared" si="5"/>
        <v>0.81302638966872542</v>
      </c>
      <c r="L22" s="68">
        <f t="shared" si="6"/>
        <v>7.1251810214383871E-2</v>
      </c>
    </row>
    <row r="23" spans="1:12" x14ac:dyDescent="0.4">
      <c r="A23" s="74" t="s">
        <v>127</v>
      </c>
      <c r="B23" s="92">
        <v>3674</v>
      </c>
      <c r="C23" s="97">
        <v>3558</v>
      </c>
      <c r="D23" s="89">
        <f t="shared" si="0"/>
        <v>1.032602585722316</v>
      </c>
      <c r="E23" s="106">
        <f t="shared" si="1"/>
        <v>116</v>
      </c>
      <c r="F23" s="92">
        <v>4330</v>
      </c>
      <c r="G23" s="97">
        <v>4450</v>
      </c>
      <c r="H23" s="89">
        <f t="shared" si="2"/>
        <v>0.97303370786516852</v>
      </c>
      <c r="I23" s="90">
        <f t="shared" si="3"/>
        <v>-120</v>
      </c>
      <c r="J23" s="89">
        <f t="shared" si="4"/>
        <v>0.84849884526558894</v>
      </c>
      <c r="K23" s="89">
        <f t="shared" si="5"/>
        <v>0.79955056179775286</v>
      </c>
      <c r="L23" s="88">
        <f t="shared" si="6"/>
        <v>4.8948283467836085E-2</v>
      </c>
    </row>
    <row r="24" spans="1:12" x14ac:dyDescent="0.4">
      <c r="A24" s="94" t="s">
        <v>126</v>
      </c>
      <c r="B24" s="72"/>
      <c r="C24" s="95"/>
      <c r="D24" s="69" t="e">
        <f t="shared" si="0"/>
        <v>#DIV/0!</v>
      </c>
      <c r="E24" s="106">
        <f t="shared" si="1"/>
        <v>0</v>
      </c>
      <c r="F24" s="72"/>
      <c r="G24" s="95"/>
      <c r="H24" s="69" t="e">
        <f t="shared" si="2"/>
        <v>#DIV/0!</v>
      </c>
      <c r="I24" s="70">
        <f t="shared" si="3"/>
        <v>0</v>
      </c>
      <c r="J24" s="69" t="e">
        <f t="shared" si="4"/>
        <v>#DIV/0!</v>
      </c>
      <c r="K24" s="69" t="e">
        <f t="shared" si="5"/>
        <v>#DIV/0!</v>
      </c>
      <c r="L24" s="68" t="e">
        <f t="shared" si="6"/>
        <v>#DIV/0!</v>
      </c>
    </row>
    <row r="25" spans="1:12" x14ac:dyDescent="0.4">
      <c r="A25" s="94" t="s">
        <v>125</v>
      </c>
      <c r="B25" s="72">
        <v>3901</v>
      </c>
      <c r="C25" s="71">
        <v>3874</v>
      </c>
      <c r="D25" s="69">
        <f t="shared" si="0"/>
        <v>1.0069695405265875</v>
      </c>
      <c r="E25" s="106">
        <f t="shared" si="1"/>
        <v>27</v>
      </c>
      <c r="F25" s="72">
        <v>4405</v>
      </c>
      <c r="G25" s="71">
        <v>4455</v>
      </c>
      <c r="H25" s="69">
        <f t="shared" si="2"/>
        <v>0.98877665544332216</v>
      </c>
      <c r="I25" s="70">
        <f t="shared" si="3"/>
        <v>-50</v>
      </c>
      <c r="J25" s="69">
        <f t="shared" si="4"/>
        <v>0.88558456299659483</v>
      </c>
      <c r="K25" s="69">
        <f t="shared" si="5"/>
        <v>0.86958473625140287</v>
      </c>
      <c r="L25" s="68">
        <f t="shared" si="6"/>
        <v>1.5999826745191958E-2</v>
      </c>
    </row>
    <row r="26" spans="1:12" s="58" customFormat="1" x14ac:dyDescent="0.4">
      <c r="A26" s="94" t="s">
        <v>124</v>
      </c>
      <c r="B26" s="122"/>
      <c r="C26" s="95"/>
      <c r="D26" s="69" t="e">
        <f t="shared" si="0"/>
        <v>#DIV/0!</v>
      </c>
      <c r="E26" s="70">
        <f t="shared" si="1"/>
        <v>0</v>
      </c>
      <c r="F26" s="122"/>
      <c r="G26" s="95"/>
      <c r="H26" s="69" t="e">
        <f t="shared" si="2"/>
        <v>#DIV/0!</v>
      </c>
      <c r="I26" s="70">
        <f t="shared" si="3"/>
        <v>0</v>
      </c>
      <c r="J26" s="69" t="e">
        <f t="shared" si="4"/>
        <v>#DIV/0!</v>
      </c>
      <c r="K26" s="69" t="e">
        <f t="shared" si="5"/>
        <v>#DIV/0!</v>
      </c>
      <c r="L26" s="68" t="e">
        <f t="shared" si="6"/>
        <v>#DIV/0!</v>
      </c>
    </row>
    <row r="27" spans="1:12" x14ac:dyDescent="0.4">
      <c r="A27" s="74" t="s">
        <v>123</v>
      </c>
      <c r="B27" s="122"/>
      <c r="C27" s="95"/>
      <c r="D27" s="69" t="e">
        <f t="shared" si="0"/>
        <v>#DIV/0!</v>
      </c>
      <c r="E27" s="106">
        <f t="shared" si="1"/>
        <v>0</v>
      </c>
      <c r="F27" s="122"/>
      <c r="G27" s="95"/>
      <c r="H27" s="69" t="e">
        <f t="shared" si="2"/>
        <v>#DIV/0!</v>
      </c>
      <c r="I27" s="70">
        <f t="shared" si="3"/>
        <v>0</v>
      </c>
      <c r="J27" s="69" t="e">
        <f t="shared" si="4"/>
        <v>#DIV/0!</v>
      </c>
      <c r="K27" s="69" t="e">
        <f t="shared" si="5"/>
        <v>#DIV/0!</v>
      </c>
      <c r="L27" s="68" t="e">
        <f t="shared" si="6"/>
        <v>#DIV/0!</v>
      </c>
    </row>
    <row r="28" spans="1:12" x14ac:dyDescent="0.4">
      <c r="A28" s="74" t="s">
        <v>122</v>
      </c>
      <c r="B28" s="122"/>
      <c r="C28" s="95"/>
      <c r="D28" s="69" t="e">
        <f t="shared" si="0"/>
        <v>#DIV/0!</v>
      </c>
      <c r="E28" s="106">
        <f t="shared" si="1"/>
        <v>0</v>
      </c>
      <c r="F28" s="122"/>
      <c r="G28" s="95"/>
      <c r="H28" s="69" t="e">
        <f t="shared" si="2"/>
        <v>#DIV/0!</v>
      </c>
      <c r="I28" s="70">
        <f t="shared" si="3"/>
        <v>0</v>
      </c>
      <c r="J28" s="69" t="e">
        <f t="shared" si="4"/>
        <v>#DIV/0!</v>
      </c>
      <c r="K28" s="69" t="e">
        <f t="shared" si="5"/>
        <v>#DIV/0!</v>
      </c>
      <c r="L28" s="68" t="e">
        <f t="shared" si="6"/>
        <v>#DIV/0!</v>
      </c>
    </row>
    <row r="29" spans="1:12" x14ac:dyDescent="0.4">
      <c r="A29" s="74" t="s">
        <v>121</v>
      </c>
      <c r="B29" s="123"/>
      <c r="C29" s="91"/>
      <c r="D29" s="69" t="e">
        <f t="shared" si="0"/>
        <v>#DIV/0!</v>
      </c>
      <c r="E29" s="70">
        <f t="shared" si="1"/>
        <v>0</v>
      </c>
      <c r="F29" s="123"/>
      <c r="G29" s="91"/>
      <c r="H29" s="69" t="e">
        <f t="shared" si="2"/>
        <v>#DIV/0!</v>
      </c>
      <c r="I29" s="70">
        <f t="shared" si="3"/>
        <v>0</v>
      </c>
      <c r="J29" s="69" t="e">
        <f t="shared" si="4"/>
        <v>#DIV/0!</v>
      </c>
      <c r="K29" s="69" t="e">
        <f t="shared" si="5"/>
        <v>#DIV/0!</v>
      </c>
      <c r="L29" s="68" t="e">
        <f t="shared" si="6"/>
        <v>#DIV/0!</v>
      </c>
    </row>
    <row r="30" spans="1:12" x14ac:dyDescent="0.4">
      <c r="A30" s="74" t="s">
        <v>120</v>
      </c>
      <c r="B30" s="121"/>
      <c r="C30" s="93"/>
      <c r="D30" s="89" t="e">
        <f t="shared" si="0"/>
        <v>#DIV/0!</v>
      </c>
      <c r="E30" s="106">
        <f t="shared" si="1"/>
        <v>0</v>
      </c>
      <c r="F30" s="121"/>
      <c r="G30" s="93"/>
      <c r="H30" s="89" t="e">
        <f t="shared" si="2"/>
        <v>#DIV/0!</v>
      </c>
      <c r="I30" s="90">
        <f t="shared" si="3"/>
        <v>0</v>
      </c>
      <c r="J30" s="89" t="e">
        <f t="shared" si="4"/>
        <v>#DIV/0!</v>
      </c>
      <c r="K30" s="89" t="e">
        <f t="shared" si="5"/>
        <v>#DIV/0!</v>
      </c>
      <c r="L30" s="88" t="e">
        <f t="shared" si="6"/>
        <v>#DIV/0!</v>
      </c>
    </row>
    <row r="31" spans="1:12" x14ac:dyDescent="0.4">
      <c r="A31" s="94" t="s">
        <v>119</v>
      </c>
      <c r="B31" s="122"/>
      <c r="C31" s="95"/>
      <c r="D31" s="69" t="e">
        <f t="shared" si="0"/>
        <v>#DIV/0!</v>
      </c>
      <c r="E31" s="106">
        <f t="shared" si="1"/>
        <v>0</v>
      </c>
      <c r="F31" s="122"/>
      <c r="G31" s="95"/>
      <c r="H31" s="69" t="e">
        <f t="shared" si="2"/>
        <v>#DIV/0!</v>
      </c>
      <c r="I31" s="70">
        <f t="shared" si="3"/>
        <v>0</v>
      </c>
      <c r="J31" s="69" t="e">
        <f t="shared" si="4"/>
        <v>#DIV/0!</v>
      </c>
      <c r="K31" s="69" t="e">
        <f t="shared" si="5"/>
        <v>#DIV/0!</v>
      </c>
      <c r="L31" s="68" t="e">
        <f t="shared" si="6"/>
        <v>#DIV/0!</v>
      </c>
    </row>
    <row r="32" spans="1:12" x14ac:dyDescent="0.4">
      <c r="A32" s="74" t="s">
        <v>118</v>
      </c>
      <c r="B32" s="72">
        <v>4024</v>
      </c>
      <c r="C32" s="71">
        <v>4628</v>
      </c>
      <c r="D32" s="69">
        <f t="shared" si="0"/>
        <v>0.8694900605012964</v>
      </c>
      <c r="E32" s="106">
        <f t="shared" si="1"/>
        <v>-604</v>
      </c>
      <c r="F32" s="72">
        <v>4350</v>
      </c>
      <c r="G32" s="71">
        <v>5660</v>
      </c>
      <c r="H32" s="69">
        <f t="shared" si="2"/>
        <v>0.76855123674911663</v>
      </c>
      <c r="I32" s="70">
        <f t="shared" si="3"/>
        <v>-1310</v>
      </c>
      <c r="J32" s="69">
        <f t="shared" si="4"/>
        <v>0.92505747126436777</v>
      </c>
      <c r="K32" s="69">
        <f t="shared" si="5"/>
        <v>0.81766784452296815</v>
      </c>
      <c r="L32" s="68">
        <f t="shared" si="6"/>
        <v>0.10738962674139962</v>
      </c>
    </row>
    <row r="33" spans="1:12" x14ac:dyDescent="0.4">
      <c r="A33" s="94" t="s">
        <v>117</v>
      </c>
      <c r="B33" s="121"/>
      <c r="C33" s="93"/>
      <c r="D33" s="89" t="e">
        <f t="shared" si="0"/>
        <v>#DIV/0!</v>
      </c>
      <c r="E33" s="106">
        <f t="shared" si="1"/>
        <v>0</v>
      </c>
      <c r="F33" s="121"/>
      <c r="G33" s="93"/>
      <c r="H33" s="89" t="e">
        <f t="shared" si="2"/>
        <v>#DIV/0!</v>
      </c>
      <c r="I33" s="90">
        <f t="shared" si="3"/>
        <v>0</v>
      </c>
      <c r="J33" s="89" t="e">
        <f t="shared" si="4"/>
        <v>#DIV/0!</v>
      </c>
      <c r="K33" s="89" t="e">
        <f t="shared" si="5"/>
        <v>#DIV/0!</v>
      </c>
      <c r="L33" s="88" t="e">
        <f t="shared" si="6"/>
        <v>#DIV/0!</v>
      </c>
    </row>
    <row r="34" spans="1:12" x14ac:dyDescent="0.4">
      <c r="A34" s="94" t="s">
        <v>116</v>
      </c>
      <c r="B34" s="92">
        <v>2731</v>
      </c>
      <c r="C34" s="97">
        <v>3472</v>
      </c>
      <c r="D34" s="89">
        <f t="shared" si="0"/>
        <v>0.78657834101382484</v>
      </c>
      <c r="E34" s="106">
        <f t="shared" si="1"/>
        <v>-741</v>
      </c>
      <c r="F34" s="92">
        <v>4350</v>
      </c>
      <c r="G34" s="97">
        <v>4350</v>
      </c>
      <c r="H34" s="89">
        <f t="shared" si="2"/>
        <v>1</v>
      </c>
      <c r="I34" s="90">
        <f t="shared" si="3"/>
        <v>0</v>
      </c>
      <c r="J34" s="89">
        <f t="shared" si="4"/>
        <v>0.62781609195402299</v>
      </c>
      <c r="K34" s="89">
        <f t="shared" si="5"/>
        <v>0.79816091954022983</v>
      </c>
      <c r="L34" s="88">
        <f t="shared" si="6"/>
        <v>-0.17034482758620684</v>
      </c>
    </row>
    <row r="35" spans="1:12" x14ac:dyDescent="0.4">
      <c r="A35" s="74" t="s">
        <v>115</v>
      </c>
      <c r="B35" s="122"/>
      <c r="C35" s="95"/>
      <c r="D35" s="69" t="e">
        <f t="shared" si="0"/>
        <v>#DIV/0!</v>
      </c>
      <c r="E35" s="106">
        <f t="shared" si="1"/>
        <v>0</v>
      </c>
      <c r="F35" s="122"/>
      <c r="G35" s="95"/>
      <c r="H35" s="69" t="e">
        <f t="shared" si="2"/>
        <v>#DIV/0!</v>
      </c>
      <c r="I35" s="70">
        <f t="shared" si="3"/>
        <v>0</v>
      </c>
      <c r="J35" s="69" t="e">
        <f t="shared" si="4"/>
        <v>#DIV/0!</v>
      </c>
      <c r="K35" s="69" t="e">
        <f t="shared" si="5"/>
        <v>#DIV/0!</v>
      </c>
      <c r="L35" s="68" t="e">
        <f t="shared" si="6"/>
        <v>#DIV/0!</v>
      </c>
    </row>
    <row r="36" spans="1:12" x14ac:dyDescent="0.4">
      <c r="A36" s="94" t="s">
        <v>114</v>
      </c>
      <c r="B36" s="121"/>
      <c r="C36" s="93"/>
      <c r="D36" s="89" t="e">
        <f t="shared" si="0"/>
        <v>#DIV/0!</v>
      </c>
      <c r="E36" s="106">
        <f t="shared" si="1"/>
        <v>0</v>
      </c>
      <c r="F36" s="121"/>
      <c r="G36" s="93"/>
      <c r="H36" s="89" t="e">
        <f t="shared" si="2"/>
        <v>#DIV/0!</v>
      </c>
      <c r="I36" s="90">
        <f t="shared" si="3"/>
        <v>0</v>
      </c>
      <c r="J36" s="89" t="e">
        <f t="shared" si="4"/>
        <v>#DIV/0!</v>
      </c>
      <c r="K36" s="89" t="e">
        <f t="shared" si="5"/>
        <v>#DIV/0!</v>
      </c>
      <c r="L36" s="88" t="e">
        <f t="shared" si="6"/>
        <v>#DIV/0!</v>
      </c>
    </row>
    <row r="37" spans="1:12" x14ac:dyDescent="0.4">
      <c r="A37" s="67" t="s">
        <v>113</v>
      </c>
      <c r="B37" s="66">
        <v>15144</v>
      </c>
      <c r="C37" s="65">
        <v>14996</v>
      </c>
      <c r="D37" s="89">
        <f t="shared" si="0"/>
        <v>1.0098692984795945</v>
      </c>
      <c r="E37" s="183">
        <f t="shared" si="1"/>
        <v>148</v>
      </c>
      <c r="F37" s="66">
        <v>17535</v>
      </c>
      <c r="G37" s="65">
        <v>17665</v>
      </c>
      <c r="H37" s="89">
        <f t="shared" si="2"/>
        <v>0.99264081517124259</v>
      </c>
      <c r="I37" s="90">
        <f t="shared" si="3"/>
        <v>-130</v>
      </c>
      <c r="J37" s="89">
        <f t="shared" si="4"/>
        <v>0.86364414029084691</v>
      </c>
      <c r="K37" s="89">
        <f t="shared" si="5"/>
        <v>0.8489102745542032</v>
      </c>
      <c r="L37" s="88">
        <f t="shared" si="6"/>
        <v>1.4733865736643703E-2</v>
      </c>
    </row>
    <row r="38" spans="1:12" s="58" customFormat="1" x14ac:dyDescent="0.4">
      <c r="A38" s="85" t="s">
        <v>112</v>
      </c>
      <c r="B38" s="84">
        <f>SUM(B39:B40)</f>
        <v>1456</v>
      </c>
      <c r="C38" s="84">
        <f>SUM(C39:C40)</f>
        <v>1373</v>
      </c>
      <c r="D38" s="82">
        <f t="shared" ref="D38:D69" si="7">+B38/C38</f>
        <v>1.0604515659140568</v>
      </c>
      <c r="E38" s="83">
        <f t="shared" ref="E38:E69" si="8">+B38-C38</f>
        <v>83</v>
      </c>
      <c r="F38" s="84">
        <f>SUM(F39:F40)</f>
        <v>2598</v>
      </c>
      <c r="G38" s="84">
        <f>SUM(G39:G40)</f>
        <v>2351</v>
      </c>
      <c r="H38" s="82">
        <f t="shared" ref="H38:H69" si="9">+F38/G38</f>
        <v>1.1050616758826031</v>
      </c>
      <c r="I38" s="83">
        <f t="shared" ref="I38:I69" si="10">+F38-G38</f>
        <v>247</v>
      </c>
      <c r="J38" s="82">
        <f t="shared" ref="J38:J69" si="11">+B38/F38</f>
        <v>0.56043110084680525</v>
      </c>
      <c r="K38" s="82">
        <f t="shared" ref="K38:K69" si="12">+C38/G38</f>
        <v>0.58400680561463203</v>
      </c>
      <c r="L38" s="81">
        <f t="shared" ref="L38:L69" si="13">+J38-K38</f>
        <v>-2.3575704767826777E-2</v>
      </c>
    </row>
    <row r="39" spans="1:12" x14ac:dyDescent="0.4">
      <c r="A39" s="73" t="s">
        <v>111</v>
      </c>
      <c r="B39" s="113">
        <v>784</v>
      </c>
      <c r="C39" s="105">
        <v>726</v>
      </c>
      <c r="D39" s="98">
        <f t="shared" si="7"/>
        <v>1.0798898071625345</v>
      </c>
      <c r="E39" s="106">
        <f t="shared" si="8"/>
        <v>58</v>
      </c>
      <c r="F39" s="113">
        <v>1456</v>
      </c>
      <c r="G39" s="105">
        <v>1170</v>
      </c>
      <c r="H39" s="98">
        <f t="shared" si="9"/>
        <v>1.2444444444444445</v>
      </c>
      <c r="I39" s="106">
        <f t="shared" si="10"/>
        <v>286</v>
      </c>
      <c r="J39" s="98">
        <f t="shared" si="11"/>
        <v>0.53846153846153844</v>
      </c>
      <c r="K39" s="98">
        <f t="shared" si="12"/>
        <v>0.62051282051282053</v>
      </c>
      <c r="L39" s="120">
        <f t="shared" si="13"/>
        <v>-8.2051282051282093E-2</v>
      </c>
    </row>
    <row r="40" spans="1:12" x14ac:dyDescent="0.4">
      <c r="A40" s="74" t="s">
        <v>110</v>
      </c>
      <c r="B40" s="72">
        <v>672</v>
      </c>
      <c r="C40" s="71">
        <v>647</v>
      </c>
      <c r="D40" s="69">
        <f t="shared" si="7"/>
        <v>1.0386398763523956</v>
      </c>
      <c r="E40" s="183">
        <f t="shared" si="8"/>
        <v>25</v>
      </c>
      <c r="F40" s="72">
        <v>1142</v>
      </c>
      <c r="G40" s="71">
        <v>1181</v>
      </c>
      <c r="H40" s="69">
        <f t="shared" si="9"/>
        <v>0.96697713801862828</v>
      </c>
      <c r="I40" s="70">
        <f t="shared" si="10"/>
        <v>-39</v>
      </c>
      <c r="J40" s="69">
        <f t="shared" si="11"/>
        <v>0.58844133099824869</v>
      </c>
      <c r="K40" s="69">
        <f t="shared" si="12"/>
        <v>0.54784081287044872</v>
      </c>
      <c r="L40" s="68">
        <f t="shared" si="13"/>
        <v>4.0600518127799967E-2</v>
      </c>
    </row>
    <row r="41" spans="1:12" s="118" customFormat="1" x14ac:dyDescent="0.4">
      <c r="A41" s="119" t="s">
        <v>109</v>
      </c>
      <c r="B41" s="117">
        <f>B42+B65</f>
        <v>247480</v>
      </c>
      <c r="C41" s="117">
        <f>C42+C65</f>
        <v>230439</v>
      </c>
      <c r="D41" s="115">
        <f t="shared" si="7"/>
        <v>1.0739501560065787</v>
      </c>
      <c r="E41" s="83">
        <f t="shared" si="8"/>
        <v>17041</v>
      </c>
      <c r="F41" s="117">
        <f>F42+F65</f>
        <v>341067</v>
      </c>
      <c r="G41" s="117">
        <f>G42+G65</f>
        <v>331567</v>
      </c>
      <c r="H41" s="115">
        <f t="shared" si="9"/>
        <v>1.0286518260261124</v>
      </c>
      <c r="I41" s="116">
        <f t="shared" si="10"/>
        <v>9500</v>
      </c>
      <c r="J41" s="115">
        <f t="shared" si="11"/>
        <v>0.7256052329894126</v>
      </c>
      <c r="K41" s="115">
        <f t="shared" si="12"/>
        <v>0.69499980396119032</v>
      </c>
      <c r="L41" s="114">
        <f t="shared" si="13"/>
        <v>3.0605429028222275E-2</v>
      </c>
    </row>
    <row r="42" spans="1:12" s="60" customFormat="1" x14ac:dyDescent="0.4">
      <c r="A42" s="85" t="s">
        <v>108</v>
      </c>
      <c r="B42" s="117">
        <f>SUM(B43:B64)</f>
        <v>245440</v>
      </c>
      <c r="C42" s="117">
        <f>SUM(C43:C64)</f>
        <v>227190</v>
      </c>
      <c r="D42" s="115">
        <f t="shared" si="7"/>
        <v>1.0803292398433029</v>
      </c>
      <c r="E42" s="83">
        <f t="shared" si="8"/>
        <v>18250</v>
      </c>
      <c r="F42" s="117">
        <f>SUM(F43:F64)</f>
        <v>337711</v>
      </c>
      <c r="G42" s="117">
        <f>SUM(G43:G64)</f>
        <v>326116</v>
      </c>
      <c r="H42" s="115">
        <f t="shared" si="9"/>
        <v>1.0355548332495186</v>
      </c>
      <c r="I42" s="116">
        <f t="shared" si="10"/>
        <v>11595</v>
      </c>
      <c r="J42" s="115">
        <f t="shared" si="11"/>
        <v>0.72677526050380359</v>
      </c>
      <c r="K42" s="115">
        <f t="shared" si="12"/>
        <v>0.69665395135473263</v>
      </c>
      <c r="L42" s="114">
        <f t="shared" si="13"/>
        <v>3.0121309149070963E-2</v>
      </c>
    </row>
    <row r="43" spans="1:12" x14ac:dyDescent="0.4">
      <c r="A43" s="74" t="s">
        <v>107</v>
      </c>
      <c r="B43" s="72">
        <v>88021</v>
      </c>
      <c r="C43" s="71">
        <v>85841</v>
      </c>
      <c r="D43" s="76">
        <f t="shared" si="7"/>
        <v>1.0253957898906116</v>
      </c>
      <c r="E43" s="106">
        <f t="shared" si="8"/>
        <v>2180</v>
      </c>
      <c r="F43" s="72">
        <v>117280</v>
      </c>
      <c r="G43" s="78">
        <v>124965</v>
      </c>
      <c r="H43" s="89">
        <f t="shared" si="9"/>
        <v>0.93850278077861804</v>
      </c>
      <c r="I43" s="70">
        <f t="shared" si="10"/>
        <v>-7685</v>
      </c>
      <c r="J43" s="69">
        <f t="shared" si="11"/>
        <v>0.75052012278308322</v>
      </c>
      <c r="K43" s="69">
        <f t="shared" si="12"/>
        <v>0.68692033769455452</v>
      </c>
      <c r="L43" s="68">
        <f t="shared" si="13"/>
        <v>6.3599785088528704E-2</v>
      </c>
    </row>
    <row r="44" spans="1:12" x14ac:dyDescent="0.4">
      <c r="A44" s="74" t="s">
        <v>106</v>
      </c>
      <c r="B44" s="72">
        <v>13171</v>
      </c>
      <c r="C44" s="71">
        <v>13569</v>
      </c>
      <c r="D44" s="98">
        <f t="shared" si="7"/>
        <v>0.9706684354042302</v>
      </c>
      <c r="E44" s="106">
        <f t="shared" si="8"/>
        <v>-398</v>
      </c>
      <c r="F44" s="72">
        <v>15411</v>
      </c>
      <c r="G44" s="71">
        <v>15420</v>
      </c>
      <c r="H44" s="89">
        <f t="shared" si="9"/>
        <v>0.99941634241245136</v>
      </c>
      <c r="I44" s="70">
        <f t="shared" si="10"/>
        <v>-9</v>
      </c>
      <c r="J44" s="69">
        <f t="shared" si="11"/>
        <v>0.85464927649081823</v>
      </c>
      <c r="K44" s="69">
        <f t="shared" si="12"/>
        <v>0.87996108949416341</v>
      </c>
      <c r="L44" s="68">
        <f t="shared" si="13"/>
        <v>-2.5311813003345174E-2</v>
      </c>
    </row>
    <row r="45" spans="1:12" x14ac:dyDescent="0.4">
      <c r="A45" s="94" t="s">
        <v>105</v>
      </c>
      <c r="B45" s="72">
        <v>18199</v>
      </c>
      <c r="C45" s="71">
        <v>21645</v>
      </c>
      <c r="D45" s="98">
        <f t="shared" si="7"/>
        <v>0.84079464079464084</v>
      </c>
      <c r="E45" s="106">
        <f t="shared" si="8"/>
        <v>-3446</v>
      </c>
      <c r="F45" s="72">
        <v>21562</v>
      </c>
      <c r="G45" s="71">
        <v>27655</v>
      </c>
      <c r="H45" s="89">
        <f t="shared" si="9"/>
        <v>0.77967817754474777</v>
      </c>
      <c r="I45" s="70">
        <f t="shared" si="10"/>
        <v>-6093</v>
      </c>
      <c r="J45" s="69">
        <f t="shared" si="11"/>
        <v>0.84403116594007976</v>
      </c>
      <c r="K45" s="69">
        <f t="shared" si="12"/>
        <v>0.78267944313867288</v>
      </c>
      <c r="L45" s="68">
        <f t="shared" si="13"/>
        <v>6.1351722801406883E-2</v>
      </c>
    </row>
    <row r="46" spans="1:12" x14ac:dyDescent="0.4">
      <c r="A46" s="94" t="s">
        <v>104</v>
      </c>
      <c r="B46" s="72">
        <v>14377</v>
      </c>
      <c r="C46" s="71">
        <v>12314</v>
      </c>
      <c r="D46" s="98">
        <f t="shared" si="7"/>
        <v>1.1675328893941854</v>
      </c>
      <c r="E46" s="106">
        <f t="shared" si="8"/>
        <v>2063</v>
      </c>
      <c r="F46" s="72">
        <v>24300</v>
      </c>
      <c r="G46" s="71">
        <v>18932</v>
      </c>
      <c r="H46" s="89">
        <f t="shared" si="9"/>
        <v>1.2835410944432706</v>
      </c>
      <c r="I46" s="70">
        <f t="shared" si="10"/>
        <v>5368</v>
      </c>
      <c r="J46" s="69">
        <f t="shared" si="11"/>
        <v>0.59164609053497941</v>
      </c>
      <c r="K46" s="69">
        <f t="shared" si="12"/>
        <v>0.65043312909359818</v>
      </c>
      <c r="L46" s="68">
        <f t="shared" si="13"/>
        <v>-5.8787038558618776E-2</v>
      </c>
    </row>
    <row r="47" spans="1:12" x14ac:dyDescent="0.4">
      <c r="A47" s="74" t="s">
        <v>103</v>
      </c>
      <c r="B47" s="72">
        <v>17048</v>
      </c>
      <c r="C47" s="71">
        <v>19935</v>
      </c>
      <c r="D47" s="98">
        <f t="shared" si="7"/>
        <v>0.855179332831703</v>
      </c>
      <c r="E47" s="106">
        <f t="shared" si="8"/>
        <v>-2887</v>
      </c>
      <c r="F47" s="72">
        <v>20048</v>
      </c>
      <c r="G47" s="223">
        <v>25489</v>
      </c>
      <c r="H47" s="89">
        <f t="shared" si="9"/>
        <v>0.78653536819804626</v>
      </c>
      <c r="I47" s="70">
        <f t="shared" si="10"/>
        <v>-5441</v>
      </c>
      <c r="J47" s="69">
        <f t="shared" si="11"/>
        <v>0.85035913806863528</v>
      </c>
      <c r="K47" s="69">
        <f t="shared" si="12"/>
        <v>0.78210208325159869</v>
      </c>
      <c r="L47" s="68">
        <f t="shared" si="13"/>
        <v>6.8257054817036589E-2</v>
      </c>
    </row>
    <row r="48" spans="1:12" x14ac:dyDescent="0.4">
      <c r="A48" s="74" t="s">
        <v>102</v>
      </c>
      <c r="B48" s="72">
        <v>30437</v>
      </c>
      <c r="C48" s="71">
        <v>30533</v>
      </c>
      <c r="D48" s="98">
        <f t="shared" si="7"/>
        <v>0.99685586087184352</v>
      </c>
      <c r="E48" s="106">
        <f t="shared" si="8"/>
        <v>-96</v>
      </c>
      <c r="F48" s="72">
        <v>42335</v>
      </c>
      <c r="G48" s="71">
        <v>45201</v>
      </c>
      <c r="H48" s="89">
        <f t="shared" si="9"/>
        <v>0.93659432313444391</v>
      </c>
      <c r="I48" s="70">
        <f t="shared" si="10"/>
        <v>-2866</v>
      </c>
      <c r="J48" s="69">
        <f t="shared" si="11"/>
        <v>0.71895594661627493</v>
      </c>
      <c r="K48" s="69">
        <f t="shared" si="12"/>
        <v>0.67549390500210171</v>
      </c>
      <c r="L48" s="68">
        <f t="shared" si="13"/>
        <v>4.3462041614173219E-2</v>
      </c>
    </row>
    <row r="49" spans="1:12" x14ac:dyDescent="0.4">
      <c r="A49" s="74" t="s">
        <v>101</v>
      </c>
      <c r="B49" s="72">
        <v>4064</v>
      </c>
      <c r="C49" s="71">
        <v>4196</v>
      </c>
      <c r="D49" s="98">
        <f t="shared" si="7"/>
        <v>0.96854146806482366</v>
      </c>
      <c r="E49" s="106">
        <f t="shared" si="8"/>
        <v>-132</v>
      </c>
      <c r="F49" s="72">
        <v>8100</v>
      </c>
      <c r="G49" s="71">
        <v>7830</v>
      </c>
      <c r="H49" s="89">
        <f t="shared" si="9"/>
        <v>1.0344827586206897</v>
      </c>
      <c r="I49" s="70">
        <f t="shared" si="10"/>
        <v>270</v>
      </c>
      <c r="J49" s="69">
        <f t="shared" si="11"/>
        <v>0.50172839506172839</v>
      </c>
      <c r="K49" s="69">
        <f t="shared" si="12"/>
        <v>0.53588761174968069</v>
      </c>
      <c r="L49" s="68">
        <f t="shared" si="13"/>
        <v>-3.4159216687952298E-2</v>
      </c>
    </row>
    <row r="50" spans="1:12" x14ac:dyDescent="0.4">
      <c r="A50" s="74" t="s">
        <v>100</v>
      </c>
      <c r="B50" s="72">
        <v>3703</v>
      </c>
      <c r="C50" s="71"/>
      <c r="D50" s="98" t="e">
        <f t="shared" si="7"/>
        <v>#DIV/0!</v>
      </c>
      <c r="E50" s="106">
        <f t="shared" si="8"/>
        <v>3703</v>
      </c>
      <c r="F50" s="72">
        <v>5280</v>
      </c>
      <c r="G50" s="71"/>
      <c r="H50" s="89" t="e">
        <f t="shared" si="9"/>
        <v>#DIV/0!</v>
      </c>
      <c r="I50" s="70">
        <f t="shared" si="10"/>
        <v>5280</v>
      </c>
      <c r="J50" s="69">
        <f t="shared" si="11"/>
        <v>0.70132575757575755</v>
      </c>
      <c r="K50" s="69" t="e">
        <f t="shared" si="12"/>
        <v>#DIV/0!</v>
      </c>
      <c r="L50" s="68" t="e">
        <f t="shared" si="13"/>
        <v>#DIV/0!</v>
      </c>
    </row>
    <row r="51" spans="1:12" x14ac:dyDescent="0.4">
      <c r="A51" s="74" t="s">
        <v>99</v>
      </c>
      <c r="B51" s="72">
        <v>6017</v>
      </c>
      <c r="C51" s="71">
        <v>6610</v>
      </c>
      <c r="D51" s="98">
        <f t="shared" si="7"/>
        <v>0.91028744326777611</v>
      </c>
      <c r="E51" s="106">
        <f t="shared" si="8"/>
        <v>-593</v>
      </c>
      <c r="F51" s="72">
        <v>8100</v>
      </c>
      <c r="G51" s="222">
        <v>8131</v>
      </c>
      <c r="H51" s="89">
        <f t="shared" si="9"/>
        <v>0.99618743082031735</v>
      </c>
      <c r="I51" s="70">
        <f t="shared" si="10"/>
        <v>-31</v>
      </c>
      <c r="J51" s="69">
        <f t="shared" si="11"/>
        <v>0.74283950617283956</v>
      </c>
      <c r="K51" s="69">
        <f t="shared" si="12"/>
        <v>0.81293813799040704</v>
      </c>
      <c r="L51" s="68">
        <f t="shared" si="13"/>
        <v>-7.0098631817567481E-2</v>
      </c>
    </row>
    <row r="52" spans="1:12" s="58" customFormat="1" x14ac:dyDescent="0.4">
      <c r="A52" s="74" t="s">
        <v>98</v>
      </c>
      <c r="B52" s="72">
        <v>2896</v>
      </c>
      <c r="C52" s="71">
        <v>2697</v>
      </c>
      <c r="D52" s="98">
        <f t="shared" si="7"/>
        <v>1.0737856878012606</v>
      </c>
      <c r="E52" s="106">
        <f t="shared" si="8"/>
        <v>199</v>
      </c>
      <c r="F52" s="72">
        <v>4000</v>
      </c>
      <c r="G52" s="71">
        <v>3780</v>
      </c>
      <c r="H52" s="89">
        <f t="shared" si="9"/>
        <v>1.0582010582010581</v>
      </c>
      <c r="I52" s="70">
        <f t="shared" si="10"/>
        <v>220</v>
      </c>
      <c r="J52" s="69">
        <f t="shared" si="11"/>
        <v>0.72399999999999998</v>
      </c>
      <c r="K52" s="69">
        <f t="shared" si="12"/>
        <v>0.71349206349206351</v>
      </c>
      <c r="L52" s="68">
        <f t="shared" si="13"/>
        <v>1.0507936507936466E-2</v>
      </c>
    </row>
    <row r="53" spans="1:12" x14ac:dyDescent="0.4">
      <c r="A53" s="74" t="s">
        <v>97</v>
      </c>
      <c r="B53" s="72">
        <v>3390</v>
      </c>
      <c r="C53" s="71">
        <v>2954</v>
      </c>
      <c r="D53" s="98">
        <f t="shared" si="7"/>
        <v>1.1475964793500339</v>
      </c>
      <c r="E53" s="106">
        <f t="shared" si="8"/>
        <v>436</v>
      </c>
      <c r="F53" s="72">
        <v>5271</v>
      </c>
      <c r="G53" s="97">
        <v>3600</v>
      </c>
      <c r="H53" s="89">
        <f t="shared" si="9"/>
        <v>1.4641666666666666</v>
      </c>
      <c r="I53" s="70">
        <f t="shared" si="10"/>
        <v>1671</v>
      </c>
      <c r="J53" s="69">
        <f t="shared" si="11"/>
        <v>0.64314171883893001</v>
      </c>
      <c r="K53" s="69">
        <f t="shared" si="12"/>
        <v>0.82055555555555559</v>
      </c>
      <c r="L53" s="68">
        <f t="shared" si="13"/>
        <v>-0.17741383671662558</v>
      </c>
    </row>
    <row r="54" spans="1:12" x14ac:dyDescent="0.4">
      <c r="A54" s="74" t="s">
        <v>96</v>
      </c>
      <c r="B54" s="72">
        <v>5761</v>
      </c>
      <c r="C54" s="71">
        <v>6770</v>
      </c>
      <c r="D54" s="98">
        <f t="shared" si="7"/>
        <v>0.8509601181683899</v>
      </c>
      <c r="E54" s="106">
        <f t="shared" si="8"/>
        <v>-1009</v>
      </c>
      <c r="F54" s="72">
        <v>8100</v>
      </c>
      <c r="G54" s="97">
        <v>9960</v>
      </c>
      <c r="H54" s="89">
        <f t="shared" si="9"/>
        <v>0.81325301204819278</v>
      </c>
      <c r="I54" s="70">
        <f t="shared" si="10"/>
        <v>-1860</v>
      </c>
      <c r="J54" s="69">
        <f t="shared" si="11"/>
        <v>0.71123456790123452</v>
      </c>
      <c r="K54" s="69">
        <f t="shared" si="12"/>
        <v>0.67971887550200805</v>
      </c>
      <c r="L54" s="68">
        <f t="shared" si="13"/>
        <v>3.1515692399226469E-2</v>
      </c>
    </row>
    <row r="55" spans="1:12" x14ac:dyDescent="0.4">
      <c r="A55" s="74" t="s">
        <v>95</v>
      </c>
      <c r="B55" s="72">
        <v>6001</v>
      </c>
      <c r="C55" s="71">
        <v>5547</v>
      </c>
      <c r="D55" s="98">
        <f t="shared" si="7"/>
        <v>1.0818460429060754</v>
      </c>
      <c r="E55" s="106">
        <f t="shared" si="8"/>
        <v>454</v>
      </c>
      <c r="F55" s="72">
        <v>8100</v>
      </c>
      <c r="G55" s="71">
        <v>8342</v>
      </c>
      <c r="H55" s="69">
        <f t="shared" si="9"/>
        <v>0.97099017022296807</v>
      </c>
      <c r="I55" s="70">
        <f t="shared" si="10"/>
        <v>-242</v>
      </c>
      <c r="J55" s="69">
        <f t="shared" si="11"/>
        <v>0.74086419753086419</v>
      </c>
      <c r="K55" s="69">
        <f t="shared" si="12"/>
        <v>0.66494845360824739</v>
      </c>
      <c r="L55" s="68">
        <f t="shared" si="13"/>
        <v>7.5915743922616796E-2</v>
      </c>
    </row>
    <row r="56" spans="1:12" x14ac:dyDescent="0.4">
      <c r="A56" s="74" t="s">
        <v>94</v>
      </c>
      <c r="B56" s="72">
        <v>3182</v>
      </c>
      <c r="C56" s="71">
        <v>2781</v>
      </c>
      <c r="D56" s="98">
        <f t="shared" si="7"/>
        <v>1.144192736425746</v>
      </c>
      <c r="E56" s="106">
        <f t="shared" si="8"/>
        <v>401</v>
      </c>
      <c r="F56" s="72">
        <v>5271</v>
      </c>
      <c r="G56" s="71">
        <v>3606</v>
      </c>
      <c r="H56" s="69">
        <f t="shared" si="9"/>
        <v>1.461730449251248</v>
      </c>
      <c r="I56" s="70">
        <f t="shared" si="10"/>
        <v>1665</v>
      </c>
      <c r="J56" s="69">
        <f t="shared" si="11"/>
        <v>0.60368051603111361</v>
      </c>
      <c r="K56" s="69">
        <f t="shared" si="12"/>
        <v>0.77121464226289516</v>
      </c>
      <c r="L56" s="68">
        <f t="shared" si="13"/>
        <v>-0.16753412623178154</v>
      </c>
    </row>
    <row r="57" spans="1:12" x14ac:dyDescent="0.4">
      <c r="A57" s="94" t="s">
        <v>93</v>
      </c>
      <c r="B57" s="72">
        <v>2913</v>
      </c>
      <c r="C57" s="71">
        <v>2035</v>
      </c>
      <c r="D57" s="98">
        <f t="shared" si="7"/>
        <v>1.4314496314496314</v>
      </c>
      <c r="E57" s="106">
        <f t="shared" si="8"/>
        <v>878</v>
      </c>
      <c r="F57" s="72">
        <v>4980</v>
      </c>
      <c r="G57" s="71">
        <v>3601</v>
      </c>
      <c r="H57" s="89">
        <f t="shared" si="9"/>
        <v>1.3829491807831158</v>
      </c>
      <c r="I57" s="70">
        <f t="shared" si="10"/>
        <v>1379</v>
      </c>
      <c r="J57" s="69">
        <f t="shared" si="11"/>
        <v>0.58493975903614459</v>
      </c>
      <c r="K57" s="89">
        <f t="shared" si="12"/>
        <v>0.56512079977783947</v>
      </c>
      <c r="L57" s="88">
        <f t="shared" si="13"/>
        <v>1.9818959258305124E-2</v>
      </c>
    </row>
    <row r="58" spans="1:12" x14ac:dyDescent="0.4">
      <c r="A58" s="74" t="s">
        <v>92</v>
      </c>
      <c r="B58" s="72">
        <v>2493</v>
      </c>
      <c r="C58" s="71">
        <v>1853</v>
      </c>
      <c r="D58" s="98">
        <f t="shared" si="7"/>
        <v>1.3453858607663249</v>
      </c>
      <c r="E58" s="106">
        <f t="shared" si="8"/>
        <v>640</v>
      </c>
      <c r="F58" s="72">
        <v>5180</v>
      </c>
      <c r="G58" s="71">
        <v>3600</v>
      </c>
      <c r="H58" s="69">
        <f t="shared" si="9"/>
        <v>1.4388888888888889</v>
      </c>
      <c r="I58" s="70">
        <f t="shared" si="10"/>
        <v>1580</v>
      </c>
      <c r="J58" s="69">
        <f t="shared" si="11"/>
        <v>0.48127413127413127</v>
      </c>
      <c r="K58" s="69">
        <f t="shared" si="12"/>
        <v>0.51472222222222219</v>
      </c>
      <c r="L58" s="68">
        <f t="shared" si="13"/>
        <v>-3.3448090948090925E-2</v>
      </c>
    </row>
    <row r="59" spans="1:12" x14ac:dyDescent="0.4">
      <c r="A59" s="74" t="s">
        <v>91</v>
      </c>
      <c r="B59" s="72">
        <v>2027</v>
      </c>
      <c r="C59" s="71">
        <v>2071</v>
      </c>
      <c r="D59" s="98">
        <f t="shared" si="7"/>
        <v>0.97875422501207143</v>
      </c>
      <c r="E59" s="106">
        <f t="shared" si="8"/>
        <v>-44</v>
      </c>
      <c r="F59" s="72">
        <v>3651</v>
      </c>
      <c r="G59" s="71">
        <v>3593</v>
      </c>
      <c r="H59" s="69">
        <f t="shared" si="9"/>
        <v>1.0161424993042025</v>
      </c>
      <c r="I59" s="70">
        <f t="shared" si="10"/>
        <v>58</v>
      </c>
      <c r="J59" s="69">
        <f t="shared" si="11"/>
        <v>0.55519035880580658</v>
      </c>
      <c r="K59" s="69">
        <f t="shared" si="12"/>
        <v>0.57639855274144169</v>
      </c>
      <c r="L59" s="68">
        <f t="shared" si="13"/>
        <v>-2.1208193935635111E-2</v>
      </c>
    </row>
    <row r="60" spans="1:12" x14ac:dyDescent="0.4">
      <c r="A60" s="74" t="s">
        <v>90</v>
      </c>
      <c r="B60" s="72">
        <v>5713</v>
      </c>
      <c r="C60" s="71">
        <v>5839</v>
      </c>
      <c r="D60" s="98">
        <f t="shared" si="7"/>
        <v>0.97842096249357768</v>
      </c>
      <c r="E60" s="106">
        <f t="shared" si="8"/>
        <v>-126</v>
      </c>
      <c r="F60" s="72">
        <v>12343</v>
      </c>
      <c r="G60" s="71">
        <v>12411</v>
      </c>
      <c r="H60" s="69">
        <f t="shared" si="9"/>
        <v>0.99452098944484735</v>
      </c>
      <c r="I60" s="70">
        <f t="shared" si="10"/>
        <v>-68</v>
      </c>
      <c r="J60" s="69">
        <f t="shared" si="11"/>
        <v>0.46285343919630562</v>
      </c>
      <c r="K60" s="69">
        <f t="shared" si="12"/>
        <v>0.47046974458141971</v>
      </c>
      <c r="L60" s="68">
        <f t="shared" si="13"/>
        <v>-7.6163053851140972E-3</v>
      </c>
    </row>
    <row r="61" spans="1:12" s="58" customFormat="1" x14ac:dyDescent="0.4">
      <c r="A61" s="94" t="s">
        <v>89</v>
      </c>
      <c r="B61" s="92">
        <v>7212</v>
      </c>
      <c r="C61" s="93"/>
      <c r="D61" s="98" t="e">
        <f t="shared" si="7"/>
        <v>#DIV/0!</v>
      </c>
      <c r="E61" s="106">
        <f t="shared" si="8"/>
        <v>7212</v>
      </c>
      <c r="F61" s="92">
        <v>8100</v>
      </c>
      <c r="G61" s="93"/>
      <c r="H61" s="69" t="e">
        <f t="shared" si="9"/>
        <v>#DIV/0!</v>
      </c>
      <c r="I61" s="70">
        <f t="shared" si="10"/>
        <v>8100</v>
      </c>
      <c r="J61" s="69">
        <f t="shared" si="11"/>
        <v>0.89037037037037037</v>
      </c>
      <c r="K61" s="89" t="e">
        <f t="shared" si="12"/>
        <v>#DIV/0!</v>
      </c>
      <c r="L61" s="68" t="e">
        <f t="shared" si="13"/>
        <v>#DIV/0!</v>
      </c>
    </row>
    <row r="62" spans="1:12" x14ac:dyDescent="0.4">
      <c r="A62" s="94" t="s">
        <v>88</v>
      </c>
      <c r="B62" s="92">
        <v>3989</v>
      </c>
      <c r="C62" s="97"/>
      <c r="D62" s="89" t="e">
        <f t="shared" si="7"/>
        <v>#DIV/0!</v>
      </c>
      <c r="E62" s="183">
        <f t="shared" si="8"/>
        <v>3989</v>
      </c>
      <c r="F62" s="92">
        <v>5019</v>
      </c>
      <c r="G62" s="97"/>
      <c r="H62" s="89" t="e">
        <f t="shared" si="9"/>
        <v>#DIV/0!</v>
      </c>
      <c r="I62" s="90">
        <f t="shared" si="10"/>
        <v>5019</v>
      </c>
      <c r="J62" s="89">
        <f t="shared" si="11"/>
        <v>0.79477983662084084</v>
      </c>
      <c r="K62" s="89" t="e">
        <f t="shared" si="12"/>
        <v>#DIV/0!</v>
      </c>
      <c r="L62" s="88" t="e">
        <f t="shared" si="13"/>
        <v>#DIV/0!</v>
      </c>
    </row>
    <row r="63" spans="1:12" x14ac:dyDescent="0.4">
      <c r="A63" s="94" t="s">
        <v>87</v>
      </c>
      <c r="B63" s="92">
        <v>4826</v>
      </c>
      <c r="C63" s="97"/>
      <c r="D63" s="89" t="e">
        <f t="shared" si="7"/>
        <v>#DIV/0!</v>
      </c>
      <c r="E63" s="183">
        <f t="shared" si="8"/>
        <v>4826</v>
      </c>
      <c r="F63" s="92">
        <v>5280</v>
      </c>
      <c r="G63" s="97"/>
      <c r="H63" s="89" t="e">
        <f t="shared" si="9"/>
        <v>#DIV/0!</v>
      </c>
      <c r="I63" s="90">
        <f t="shared" si="10"/>
        <v>5280</v>
      </c>
      <c r="J63" s="89">
        <f t="shared" si="11"/>
        <v>0.91401515151515156</v>
      </c>
      <c r="K63" s="89" t="e">
        <f t="shared" si="12"/>
        <v>#DIV/0!</v>
      </c>
      <c r="L63" s="88" t="e">
        <f t="shared" si="13"/>
        <v>#DIV/0!</v>
      </c>
    </row>
    <row r="64" spans="1:12" x14ac:dyDescent="0.4">
      <c r="A64" s="67" t="s">
        <v>86</v>
      </c>
      <c r="B64" s="66"/>
      <c r="C64" s="65"/>
      <c r="D64" s="63" t="e">
        <f t="shared" si="7"/>
        <v>#DIV/0!</v>
      </c>
      <c r="E64" s="64">
        <f t="shared" si="8"/>
        <v>0</v>
      </c>
      <c r="F64" s="66"/>
      <c r="G64" s="65"/>
      <c r="H64" s="63" t="e">
        <f t="shared" si="9"/>
        <v>#DIV/0!</v>
      </c>
      <c r="I64" s="64">
        <f t="shared" si="10"/>
        <v>0</v>
      </c>
      <c r="J64" s="63" t="e">
        <f t="shared" si="11"/>
        <v>#DIV/0!</v>
      </c>
      <c r="K64" s="63" t="e">
        <f t="shared" si="12"/>
        <v>#DIV/0!</v>
      </c>
      <c r="L64" s="62" t="e">
        <f t="shared" si="13"/>
        <v>#DIV/0!</v>
      </c>
    </row>
    <row r="65" spans="1:12" s="58" customFormat="1" x14ac:dyDescent="0.4">
      <c r="A65" s="85" t="s">
        <v>85</v>
      </c>
      <c r="B65" s="84">
        <f>SUM(B66:B69)</f>
        <v>2040</v>
      </c>
      <c r="C65" s="84">
        <f>SUM(C66:C69)</f>
        <v>3249</v>
      </c>
      <c r="D65" s="82">
        <f t="shared" si="7"/>
        <v>0.62788550323176362</v>
      </c>
      <c r="E65" s="83">
        <f t="shared" si="8"/>
        <v>-1209</v>
      </c>
      <c r="F65" s="84">
        <f>SUM(F66:F69)</f>
        <v>3356</v>
      </c>
      <c r="G65" s="84">
        <f>SUM(G66:G69)</f>
        <v>5451</v>
      </c>
      <c r="H65" s="82">
        <f t="shared" si="9"/>
        <v>0.61566685011924416</v>
      </c>
      <c r="I65" s="83">
        <f t="shared" si="10"/>
        <v>-2095</v>
      </c>
      <c r="J65" s="82">
        <f t="shared" si="11"/>
        <v>0.60786650774731821</v>
      </c>
      <c r="K65" s="82">
        <f t="shared" si="12"/>
        <v>0.59603742432581175</v>
      </c>
      <c r="L65" s="81">
        <f t="shared" si="13"/>
        <v>1.1829083421506459E-2</v>
      </c>
    </row>
    <row r="66" spans="1:12" x14ac:dyDescent="0.4">
      <c r="A66" s="80" t="s">
        <v>84</v>
      </c>
      <c r="B66" s="105">
        <f>'４月(上旬～中旬)'!B66+'４月(下旬)'!B66</f>
        <v>740</v>
      </c>
      <c r="C66" s="105">
        <f>'４月(上旬～中旬)'!C66+'４月(下旬)'!C66</f>
        <v>725</v>
      </c>
      <c r="D66" s="98">
        <f t="shared" si="7"/>
        <v>1.0206896551724138</v>
      </c>
      <c r="E66" s="106">
        <f t="shared" si="8"/>
        <v>15</v>
      </c>
      <c r="F66" s="105">
        <f>'４月(上旬～中旬)'!F66+'４月(下旬)'!F66</f>
        <v>1569</v>
      </c>
      <c r="G66" s="105">
        <f>'４月(上旬～中旬)'!G66+'４月(下旬)'!G66</f>
        <v>937</v>
      </c>
      <c r="H66" s="98">
        <f t="shared" si="9"/>
        <v>1.6744930629669157</v>
      </c>
      <c r="I66" s="106">
        <f t="shared" si="10"/>
        <v>632</v>
      </c>
      <c r="J66" s="98">
        <f t="shared" si="11"/>
        <v>0.47163798597833012</v>
      </c>
      <c r="K66" s="98">
        <f t="shared" si="12"/>
        <v>0.77374599786552833</v>
      </c>
      <c r="L66" s="120">
        <f t="shared" si="13"/>
        <v>-0.30210801188719821</v>
      </c>
    </row>
    <row r="67" spans="1:12" x14ac:dyDescent="0.4">
      <c r="A67" s="74" t="s">
        <v>83</v>
      </c>
      <c r="B67" s="105">
        <f>'４月(上旬～中旬)'!B67+'４月(下旬)'!B67</f>
        <v>0</v>
      </c>
      <c r="C67" s="105">
        <f>'４月(上旬～中旬)'!C67+'４月(下旬)'!C67</f>
        <v>770</v>
      </c>
      <c r="D67" s="98">
        <f t="shared" si="7"/>
        <v>0</v>
      </c>
      <c r="E67" s="106">
        <f t="shared" si="8"/>
        <v>-770</v>
      </c>
      <c r="F67" s="105">
        <f>'４月(上旬～中旬)'!F67+'４月(下旬)'!F67</f>
        <v>0</v>
      </c>
      <c r="G67" s="105">
        <f>'４月(上旬～中旬)'!G67+'４月(下旬)'!G67</f>
        <v>1673</v>
      </c>
      <c r="H67" s="98">
        <f t="shared" si="9"/>
        <v>0</v>
      </c>
      <c r="I67" s="106">
        <f t="shared" si="10"/>
        <v>-1673</v>
      </c>
      <c r="J67" s="98" t="e">
        <f t="shared" si="11"/>
        <v>#DIV/0!</v>
      </c>
      <c r="K67" s="98">
        <f t="shared" si="12"/>
        <v>0.46025104602510458</v>
      </c>
      <c r="L67" s="120" t="e">
        <f t="shared" si="13"/>
        <v>#DIV/0!</v>
      </c>
    </row>
    <row r="68" spans="1:12" x14ac:dyDescent="0.4">
      <c r="A68" s="73" t="s">
        <v>82</v>
      </c>
      <c r="B68" s="105">
        <f>'４月(上旬～中旬)'!B68+'４月(下旬)'!B68</f>
        <v>0</v>
      </c>
      <c r="C68" s="105">
        <f>'４月(上旬～中旬)'!C68+'４月(下旬)'!C68</f>
        <v>520</v>
      </c>
      <c r="D68" s="98">
        <f t="shared" si="7"/>
        <v>0</v>
      </c>
      <c r="E68" s="106">
        <f t="shared" si="8"/>
        <v>-520</v>
      </c>
      <c r="F68" s="105">
        <f>'４月(上旬～中旬)'!F68+'４月(下旬)'!F68</f>
        <v>0</v>
      </c>
      <c r="G68" s="105">
        <f>'４月(上旬～中旬)'!G68+'４月(下旬)'!G68</f>
        <v>930</v>
      </c>
      <c r="H68" s="98">
        <f t="shared" si="9"/>
        <v>0</v>
      </c>
      <c r="I68" s="106">
        <f t="shared" si="10"/>
        <v>-930</v>
      </c>
      <c r="J68" s="98" t="e">
        <f t="shared" si="11"/>
        <v>#DIV/0!</v>
      </c>
      <c r="K68" s="98">
        <f t="shared" si="12"/>
        <v>0.55913978494623651</v>
      </c>
      <c r="L68" s="120" t="e">
        <f t="shared" si="13"/>
        <v>#DIV/0!</v>
      </c>
    </row>
    <row r="69" spans="1:12" x14ac:dyDescent="0.4">
      <c r="A69" s="67" t="s">
        <v>81</v>
      </c>
      <c r="B69" s="71">
        <f>'４月(上旬～中旬)'!B69+'４月(下旬)'!B69</f>
        <v>1300</v>
      </c>
      <c r="C69" s="71">
        <f>'４月(上旬～中旬)'!C69+'４月(下旬)'!C69</f>
        <v>1234</v>
      </c>
      <c r="D69" s="69">
        <f t="shared" si="7"/>
        <v>1.0534846029173419</v>
      </c>
      <c r="E69" s="183">
        <f t="shared" si="8"/>
        <v>66</v>
      </c>
      <c r="F69" s="71">
        <f>'４月(上旬～中旬)'!F69+'４月(下旬)'!F69</f>
        <v>1787</v>
      </c>
      <c r="G69" s="71">
        <f>'４月(上旬～中旬)'!G69+'４月(下旬)'!G69</f>
        <v>1911</v>
      </c>
      <c r="H69" s="69">
        <f t="shared" si="9"/>
        <v>0.93511250654107791</v>
      </c>
      <c r="I69" s="70">
        <f t="shared" si="10"/>
        <v>-124</v>
      </c>
      <c r="J69" s="69">
        <f t="shared" si="11"/>
        <v>0.72747621712367094</v>
      </c>
      <c r="K69" s="69">
        <f t="shared" si="12"/>
        <v>0.64573521716378857</v>
      </c>
      <c r="L69" s="68">
        <f t="shared" si="13"/>
        <v>8.1740999959882377E-2</v>
      </c>
    </row>
    <row r="70" spans="1:12" s="58" customFormat="1" x14ac:dyDescent="0.4">
      <c r="A70" s="119" t="s">
        <v>167</v>
      </c>
      <c r="B70" s="117">
        <f>SUM(B71:B78)</f>
        <v>52198</v>
      </c>
      <c r="C70" s="117">
        <f>SUM(C71:C78)</f>
        <v>52819</v>
      </c>
      <c r="D70" s="115">
        <f t="shared" ref="D70:D80" si="14">+B70/C70</f>
        <v>0.98824286715007859</v>
      </c>
      <c r="E70" s="83">
        <f t="shared" ref="E70:E80" si="15">+B70-C70</f>
        <v>-621</v>
      </c>
      <c r="F70" s="117">
        <f>SUM(F71:F78)</f>
        <v>79473</v>
      </c>
      <c r="G70" s="117">
        <f>SUM(G71:G78)</f>
        <v>79296</v>
      </c>
      <c r="H70" s="115">
        <f t="shared" ref="H70:H80" si="16">+F70/G70</f>
        <v>1.0022321428571428</v>
      </c>
      <c r="I70" s="116">
        <f t="shared" ref="I70:I80" si="17">+F70-G70</f>
        <v>177</v>
      </c>
      <c r="J70" s="115">
        <f t="shared" ref="J70:J80" si="18">+B70/F70</f>
        <v>0.65680168107407544</v>
      </c>
      <c r="K70" s="115">
        <f t="shared" ref="K70:K80" si="19">+C70/G70</f>
        <v>0.66609917271993546</v>
      </c>
      <c r="L70" s="114">
        <f t="shared" ref="L70:L80" si="20">+J70-K70</f>
        <v>-9.2974916458600232E-3</v>
      </c>
    </row>
    <row r="71" spans="1:12" x14ac:dyDescent="0.4">
      <c r="A71" s="73" t="s">
        <v>166</v>
      </c>
      <c r="B71" s="113">
        <v>17656</v>
      </c>
      <c r="C71" s="221">
        <v>15341</v>
      </c>
      <c r="D71" s="98">
        <f t="shared" si="14"/>
        <v>1.1509028094648328</v>
      </c>
      <c r="E71" s="106">
        <f t="shared" si="15"/>
        <v>2315</v>
      </c>
      <c r="F71" s="113">
        <v>26373</v>
      </c>
      <c r="G71" s="221">
        <v>20178</v>
      </c>
      <c r="H71" s="98">
        <f t="shared" si="16"/>
        <v>1.3070175438596492</v>
      </c>
      <c r="I71" s="106">
        <f t="shared" si="17"/>
        <v>6195</v>
      </c>
      <c r="J71" s="220">
        <f t="shared" si="18"/>
        <v>0.66947256664012433</v>
      </c>
      <c r="K71" s="220">
        <f t="shared" si="19"/>
        <v>0.7602834770542175</v>
      </c>
      <c r="L71" s="219">
        <f t="shared" si="20"/>
        <v>-9.0810910414093171E-2</v>
      </c>
    </row>
    <row r="72" spans="1:12" x14ac:dyDescent="0.4">
      <c r="A72" s="74" t="s">
        <v>165</v>
      </c>
      <c r="B72" s="72">
        <v>6091</v>
      </c>
      <c r="C72" s="71">
        <v>5951</v>
      </c>
      <c r="D72" s="69">
        <f t="shared" si="14"/>
        <v>1.0235254579062343</v>
      </c>
      <c r="E72" s="70">
        <f t="shared" si="15"/>
        <v>140</v>
      </c>
      <c r="F72" s="72">
        <v>10620</v>
      </c>
      <c r="G72" s="71">
        <v>15576</v>
      </c>
      <c r="H72" s="69">
        <f t="shared" si="16"/>
        <v>0.68181818181818177</v>
      </c>
      <c r="I72" s="70">
        <f t="shared" si="17"/>
        <v>-4956</v>
      </c>
      <c r="J72" s="213">
        <f t="shared" si="18"/>
        <v>0.57354048964218451</v>
      </c>
      <c r="K72" s="213">
        <f t="shared" si="19"/>
        <v>0.38206214689265539</v>
      </c>
      <c r="L72" s="212">
        <f t="shared" si="20"/>
        <v>0.19147834274952913</v>
      </c>
    </row>
    <row r="73" spans="1:12" s="58" customFormat="1" x14ac:dyDescent="0.4">
      <c r="A73" s="74" t="s">
        <v>164</v>
      </c>
      <c r="B73" s="218">
        <v>10317</v>
      </c>
      <c r="C73" s="217">
        <v>10645</v>
      </c>
      <c r="D73" s="69">
        <f t="shared" si="14"/>
        <v>0.96918741193048374</v>
      </c>
      <c r="E73" s="70">
        <f t="shared" si="15"/>
        <v>-328</v>
      </c>
      <c r="F73" s="218">
        <v>15930</v>
      </c>
      <c r="G73" s="217">
        <v>15930</v>
      </c>
      <c r="H73" s="69">
        <f t="shared" si="16"/>
        <v>1</v>
      </c>
      <c r="I73" s="70">
        <f t="shared" si="17"/>
        <v>0</v>
      </c>
      <c r="J73" s="213">
        <f t="shared" si="18"/>
        <v>0.6476459510357816</v>
      </c>
      <c r="K73" s="213">
        <f t="shared" si="19"/>
        <v>0.66823603264281228</v>
      </c>
      <c r="L73" s="212">
        <f t="shared" si="20"/>
        <v>-2.0590081607030686E-2</v>
      </c>
    </row>
    <row r="74" spans="1:12" s="58" customFormat="1" x14ac:dyDescent="0.4">
      <c r="A74" s="74" t="s">
        <v>163</v>
      </c>
      <c r="B74" s="218"/>
      <c r="C74" s="217">
        <v>5773</v>
      </c>
      <c r="D74" s="69">
        <f t="shared" si="14"/>
        <v>0</v>
      </c>
      <c r="E74" s="70">
        <f t="shared" si="15"/>
        <v>-5773</v>
      </c>
      <c r="F74" s="218"/>
      <c r="G74" s="217">
        <v>6726</v>
      </c>
      <c r="H74" s="69">
        <f t="shared" si="16"/>
        <v>0</v>
      </c>
      <c r="I74" s="70">
        <f t="shared" si="17"/>
        <v>-6726</v>
      </c>
      <c r="J74" s="213" t="e">
        <f t="shared" si="18"/>
        <v>#DIV/0!</v>
      </c>
      <c r="K74" s="213">
        <f t="shared" si="19"/>
        <v>0.85831103181683022</v>
      </c>
      <c r="L74" s="212" t="e">
        <f t="shared" si="20"/>
        <v>#DIV/0!</v>
      </c>
    </row>
    <row r="75" spans="1:12" s="58" customFormat="1" ht="11.25" customHeight="1" x14ac:dyDescent="0.4">
      <c r="A75" s="74" t="s">
        <v>162</v>
      </c>
      <c r="B75" s="218">
        <v>10294</v>
      </c>
      <c r="C75" s="217">
        <v>7840</v>
      </c>
      <c r="D75" s="69">
        <f t="shared" si="14"/>
        <v>1.3130102040816327</v>
      </c>
      <c r="E75" s="70">
        <f t="shared" si="15"/>
        <v>2454</v>
      </c>
      <c r="F75" s="218">
        <v>15930</v>
      </c>
      <c r="G75" s="217">
        <v>10620</v>
      </c>
      <c r="H75" s="69">
        <f t="shared" si="16"/>
        <v>1.5</v>
      </c>
      <c r="I75" s="70">
        <f t="shared" si="17"/>
        <v>5310</v>
      </c>
      <c r="J75" s="213">
        <f t="shared" si="18"/>
        <v>0.64620213433772755</v>
      </c>
      <c r="K75" s="213">
        <f t="shared" si="19"/>
        <v>0.73822975517890776</v>
      </c>
      <c r="L75" s="212">
        <f t="shared" si="20"/>
        <v>-9.2027620841180213E-2</v>
      </c>
    </row>
    <row r="76" spans="1:12" s="58" customFormat="1" ht="11.25" customHeight="1" x14ac:dyDescent="0.4">
      <c r="A76" s="74" t="s">
        <v>161</v>
      </c>
      <c r="B76" s="215"/>
      <c r="C76" s="216"/>
      <c r="D76" s="69" t="e">
        <f t="shared" si="14"/>
        <v>#DIV/0!</v>
      </c>
      <c r="E76" s="70">
        <f t="shared" si="15"/>
        <v>0</v>
      </c>
      <c r="F76" s="215"/>
      <c r="G76" s="214"/>
      <c r="H76" s="69" t="e">
        <f t="shared" si="16"/>
        <v>#DIV/0!</v>
      </c>
      <c r="I76" s="70">
        <f t="shared" si="17"/>
        <v>0</v>
      </c>
      <c r="J76" s="213" t="e">
        <f t="shared" si="18"/>
        <v>#DIV/0!</v>
      </c>
      <c r="K76" s="213" t="e">
        <f t="shared" si="19"/>
        <v>#DIV/0!</v>
      </c>
      <c r="L76" s="212" t="e">
        <f t="shared" si="20"/>
        <v>#DIV/0!</v>
      </c>
    </row>
    <row r="77" spans="1:12" s="58" customFormat="1" x14ac:dyDescent="0.4">
      <c r="A77" s="74" t="s">
        <v>160</v>
      </c>
      <c r="B77" s="215"/>
      <c r="C77" s="216"/>
      <c r="D77" s="69" t="e">
        <f t="shared" si="14"/>
        <v>#DIV/0!</v>
      </c>
      <c r="E77" s="70">
        <f t="shared" si="15"/>
        <v>0</v>
      </c>
      <c r="F77" s="215"/>
      <c r="G77" s="214"/>
      <c r="H77" s="69" t="e">
        <f t="shared" si="16"/>
        <v>#DIV/0!</v>
      </c>
      <c r="I77" s="70">
        <f t="shared" si="17"/>
        <v>0</v>
      </c>
      <c r="J77" s="213" t="e">
        <f t="shared" si="18"/>
        <v>#DIV/0!</v>
      </c>
      <c r="K77" s="213" t="e">
        <f t="shared" si="19"/>
        <v>#DIV/0!</v>
      </c>
      <c r="L77" s="212" t="e">
        <f t="shared" si="20"/>
        <v>#DIV/0!</v>
      </c>
    </row>
    <row r="78" spans="1:12" s="58" customFormat="1" x14ac:dyDescent="0.4">
      <c r="A78" s="67" t="s">
        <v>159</v>
      </c>
      <c r="B78" s="210">
        <v>7840</v>
      </c>
      <c r="C78" s="211">
        <v>7269</v>
      </c>
      <c r="D78" s="63">
        <f t="shared" si="14"/>
        <v>1.078552758288623</v>
      </c>
      <c r="E78" s="64">
        <f t="shared" si="15"/>
        <v>571</v>
      </c>
      <c r="F78" s="210">
        <v>10620</v>
      </c>
      <c r="G78" s="202">
        <v>10266</v>
      </c>
      <c r="H78" s="63">
        <f t="shared" si="16"/>
        <v>1.0344827586206897</v>
      </c>
      <c r="I78" s="64">
        <f t="shared" si="17"/>
        <v>354</v>
      </c>
      <c r="J78" s="201">
        <f t="shared" si="18"/>
        <v>0.73822975517890776</v>
      </c>
      <c r="K78" s="201">
        <f t="shared" si="19"/>
        <v>0.70806545879602567</v>
      </c>
      <c r="L78" s="200">
        <f t="shared" si="20"/>
        <v>3.0164296382882094E-2</v>
      </c>
    </row>
    <row r="79" spans="1:12" s="58" customFormat="1" x14ac:dyDescent="0.4">
      <c r="A79" s="209" t="s">
        <v>158</v>
      </c>
      <c r="B79" s="207">
        <f>B80</f>
        <v>60</v>
      </c>
      <c r="C79" s="207">
        <f>C80</f>
        <v>82</v>
      </c>
      <c r="D79" s="205">
        <f t="shared" si="14"/>
        <v>0.73170731707317072</v>
      </c>
      <c r="E79" s="208">
        <f t="shared" si="15"/>
        <v>-22</v>
      </c>
      <c r="F79" s="207">
        <f>F80</f>
        <v>171</v>
      </c>
      <c r="G79" s="207">
        <f>G80</f>
        <v>234</v>
      </c>
      <c r="H79" s="205">
        <f t="shared" si="16"/>
        <v>0.73076923076923073</v>
      </c>
      <c r="I79" s="206">
        <f t="shared" si="17"/>
        <v>-63</v>
      </c>
      <c r="J79" s="205">
        <f t="shared" si="18"/>
        <v>0.35087719298245612</v>
      </c>
      <c r="K79" s="205">
        <f t="shared" si="19"/>
        <v>0.3504273504273504</v>
      </c>
      <c r="L79" s="204">
        <f t="shared" si="20"/>
        <v>4.4984255510571725E-4</v>
      </c>
    </row>
    <row r="80" spans="1:12" s="58" customFormat="1" x14ac:dyDescent="0.4">
      <c r="A80" s="67" t="s">
        <v>157</v>
      </c>
      <c r="B80" s="203">
        <v>60</v>
      </c>
      <c r="C80" s="202">
        <v>82</v>
      </c>
      <c r="D80" s="63">
        <f t="shared" si="14"/>
        <v>0.73170731707317072</v>
      </c>
      <c r="E80" s="64">
        <f t="shared" si="15"/>
        <v>-22</v>
      </c>
      <c r="F80" s="203">
        <v>171</v>
      </c>
      <c r="G80" s="202">
        <v>234</v>
      </c>
      <c r="H80" s="63">
        <f t="shared" si="16"/>
        <v>0.73076923076923073</v>
      </c>
      <c r="I80" s="64">
        <f t="shared" si="17"/>
        <v>-63</v>
      </c>
      <c r="J80" s="201">
        <f t="shared" si="18"/>
        <v>0.35087719298245612</v>
      </c>
      <c r="K80" s="201">
        <f t="shared" si="19"/>
        <v>0.3504273504273504</v>
      </c>
      <c r="L80" s="200">
        <f t="shared" si="20"/>
        <v>4.4984255510571725E-4</v>
      </c>
    </row>
    <row r="81" spans="1:11" x14ac:dyDescent="0.4">
      <c r="A81" s="58" t="s">
        <v>80</v>
      </c>
      <c r="C81" s="61"/>
      <c r="E81" s="59"/>
      <c r="G81" s="61"/>
      <c r="I81" s="59"/>
      <c r="K81" s="61"/>
    </row>
    <row r="82" spans="1:11" x14ac:dyDescent="0.4">
      <c r="A82" s="60" t="s">
        <v>79</v>
      </c>
    </row>
    <row r="83" spans="1:11" x14ac:dyDescent="0.4">
      <c r="A83" s="58" t="s">
        <v>78</v>
      </c>
      <c r="B83" s="59"/>
      <c r="C83" s="59"/>
      <c r="F83" s="59"/>
      <c r="G83" s="59"/>
      <c r="J83" s="59"/>
      <c r="K83" s="59"/>
    </row>
    <row r="84" spans="1:11" x14ac:dyDescent="0.4">
      <c r="A84" s="58" t="s">
        <v>150</v>
      </c>
    </row>
  </sheetData>
  <mergeCells count="14">
    <mergeCell ref="A1:D1"/>
    <mergeCell ref="J4:J5"/>
    <mergeCell ref="K4:K5"/>
    <mergeCell ref="J2:L3"/>
    <mergeCell ref="L4:L5"/>
    <mergeCell ref="F4:F5"/>
    <mergeCell ref="G4:G5"/>
    <mergeCell ref="H4:I4"/>
    <mergeCell ref="A2:A3"/>
    <mergeCell ref="B4:B5"/>
    <mergeCell ref="C4:C5"/>
    <mergeCell ref="B2:E3"/>
    <mergeCell ref="D4:E4"/>
    <mergeCell ref="F2:I3"/>
  </mergeCells>
  <phoneticPr fontId="3"/>
  <dataValidations count="1">
    <dataValidation allowBlank="1" showInputMessage="1" showErrorMessage="1" 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85 IW62:JH85 SS62:TD85 ACO62:ACZ85 AMK62:AMV85 AWG62:AWR85 BGC62:BGN85 BPY62:BQJ85 BZU62:CAF85 CJQ62:CKB85 CTM62:CTX85 DDI62:DDT85 DNE62:DNP85 DXA62:DXL85 EGW62:EHH85 EQS62:ERD85 FAO62:FAZ85 FKK62:FKV85 FUG62:FUR85 GEC62:GEN85 GNY62:GOJ85 GXU62:GYF85 HHQ62:HIB85 HRM62:HRX85 IBI62:IBT85 ILE62:ILP85 IVA62:IVL85 JEW62:JFH85 JOS62:JPD85 JYO62:JYZ85 KIK62:KIV85 KSG62:KSR85 LCC62:LCN85 LLY62:LMJ85 LVU62:LWF85 MFQ62:MGB85 MPM62:MPX85 MZI62:MZT85 NJE62:NJP85 NTA62:NTL85 OCW62:ODH85 OMS62:OND85 OWO62:OWZ85 PGK62:PGV85 PQG62:PQR85 QAC62:QAN85 QJY62:QKJ85 QTU62:QUF85 RDQ62:REB85 RNM62:RNX85 RXI62:RXT85 SHE62:SHP85 SRA62:SRL85 TAW62:TBH85 TKS62:TLD85 TUO62:TUZ85 UEK62:UEV85 UOG62:UOR85 UYC62:UYN85 VHY62:VIJ85 VRU62:VSF85 WBQ62:WCB85 WLM62:WLX85 WVI62:WVT85 A65598:L65621 IW65598:JH65621 SS65598:TD65621 ACO65598:ACZ65621 AMK65598:AMV65621 AWG65598:AWR65621 BGC65598:BGN65621 BPY65598:BQJ65621 BZU65598:CAF65621 CJQ65598:CKB65621 CTM65598:CTX65621 DDI65598:DDT65621 DNE65598:DNP65621 DXA65598:DXL65621 EGW65598:EHH65621 EQS65598:ERD65621 FAO65598:FAZ65621 FKK65598:FKV65621 FUG65598:FUR65621 GEC65598:GEN65621 GNY65598:GOJ65621 GXU65598:GYF65621 HHQ65598:HIB65621 HRM65598:HRX65621 IBI65598:IBT65621 ILE65598:ILP65621 IVA65598:IVL65621 JEW65598:JFH65621 JOS65598:JPD65621 JYO65598:JYZ65621 KIK65598:KIV65621 KSG65598:KSR65621 LCC65598:LCN65621 LLY65598:LMJ65621 LVU65598:LWF65621 MFQ65598:MGB65621 MPM65598:MPX65621 MZI65598:MZT65621 NJE65598:NJP65621 NTA65598:NTL65621 OCW65598:ODH65621 OMS65598:OND65621 OWO65598:OWZ65621 PGK65598:PGV65621 PQG65598:PQR65621 QAC65598:QAN65621 QJY65598:QKJ65621 QTU65598:QUF65621 RDQ65598:REB65621 RNM65598:RNX65621 RXI65598:RXT65621 SHE65598:SHP65621 SRA65598:SRL65621 TAW65598:TBH65621 TKS65598:TLD65621 TUO65598:TUZ65621 UEK65598:UEV65621 UOG65598:UOR65621 UYC65598:UYN65621 VHY65598:VIJ65621 VRU65598:VSF65621 WBQ65598:WCB65621 WLM65598:WLX65621 WVI65598:WVT65621 A131134:L131157 IW131134:JH131157 SS131134:TD131157 ACO131134:ACZ131157 AMK131134:AMV131157 AWG131134:AWR131157 BGC131134:BGN131157 BPY131134:BQJ131157 BZU131134:CAF131157 CJQ131134:CKB131157 CTM131134:CTX131157 DDI131134:DDT131157 DNE131134:DNP131157 DXA131134:DXL131157 EGW131134:EHH131157 EQS131134:ERD131157 FAO131134:FAZ131157 FKK131134:FKV131157 FUG131134:FUR131157 GEC131134:GEN131157 GNY131134:GOJ131157 GXU131134:GYF131157 HHQ131134:HIB131157 HRM131134:HRX131157 IBI131134:IBT131157 ILE131134:ILP131157 IVA131134:IVL131157 JEW131134:JFH131157 JOS131134:JPD131157 JYO131134:JYZ131157 KIK131134:KIV131157 KSG131134:KSR131157 LCC131134:LCN131157 LLY131134:LMJ131157 LVU131134:LWF131157 MFQ131134:MGB131157 MPM131134:MPX131157 MZI131134:MZT131157 NJE131134:NJP131157 NTA131134:NTL131157 OCW131134:ODH131157 OMS131134:OND131157 OWO131134:OWZ131157 PGK131134:PGV131157 PQG131134:PQR131157 QAC131134:QAN131157 QJY131134:QKJ131157 QTU131134:QUF131157 RDQ131134:REB131157 RNM131134:RNX131157 RXI131134:RXT131157 SHE131134:SHP131157 SRA131134:SRL131157 TAW131134:TBH131157 TKS131134:TLD131157 TUO131134:TUZ131157 UEK131134:UEV131157 UOG131134:UOR131157 UYC131134:UYN131157 VHY131134:VIJ131157 VRU131134:VSF131157 WBQ131134:WCB131157 WLM131134:WLX131157 WVI131134:WVT131157 A196670:L196693 IW196670:JH196693 SS196670:TD196693 ACO196670:ACZ196693 AMK196670:AMV196693 AWG196670:AWR196693 BGC196670:BGN196693 BPY196670:BQJ196693 BZU196670:CAF196693 CJQ196670:CKB196693 CTM196670:CTX196693 DDI196670:DDT196693 DNE196670:DNP196693 DXA196670:DXL196693 EGW196670:EHH196693 EQS196670:ERD196693 FAO196670:FAZ196693 FKK196670:FKV196693 FUG196670:FUR196693 GEC196670:GEN196693 GNY196670:GOJ196693 GXU196670:GYF196693 HHQ196670:HIB196693 HRM196670:HRX196693 IBI196670:IBT196693 ILE196670:ILP196693 IVA196670:IVL196693 JEW196670:JFH196693 JOS196670:JPD196693 JYO196670:JYZ196693 KIK196670:KIV196693 KSG196670:KSR196693 LCC196670:LCN196693 LLY196670:LMJ196693 LVU196670:LWF196693 MFQ196670:MGB196693 MPM196670:MPX196693 MZI196670:MZT196693 NJE196670:NJP196693 NTA196670:NTL196693 OCW196670:ODH196693 OMS196670:OND196693 OWO196670:OWZ196693 PGK196670:PGV196693 PQG196670:PQR196693 QAC196670:QAN196693 QJY196670:QKJ196693 QTU196670:QUF196693 RDQ196670:REB196693 RNM196670:RNX196693 RXI196670:RXT196693 SHE196670:SHP196693 SRA196670:SRL196693 TAW196670:TBH196693 TKS196670:TLD196693 TUO196670:TUZ196693 UEK196670:UEV196693 UOG196670:UOR196693 UYC196670:UYN196693 VHY196670:VIJ196693 VRU196670:VSF196693 WBQ196670:WCB196693 WLM196670:WLX196693 WVI196670:WVT196693 A262206:L262229 IW262206:JH262229 SS262206:TD262229 ACO262206:ACZ262229 AMK262206:AMV262229 AWG262206:AWR262229 BGC262206:BGN262229 BPY262206:BQJ262229 BZU262206:CAF262229 CJQ262206:CKB262229 CTM262206:CTX262229 DDI262206:DDT262229 DNE262206:DNP262229 DXA262206:DXL262229 EGW262206:EHH262229 EQS262206:ERD262229 FAO262206:FAZ262229 FKK262206:FKV262229 FUG262206:FUR262229 GEC262206:GEN262229 GNY262206:GOJ262229 GXU262206:GYF262229 HHQ262206:HIB262229 HRM262206:HRX262229 IBI262206:IBT262229 ILE262206:ILP262229 IVA262206:IVL262229 JEW262206:JFH262229 JOS262206:JPD262229 JYO262206:JYZ262229 KIK262206:KIV262229 KSG262206:KSR262229 LCC262206:LCN262229 LLY262206:LMJ262229 LVU262206:LWF262229 MFQ262206:MGB262229 MPM262206:MPX262229 MZI262206:MZT262229 NJE262206:NJP262229 NTA262206:NTL262229 OCW262206:ODH262229 OMS262206:OND262229 OWO262206:OWZ262229 PGK262206:PGV262229 PQG262206:PQR262229 QAC262206:QAN262229 QJY262206:QKJ262229 QTU262206:QUF262229 RDQ262206:REB262229 RNM262206:RNX262229 RXI262206:RXT262229 SHE262206:SHP262229 SRA262206:SRL262229 TAW262206:TBH262229 TKS262206:TLD262229 TUO262206:TUZ262229 UEK262206:UEV262229 UOG262206:UOR262229 UYC262206:UYN262229 VHY262206:VIJ262229 VRU262206:VSF262229 WBQ262206:WCB262229 WLM262206:WLX262229 WVI262206:WVT262229 A327742:L327765 IW327742:JH327765 SS327742:TD327765 ACO327742:ACZ327765 AMK327742:AMV327765 AWG327742:AWR327765 BGC327742:BGN327765 BPY327742:BQJ327765 BZU327742:CAF327765 CJQ327742:CKB327765 CTM327742:CTX327765 DDI327742:DDT327765 DNE327742:DNP327765 DXA327742:DXL327765 EGW327742:EHH327765 EQS327742:ERD327765 FAO327742:FAZ327765 FKK327742:FKV327765 FUG327742:FUR327765 GEC327742:GEN327765 GNY327742:GOJ327765 GXU327742:GYF327765 HHQ327742:HIB327765 HRM327742:HRX327765 IBI327742:IBT327765 ILE327742:ILP327765 IVA327742:IVL327765 JEW327742:JFH327765 JOS327742:JPD327765 JYO327742:JYZ327765 KIK327742:KIV327765 KSG327742:KSR327765 LCC327742:LCN327765 LLY327742:LMJ327765 LVU327742:LWF327765 MFQ327742:MGB327765 MPM327742:MPX327765 MZI327742:MZT327765 NJE327742:NJP327765 NTA327742:NTL327765 OCW327742:ODH327765 OMS327742:OND327765 OWO327742:OWZ327765 PGK327742:PGV327765 PQG327742:PQR327765 QAC327742:QAN327765 QJY327742:QKJ327765 QTU327742:QUF327765 RDQ327742:REB327765 RNM327742:RNX327765 RXI327742:RXT327765 SHE327742:SHP327765 SRA327742:SRL327765 TAW327742:TBH327765 TKS327742:TLD327765 TUO327742:TUZ327765 UEK327742:UEV327765 UOG327742:UOR327765 UYC327742:UYN327765 VHY327742:VIJ327765 VRU327742:VSF327765 WBQ327742:WCB327765 WLM327742:WLX327765 WVI327742:WVT327765 A393278:L393301 IW393278:JH393301 SS393278:TD393301 ACO393278:ACZ393301 AMK393278:AMV393301 AWG393278:AWR393301 BGC393278:BGN393301 BPY393278:BQJ393301 BZU393278:CAF393301 CJQ393278:CKB393301 CTM393278:CTX393301 DDI393278:DDT393301 DNE393278:DNP393301 DXA393278:DXL393301 EGW393278:EHH393301 EQS393278:ERD393301 FAO393278:FAZ393301 FKK393278:FKV393301 FUG393278:FUR393301 GEC393278:GEN393301 GNY393278:GOJ393301 GXU393278:GYF393301 HHQ393278:HIB393301 HRM393278:HRX393301 IBI393278:IBT393301 ILE393278:ILP393301 IVA393278:IVL393301 JEW393278:JFH393301 JOS393278:JPD393301 JYO393278:JYZ393301 KIK393278:KIV393301 KSG393278:KSR393301 LCC393278:LCN393301 LLY393278:LMJ393301 LVU393278:LWF393301 MFQ393278:MGB393301 MPM393278:MPX393301 MZI393278:MZT393301 NJE393278:NJP393301 NTA393278:NTL393301 OCW393278:ODH393301 OMS393278:OND393301 OWO393278:OWZ393301 PGK393278:PGV393301 PQG393278:PQR393301 QAC393278:QAN393301 QJY393278:QKJ393301 QTU393278:QUF393301 RDQ393278:REB393301 RNM393278:RNX393301 RXI393278:RXT393301 SHE393278:SHP393301 SRA393278:SRL393301 TAW393278:TBH393301 TKS393278:TLD393301 TUO393278:TUZ393301 UEK393278:UEV393301 UOG393278:UOR393301 UYC393278:UYN393301 VHY393278:VIJ393301 VRU393278:VSF393301 WBQ393278:WCB393301 WLM393278:WLX393301 WVI393278:WVT393301 A458814:L458837 IW458814:JH458837 SS458814:TD458837 ACO458814:ACZ458837 AMK458814:AMV458837 AWG458814:AWR458837 BGC458814:BGN458837 BPY458814:BQJ458837 BZU458814:CAF458837 CJQ458814:CKB458837 CTM458814:CTX458837 DDI458814:DDT458837 DNE458814:DNP458837 DXA458814:DXL458837 EGW458814:EHH458837 EQS458814:ERD458837 FAO458814:FAZ458837 FKK458814:FKV458837 FUG458814:FUR458837 GEC458814:GEN458837 GNY458814:GOJ458837 GXU458814:GYF458837 HHQ458814:HIB458837 HRM458814:HRX458837 IBI458814:IBT458837 ILE458814:ILP458837 IVA458814:IVL458837 JEW458814:JFH458837 JOS458814:JPD458837 JYO458814:JYZ458837 KIK458814:KIV458837 KSG458814:KSR458837 LCC458814:LCN458837 LLY458814:LMJ458837 LVU458814:LWF458837 MFQ458814:MGB458837 MPM458814:MPX458837 MZI458814:MZT458837 NJE458814:NJP458837 NTA458814:NTL458837 OCW458814:ODH458837 OMS458814:OND458837 OWO458814:OWZ458837 PGK458814:PGV458837 PQG458814:PQR458837 QAC458814:QAN458837 QJY458814:QKJ458837 QTU458814:QUF458837 RDQ458814:REB458837 RNM458814:RNX458837 RXI458814:RXT458837 SHE458814:SHP458837 SRA458814:SRL458837 TAW458814:TBH458837 TKS458814:TLD458837 TUO458814:TUZ458837 UEK458814:UEV458837 UOG458814:UOR458837 UYC458814:UYN458837 VHY458814:VIJ458837 VRU458814:VSF458837 WBQ458814:WCB458837 WLM458814:WLX458837 WVI458814:WVT458837 A524350:L524373 IW524350:JH524373 SS524350:TD524373 ACO524350:ACZ524373 AMK524350:AMV524373 AWG524350:AWR524373 BGC524350:BGN524373 BPY524350:BQJ524373 BZU524350:CAF524373 CJQ524350:CKB524373 CTM524350:CTX524373 DDI524350:DDT524373 DNE524350:DNP524373 DXA524350:DXL524373 EGW524350:EHH524373 EQS524350:ERD524373 FAO524350:FAZ524373 FKK524350:FKV524373 FUG524350:FUR524373 GEC524350:GEN524373 GNY524350:GOJ524373 GXU524350:GYF524373 HHQ524350:HIB524373 HRM524350:HRX524373 IBI524350:IBT524373 ILE524350:ILP524373 IVA524350:IVL524373 JEW524350:JFH524373 JOS524350:JPD524373 JYO524350:JYZ524373 KIK524350:KIV524373 KSG524350:KSR524373 LCC524350:LCN524373 LLY524350:LMJ524373 LVU524350:LWF524373 MFQ524350:MGB524373 MPM524350:MPX524373 MZI524350:MZT524373 NJE524350:NJP524373 NTA524350:NTL524373 OCW524350:ODH524373 OMS524350:OND524373 OWO524350:OWZ524373 PGK524350:PGV524373 PQG524350:PQR524373 QAC524350:QAN524373 QJY524350:QKJ524373 QTU524350:QUF524373 RDQ524350:REB524373 RNM524350:RNX524373 RXI524350:RXT524373 SHE524350:SHP524373 SRA524350:SRL524373 TAW524350:TBH524373 TKS524350:TLD524373 TUO524350:TUZ524373 UEK524350:UEV524373 UOG524350:UOR524373 UYC524350:UYN524373 VHY524350:VIJ524373 VRU524350:VSF524373 WBQ524350:WCB524373 WLM524350:WLX524373 WVI524350:WVT524373 A589886:L589909 IW589886:JH589909 SS589886:TD589909 ACO589886:ACZ589909 AMK589886:AMV589909 AWG589886:AWR589909 BGC589886:BGN589909 BPY589886:BQJ589909 BZU589886:CAF589909 CJQ589886:CKB589909 CTM589886:CTX589909 DDI589886:DDT589909 DNE589886:DNP589909 DXA589886:DXL589909 EGW589886:EHH589909 EQS589886:ERD589909 FAO589886:FAZ589909 FKK589886:FKV589909 FUG589886:FUR589909 GEC589886:GEN589909 GNY589886:GOJ589909 GXU589886:GYF589909 HHQ589886:HIB589909 HRM589886:HRX589909 IBI589886:IBT589909 ILE589886:ILP589909 IVA589886:IVL589909 JEW589886:JFH589909 JOS589886:JPD589909 JYO589886:JYZ589909 KIK589886:KIV589909 KSG589886:KSR589909 LCC589886:LCN589909 LLY589886:LMJ589909 LVU589886:LWF589909 MFQ589886:MGB589909 MPM589886:MPX589909 MZI589886:MZT589909 NJE589886:NJP589909 NTA589886:NTL589909 OCW589886:ODH589909 OMS589886:OND589909 OWO589886:OWZ589909 PGK589886:PGV589909 PQG589886:PQR589909 QAC589886:QAN589909 QJY589886:QKJ589909 QTU589886:QUF589909 RDQ589886:REB589909 RNM589886:RNX589909 RXI589886:RXT589909 SHE589886:SHP589909 SRA589886:SRL589909 TAW589886:TBH589909 TKS589886:TLD589909 TUO589886:TUZ589909 UEK589886:UEV589909 UOG589886:UOR589909 UYC589886:UYN589909 VHY589886:VIJ589909 VRU589886:VSF589909 WBQ589886:WCB589909 WLM589886:WLX589909 WVI589886:WVT589909 A655422:L655445 IW655422:JH655445 SS655422:TD655445 ACO655422:ACZ655445 AMK655422:AMV655445 AWG655422:AWR655445 BGC655422:BGN655445 BPY655422:BQJ655445 BZU655422:CAF655445 CJQ655422:CKB655445 CTM655422:CTX655445 DDI655422:DDT655445 DNE655422:DNP655445 DXA655422:DXL655445 EGW655422:EHH655445 EQS655422:ERD655445 FAO655422:FAZ655445 FKK655422:FKV655445 FUG655422:FUR655445 GEC655422:GEN655445 GNY655422:GOJ655445 GXU655422:GYF655445 HHQ655422:HIB655445 HRM655422:HRX655445 IBI655422:IBT655445 ILE655422:ILP655445 IVA655422:IVL655445 JEW655422:JFH655445 JOS655422:JPD655445 JYO655422:JYZ655445 KIK655422:KIV655445 KSG655422:KSR655445 LCC655422:LCN655445 LLY655422:LMJ655445 LVU655422:LWF655445 MFQ655422:MGB655445 MPM655422:MPX655445 MZI655422:MZT655445 NJE655422:NJP655445 NTA655422:NTL655445 OCW655422:ODH655445 OMS655422:OND655445 OWO655422:OWZ655445 PGK655422:PGV655445 PQG655422:PQR655445 QAC655422:QAN655445 QJY655422:QKJ655445 QTU655422:QUF655445 RDQ655422:REB655445 RNM655422:RNX655445 RXI655422:RXT655445 SHE655422:SHP655445 SRA655422:SRL655445 TAW655422:TBH655445 TKS655422:TLD655445 TUO655422:TUZ655445 UEK655422:UEV655445 UOG655422:UOR655445 UYC655422:UYN655445 VHY655422:VIJ655445 VRU655422:VSF655445 WBQ655422:WCB655445 WLM655422:WLX655445 WVI655422:WVT655445 A720958:L720981 IW720958:JH720981 SS720958:TD720981 ACO720958:ACZ720981 AMK720958:AMV720981 AWG720958:AWR720981 BGC720958:BGN720981 BPY720958:BQJ720981 BZU720958:CAF720981 CJQ720958:CKB720981 CTM720958:CTX720981 DDI720958:DDT720981 DNE720958:DNP720981 DXA720958:DXL720981 EGW720958:EHH720981 EQS720958:ERD720981 FAO720958:FAZ720981 FKK720958:FKV720981 FUG720958:FUR720981 GEC720958:GEN720981 GNY720958:GOJ720981 GXU720958:GYF720981 HHQ720958:HIB720981 HRM720958:HRX720981 IBI720958:IBT720981 ILE720958:ILP720981 IVA720958:IVL720981 JEW720958:JFH720981 JOS720958:JPD720981 JYO720958:JYZ720981 KIK720958:KIV720981 KSG720958:KSR720981 LCC720958:LCN720981 LLY720958:LMJ720981 LVU720958:LWF720981 MFQ720958:MGB720981 MPM720958:MPX720981 MZI720958:MZT720981 NJE720958:NJP720981 NTA720958:NTL720981 OCW720958:ODH720981 OMS720958:OND720981 OWO720958:OWZ720981 PGK720958:PGV720981 PQG720958:PQR720981 QAC720958:QAN720981 QJY720958:QKJ720981 QTU720958:QUF720981 RDQ720958:REB720981 RNM720958:RNX720981 RXI720958:RXT720981 SHE720958:SHP720981 SRA720958:SRL720981 TAW720958:TBH720981 TKS720958:TLD720981 TUO720958:TUZ720981 UEK720958:UEV720981 UOG720958:UOR720981 UYC720958:UYN720981 VHY720958:VIJ720981 VRU720958:VSF720981 WBQ720958:WCB720981 WLM720958:WLX720981 WVI720958:WVT720981 A786494:L786517 IW786494:JH786517 SS786494:TD786517 ACO786494:ACZ786517 AMK786494:AMV786517 AWG786494:AWR786517 BGC786494:BGN786517 BPY786494:BQJ786517 BZU786494:CAF786517 CJQ786494:CKB786517 CTM786494:CTX786517 DDI786494:DDT786517 DNE786494:DNP786517 DXA786494:DXL786517 EGW786494:EHH786517 EQS786494:ERD786517 FAO786494:FAZ786517 FKK786494:FKV786517 FUG786494:FUR786517 GEC786494:GEN786517 GNY786494:GOJ786517 GXU786494:GYF786517 HHQ786494:HIB786517 HRM786494:HRX786517 IBI786494:IBT786517 ILE786494:ILP786517 IVA786494:IVL786517 JEW786494:JFH786517 JOS786494:JPD786517 JYO786494:JYZ786517 KIK786494:KIV786517 KSG786494:KSR786517 LCC786494:LCN786517 LLY786494:LMJ786517 LVU786494:LWF786517 MFQ786494:MGB786517 MPM786494:MPX786517 MZI786494:MZT786517 NJE786494:NJP786517 NTA786494:NTL786517 OCW786494:ODH786517 OMS786494:OND786517 OWO786494:OWZ786517 PGK786494:PGV786517 PQG786494:PQR786517 QAC786494:QAN786517 QJY786494:QKJ786517 QTU786494:QUF786517 RDQ786494:REB786517 RNM786494:RNX786517 RXI786494:RXT786517 SHE786494:SHP786517 SRA786494:SRL786517 TAW786494:TBH786517 TKS786494:TLD786517 TUO786494:TUZ786517 UEK786494:UEV786517 UOG786494:UOR786517 UYC786494:UYN786517 VHY786494:VIJ786517 VRU786494:VSF786517 WBQ786494:WCB786517 WLM786494:WLX786517 WVI786494:WVT786517 A852030:L852053 IW852030:JH852053 SS852030:TD852053 ACO852030:ACZ852053 AMK852030:AMV852053 AWG852030:AWR852053 BGC852030:BGN852053 BPY852030:BQJ852053 BZU852030:CAF852053 CJQ852030:CKB852053 CTM852030:CTX852053 DDI852030:DDT852053 DNE852030:DNP852053 DXA852030:DXL852053 EGW852030:EHH852053 EQS852030:ERD852053 FAO852030:FAZ852053 FKK852030:FKV852053 FUG852030:FUR852053 GEC852030:GEN852053 GNY852030:GOJ852053 GXU852030:GYF852053 HHQ852030:HIB852053 HRM852030:HRX852053 IBI852030:IBT852053 ILE852030:ILP852053 IVA852030:IVL852053 JEW852030:JFH852053 JOS852030:JPD852053 JYO852030:JYZ852053 KIK852030:KIV852053 KSG852030:KSR852053 LCC852030:LCN852053 LLY852030:LMJ852053 LVU852030:LWF852053 MFQ852030:MGB852053 MPM852030:MPX852053 MZI852030:MZT852053 NJE852030:NJP852053 NTA852030:NTL852053 OCW852030:ODH852053 OMS852030:OND852053 OWO852030:OWZ852053 PGK852030:PGV852053 PQG852030:PQR852053 QAC852030:QAN852053 QJY852030:QKJ852053 QTU852030:QUF852053 RDQ852030:REB852053 RNM852030:RNX852053 RXI852030:RXT852053 SHE852030:SHP852053 SRA852030:SRL852053 TAW852030:TBH852053 TKS852030:TLD852053 TUO852030:TUZ852053 UEK852030:UEV852053 UOG852030:UOR852053 UYC852030:UYN852053 VHY852030:VIJ852053 VRU852030:VSF852053 WBQ852030:WCB852053 WLM852030:WLX852053 WVI852030:WVT852053 A917566:L917589 IW917566:JH917589 SS917566:TD917589 ACO917566:ACZ917589 AMK917566:AMV917589 AWG917566:AWR917589 BGC917566:BGN917589 BPY917566:BQJ917589 BZU917566:CAF917589 CJQ917566:CKB917589 CTM917566:CTX917589 DDI917566:DDT917589 DNE917566:DNP917589 DXA917566:DXL917589 EGW917566:EHH917589 EQS917566:ERD917589 FAO917566:FAZ917589 FKK917566:FKV917589 FUG917566:FUR917589 GEC917566:GEN917589 GNY917566:GOJ917589 GXU917566:GYF917589 HHQ917566:HIB917589 HRM917566:HRX917589 IBI917566:IBT917589 ILE917566:ILP917589 IVA917566:IVL917589 JEW917566:JFH917589 JOS917566:JPD917589 JYO917566:JYZ917589 KIK917566:KIV917589 KSG917566:KSR917589 LCC917566:LCN917589 LLY917566:LMJ917589 LVU917566:LWF917589 MFQ917566:MGB917589 MPM917566:MPX917589 MZI917566:MZT917589 NJE917566:NJP917589 NTA917566:NTL917589 OCW917566:ODH917589 OMS917566:OND917589 OWO917566:OWZ917589 PGK917566:PGV917589 PQG917566:PQR917589 QAC917566:QAN917589 QJY917566:QKJ917589 QTU917566:QUF917589 RDQ917566:REB917589 RNM917566:RNX917589 RXI917566:RXT917589 SHE917566:SHP917589 SRA917566:SRL917589 TAW917566:TBH917589 TKS917566:TLD917589 TUO917566:TUZ917589 UEK917566:UEV917589 UOG917566:UOR917589 UYC917566:UYN917589 VHY917566:VIJ917589 VRU917566:VSF917589 WBQ917566:WCB917589 WLM917566:WLX917589 WVI917566:WVT917589 A983102:L983125 IW983102:JH983125 SS983102:TD983125 ACO983102:ACZ983125 AMK983102:AMV983125 AWG983102:AWR983125 BGC983102:BGN983125 BPY983102:BQJ983125 BZU983102:CAF983125 CJQ983102:CKB983125 CTM983102:CTX983125 DDI983102:DDT983125 DNE983102:DNP983125 DXA983102:DXL983125 EGW983102:EHH983125 EQS983102:ERD983125 FAO983102:FAZ983125 FKK983102:FKV983125 FUG983102:FUR983125 GEC983102:GEN983125 GNY983102:GOJ983125 GXU983102:GYF983125 HHQ983102:HIB983125 HRM983102:HRX983125 IBI983102:IBT983125 ILE983102:ILP983125 IVA983102:IVL983125 JEW983102:JFH983125 JOS983102:JPD983125 JYO983102:JYZ983125 KIK983102:KIV983125 KSG983102:KSR983125 LCC983102:LCN983125 LLY983102:LMJ983125 LVU983102:LWF983125 MFQ983102:MGB983125 MPM983102:MPX983125 MZI983102:MZT983125 NJE983102:NJP983125 NTA983102:NTL983125 OCW983102:ODH983125 OMS983102:OND983125 OWO983102:OWZ983125 PGK983102:PGV983125 PQG983102:PQR983125 QAC983102:QAN983125 QJY983102:QKJ983125 QTU983102:QUF983125 RDQ983102:REB983125 RNM983102:RNX983125 RXI983102:RXT983125 SHE983102:SHP983125 SRA983102:SRL983125 TAW983102:TBH983125 TKS983102:TLD983125 TUO983102:TUZ983125 UEK983102:UEV983125 UOG983102:UOR983125 UYC983102:UYN983125 VHY983102:VIJ983125 VRU983102:VSF983125 WBQ983102:WCB983125 WLM983102:WLX983125 WVI983102:WVT983125"/>
  </dataValidations>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showGridLines="0" zoomScaleNormal="100" zoomScaleSheetLayoutView="100" workbookViewId="0">
      <pane xSplit="1" ySplit="6" topLeftCell="B66" activePane="bottomRight" state="frozen"/>
      <selection sqref="A1:J1"/>
      <selection pane="topRight" sqref="A1:J1"/>
      <selection pane="bottomLeft" sqref="A1:J1"/>
      <selection pane="bottomRight"/>
    </sheetView>
  </sheetViews>
  <sheetFormatPr defaultColWidth="15.75" defaultRowHeight="10.5" x14ac:dyDescent="0.4"/>
  <cols>
    <col min="1" max="1" width="23.375" style="58" customWidth="1"/>
    <col min="2" max="3" width="11" style="130" customWidth="1"/>
    <col min="4" max="5" width="11.25" style="58" customWidth="1"/>
    <col min="6" max="7" width="11" style="130" customWidth="1"/>
    <col min="8" max="9" width="11.25" style="58" customWidth="1"/>
    <col min="10" max="11" width="11.25" style="130" customWidth="1"/>
    <col min="12" max="12" width="11.25" style="58"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６月(月間)</v>
      </c>
      <c r="F1" s="13" t="s">
        <v>70</v>
      </c>
      <c r="G1" s="295"/>
      <c r="H1" s="295"/>
      <c r="I1" s="9"/>
      <c r="J1" s="1"/>
      <c r="K1" s="1"/>
      <c r="L1" s="9"/>
    </row>
    <row r="2" spans="1:12" s="58" customFormat="1" x14ac:dyDescent="0.4">
      <c r="A2" s="881"/>
      <c r="B2" s="885" t="s">
        <v>149</v>
      </c>
      <c r="C2" s="886"/>
      <c r="D2" s="886"/>
      <c r="E2" s="887"/>
      <c r="F2" s="885" t="s">
        <v>148</v>
      </c>
      <c r="G2" s="886"/>
      <c r="H2" s="886"/>
      <c r="I2" s="887"/>
      <c r="J2" s="885" t="s">
        <v>147</v>
      </c>
      <c r="K2" s="886"/>
      <c r="L2" s="887"/>
    </row>
    <row r="3" spans="1:12" s="58" customFormat="1" x14ac:dyDescent="0.4">
      <c r="A3" s="881"/>
      <c r="B3" s="888"/>
      <c r="C3" s="889"/>
      <c r="D3" s="889"/>
      <c r="E3" s="890"/>
      <c r="F3" s="888"/>
      <c r="G3" s="889"/>
      <c r="H3" s="889"/>
      <c r="I3" s="890"/>
      <c r="J3" s="888"/>
      <c r="K3" s="889"/>
      <c r="L3" s="890"/>
    </row>
    <row r="4" spans="1:12" ht="10.5" customHeight="1" x14ac:dyDescent="0.4">
      <c r="A4" s="396"/>
      <c r="B4" s="882" t="s">
        <v>232</v>
      </c>
      <c r="C4" s="883" t="s">
        <v>231</v>
      </c>
      <c r="D4" s="891" t="s">
        <v>144</v>
      </c>
      <c r="E4" s="891"/>
      <c r="F4" s="892" t="s">
        <v>232</v>
      </c>
      <c r="G4" s="893" t="s">
        <v>231</v>
      </c>
      <c r="H4" s="896" t="s">
        <v>144</v>
      </c>
      <c r="I4" s="896"/>
      <c r="J4" s="892" t="s">
        <v>232</v>
      </c>
      <c r="K4" s="893" t="s">
        <v>231</v>
      </c>
      <c r="L4" s="894" t="s">
        <v>142</v>
      </c>
    </row>
    <row r="5" spans="1:12" s="227" customFormat="1" ht="10.5" customHeight="1" x14ac:dyDescent="0.4">
      <c r="A5" s="395"/>
      <c r="B5" s="882"/>
      <c r="C5" s="884"/>
      <c r="D5" s="394" t="s">
        <v>143</v>
      </c>
      <c r="E5" s="352" t="s">
        <v>142</v>
      </c>
      <c r="F5" s="892"/>
      <c r="G5" s="893"/>
      <c r="H5" s="393" t="s">
        <v>143</v>
      </c>
      <c r="I5" s="393" t="s">
        <v>142</v>
      </c>
      <c r="J5" s="892"/>
      <c r="K5" s="893"/>
      <c r="L5" s="895"/>
    </row>
    <row r="6" spans="1:12" s="389" customFormat="1" x14ac:dyDescent="0.4">
      <c r="A6" s="392" t="s">
        <v>168</v>
      </c>
      <c r="B6" s="391">
        <v>441415</v>
      </c>
      <c r="C6" s="391">
        <v>435560</v>
      </c>
      <c r="D6" s="345">
        <v>1.0134424648728073</v>
      </c>
      <c r="E6" s="387">
        <v>5855</v>
      </c>
      <c r="F6" s="391">
        <v>699030</v>
      </c>
      <c r="G6" s="391">
        <v>675662</v>
      </c>
      <c r="H6" s="342">
        <v>1.0345853400072818</v>
      </c>
      <c r="I6" s="341">
        <v>23368</v>
      </c>
      <c r="J6" s="390">
        <v>0.63146789122069158</v>
      </c>
      <c r="K6" s="390">
        <v>0.64464184755099441</v>
      </c>
      <c r="L6" s="339">
        <v>-1.3173956330302827E-2</v>
      </c>
    </row>
    <row r="7" spans="1:12" s="118" customFormat="1" x14ac:dyDescent="0.4">
      <c r="A7" s="346" t="s">
        <v>140</v>
      </c>
      <c r="B7" s="385">
        <v>166557</v>
      </c>
      <c r="C7" s="385">
        <v>169942</v>
      </c>
      <c r="D7" s="388">
        <v>0.98008143954996407</v>
      </c>
      <c r="E7" s="387">
        <v>-3385</v>
      </c>
      <c r="F7" s="386">
        <v>270680</v>
      </c>
      <c r="G7" s="385">
        <v>256968</v>
      </c>
      <c r="H7" s="342">
        <v>1.0533607297406682</v>
      </c>
      <c r="I7" s="341">
        <v>13712</v>
      </c>
      <c r="J7" s="340">
        <v>0.61532806265701201</v>
      </c>
      <c r="K7" s="340">
        <v>0.66133526353475924</v>
      </c>
      <c r="L7" s="339">
        <v>-4.6007200877747234E-2</v>
      </c>
    </row>
    <row r="8" spans="1:12" s="58" customFormat="1" x14ac:dyDescent="0.4">
      <c r="A8" s="361" t="s">
        <v>139</v>
      </c>
      <c r="B8" s="359">
        <v>101646</v>
      </c>
      <c r="C8" s="359">
        <v>117240</v>
      </c>
      <c r="D8" s="360">
        <v>0.8669907881269191</v>
      </c>
      <c r="E8" s="344">
        <v>-15594</v>
      </c>
      <c r="F8" s="359">
        <v>180644</v>
      </c>
      <c r="G8" s="359">
        <v>184648</v>
      </c>
      <c r="H8" s="358">
        <v>0.9783154975954248</v>
      </c>
      <c r="I8" s="357">
        <v>-4004</v>
      </c>
      <c r="J8" s="356">
        <v>0.56268683155820287</v>
      </c>
      <c r="K8" s="356">
        <v>0.63493782765044837</v>
      </c>
      <c r="L8" s="355">
        <v>-7.2250996092245501E-2</v>
      </c>
    </row>
    <row r="9" spans="1:12" x14ac:dyDescent="0.4">
      <c r="A9" s="338" t="s">
        <v>107</v>
      </c>
      <c r="B9" s="335">
        <v>86290</v>
      </c>
      <c r="C9" s="105">
        <v>89486</v>
      </c>
      <c r="D9" s="337">
        <v>0.96428491607625777</v>
      </c>
      <c r="E9" s="336">
        <v>-3196</v>
      </c>
      <c r="F9" s="335">
        <v>160694</v>
      </c>
      <c r="G9" s="372">
        <v>148428</v>
      </c>
      <c r="H9" s="333">
        <v>1.0826393941843857</v>
      </c>
      <c r="I9" s="332">
        <v>12266</v>
      </c>
      <c r="J9" s="98">
        <v>0.53698333478536842</v>
      </c>
      <c r="K9" s="98">
        <v>0.60289163769639154</v>
      </c>
      <c r="L9" s="354">
        <v>-6.590830291102312E-2</v>
      </c>
    </row>
    <row r="10" spans="1:12" x14ac:dyDescent="0.4">
      <c r="A10" s="328" t="s">
        <v>138</v>
      </c>
      <c r="B10" s="330">
        <v>12410</v>
      </c>
      <c r="C10" s="71">
        <v>11459</v>
      </c>
      <c r="D10" s="326">
        <v>1.0829915350379615</v>
      </c>
      <c r="E10" s="336">
        <v>951</v>
      </c>
      <c r="F10" s="330">
        <v>15000</v>
      </c>
      <c r="G10" s="329">
        <v>14500</v>
      </c>
      <c r="H10" s="324">
        <v>1.0344827586206897</v>
      </c>
      <c r="I10" s="323">
        <v>500</v>
      </c>
      <c r="J10" s="69">
        <v>0.82733333333333337</v>
      </c>
      <c r="K10" s="69">
        <v>0.7902758620689655</v>
      </c>
      <c r="L10" s="365">
        <v>3.7057471264367869E-2</v>
      </c>
    </row>
    <row r="11" spans="1:12" s="58" customFormat="1" x14ac:dyDescent="0.4">
      <c r="A11" s="328" t="s">
        <v>105</v>
      </c>
      <c r="B11" s="384"/>
      <c r="C11" s="71">
        <v>13617</v>
      </c>
      <c r="D11" s="326">
        <v>0</v>
      </c>
      <c r="E11" s="336">
        <v>-13617</v>
      </c>
      <c r="F11" s="384"/>
      <c r="G11" s="329">
        <v>17544</v>
      </c>
      <c r="H11" s="326">
        <v>0</v>
      </c>
      <c r="I11" s="325">
        <v>-17544</v>
      </c>
      <c r="J11" s="69" t="e">
        <v>#DIV/0!</v>
      </c>
      <c r="K11" s="69">
        <v>0.77616279069767447</v>
      </c>
      <c r="L11" s="378" t="e">
        <v>#DIV/0!</v>
      </c>
    </row>
    <row r="12" spans="1:12" s="58" customFormat="1" x14ac:dyDescent="0.4">
      <c r="A12" s="74" t="s">
        <v>102</v>
      </c>
      <c r="B12" s="122"/>
      <c r="C12" s="95"/>
      <c r="D12" s="326" t="e">
        <v>#DIV/0!</v>
      </c>
      <c r="E12" s="336">
        <v>0</v>
      </c>
      <c r="F12" s="122"/>
      <c r="G12" s="377"/>
      <c r="H12" s="326" t="e">
        <v>#DIV/0!</v>
      </c>
      <c r="I12" s="325">
        <v>0</v>
      </c>
      <c r="J12" s="69" t="e">
        <v>#DIV/0!</v>
      </c>
      <c r="K12" s="69" t="e">
        <v>#DIV/0!</v>
      </c>
      <c r="L12" s="378" t="e">
        <v>#DIV/0!</v>
      </c>
    </row>
    <row r="13" spans="1:12" s="58" customFormat="1" x14ac:dyDescent="0.4">
      <c r="A13" s="74" t="s">
        <v>103</v>
      </c>
      <c r="B13" s="122"/>
      <c r="C13" s="95"/>
      <c r="D13" s="326" t="e">
        <v>#DIV/0!</v>
      </c>
      <c r="E13" s="336">
        <v>0</v>
      </c>
      <c r="F13" s="122"/>
      <c r="G13" s="377"/>
      <c r="H13" s="326" t="e">
        <v>#DIV/0!</v>
      </c>
      <c r="I13" s="325">
        <v>0</v>
      </c>
      <c r="J13" s="69" t="e">
        <v>#DIV/0!</v>
      </c>
      <c r="K13" s="69" t="e">
        <v>#DIV/0!</v>
      </c>
      <c r="L13" s="378" t="e">
        <v>#DIV/0!</v>
      </c>
    </row>
    <row r="14" spans="1:12" x14ac:dyDescent="0.4">
      <c r="A14" s="383" t="s">
        <v>136</v>
      </c>
      <c r="B14" s="363">
        <v>2946</v>
      </c>
      <c r="C14" s="97">
        <v>2678</v>
      </c>
      <c r="D14" s="353">
        <v>1.1000746825989545</v>
      </c>
      <c r="E14" s="336">
        <v>268</v>
      </c>
      <c r="F14" s="363">
        <v>4950</v>
      </c>
      <c r="G14" s="366">
        <v>4176</v>
      </c>
      <c r="H14" s="353">
        <v>1.1853448275862069</v>
      </c>
      <c r="I14" s="382">
        <v>774</v>
      </c>
      <c r="J14" s="89">
        <v>0.5951515151515151</v>
      </c>
      <c r="K14" s="89">
        <v>0.64128352490421459</v>
      </c>
      <c r="L14" s="349">
        <v>-4.6132009752699488E-2</v>
      </c>
    </row>
    <row r="15" spans="1:12" x14ac:dyDescent="0.4">
      <c r="A15" s="74" t="s">
        <v>135</v>
      </c>
      <c r="B15" s="122"/>
      <c r="C15" s="95"/>
      <c r="D15" s="326" t="e">
        <v>#DIV/0!</v>
      </c>
      <c r="E15" s="336">
        <v>0</v>
      </c>
      <c r="F15" s="122"/>
      <c r="G15" s="377"/>
      <c r="H15" s="324" t="e">
        <v>#DIV/0!</v>
      </c>
      <c r="I15" s="323">
        <v>0</v>
      </c>
      <c r="J15" s="69" t="e">
        <v>#DIV/0!</v>
      </c>
      <c r="K15" s="69" t="e">
        <v>#DIV/0!</v>
      </c>
      <c r="L15" s="365" t="e">
        <v>#DIV/0!</v>
      </c>
    </row>
    <row r="16" spans="1:12" s="58" customFormat="1" x14ac:dyDescent="0.4">
      <c r="A16" s="94" t="s">
        <v>134</v>
      </c>
      <c r="B16" s="122"/>
      <c r="C16" s="95"/>
      <c r="D16" s="326" t="e">
        <v>#DIV/0!</v>
      </c>
      <c r="E16" s="336">
        <v>0</v>
      </c>
      <c r="F16" s="122"/>
      <c r="G16" s="95"/>
      <c r="H16" s="324" t="e">
        <v>#DIV/0!</v>
      </c>
      <c r="I16" s="381">
        <v>0</v>
      </c>
      <c r="J16" s="69" t="e">
        <v>#DIV/0!</v>
      </c>
      <c r="K16" s="69" t="e">
        <v>#DIV/0!</v>
      </c>
      <c r="L16" s="365" t="e">
        <v>#DIV/0!</v>
      </c>
    </row>
    <row r="17" spans="1:12" x14ac:dyDescent="0.4">
      <c r="A17" s="94" t="s">
        <v>133</v>
      </c>
      <c r="B17" s="121"/>
      <c r="C17" s="93"/>
      <c r="D17" s="353" t="e">
        <v>#DIV/0!</v>
      </c>
      <c r="E17" s="352">
        <v>0</v>
      </c>
      <c r="F17" s="380"/>
      <c r="G17" s="376"/>
      <c r="H17" s="351" t="e">
        <v>#DIV/0!</v>
      </c>
      <c r="I17" s="350">
        <v>0</v>
      </c>
      <c r="J17" s="89" t="e">
        <v>#DIV/0!</v>
      </c>
      <c r="K17" s="89" t="e">
        <v>#DIV/0!</v>
      </c>
      <c r="L17" s="349" t="e">
        <v>#DIV/0!</v>
      </c>
    </row>
    <row r="18" spans="1:12" s="58" customFormat="1" x14ac:dyDescent="0.4">
      <c r="A18" s="361" t="s">
        <v>132</v>
      </c>
      <c r="B18" s="359">
        <v>63296</v>
      </c>
      <c r="C18" s="359">
        <v>51313</v>
      </c>
      <c r="D18" s="360">
        <v>1.2335275661138503</v>
      </c>
      <c r="E18" s="344">
        <v>11983</v>
      </c>
      <c r="F18" s="359">
        <v>87405</v>
      </c>
      <c r="G18" s="359">
        <v>69975</v>
      </c>
      <c r="H18" s="358">
        <v>1.2490889603429796</v>
      </c>
      <c r="I18" s="357">
        <v>17430</v>
      </c>
      <c r="J18" s="356">
        <v>0.72416909787769579</v>
      </c>
      <c r="K18" s="356">
        <v>0.73330475169703468</v>
      </c>
      <c r="L18" s="355">
        <v>-9.1356538193388959E-3</v>
      </c>
    </row>
    <row r="19" spans="1:12" x14ac:dyDescent="0.4">
      <c r="A19" s="73" t="s">
        <v>131</v>
      </c>
      <c r="B19" s="124"/>
      <c r="C19" s="125"/>
      <c r="D19" s="337" t="e">
        <v>#DIV/0!</v>
      </c>
      <c r="E19" s="336">
        <v>0</v>
      </c>
      <c r="F19" s="124"/>
      <c r="G19" s="379"/>
      <c r="H19" s="333" t="e">
        <v>#DIV/0!</v>
      </c>
      <c r="I19" s="332">
        <v>0</v>
      </c>
      <c r="J19" s="98" t="e">
        <v>#DIV/0!</v>
      </c>
      <c r="K19" s="98" t="e">
        <v>#DIV/0!</v>
      </c>
      <c r="L19" s="354" t="e">
        <v>#DIV/0!</v>
      </c>
    </row>
    <row r="20" spans="1:12" x14ac:dyDescent="0.4">
      <c r="A20" s="328" t="s">
        <v>130</v>
      </c>
      <c r="B20" s="330">
        <v>12967</v>
      </c>
      <c r="C20" s="95"/>
      <c r="D20" s="326" t="e">
        <v>#DIV/0!</v>
      </c>
      <c r="E20" s="336">
        <v>12967</v>
      </c>
      <c r="F20" s="330">
        <v>17690</v>
      </c>
      <c r="G20" s="377"/>
      <c r="H20" s="324" t="e">
        <v>#DIV/0!</v>
      </c>
      <c r="I20" s="323">
        <v>17690</v>
      </c>
      <c r="J20" s="69">
        <v>0.73301300169587336</v>
      </c>
      <c r="K20" s="69" t="e">
        <v>#DIV/0!</v>
      </c>
      <c r="L20" s="378" t="e">
        <v>#DIV/0!</v>
      </c>
    </row>
    <row r="21" spans="1:12" x14ac:dyDescent="0.4">
      <c r="A21" s="328" t="s">
        <v>129</v>
      </c>
      <c r="B21" s="330">
        <v>17301</v>
      </c>
      <c r="C21" s="71">
        <v>17247</v>
      </c>
      <c r="D21" s="326">
        <v>1.0031309793007479</v>
      </c>
      <c r="E21" s="336">
        <v>54</v>
      </c>
      <c r="F21" s="330">
        <v>25945</v>
      </c>
      <c r="G21" s="329">
        <v>25960</v>
      </c>
      <c r="H21" s="324">
        <v>0.99942218798151006</v>
      </c>
      <c r="I21" s="323">
        <v>-15</v>
      </c>
      <c r="J21" s="69">
        <v>0.66683368664482556</v>
      </c>
      <c r="K21" s="69">
        <v>0.66436825885978423</v>
      </c>
      <c r="L21" s="378">
        <v>2.4654277850413298E-3</v>
      </c>
    </row>
    <row r="22" spans="1:12" x14ac:dyDescent="0.4">
      <c r="A22" s="328" t="s">
        <v>128</v>
      </c>
      <c r="B22" s="330">
        <v>7003</v>
      </c>
      <c r="C22" s="71">
        <v>6947</v>
      </c>
      <c r="D22" s="326">
        <v>1.0080610335396574</v>
      </c>
      <c r="E22" s="336">
        <v>56</v>
      </c>
      <c r="F22" s="330">
        <v>8700</v>
      </c>
      <c r="G22" s="329">
        <v>8750</v>
      </c>
      <c r="H22" s="324">
        <v>0.99428571428571433</v>
      </c>
      <c r="I22" s="323">
        <v>-50</v>
      </c>
      <c r="J22" s="69">
        <v>0.80494252873563221</v>
      </c>
      <c r="K22" s="69">
        <v>0.79394285714285717</v>
      </c>
      <c r="L22" s="378">
        <v>1.099967159277504E-2</v>
      </c>
    </row>
    <row r="23" spans="1:12" x14ac:dyDescent="0.4">
      <c r="A23" s="328" t="s">
        <v>127</v>
      </c>
      <c r="B23" s="363">
        <v>3740</v>
      </c>
      <c r="C23" s="97">
        <v>3571</v>
      </c>
      <c r="D23" s="353">
        <v>1.0473256790814898</v>
      </c>
      <c r="E23" s="336">
        <v>169</v>
      </c>
      <c r="F23" s="363">
        <v>4490</v>
      </c>
      <c r="G23" s="366">
        <v>4450</v>
      </c>
      <c r="H23" s="351">
        <v>1.0089887640449438</v>
      </c>
      <c r="I23" s="350">
        <v>40</v>
      </c>
      <c r="J23" s="89">
        <v>0.83296213808463249</v>
      </c>
      <c r="K23" s="89">
        <v>0.80247191011235952</v>
      </c>
      <c r="L23" s="349">
        <v>3.0490227972272965E-2</v>
      </c>
    </row>
    <row r="24" spans="1:12" x14ac:dyDescent="0.4">
      <c r="A24" s="94" t="s">
        <v>126</v>
      </c>
      <c r="B24" s="72"/>
      <c r="C24" s="95"/>
      <c r="D24" s="326" t="e">
        <v>#DIV/0!</v>
      </c>
      <c r="E24" s="336">
        <v>0</v>
      </c>
      <c r="F24" s="72"/>
      <c r="G24" s="377"/>
      <c r="H24" s="324" t="e">
        <v>#DIV/0!</v>
      </c>
      <c r="I24" s="323">
        <v>0</v>
      </c>
      <c r="J24" s="69" t="e">
        <v>#DIV/0!</v>
      </c>
      <c r="K24" s="69" t="e">
        <v>#DIV/0!</v>
      </c>
      <c r="L24" s="365" t="e">
        <v>#DIV/0!</v>
      </c>
    </row>
    <row r="25" spans="1:12" x14ac:dyDescent="0.4">
      <c r="A25" s="364" t="s">
        <v>125</v>
      </c>
      <c r="B25" s="330">
        <v>3590</v>
      </c>
      <c r="C25" s="71">
        <v>3047</v>
      </c>
      <c r="D25" s="326">
        <v>1.1782080735149327</v>
      </c>
      <c r="E25" s="336">
        <v>543</v>
      </c>
      <c r="F25" s="330">
        <v>4350</v>
      </c>
      <c r="G25" s="329">
        <v>4455</v>
      </c>
      <c r="H25" s="324">
        <v>0.97643097643097643</v>
      </c>
      <c r="I25" s="323">
        <v>-105</v>
      </c>
      <c r="J25" s="69">
        <v>0.82528735632183903</v>
      </c>
      <c r="K25" s="69">
        <v>0.68395061728395057</v>
      </c>
      <c r="L25" s="365">
        <v>0.14133673903788846</v>
      </c>
    </row>
    <row r="26" spans="1:12" s="58" customFormat="1" x14ac:dyDescent="0.4">
      <c r="A26" s="94" t="s">
        <v>124</v>
      </c>
      <c r="B26" s="122"/>
      <c r="C26" s="95"/>
      <c r="D26" s="326" t="e">
        <v>#DIV/0!</v>
      </c>
      <c r="E26" s="325">
        <v>0</v>
      </c>
      <c r="F26" s="122"/>
      <c r="G26" s="95"/>
      <c r="H26" s="324" t="e">
        <v>#DIV/0!</v>
      </c>
      <c r="I26" s="323">
        <v>0</v>
      </c>
      <c r="J26" s="69" t="e">
        <v>#DIV/0!</v>
      </c>
      <c r="K26" s="69" t="e">
        <v>#DIV/0!</v>
      </c>
      <c r="L26" s="365" t="e">
        <v>#DIV/0!</v>
      </c>
    </row>
    <row r="27" spans="1:12" x14ac:dyDescent="0.4">
      <c r="A27" s="74" t="s">
        <v>123</v>
      </c>
      <c r="B27" s="122"/>
      <c r="C27" s="95"/>
      <c r="D27" s="326" t="e">
        <v>#DIV/0!</v>
      </c>
      <c r="E27" s="336">
        <v>0</v>
      </c>
      <c r="F27" s="122"/>
      <c r="G27" s="377"/>
      <c r="H27" s="324" t="e">
        <v>#DIV/0!</v>
      </c>
      <c r="I27" s="323">
        <v>0</v>
      </c>
      <c r="J27" s="69" t="e">
        <v>#DIV/0!</v>
      </c>
      <c r="K27" s="69" t="e">
        <v>#DIV/0!</v>
      </c>
      <c r="L27" s="365" t="e">
        <v>#DIV/0!</v>
      </c>
    </row>
    <row r="28" spans="1:12" x14ac:dyDescent="0.4">
      <c r="A28" s="74" t="s">
        <v>122</v>
      </c>
      <c r="B28" s="122"/>
      <c r="C28" s="95"/>
      <c r="D28" s="326" t="e">
        <v>#DIV/0!</v>
      </c>
      <c r="E28" s="336">
        <v>0</v>
      </c>
      <c r="F28" s="122"/>
      <c r="G28" s="377"/>
      <c r="H28" s="324" t="e">
        <v>#DIV/0!</v>
      </c>
      <c r="I28" s="323">
        <v>0</v>
      </c>
      <c r="J28" s="69" t="e">
        <v>#DIV/0!</v>
      </c>
      <c r="K28" s="69" t="e">
        <v>#DIV/0!</v>
      </c>
      <c r="L28" s="365" t="e">
        <v>#DIV/0!</v>
      </c>
    </row>
    <row r="29" spans="1:12" x14ac:dyDescent="0.4">
      <c r="A29" s="74" t="s">
        <v>121</v>
      </c>
      <c r="B29" s="123"/>
      <c r="C29" s="91"/>
      <c r="D29" s="326" t="e">
        <v>#DIV/0!</v>
      </c>
      <c r="E29" s="325">
        <v>0</v>
      </c>
      <c r="F29" s="123"/>
      <c r="G29" s="91"/>
      <c r="H29" s="324" t="e">
        <v>#DIV/0!</v>
      </c>
      <c r="I29" s="323">
        <v>0</v>
      </c>
      <c r="J29" s="69" t="e">
        <v>#DIV/0!</v>
      </c>
      <c r="K29" s="69" t="e">
        <v>#DIV/0!</v>
      </c>
      <c r="L29" s="365" t="e">
        <v>#DIV/0!</v>
      </c>
    </row>
    <row r="30" spans="1:12" x14ac:dyDescent="0.4">
      <c r="A30" s="74" t="s">
        <v>120</v>
      </c>
      <c r="B30" s="121"/>
      <c r="C30" s="93"/>
      <c r="D30" s="353" t="e">
        <v>#DIV/0!</v>
      </c>
      <c r="E30" s="336">
        <v>0</v>
      </c>
      <c r="F30" s="121"/>
      <c r="G30" s="376"/>
      <c r="H30" s="351" t="e">
        <v>#DIV/0!</v>
      </c>
      <c r="I30" s="350">
        <v>0</v>
      </c>
      <c r="J30" s="89" t="e">
        <v>#DIV/0!</v>
      </c>
      <c r="K30" s="89" t="e">
        <v>#DIV/0!</v>
      </c>
      <c r="L30" s="349" t="e">
        <v>#DIV/0!</v>
      </c>
    </row>
    <row r="31" spans="1:12" x14ac:dyDescent="0.4">
      <c r="A31" s="94" t="s">
        <v>119</v>
      </c>
      <c r="B31" s="122"/>
      <c r="C31" s="95"/>
      <c r="D31" s="326" t="e">
        <v>#DIV/0!</v>
      </c>
      <c r="E31" s="336">
        <v>0</v>
      </c>
      <c r="F31" s="122"/>
      <c r="G31" s="377"/>
      <c r="H31" s="324" t="e">
        <v>#DIV/0!</v>
      </c>
      <c r="I31" s="323">
        <v>0</v>
      </c>
      <c r="J31" s="69" t="e">
        <v>#DIV/0!</v>
      </c>
      <c r="K31" s="69" t="e">
        <v>#DIV/0!</v>
      </c>
      <c r="L31" s="365" t="e">
        <v>#DIV/0!</v>
      </c>
    </row>
    <row r="32" spans="1:12" x14ac:dyDescent="0.4">
      <c r="A32" s="328" t="s">
        <v>118</v>
      </c>
      <c r="B32" s="330">
        <v>3835</v>
      </c>
      <c r="C32" s="71">
        <v>4000</v>
      </c>
      <c r="D32" s="326">
        <v>0.95874999999999999</v>
      </c>
      <c r="E32" s="336">
        <v>-165</v>
      </c>
      <c r="F32" s="330">
        <v>4350</v>
      </c>
      <c r="G32" s="329">
        <v>4795</v>
      </c>
      <c r="H32" s="324">
        <v>0.90719499478623566</v>
      </c>
      <c r="I32" s="323">
        <v>-445</v>
      </c>
      <c r="J32" s="69">
        <v>0.88160919540229887</v>
      </c>
      <c r="K32" s="69">
        <v>0.83420229405630864</v>
      </c>
      <c r="L32" s="365">
        <v>4.7406901345990238E-2</v>
      </c>
    </row>
    <row r="33" spans="1:12" x14ac:dyDescent="0.4">
      <c r="A33" s="94" t="s">
        <v>117</v>
      </c>
      <c r="B33" s="121"/>
      <c r="C33" s="93"/>
      <c r="D33" s="353" t="e">
        <v>#DIV/0!</v>
      </c>
      <c r="E33" s="336">
        <v>0</v>
      </c>
      <c r="F33" s="121"/>
      <c r="G33" s="376"/>
      <c r="H33" s="351" t="e">
        <v>#DIV/0!</v>
      </c>
      <c r="I33" s="350">
        <v>0</v>
      </c>
      <c r="J33" s="89" t="e">
        <v>#DIV/0!</v>
      </c>
      <c r="K33" s="89" t="e">
        <v>#DIV/0!</v>
      </c>
      <c r="L33" s="349" t="e">
        <v>#DIV/0!</v>
      </c>
    </row>
    <row r="34" spans="1:12" x14ac:dyDescent="0.4">
      <c r="A34" s="364" t="s">
        <v>116</v>
      </c>
      <c r="B34" s="363">
        <v>2049</v>
      </c>
      <c r="C34" s="97">
        <v>3686</v>
      </c>
      <c r="D34" s="353">
        <v>0.55588714053174171</v>
      </c>
      <c r="E34" s="336">
        <v>-1637</v>
      </c>
      <c r="F34" s="363">
        <v>4350</v>
      </c>
      <c r="G34" s="366">
        <v>4500</v>
      </c>
      <c r="H34" s="351">
        <v>0.96666666666666667</v>
      </c>
      <c r="I34" s="350">
        <v>-150</v>
      </c>
      <c r="J34" s="89">
        <v>0.4710344827586207</v>
      </c>
      <c r="K34" s="89">
        <v>0.81911111111111112</v>
      </c>
      <c r="L34" s="349">
        <v>-0.34807662835249042</v>
      </c>
    </row>
    <row r="35" spans="1:12" x14ac:dyDescent="0.4">
      <c r="A35" s="74" t="s">
        <v>115</v>
      </c>
      <c r="B35" s="122"/>
      <c r="C35" s="95"/>
      <c r="D35" s="326" t="e">
        <v>#DIV/0!</v>
      </c>
      <c r="E35" s="336">
        <v>0</v>
      </c>
      <c r="F35" s="122"/>
      <c r="G35" s="377"/>
      <c r="H35" s="324" t="e">
        <v>#DIV/0!</v>
      </c>
      <c r="I35" s="323">
        <v>0</v>
      </c>
      <c r="J35" s="69" t="e">
        <v>#DIV/0!</v>
      </c>
      <c r="K35" s="69" t="e">
        <v>#DIV/0!</v>
      </c>
      <c r="L35" s="365" t="e">
        <v>#DIV/0!</v>
      </c>
    </row>
    <row r="36" spans="1:12" x14ac:dyDescent="0.4">
      <c r="A36" s="94" t="s">
        <v>114</v>
      </c>
      <c r="B36" s="121"/>
      <c r="C36" s="93"/>
      <c r="D36" s="353" t="e">
        <v>#DIV/0!</v>
      </c>
      <c r="E36" s="336">
        <v>0</v>
      </c>
      <c r="F36" s="121"/>
      <c r="G36" s="376"/>
      <c r="H36" s="351" t="e">
        <v>#DIV/0!</v>
      </c>
      <c r="I36" s="350">
        <v>0</v>
      </c>
      <c r="J36" s="89" t="e">
        <v>#DIV/0!</v>
      </c>
      <c r="K36" s="89" t="e">
        <v>#DIV/0!</v>
      </c>
      <c r="L36" s="349" t="e">
        <v>#DIV/0!</v>
      </c>
    </row>
    <row r="37" spans="1:12" x14ac:dyDescent="0.4">
      <c r="A37" s="312" t="s">
        <v>113</v>
      </c>
      <c r="B37" s="375">
        <v>12811</v>
      </c>
      <c r="C37" s="65">
        <v>12815</v>
      </c>
      <c r="D37" s="353">
        <v>0.99968786578228641</v>
      </c>
      <c r="E37" s="352">
        <v>-4</v>
      </c>
      <c r="F37" s="375">
        <v>17530</v>
      </c>
      <c r="G37" s="374">
        <v>17065</v>
      </c>
      <c r="H37" s="351">
        <v>1.0272487547612073</v>
      </c>
      <c r="I37" s="350">
        <v>465</v>
      </c>
      <c r="J37" s="89">
        <v>0.73080433542498568</v>
      </c>
      <c r="K37" s="89">
        <v>0.75095224142982708</v>
      </c>
      <c r="L37" s="349">
        <v>-2.0147906004841398E-2</v>
      </c>
    </row>
    <row r="38" spans="1:12" s="58" customFormat="1" x14ac:dyDescent="0.4">
      <c r="A38" s="361" t="s">
        <v>112</v>
      </c>
      <c r="B38" s="359">
        <v>1615</v>
      </c>
      <c r="C38" s="359">
        <v>1389</v>
      </c>
      <c r="D38" s="360">
        <v>1.1627069834413246</v>
      </c>
      <c r="E38" s="344">
        <v>226</v>
      </c>
      <c r="F38" s="359">
        <v>2631</v>
      </c>
      <c r="G38" s="359">
        <v>2345</v>
      </c>
      <c r="H38" s="358">
        <v>1.1219616204690832</v>
      </c>
      <c r="I38" s="357">
        <v>286</v>
      </c>
      <c r="J38" s="356">
        <v>0.61383504370961617</v>
      </c>
      <c r="K38" s="356">
        <v>0.59232409381663109</v>
      </c>
      <c r="L38" s="355">
        <v>2.1510949892985076E-2</v>
      </c>
    </row>
    <row r="39" spans="1:12" x14ac:dyDescent="0.4">
      <c r="A39" s="338" t="s">
        <v>111</v>
      </c>
      <c r="B39" s="335">
        <v>972</v>
      </c>
      <c r="C39" s="105">
        <v>854</v>
      </c>
      <c r="D39" s="337">
        <v>1.1381733021077283</v>
      </c>
      <c r="E39" s="336">
        <v>118</v>
      </c>
      <c r="F39" s="373">
        <v>1489</v>
      </c>
      <c r="G39" s="372">
        <v>1253</v>
      </c>
      <c r="H39" s="333">
        <v>1.1883479648842776</v>
      </c>
      <c r="I39" s="332">
        <v>236</v>
      </c>
      <c r="J39" s="98">
        <v>0.65278710543989249</v>
      </c>
      <c r="K39" s="98">
        <v>0.68156424581005581</v>
      </c>
      <c r="L39" s="354">
        <v>-2.8777140370163323E-2</v>
      </c>
    </row>
    <row r="40" spans="1:12" x14ac:dyDescent="0.4">
      <c r="A40" s="328" t="s">
        <v>110</v>
      </c>
      <c r="B40" s="330">
        <v>643</v>
      </c>
      <c r="C40" s="71">
        <v>535</v>
      </c>
      <c r="D40" s="326">
        <v>1.2018691588785047</v>
      </c>
      <c r="E40" s="352">
        <v>108</v>
      </c>
      <c r="F40" s="371">
        <v>1142</v>
      </c>
      <c r="G40" s="329">
        <v>1092</v>
      </c>
      <c r="H40" s="324">
        <v>1.0457875457875458</v>
      </c>
      <c r="I40" s="323">
        <v>50</v>
      </c>
      <c r="J40" s="69">
        <v>0.5630472854640981</v>
      </c>
      <c r="K40" s="69">
        <v>0.48992673992673991</v>
      </c>
      <c r="L40" s="365">
        <v>7.3120545537358195E-2</v>
      </c>
    </row>
    <row r="41" spans="1:12" s="118" customFormat="1" x14ac:dyDescent="0.4">
      <c r="A41" s="346" t="s">
        <v>109</v>
      </c>
      <c r="B41" s="343">
        <v>221489</v>
      </c>
      <c r="C41" s="343">
        <v>215298</v>
      </c>
      <c r="D41" s="345">
        <v>1.0287554923872957</v>
      </c>
      <c r="E41" s="344">
        <v>6191</v>
      </c>
      <c r="F41" s="343">
        <v>348565</v>
      </c>
      <c r="G41" s="343">
        <v>335864</v>
      </c>
      <c r="H41" s="342">
        <v>1.0378159016744872</v>
      </c>
      <c r="I41" s="341">
        <v>12701</v>
      </c>
      <c r="J41" s="340">
        <v>0.63543098130908149</v>
      </c>
      <c r="K41" s="340">
        <v>0.6410273205821404</v>
      </c>
      <c r="L41" s="339">
        <v>-5.5963392730589145E-3</v>
      </c>
    </row>
    <row r="42" spans="1:12" s="60" customFormat="1" x14ac:dyDescent="0.4">
      <c r="A42" s="361" t="s">
        <v>108</v>
      </c>
      <c r="B42" s="359">
        <v>217855</v>
      </c>
      <c r="C42" s="359">
        <v>212270</v>
      </c>
      <c r="D42" s="360">
        <v>1.0263108305460027</v>
      </c>
      <c r="E42" s="344">
        <v>5585</v>
      </c>
      <c r="F42" s="359">
        <v>342447</v>
      </c>
      <c r="G42" s="359">
        <v>330755</v>
      </c>
      <c r="H42" s="358">
        <v>1.0353494278242203</v>
      </c>
      <c r="I42" s="357">
        <v>11692</v>
      </c>
      <c r="J42" s="356">
        <v>0.63617143674787635</v>
      </c>
      <c r="K42" s="356">
        <v>0.64177412284016866</v>
      </c>
      <c r="L42" s="355">
        <v>-5.6026860922923083E-3</v>
      </c>
    </row>
    <row r="43" spans="1:12" x14ac:dyDescent="0.4">
      <c r="A43" s="328" t="s">
        <v>107</v>
      </c>
      <c r="B43" s="330">
        <v>79707</v>
      </c>
      <c r="C43" s="71">
        <v>85511</v>
      </c>
      <c r="D43" s="370">
        <v>0.93212569143151169</v>
      </c>
      <c r="E43" s="336">
        <v>-5804</v>
      </c>
      <c r="F43" s="330">
        <v>121585</v>
      </c>
      <c r="G43" s="369">
        <v>123599</v>
      </c>
      <c r="H43" s="351">
        <v>0.98370536978454515</v>
      </c>
      <c r="I43" s="323">
        <v>-2014</v>
      </c>
      <c r="J43" s="69">
        <v>0.65556606489287328</v>
      </c>
      <c r="K43" s="69">
        <v>0.69184216700782364</v>
      </c>
      <c r="L43" s="365">
        <v>-3.6276102114950359E-2</v>
      </c>
    </row>
    <row r="44" spans="1:12" x14ac:dyDescent="0.4">
      <c r="A44" s="328" t="s">
        <v>106</v>
      </c>
      <c r="B44" s="330">
        <v>11315</v>
      </c>
      <c r="C44" s="71">
        <v>12976</v>
      </c>
      <c r="D44" s="337">
        <v>0.87199445129469788</v>
      </c>
      <c r="E44" s="336">
        <v>-1661</v>
      </c>
      <c r="F44" s="330">
        <v>12804</v>
      </c>
      <c r="G44" s="329">
        <v>15420</v>
      </c>
      <c r="H44" s="351">
        <v>0.83035019455252923</v>
      </c>
      <c r="I44" s="323">
        <v>-2616</v>
      </c>
      <c r="J44" s="69">
        <v>0.883708216182443</v>
      </c>
      <c r="K44" s="69">
        <v>0.84150453955901428</v>
      </c>
      <c r="L44" s="365">
        <v>4.2203676623428721E-2</v>
      </c>
    </row>
    <row r="45" spans="1:12" x14ac:dyDescent="0.4">
      <c r="A45" s="364" t="s">
        <v>105</v>
      </c>
      <c r="B45" s="330">
        <v>20081</v>
      </c>
      <c r="C45" s="71">
        <v>19784</v>
      </c>
      <c r="D45" s="337">
        <v>1.0150121310149616</v>
      </c>
      <c r="E45" s="336">
        <v>297</v>
      </c>
      <c r="F45" s="330">
        <v>27454</v>
      </c>
      <c r="G45" s="329">
        <v>32733</v>
      </c>
      <c r="H45" s="351">
        <v>0.83872544526930004</v>
      </c>
      <c r="I45" s="323">
        <v>-5279</v>
      </c>
      <c r="J45" s="69">
        <v>0.73144168427187295</v>
      </c>
      <c r="K45" s="69">
        <v>0.60440534017658021</v>
      </c>
      <c r="L45" s="365">
        <v>0.12703634409529274</v>
      </c>
    </row>
    <row r="46" spans="1:12" x14ac:dyDescent="0.4">
      <c r="A46" s="364" t="s">
        <v>104</v>
      </c>
      <c r="B46" s="330">
        <v>6494</v>
      </c>
      <c r="C46" s="71">
        <v>9355</v>
      </c>
      <c r="D46" s="337">
        <v>0.69417423837520043</v>
      </c>
      <c r="E46" s="336">
        <v>-2861</v>
      </c>
      <c r="F46" s="330">
        <v>10717</v>
      </c>
      <c r="G46" s="329">
        <v>18413</v>
      </c>
      <c r="H46" s="351">
        <v>0.58203443219464512</v>
      </c>
      <c r="I46" s="323">
        <v>-7696</v>
      </c>
      <c r="J46" s="69">
        <v>0.60595315853317155</v>
      </c>
      <c r="K46" s="69">
        <v>0.50806495410851027</v>
      </c>
      <c r="L46" s="365">
        <v>9.7888204424661285E-2</v>
      </c>
    </row>
    <row r="47" spans="1:12" x14ac:dyDescent="0.4">
      <c r="A47" s="328" t="s">
        <v>103</v>
      </c>
      <c r="B47" s="330">
        <v>16861</v>
      </c>
      <c r="C47" s="71">
        <v>18177</v>
      </c>
      <c r="D47" s="337">
        <v>0.92760081421576723</v>
      </c>
      <c r="E47" s="336">
        <v>-1316</v>
      </c>
      <c r="F47" s="330">
        <v>29150</v>
      </c>
      <c r="G47" s="368">
        <v>26323</v>
      </c>
      <c r="H47" s="351">
        <v>1.1073965733389051</v>
      </c>
      <c r="I47" s="323">
        <v>2827</v>
      </c>
      <c r="J47" s="69">
        <v>0.5784219554030875</v>
      </c>
      <c r="K47" s="69">
        <v>0.69053679291874026</v>
      </c>
      <c r="L47" s="365">
        <v>-0.11211483751565277</v>
      </c>
    </row>
    <row r="48" spans="1:12" x14ac:dyDescent="0.4">
      <c r="A48" s="328" t="s">
        <v>102</v>
      </c>
      <c r="B48" s="330">
        <v>31004</v>
      </c>
      <c r="C48" s="71">
        <v>28569</v>
      </c>
      <c r="D48" s="337">
        <v>1.0852322447408029</v>
      </c>
      <c r="E48" s="336">
        <v>2435</v>
      </c>
      <c r="F48" s="330">
        <v>48030</v>
      </c>
      <c r="G48" s="329">
        <v>45154</v>
      </c>
      <c r="H48" s="351">
        <v>1.0636931390353015</v>
      </c>
      <c r="I48" s="323">
        <v>2876</v>
      </c>
      <c r="J48" s="69">
        <v>0.64551322090360197</v>
      </c>
      <c r="K48" s="69">
        <v>0.63270142180094791</v>
      </c>
      <c r="L48" s="365">
        <v>1.2811799102654065E-2</v>
      </c>
    </row>
    <row r="49" spans="1:12" x14ac:dyDescent="0.4">
      <c r="A49" s="328" t="s">
        <v>101</v>
      </c>
      <c r="B49" s="330">
        <v>5080</v>
      </c>
      <c r="C49" s="71">
        <v>4611</v>
      </c>
      <c r="D49" s="337">
        <v>1.1017132942962482</v>
      </c>
      <c r="E49" s="336">
        <v>469</v>
      </c>
      <c r="F49" s="330">
        <v>8100</v>
      </c>
      <c r="G49" s="329">
        <v>7830</v>
      </c>
      <c r="H49" s="351">
        <v>1.0344827586206897</v>
      </c>
      <c r="I49" s="323">
        <v>270</v>
      </c>
      <c r="J49" s="69">
        <v>0.62716049382716055</v>
      </c>
      <c r="K49" s="69">
        <v>0.58888888888888891</v>
      </c>
      <c r="L49" s="365">
        <v>3.8271604938271642E-2</v>
      </c>
    </row>
    <row r="50" spans="1:12" x14ac:dyDescent="0.4">
      <c r="A50" s="328" t="s">
        <v>100</v>
      </c>
      <c r="B50" s="330">
        <v>3597</v>
      </c>
      <c r="C50" s="71"/>
      <c r="D50" s="337" t="e">
        <v>#DIV/0!</v>
      </c>
      <c r="E50" s="336">
        <v>3597</v>
      </c>
      <c r="F50" s="330">
        <v>5271</v>
      </c>
      <c r="G50" s="71"/>
      <c r="H50" s="351" t="e">
        <v>#DIV/0!</v>
      </c>
      <c r="I50" s="323">
        <v>5271</v>
      </c>
      <c r="J50" s="69">
        <v>0.68241320432555497</v>
      </c>
      <c r="K50" s="69" t="e">
        <v>#DIV/0!</v>
      </c>
      <c r="L50" s="365" t="e">
        <v>#DIV/0!</v>
      </c>
    </row>
    <row r="51" spans="1:12" x14ac:dyDescent="0.4">
      <c r="A51" s="328" t="s">
        <v>99</v>
      </c>
      <c r="B51" s="330">
        <v>4730</v>
      </c>
      <c r="C51" s="71">
        <v>4696</v>
      </c>
      <c r="D51" s="337">
        <v>1.0072402044293016</v>
      </c>
      <c r="E51" s="336">
        <v>34</v>
      </c>
      <c r="F51" s="330">
        <v>8100</v>
      </c>
      <c r="G51" s="367">
        <v>7830</v>
      </c>
      <c r="H51" s="351">
        <v>1.0344827586206897</v>
      </c>
      <c r="I51" s="323">
        <v>270</v>
      </c>
      <c r="J51" s="69">
        <v>0.58395061728395059</v>
      </c>
      <c r="K51" s="69">
        <v>0.5997445721583653</v>
      </c>
      <c r="L51" s="365">
        <v>-1.5793954874414706E-2</v>
      </c>
    </row>
    <row r="52" spans="1:12" s="58" customFormat="1" x14ac:dyDescent="0.4">
      <c r="A52" s="328" t="s">
        <v>98</v>
      </c>
      <c r="B52" s="330"/>
      <c r="C52" s="71"/>
      <c r="D52" s="337" t="e">
        <v>#DIV/0!</v>
      </c>
      <c r="E52" s="336">
        <v>0</v>
      </c>
      <c r="F52" s="330"/>
      <c r="G52" s="329"/>
      <c r="H52" s="351" t="e">
        <v>#DIV/0!</v>
      </c>
      <c r="I52" s="323">
        <v>0</v>
      </c>
      <c r="J52" s="69" t="e">
        <v>#DIV/0!</v>
      </c>
      <c r="K52" s="69" t="e">
        <v>#DIV/0!</v>
      </c>
      <c r="L52" s="365" t="e">
        <v>#DIV/0!</v>
      </c>
    </row>
    <row r="53" spans="1:12" x14ac:dyDescent="0.4">
      <c r="A53" s="328" t="s">
        <v>97</v>
      </c>
      <c r="B53" s="330">
        <v>2638</v>
      </c>
      <c r="C53" s="71">
        <v>2172</v>
      </c>
      <c r="D53" s="337">
        <v>1.214548802946593</v>
      </c>
      <c r="E53" s="336">
        <v>466</v>
      </c>
      <c r="F53" s="330">
        <v>5056</v>
      </c>
      <c r="G53" s="366">
        <v>3480</v>
      </c>
      <c r="H53" s="351">
        <v>1.4528735632183909</v>
      </c>
      <c r="I53" s="323">
        <v>1576</v>
      </c>
      <c r="J53" s="69">
        <v>0.521756329113924</v>
      </c>
      <c r="K53" s="69">
        <v>0.62413793103448278</v>
      </c>
      <c r="L53" s="365">
        <v>-0.10238160192055878</v>
      </c>
    </row>
    <row r="54" spans="1:12" x14ac:dyDescent="0.4">
      <c r="A54" s="328" t="s">
        <v>96</v>
      </c>
      <c r="B54" s="330">
        <v>3494</v>
      </c>
      <c r="C54" s="71">
        <v>5416</v>
      </c>
      <c r="D54" s="337">
        <v>0.64512555391432791</v>
      </c>
      <c r="E54" s="336">
        <v>-1922</v>
      </c>
      <c r="F54" s="330">
        <v>8099</v>
      </c>
      <c r="G54" s="366">
        <v>9898</v>
      </c>
      <c r="H54" s="351">
        <v>0.81824611032531824</v>
      </c>
      <c r="I54" s="323">
        <v>-1799</v>
      </c>
      <c r="J54" s="69">
        <v>0.43141128534386963</v>
      </c>
      <c r="K54" s="69">
        <v>0.5471812487371186</v>
      </c>
      <c r="L54" s="365">
        <v>-0.11576996339324896</v>
      </c>
    </row>
    <row r="55" spans="1:12" x14ac:dyDescent="0.4">
      <c r="A55" s="328" t="s">
        <v>95</v>
      </c>
      <c r="B55" s="330">
        <v>5052</v>
      </c>
      <c r="C55" s="71">
        <v>5376</v>
      </c>
      <c r="D55" s="337">
        <v>0.9397321428571429</v>
      </c>
      <c r="E55" s="336">
        <v>-324</v>
      </c>
      <c r="F55" s="330">
        <v>8100</v>
      </c>
      <c r="G55" s="329">
        <v>8100</v>
      </c>
      <c r="H55" s="324">
        <v>1</v>
      </c>
      <c r="I55" s="323">
        <v>0</v>
      </c>
      <c r="J55" s="69">
        <v>0.62370370370370365</v>
      </c>
      <c r="K55" s="69">
        <v>0.66370370370370368</v>
      </c>
      <c r="L55" s="365">
        <v>-0.04</v>
      </c>
    </row>
    <row r="56" spans="1:12" x14ac:dyDescent="0.4">
      <c r="A56" s="328" t="s">
        <v>94</v>
      </c>
      <c r="B56" s="330">
        <v>2454</v>
      </c>
      <c r="C56" s="71">
        <v>2373</v>
      </c>
      <c r="D56" s="337">
        <v>1.0341340075853349</v>
      </c>
      <c r="E56" s="336">
        <v>81</v>
      </c>
      <c r="F56" s="330">
        <v>5280</v>
      </c>
      <c r="G56" s="329">
        <v>3900</v>
      </c>
      <c r="H56" s="324">
        <v>1.3538461538461539</v>
      </c>
      <c r="I56" s="323">
        <v>1380</v>
      </c>
      <c r="J56" s="69">
        <v>0.46477272727272728</v>
      </c>
      <c r="K56" s="69">
        <v>0.6084615384615385</v>
      </c>
      <c r="L56" s="365">
        <v>-0.14368881118881122</v>
      </c>
    </row>
    <row r="57" spans="1:12" x14ac:dyDescent="0.4">
      <c r="A57" s="364" t="s">
        <v>93</v>
      </c>
      <c r="B57" s="330">
        <v>2647</v>
      </c>
      <c r="C57" s="71">
        <v>1669</v>
      </c>
      <c r="D57" s="337">
        <v>1.5859796285200718</v>
      </c>
      <c r="E57" s="336">
        <v>978</v>
      </c>
      <c r="F57" s="330">
        <v>5040</v>
      </c>
      <c r="G57" s="329">
        <v>3480</v>
      </c>
      <c r="H57" s="351">
        <v>1.4482758620689655</v>
      </c>
      <c r="I57" s="323">
        <v>1560</v>
      </c>
      <c r="J57" s="69">
        <v>0.52519841269841272</v>
      </c>
      <c r="K57" s="89">
        <v>0.47959770114942529</v>
      </c>
      <c r="L57" s="349">
        <v>4.5600711548987427E-2</v>
      </c>
    </row>
    <row r="58" spans="1:12" x14ac:dyDescent="0.4">
      <c r="A58" s="328" t="s">
        <v>92</v>
      </c>
      <c r="B58" s="330">
        <v>1790</v>
      </c>
      <c r="C58" s="71">
        <v>1640</v>
      </c>
      <c r="D58" s="337">
        <v>1.0914634146341464</v>
      </c>
      <c r="E58" s="336">
        <v>150</v>
      </c>
      <c r="F58" s="330">
        <v>5280</v>
      </c>
      <c r="G58" s="329">
        <v>3599</v>
      </c>
      <c r="H58" s="324">
        <v>1.4670741872742428</v>
      </c>
      <c r="I58" s="323">
        <v>1681</v>
      </c>
      <c r="J58" s="69">
        <v>0.33901515151515149</v>
      </c>
      <c r="K58" s="69">
        <v>0.45568213392609058</v>
      </c>
      <c r="L58" s="365">
        <v>-0.11666698241093909</v>
      </c>
    </row>
    <row r="59" spans="1:12" x14ac:dyDescent="0.4">
      <c r="A59" s="328" t="s">
        <v>91</v>
      </c>
      <c r="B59" s="330">
        <v>2101</v>
      </c>
      <c r="C59" s="71">
        <v>2252</v>
      </c>
      <c r="D59" s="337">
        <v>0.93294849023090587</v>
      </c>
      <c r="E59" s="336">
        <v>-151</v>
      </c>
      <c r="F59" s="330">
        <v>3526</v>
      </c>
      <c r="G59" s="329">
        <v>3605</v>
      </c>
      <c r="H59" s="324">
        <v>0.97808599167822474</v>
      </c>
      <c r="I59" s="323">
        <v>-79</v>
      </c>
      <c r="J59" s="69">
        <v>0.59585933068633012</v>
      </c>
      <c r="K59" s="69">
        <v>0.62468793342579754</v>
      </c>
      <c r="L59" s="365">
        <v>-2.8828602739467413E-2</v>
      </c>
    </row>
    <row r="60" spans="1:12" x14ac:dyDescent="0.4">
      <c r="A60" s="328" t="s">
        <v>90</v>
      </c>
      <c r="B60" s="330">
        <v>5238</v>
      </c>
      <c r="C60" s="71">
        <v>5417</v>
      </c>
      <c r="D60" s="337">
        <v>0.96695587963817609</v>
      </c>
      <c r="E60" s="336">
        <v>-179</v>
      </c>
      <c r="F60" s="330">
        <v>12465</v>
      </c>
      <c r="G60" s="329">
        <v>11888</v>
      </c>
      <c r="H60" s="324">
        <v>1.0485363391655451</v>
      </c>
      <c r="I60" s="323">
        <v>577</v>
      </c>
      <c r="J60" s="69">
        <v>0.42021660649819492</v>
      </c>
      <c r="K60" s="69">
        <v>0.45566958277254377</v>
      </c>
      <c r="L60" s="365">
        <v>-3.5452976274348846E-2</v>
      </c>
    </row>
    <row r="61" spans="1:12" s="58" customFormat="1" x14ac:dyDescent="0.4">
      <c r="A61" s="364" t="s">
        <v>89</v>
      </c>
      <c r="B61" s="363">
        <v>6250</v>
      </c>
      <c r="C61" s="93"/>
      <c r="D61" s="337" t="e">
        <v>#DIV/0!</v>
      </c>
      <c r="E61" s="336">
        <v>6250</v>
      </c>
      <c r="F61" s="363">
        <v>8100</v>
      </c>
      <c r="G61" s="93"/>
      <c r="H61" s="324" t="e">
        <v>#DIV/0!</v>
      </c>
      <c r="I61" s="323">
        <v>8100</v>
      </c>
      <c r="J61" s="69">
        <v>0.77160493827160492</v>
      </c>
      <c r="K61" s="89" t="e">
        <v>#DIV/0!</v>
      </c>
      <c r="L61" s="365" t="e">
        <v>#DIV/0!</v>
      </c>
    </row>
    <row r="62" spans="1:12" x14ac:dyDescent="0.4">
      <c r="A62" s="364" t="s">
        <v>88</v>
      </c>
      <c r="B62" s="363">
        <v>3682</v>
      </c>
      <c r="C62" s="97">
        <v>1209</v>
      </c>
      <c r="D62" s="353">
        <v>3.0454921422663359</v>
      </c>
      <c r="E62" s="352">
        <v>2473</v>
      </c>
      <c r="F62" s="363">
        <v>5010</v>
      </c>
      <c r="G62" s="97">
        <v>3480</v>
      </c>
      <c r="H62" s="351">
        <v>1.4396551724137931</v>
      </c>
      <c r="I62" s="350">
        <v>1530</v>
      </c>
      <c r="J62" s="89">
        <v>0.73493013972055887</v>
      </c>
      <c r="K62" s="89">
        <v>0.34741379310344828</v>
      </c>
      <c r="L62" s="349">
        <v>0.3875163466171106</v>
      </c>
    </row>
    <row r="63" spans="1:12" x14ac:dyDescent="0.4">
      <c r="A63" s="364" t="s">
        <v>87</v>
      </c>
      <c r="B63" s="363">
        <v>3640</v>
      </c>
      <c r="C63" s="97"/>
      <c r="D63" s="353" t="e">
        <v>#DIV/0!</v>
      </c>
      <c r="E63" s="352">
        <v>3640</v>
      </c>
      <c r="F63" s="363">
        <v>5280</v>
      </c>
      <c r="G63" s="97"/>
      <c r="H63" s="351" t="e">
        <v>#DIV/0!</v>
      </c>
      <c r="I63" s="350">
        <v>5280</v>
      </c>
      <c r="J63" s="89">
        <v>0.68939393939393945</v>
      </c>
      <c r="K63" s="89" t="e">
        <v>#DIV/0!</v>
      </c>
      <c r="L63" s="349" t="e">
        <v>#DIV/0!</v>
      </c>
    </row>
    <row r="64" spans="1:12" x14ac:dyDescent="0.4">
      <c r="A64" s="67" t="s">
        <v>86</v>
      </c>
      <c r="B64" s="66"/>
      <c r="C64" s="65">
        <v>1067</v>
      </c>
      <c r="D64" s="311">
        <v>0</v>
      </c>
      <c r="E64" s="310">
        <v>-1067</v>
      </c>
      <c r="F64" s="66"/>
      <c r="G64" s="65">
        <v>2023</v>
      </c>
      <c r="H64" s="308">
        <v>0</v>
      </c>
      <c r="I64" s="307">
        <v>-2023</v>
      </c>
      <c r="J64" s="63" t="e">
        <v>#DIV/0!</v>
      </c>
      <c r="K64" s="63">
        <v>0.52743450321304997</v>
      </c>
      <c r="L64" s="362" t="e">
        <v>#DIV/0!</v>
      </c>
    </row>
    <row r="65" spans="1:12" s="58" customFormat="1" x14ac:dyDescent="0.4">
      <c r="A65" s="361" t="s">
        <v>85</v>
      </c>
      <c r="B65" s="359">
        <v>3634</v>
      </c>
      <c r="C65" s="359">
        <v>3028</v>
      </c>
      <c r="D65" s="360">
        <v>1.2001321003963012</v>
      </c>
      <c r="E65" s="344">
        <v>606</v>
      </c>
      <c r="F65" s="359">
        <v>6118</v>
      </c>
      <c r="G65" s="359">
        <v>5109</v>
      </c>
      <c r="H65" s="358">
        <v>1.1974946173419456</v>
      </c>
      <c r="I65" s="357">
        <v>1009</v>
      </c>
      <c r="J65" s="356">
        <v>0.59398496240601506</v>
      </c>
      <c r="K65" s="356">
        <v>0.59267958504599727</v>
      </c>
      <c r="L65" s="355">
        <v>1.3053773600177898E-3</v>
      </c>
    </row>
    <row r="66" spans="1:12" x14ac:dyDescent="0.4">
      <c r="A66" s="80" t="s">
        <v>84</v>
      </c>
      <c r="B66" s="105">
        <v>792</v>
      </c>
      <c r="C66" s="105">
        <v>678</v>
      </c>
      <c r="D66" s="337">
        <v>1.168141592920354</v>
      </c>
      <c r="E66" s="336">
        <v>114</v>
      </c>
      <c r="F66" s="105">
        <v>1520</v>
      </c>
      <c r="G66" s="105">
        <v>895</v>
      </c>
      <c r="H66" s="333">
        <v>1.6983240223463687</v>
      </c>
      <c r="I66" s="332">
        <v>625</v>
      </c>
      <c r="J66" s="98">
        <v>0.52105263157894732</v>
      </c>
      <c r="K66" s="98">
        <v>0.75754189944134076</v>
      </c>
      <c r="L66" s="354">
        <v>-0.23648926786239344</v>
      </c>
    </row>
    <row r="67" spans="1:12" x14ac:dyDescent="0.4">
      <c r="A67" s="74" t="s">
        <v>83</v>
      </c>
      <c r="B67" s="105">
        <v>0</v>
      </c>
      <c r="C67" s="105">
        <v>747</v>
      </c>
      <c r="D67" s="337">
        <v>0</v>
      </c>
      <c r="E67" s="336">
        <v>-747</v>
      </c>
      <c r="F67" s="105">
        <v>0</v>
      </c>
      <c r="G67" s="105">
        <v>1566</v>
      </c>
      <c r="H67" s="333">
        <v>0</v>
      </c>
      <c r="I67" s="332">
        <v>-1566</v>
      </c>
      <c r="J67" s="98" t="e">
        <v>#DIV/0!</v>
      </c>
      <c r="K67" s="98">
        <v>0.47701149425287354</v>
      </c>
      <c r="L67" s="354" t="e">
        <v>#DIV/0!</v>
      </c>
    </row>
    <row r="68" spans="1:12" x14ac:dyDescent="0.4">
      <c r="A68" s="73" t="s">
        <v>82</v>
      </c>
      <c r="B68" s="105">
        <v>0</v>
      </c>
      <c r="C68" s="105">
        <v>540</v>
      </c>
      <c r="D68" s="337">
        <v>0</v>
      </c>
      <c r="E68" s="336">
        <v>-540</v>
      </c>
      <c r="F68" s="105">
        <v>0</v>
      </c>
      <c r="G68" s="105">
        <v>901</v>
      </c>
      <c r="H68" s="333">
        <v>0</v>
      </c>
      <c r="I68" s="332">
        <v>-901</v>
      </c>
      <c r="J68" s="98" t="e">
        <v>#DIV/0!</v>
      </c>
      <c r="K68" s="98">
        <v>0.59933407325194232</v>
      </c>
      <c r="L68" s="354" t="e">
        <v>#DIV/0!</v>
      </c>
    </row>
    <row r="69" spans="1:12" x14ac:dyDescent="0.4">
      <c r="A69" s="94" t="s">
        <v>81</v>
      </c>
      <c r="B69" s="97">
        <v>1185</v>
      </c>
      <c r="C69" s="97">
        <v>1063</v>
      </c>
      <c r="D69" s="353">
        <v>1.1147695202257761</v>
      </c>
      <c r="E69" s="352">
        <v>122</v>
      </c>
      <c r="F69" s="97">
        <v>1815</v>
      </c>
      <c r="G69" s="97">
        <v>1747</v>
      </c>
      <c r="H69" s="351">
        <v>1.0389238694905552</v>
      </c>
      <c r="I69" s="350">
        <v>68</v>
      </c>
      <c r="J69" s="89">
        <v>0.65289256198347112</v>
      </c>
      <c r="K69" s="89">
        <v>0.60847166571265021</v>
      </c>
      <c r="L69" s="349">
        <v>4.4420896270820909E-2</v>
      </c>
    </row>
    <row r="70" spans="1:12" x14ac:dyDescent="0.4">
      <c r="A70" s="312" t="s">
        <v>230</v>
      </c>
      <c r="B70" s="97">
        <v>1657</v>
      </c>
      <c r="C70" s="65"/>
      <c r="D70" s="347" t="e">
        <v>#DIV/0!</v>
      </c>
      <c r="E70" s="348">
        <v>1657</v>
      </c>
      <c r="F70" s="97">
        <v>2783</v>
      </c>
      <c r="G70" s="65"/>
      <c r="H70" s="347" t="e">
        <v>#DIV/0!</v>
      </c>
      <c r="I70" s="64">
        <v>2783</v>
      </c>
      <c r="J70" s="347">
        <v>0.59540064678404603</v>
      </c>
      <c r="K70" s="63" t="e">
        <v>#DIV/0!</v>
      </c>
      <c r="L70" s="62" t="e">
        <v>#DIV/0!</v>
      </c>
    </row>
    <row r="71" spans="1:12" s="58" customFormat="1" x14ac:dyDescent="0.4">
      <c r="A71" s="346" t="s">
        <v>167</v>
      </c>
      <c r="B71" s="343">
        <v>53279</v>
      </c>
      <c r="C71" s="343">
        <v>50244</v>
      </c>
      <c r="D71" s="345">
        <v>1.0604052225141309</v>
      </c>
      <c r="E71" s="344">
        <v>3035</v>
      </c>
      <c r="F71" s="343">
        <v>79650</v>
      </c>
      <c r="G71" s="343">
        <v>82659</v>
      </c>
      <c r="H71" s="342">
        <v>0.9635974304068522</v>
      </c>
      <c r="I71" s="341">
        <v>-3009</v>
      </c>
      <c r="J71" s="340">
        <v>0.66891399874450719</v>
      </c>
      <c r="K71" s="340">
        <v>0.60784669545965953</v>
      </c>
      <c r="L71" s="339">
        <v>6.1067303284847663E-2</v>
      </c>
    </row>
    <row r="72" spans="1:12" x14ac:dyDescent="0.4">
      <c r="A72" s="338" t="s">
        <v>166</v>
      </c>
      <c r="B72" s="335">
        <v>19227</v>
      </c>
      <c r="C72" s="221">
        <v>14322</v>
      </c>
      <c r="D72" s="337">
        <v>1.3424801005446168</v>
      </c>
      <c r="E72" s="336">
        <v>4905</v>
      </c>
      <c r="F72" s="335">
        <v>26550</v>
      </c>
      <c r="G72" s="334">
        <v>17877</v>
      </c>
      <c r="H72" s="333">
        <v>1.4851485148514851</v>
      </c>
      <c r="I72" s="332">
        <v>8673</v>
      </c>
      <c r="J72" s="220">
        <v>0.72418079096045196</v>
      </c>
      <c r="K72" s="220">
        <v>0.80114113106225882</v>
      </c>
      <c r="L72" s="331">
        <v>-7.6960340101806857E-2</v>
      </c>
    </row>
    <row r="73" spans="1:12" x14ac:dyDescent="0.4">
      <c r="A73" s="328" t="s">
        <v>165</v>
      </c>
      <c r="B73" s="330">
        <v>5874</v>
      </c>
      <c r="C73" s="71">
        <v>5507</v>
      </c>
      <c r="D73" s="326">
        <v>1.0666424550572</v>
      </c>
      <c r="E73" s="325">
        <v>367</v>
      </c>
      <c r="F73" s="330">
        <v>10620</v>
      </c>
      <c r="G73" s="329">
        <v>15045</v>
      </c>
      <c r="H73" s="324">
        <v>0.70588235294117652</v>
      </c>
      <c r="I73" s="323">
        <v>-4425</v>
      </c>
      <c r="J73" s="213">
        <v>0.55310734463276834</v>
      </c>
      <c r="K73" s="213">
        <v>0.36603522765038221</v>
      </c>
      <c r="L73" s="322">
        <v>0.18707211698238613</v>
      </c>
    </row>
    <row r="74" spans="1:12" s="58" customFormat="1" x14ac:dyDescent="0.4">
      <c r="A74" s="328" t="s">
        <v>164</v>
      </c>
      <c r="B74" s="327">
        <v>10820</v>
      </c>
      <c r="C74" s="217">
        <v>9445</v>
      </c>
      <c r="D74" s="326">
        <v>1.1455796717840128</v>
      </c>
      <c r="E74" s="325">
        <v>1375</v>
      </c>
      <c r="F74" s="327">
        <v>15930</v>
      </c>
      <c r="G74" s="217">
        <v>15045</v>
      </c>
      <c r="H74" s="324">
        <v>1.0588235294117647</v>
      </c>
      <c r="I74" s="323">
        <v>885</v>
      </c>
      <c r="J74" s="213">
        <v>0.67922159447583175</v>
      </c>
      <c r="K74" s="213">
        <v>0.6277833167165171</v>
      </c>
      <c r="L74" s="322">
        <v>5.1438277759314643E-2</v>
      </c>
    </row>
    <row r="75" spans="1:12" s="58" customFormat="1" x14ac:dyDescent="0.4">
      <c r="A75" s="328" t="s">
        <v>163</v>
      </c>
      <c r="B75" s="327"/>
      <c r="C75" s="217">
        <v>8876</v>
      </c>
      <c r="D75" s="326">
        <v>0</v>
      </c>
      <c r="E75" s="325">
        <v>-8876</v>
      </c>
      <c r="F75" s="327"/>
      <c r="G75" s="217">
        <v>14868</v>
      </c>
      <c r="H75" s="324">
        <v>0</v>
      </c>
      <c r="I75" s="323">
        <v>-14868</v>
      </c>
      <c r="J75" s="213" t="e">
        <v>#DIV/0!</v>
      </c>
      <c r="K75" s="213">
        <v>0.59698681732580039</v>
      </c>
      <c r="L75" s="322" t="e">
        <v>#DIV/0!</v>
      </c>
    </row>
    <row r="76" spans="1:12" s="58" customFormat="1" ht="11.25" customHeight="1" x14ac:dyDescent="0.4">
      <c r="A76" s="328" t="s">
        <v>162</v>
      </c>
      <c r="B76" s="327">
        <v>9851</v>
      </c>
      <c r="C76" s="217">
        <v>5608</v>
      </c>
      <c r="D76" s="326">
        <v>1.7565977175463623</v>
      </c>
      <c r="E76" s="325">
        <v>4243</v>
      </c>
      <c r="F76" s="327">
        <v>15930</v>
      </c>
      <c r="G76" s="217">
        <v>10089</v>
      </c>
      <c r="H76" s="324">
        <v>1.5789473684210527</v>
      </c>
      <c r="I76" s="323">
        <v>5841</v>
      </c>
      <c r="J76" s="213">
        <v>0.61839296924042686</v>
      </c>
      <c r="K76" s="213">
        <v>0.55585290910893048</v>
      </c>
      <c r="L76" s="322">
        <v>6.2540060131496378E-2</v>
      </c>
    </row>
    <row r="77" spans="1:12" s="58" customFormat="1" ht="11.25" customHeight="1" x14ac:dyDescent="0.4">
      <c r="A77" s="74" t="s">
        <v>229</v>
      </c>
      <c r="B77" s="215"/>
      <c r="C77" s="216"/>
      <c r="D77" s="326" t="e">
        <v>#DIV/0!</v>
      </c>
      <c r="E77" s="325">
        <v>0</v>
      </c>
      <c r="F77" s="215"/>
      <c r="G77" s="214"/>
      <c r="H77" s="324" t="e">
        <v>#DIV/0!</v>
      </c>
      <c r="I77" s="323">
        <v>0</v>
      </c>
      <c r="J77" s="213" t="e">
        <v>#DIV/0!</v>
      </c>
      <c r="K77" s="213" t="e">
        <v>#DIV/0!</v>
      </c>
      <c r="L77" s="322" t="e">
        <v>#DIV/0!</v>
      </c>
    </row>
    <row r="78" spans="1:12" s="58" customFormat="1" x14ac:dyDescent="0.4">
      <c r="A78" s="74" t="s">
        <v>160</v>
      </c>
      <c r="B78" s="215"/>
      <c r="C78" s="216"/>
      <c r="D78" s="326" t="e">
        <v>#DIV/0!</v>
      </c>
      <c r="E78" s="325">
        <v>0</v>
      </c>
      <c r="F78" s="215"/>
      <c r="G78" s="214"/>
      <c r="H78" s="324" t="e">
        <v>#DIV/0!</v>
      </c>
      <c r="I78" s="323">
        <v>0</v>
      </c>
      <c r="J78" s="213" t="e">
        <v>#DIV/0!</v>
      </c>
      <c r="K78" s="213" t="e">
        <v>#DIV/0!</v>
      </c>
      <c r="L78" s="322" t="e">
        <v>#DIV/0!</v>
      </c>
    </row>
    <row r="79" spans="1:12" s="58" customFormat="1" x14ac:dyDescent="0.4">
      <c r="A79" s="312" t="s">
        <v>159</v>
      </c>
      <c r="B79" s="321">
        <v>7507</v>
      </c>
      <c r="C79" s="211">
        <v>6486</v>
      </c>
      <c r="D79" s="311">
        <v>1.1574159728646316</v>
      </c>
      <c r="E79" s="310">
        <v>1021</v>
      </c>
      <c r="F79" s="321">
        <v>10620</v>
      </c>
      <c r="G79" s="202">
        <v>9735</v>
      </c>
      <c r="H79" s="308">
        <v>1.0909090909090908</v>
      </c>
      <c r="I79" s="307">
        <v>885</v>
      </c>
      <c r="J79" s="201">
        <v>0.70687382297551793</v>
      </c>
      <c r="K79" s="201">
        <v>0.66625577812018488</v>
      </c>
      <c r="L79" s="306">
        <v>4.0618044855333046E-2</v>
      </c>
    </row>
    <row r="80" spans="1:12" s="58" customFormat="1" x14ac:dyDescent="0.4">
      <c r="A80" s="320" t="s">
        <v>158</v>
      </c>
      <c r="B80" s="317">
        <v>90</v>
      </c>
      <c r="C80" s="317">
        <v>76</v>
      </c>
      <c r="D80" s="319">
        <v>1.1842105263157894</v>
      </c>
      <c r="E80" s="318">
        <v>14</v>
      </c>
      <c r="F80" s="317">
        <v>135</v>
      </c>
      <c r="G80" s="317">
        <v>171</v>
      </c>
      <c r="H80" s="316">
        <v>0.78947368421052633</v>
      </c>
      <c r="I80" s="315">
        <v>-36</v>
      </c>
      <c r="J80" s="314">
        <v>0.66666666666666663</v>
      </c>
      <c r="K80" s="314">
        <v>0.44444444444444442</v>
      </c>
      <c r="L80" s="313">
        <v>0.22222222222222221</v>
      </c>
    </row>
    <row r="81" spans="1:12" s="58" customFormat="1" x14ac:dyDescent="0.4">
      <c r="A81" s="312" t="s">
        <v>157</v>
      </c>
      <c r="B81" s="309">
        <v>90</v>
      </c>
      <c r="C81" s="202">
        <v>76</v>
      </c>
      <c r="D81" s="311">
        <v>1.1842105263157894</v>
      </c>
      <c r="E81" s="310">
        <v>14</v>
      </c>
      <c r="F81" s="309">
        <v>135</v>
      </c>
      <c r="G81" s="202">
        <v>171</v>
      </c>
      <c r="H81" s="308">
        <v>0.78947368421052633</v>
      </c>
      <c r="I81" s="307">
        <v>-36</v>
      </c>
      <c r="J81" s="201">
        <v>0.66666666666666663</v>
      </c>
      <c r="K81" s="201">
        <v>0.44444444444444442</v>
      </c>
      <c r="L81" s="306">
        <v>0.22222222222222221</v>
      </c>
    </row>
    <row r="82" spans="1:12" x14ac:dyDescent="0.4">
      <c r="A82" s="58" t="s">
        <v>80</v>
      </c>
      <c r="C82" s="61"/>
      <c r="E82" s="59"/>
      <c r="G82" s="61"/>
      <c r="I82" s="59"/>
      <c r="K82" s="61"/>
    </row>
    <row r="83" spans="1:12" x14ac:dyDescent="0.4">
      <c r="A83" s="60" t="s">
        <v>79</v>
      </c>
    </row>
    <row r="84" spans="1:12" x14ac:dyDescent="0.4">
      <c r="A84" s="58" t="s">
        <v>78</v>
      </c>
      <c r="B84" s="59"/>
      <c r="C84" s="59"/>
      <c r="F84" s="59"/>
      <c r="G84" s="59"/>
      <c r="J84" s="59"/>
      <c r="K84" s="59"/>
    </row>
    <row r="85" spans="1:12" x14ac:dyDescent="0.4">
      <c r="A85" s="58" t="s">
        <v>150</v>
      </c>
    </row>
  </sheetData>
  <mergeCells count="13">
    <mergeCell ref="J4:J5"/>
    <mergeCell ref="K4:K5"/>
    <mergeCell ref="J2:L3"/>
    <mergeCell ref="L4:L5"/>
    <mergeCell ref="F4:F5"/>
    <mergeCell ref="G4:G5"/>
    <mergeCell ref="H4:I4"/>
    <mergeCell ref="F2:I3"/>
    <mergeCell ref="A2:A3"/>
    <mergeCell ref="B4:B5"/>
    <mergeCell ref="C4:C5"/>
    <mergeCell ref="B2:E3"/>
    <mergeCell ref="D4:E4"/>
  </mergeCells>
  <phoneticPr fontId="3"/>
  <dataValidations count="1">
    <dataValidation allowBlank="1" showInputMessage="1" showErrorMessage="1" 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69 IW62:JH69 SS62:TD69 ACO62:ACZ69 AMK62:AMV69 AWG62:AWR69 BGC62:BGN69 BPY62:BQJ69 BZU62:CAF69 CJQ62:CKB69 CTM62:CTX69 DDI62:DDT69 DNE62:DNP69 DXA62:DXL69 EGW62:EHH69 EQS62:ERD69 FAO62:FAZ69 FKK62:FKV69 FUG62:FUR69 GEC62:GEN69 GNY62:GOJ69 GXU62:GYF69 HHQ62:HIB69 HRM62:HRX69 IBI62:IBT69 ILE62:ILP69 IVA62:IVL69 JEW62:JFH69 JOS62:JPD69 JYO62:JYZ69 KIK62:KIV69 KSG62:KSR69 LCC62:LCN69 LLY62:LMJ69 LVU62:LWF69 MFQ62:MGB69 MPM62:MPX69 MZI62:MZT69 NJE62:NJP69 NTA62:NTL69 OCW62:ODH69 OMS62:OND69 OWO62:OWZ69 PGK62:PGV69 PQG62:PQR69 QAC62:QAN69 QJY62:QKJ69 QTU62:QUF69 RDQ62:REB69 RNM62:RNX69 RXI62:RXT69 SHE62:SHP69 SRA62:SRL69 TAW62:TBH69 TKS62:TLD69 TUO62:TUZ69 UEK62:UEV69 UOG62:UOR69 UYC62:UYN69 VHY62:VIJ69 VRU62:VSF69 WBQ62:WCB69 WLM62:WLX69 WVI62:WVT69 A65598:L65605 IW65598:JH65605 SS65598:TD65605 ACO65598:ACZ65605 AMK65598:AMV65605 AWG65598:AWR65605 BGC65598:BGN65605 BPY65598:BQJ65605 BZU65598:CAF65605 CJQ65598:CKB65605 CTM65598:CTX65605 DDI65598:DDT65605 DNE65598:DNP65605 DXA65598:DXL65605 EGW65598:EHH65605 EQS65598:ERD65605 FAO65598:FAZ65605 FKK65598:FKV65605 FUG65598:FUR65605 GEC65598:GEN65605 GNY65598:GOJ65605 GXU65598:GYF65605 HHQ65598:HIB65605 HRM65598:HRX65605 IBI65598:IBT65605 ILE65598:ILP65605 IVA65598:IVL65605 JEW65598:JFH65605 JOS65598:JPD65605 JYO65598:JYZ65605 KIK65598:KIV65605 KSG65598:KSR65605 LCC65598:LCN65605 LLY65598:LMJ65605 LVU65598:LWF65605 MFQ65598:MGB65605 MPM65598:MPX65605 MZI65598:MZT65605 NJE65598:NJP65605 NTA65598:NTL65605 OCW65598:ODH65605 OMS65598:OND65605 OWO65598:OWZ65605 PGK65598:PGV65605 PQG65598:PQR65605 QAC65598:QAN65605 QJY65598:QKJ65605 QTU65598:QUF65605 RDQ65598:REB65605 RNM65598:RNX65605 RXI65598:RXT65605 SHE65598:SHP65605 SRA65598:SRL65605 TAW65598:TBH65605 TKS65598:TLD65605 TUO65598:TUZ65605 UEK65598:UEV65605 UOG65598:UOR65605 UYC65598:UYN65605 VHY65598:VIJ65605 VRU65598:VSF65605 WBQ65598:WCB65605 WLM65598:WLX65605 WVI65598:WVT65605 A131134:L131141 IW131134:JH131141 SS131134:TD131141 ACO131134:ACZ131141 AMK131134:AMV131141 AWG131134:AWR131141 BGC131134:BGN131141 BPY131134:BQJ131141 BZU131134:CAF131141 CJQ131134:CKB131141 CTM131134:CTX131141 DDI131134:DDT131141 DNE131134:DNP131141 DXA131134:DXL131141 EGW131134:EHH131141 EQS131134:ERD131141 FAO131134:FAZ131141 FKK131134:FKV131141 FUG131134:FUR131141 GEC131134:GEN131141 GNY131134:GOJ131141 GXU131134:GYF131141 HHQ131134:HIB131141 HRM131134:HRX131141 IBI131134:IBT131141 ILE131134:ILP131141 IVA131134:IVL131141 JEW131134:JFH131141 JOS131134:JPD131141 JYO131134:JYZ131141 KIK131134:KIV131141 KSG131134:KSR131141 LCC131134:LCN131141 LLY131134:LMJ131141 LVU131134:LWF131141 MFQ131134:MGB131141 MPM131134:MPX131141 MZI131134:MZT131141 NJE131134:NJP131141 NTA131134:NTL131141 OCW131134:ODH131141 OMS131134:OND131141 OWO131134:OWZ131141 PGK131134:PGV131141 PQG131134:PQR131141 QAC131134:QAN131141 QJY131134:QKJ131141 QTU131134:QUF131141 RDQ131134:REB131141 RNM131134:RNX131141 RXI131134:RXT131141 SHE131134:SHP131141 SRA131134:SRL131141 TAW131134:TBH131141 TKS131134:TLD131141 TUO131134:TUZ131141 UEK131134:UEV131141 UOG131134:UOR131141 UYC131134:UYN131141 VHY131134:VIJ131141 VRU131134:VSF131141 WBQ131134:WCB131141 WLM131134:WLX131141 WVI131134:WVT131141 A196670:L196677 IW196670:JH196677 SS196670:TD196677 ACO196670:ACZ196677 AMK196670:AMV196677 AWG196670:AWR196677 BGC196670:BGN196677 BPY196670:BQJ196677 BZU196670:CAF196677 CJQ196670:CKB196677 CTM196670:CTX196677 DDI196670:DDT196677 DNE196670:DNP196677 DXA196670:DXL196677 EGW196670:EHH196677 EQS196670:ERD196677 FAO196670:FAZ196677 FKK196670:FKV196677 FUG196670:FUR196677 GEC196670:GEN196677 GNY196670:GOJ196677 GXU196670:GYF196677 HHQ196670:HIB196677 HRM196670:HRX196677 IBI196670:IBT196677 ILE196670:ILP196677 IVA196670:IVL196677 JEW196670:JFH196677 JOS196670:JPD196677 JYO196670:JYZ196677 KIK196670:KIV196677 KSG196670:KSR196677 LCC196670:LCN196677 LLY196670:LMJ196677 LVU196670:LWF196677 MFQ196670:MGB196677 MPM196670:MPX196677 MZI196670:MZT196677 NJE196670:NJP196677 NTA196670:NTL196677 OCW196670:ODH196677 OMS196670:OND196677 OWO196670:OWZ196677 PGK196670:PGV196677 PQG196670:PQR196677 QAC196670:QAN196677 QJY196670:QKJ196677 QTU196670:QUF196677 RDQ196670:REB196677 RNM196670:RNX196677 RXI196670:RXT196677 SHE196670:SHP196677 SRA196670:SRL196677 TAW196670:TBH196677 TKS196670:TLD196677 TUO196670:TUZ196677 UEK196670:UEV196677 UOG196670:UOR196677 UYC196670:UYN196677 VHY196670:VIJ196677 VRU196670:VSF196677 WBQ196670:WCB196677 WLM196670:WLX196677 WVI196670:WVT196677 A262206:L262213 IW262206:JH262213 SS262206:TD262213 ACO262206:ACZ262213 AMK262206:AMV262213 AWG262206:AWR262213 BGC262206:BGN262213 BPY262206:BQJ262213 BZU262206:CAF262213 CJQ262206:CKB262213 CTM262206:CTX262213 DDI262206:DDT262213 DNE262206:DNP262213 DXA262206:DXL262213 EGW262206:EHH262213 EQS262206:ERD262213 FAO262206:FAZ262213 FKK262206:FKV262213 FUG262206:FUR262213 GEC262206:GEN262213 GNY262206:GOJ262213 GXU262206:GYF262213 HHQ262206:HIB262213 HRM262206:HRX262213 IBI262206:IBT262213 ILE262206:ILP262213 IVA262206:IVL262213 JEW262206:JFH262213 JOS262206:JPD262213 JYO262206:JYZ262213 KIK262206:KIV262213 KSG262206:KSR262213 LCC262206:LCN262213 LLY262206:LMJ262213 LVU262206:LWF262213 MFQ262206:MGB262213 MPM262206:MPX262213 MZI262206:MZT262213 NJE262206:NJP262213 NTA262206:NTL262213 OCW262206:ODH262213 OMS262206:OND262213 OWO262206:OWZ262213 PGK262206:PGV262213 PQG262206:PQR262213 QAC262206:QAN262213 QJY262206:QKJ262213 QTU262206:QUF262213 RDQ262206:REB262213 RNM262206:RNX262213 RXI262206:RXT262213 SHE262206:SHP262213 SRA262206:SRL262213 TAW262206:TBH262213 TKS262206:TLD262213 TUO262206:TUZ262213 UEK262206:UEV262213 UOG262206:UOR262213 UYC262206:UYN262213 VHY262206:VIJ262213 VRU262206:VSF262213 WBQ262206:WCB262213 WLM262206:WLX262213 WVI262206:WVT262213 A327742:L327749 IW327742:JH327749 SS327742:TD327749 ACO327742:ACZ327749 AMK327742:AMV327749 AWG327742:AWR327749 BGC327742:BGN327749 BPY327742:BQJ327749 BZU327742:CAF327749 CJQ327742:CKB327749 CTM327742:CTX327749 DDI327742:DDT327749 DNE327742:DNP327749 DXA327742:DXL327749 EGW327742:EHH327749 EQS327742:ERD327749 FAO327742:FAZ327749 FKK327742:FKV327749 FUG327742:FUR327749 GEC327742:GEN327749 GNY327742:GOJ327749 GXU327742:GYF327749 HHQ327742:HIB327749 HRM327742:HRX327749 IBI327742:IBT327749 ILE327742:ILP327749 IVA327742:IVL327749 JEW327742:JFH327749 JOS327742:JPD327749 JYO327742:JYZ327749 KIK327742:KIV327749 KSG327742:KSR327749 LCC327742:LCN327749 LLY327742:LMJ327749 LVU327742:LWF327749 MFQ327742:MGB327749 MPM327742:MPX327749 MZI327742:MZT327749 NJE327742:NJP327749 NTA327742:NTL327749 OCW327742:ODH327749 OMS327742:OND327749 OWO327742:OWZ327749 PGK327742:PGV327749 PQG327742:PQR327749 QAC327742:QAN327749 QJY327742:QKJ327749 QTU327742:QUF327749 RDQ327742:REB327749 RNM327742:RNX327749 RXI327742:RXT327749 SHE327742:SHP327749 SRA327742:SRL327749 TAW327742:TBH327749 TKS327742:TLD327749 TUO327742:TUZ327749 UEK327742:UEV327749 UOG327742:UOR327749 UYC327742:UYN327749 VHY327742:VIJ327749 VRU327742:VSF327749 WBQ327742:WCB327749 WLM327742:WLX327749 WVI327742:WVT327749 A393278:L393285 IW393278:JH393285 SS393278:TD393285 ACO393278:ACZ393285 AMK393278:AMV393285 AWG393278:AWR393285 BGC393278:BGN393285 BPY393278:BQJ393285 BZU393278:CAF393285 CJQ393278:CKB393285 CTM393278:CTX393285 DDI393278:DDT393285 DNE393278:DNP393285 DXA393278:DXL393285 EGW393278:EHH393285 EQS393278:ERD393285 FAO393278:FAZ393285 FKK393278:FKV393285 FUG393278:FUR393285 GEC393278:GEN393285 GNY393278:GOJ393285 GXU393278:GYF393285 HHQ393278:HIB393285 HRM393278:HRX393285 IBI393278:IBT393285 ILE393278:ILP393285 IVA393278:IVL393285 JEW393278:JFH393285 JOS393278:JPD393285 JYO393278:JYZ393285 KIK393278:KIV393285 KSG393278:KSR393285 LCC393278:LCN393285 LLY393278:LMJ393285 LVU393278:LWF393285 MFQ393278:MGB393285 MPM393278:MPX393285 MZI393278:MZT393285 NJE393278:NJP393285 NTA393278:NTL393285 OCW393278:ODH393285 OMS393278:OND393285 OWO393278:OWZ393285 PGK393278:PGV393285 PQG393278:PQR393285 QAC393278:QAN393285 QJY393278:QKJ393285 QTU393278:QUF393285 RDQ393278:REB393285 RNM393278:RNX393285 RXI393278:RXT393285 SHE393278:SHP393285 SRA393278:SRL393285 TAW393278:TBH393285 TKS393278:TLD393285 TUO393278:TUZ393285 UEK393278:UEV393285 UOG393278:UOR393285 UYC393278:UYN393285 VHY393278:VIJ393285 VRU393278:VSF393285 WBQ393278:WCB393285 WLM393278:WLX393285 WVI393278:WVT393285 A458814:L458821 IW458814:JH458821 SS458814:TD458821 ACO458814:ACZ458821 AMK458814:AMV458821 AWG458814:AWR458821 BGC458814:BGN458821 BPY458814:BQJ458821 BZU458814:CAF458821 CJQ458814:CKB458821 CTM458814:CTX458821 DDI458814:DDT458821 DNE458814:DNP458821 DXA458814:DXL458821 EGW458814:EHH458821 EQS458814:ERD458821 FAO458814:FAZ458821 FKK458814:FKV458821 FUG458814:FUR458821 GEC458814:GEN458821 GNY458814:GOJ458821 GXU458814:GYF458821 HHQ458814:HIB458821 HRM458814:HRX458821 IBI458814:IBT458821 ILE458814:ILP458821 IVA458814:IVL458821 JEW458814:JFH458821 JOS458814:JPD458821 JYO458814:JYZ458821 KIK458814:KIV458821 KSG458814:KSR458821 LCC458814:LCN458821 LLY458814:LMJ458821 LVU458814:LWF458821 MFQ458814:MGB458821 MPM458814:MPX458821 MZI458814:MZT458821 NJE458814:NJP458821 NTA458814:NTL458821 OCW458814:ODH458821 OMS458814:OND458821 OWO458814:OWZ458821 PGK458814:PGV458821 PQG458814:PQR458821 QAC458814:QAN458821 QJY458814:QKJ458821 QTU458814:QUF458821 RDQ458814:REB458821 RNM458814:RNX458821 RXI458814:RXT458821 SHE458814:SHP458821 SRA458814:SRL458821 TAW458814:TBH458821 TKS458814:TLD458821 TUO458814:TUZ458821 UEK458814:UEV458821 UOG458814:UOR458821 UYC458814:UYN458821 VHY458814:VIJ458821 VRU458814:VSF458821 WBQ458814:WCB458821 WLM458814:WLX458821 WVI458814:WVT458821 A524350:L524357 IW524350:JH524357 SS524350:TD524357 ACO524350:ACZ524357 AMK524350:AMV524357 AWG524350:AWR524357 BGC524350:BGN524357 BPY524350:BQJ524357 BZU524350:CAF524357 CJQ524350:CKB524357 CTM524350:CTX524357 DDI524350:DDT524357 DNE524350:DNP524357 DXA524350:DXL524357 EGW524350:EHH524357 EQS524350:ERD524357 FAO524350:FAZ524357 FKK524350:FKV524357 FUG524350:FUR524357 GEC524350:GEN524357 GNY524350:GOJ524357 GXU524350:GYF524357 HHQ524350:HIB524357 HRM524350:HRX524357 IBI524350:IBT524357 ILE524350:ILP524357 IVA524350:IVL524357 JEW524350:JFH524357 JOS524350:JPD524357 JYO524350:JYZ524357 KIK524350:KIV524357 KSG524350:KSR524357 LCC524350:LCN524357 LLY524350:LMJ524357 LVU524350:LWF524357 MFQ524350:MGB524357 MPM524350:MPX524357 MZI524350:MZT524357 NJE524350:NJP524357 NTA524350:NTL524357 OCW524350:ODH524357 OMS524350:OND524357 OWO524350:OWZ524357 PGK524350:PGV524357 PQG524350:PQR524357 QAC524350:QAN524357 QJY524350:QKJ524357 QTU524350:QUF524357 RDQ524350:REB524357 RNM524350:RNX524357 RXI524350:RXT524357 SHE524350:SHP524357 SRA524350:SRL524357 TAW524350:TBH524357 TKS524350:TLD524357 TUO524350:TUZ524357 UEK524350:UEV524357 UOG524350:UOR524357 UYC524350:UYN524357 VHY524350:VIJ524357 VRU524350:VSF524357 WBQ524350:WCB524357 WLM524350:WLX524357 WVI524350:WVT524357 A589886:L589893 IW589886:JH589893 SS589886:TD589893 ACO589886:ACZ589893 AMK589886:AMV589893 AWG589886:AWR589893 BGC589886:BGN589893 BPY589886:BQJ589893 BZU589886:CAF589893 CJQ589886:CKB589893 CTM589886:CTX589893 DDI589886:DDT589893 DNE589886:DNP589893 DXA589886:DXL589893 EGW589886:EHH589893 EQS589886:ERD589893 FAO589886:FAZ589893 FKK589886:FKV589893 FUG589886:FUR589893 GEC589886:GEN589893 GNY589886:GOJ589893 GXU589886:GYF589893 HHQ589886:HIB589893 HRM589886:HRX589893 IBI589886:IBT589893 ILE589886:ILP589893 IVA589886:IVL589893 JEW589886:JFH589893 JOS589886:JPD589893 JYO589886:JYZ589893 KIK589886:KIV589893 KSG589886:KSR589893 LCC589886:LCN589893 LLY589886:LMJ589893 LVU589886:LWF589893 MFQ589886:MGB589893 MPM589886:MPX589893 MZI589886:MZT589893 NJE589886:NJP589893 NTA589886:NTL589893 OCW589886:ODH589893 OMS589886:OND589893 OWO589886:OWZ589893 PGK589886:PGV589893 PQG589886:PQR589893 QAC589886:QAN589893 QJY589886:QKJ589893 QTU589886:QUF589893 RDQ589886:REB589893 RNM589886:RNX589893 RXI589886:RXT589893 SHE589886:SHP589893 SRA589886:SRL589893 TAW589886:TBH589893 TKS589886:TLD589893 TUO589886:TUZ589893 UEK589886:UEV589893 UOG589886:UOR589893 UYC589886:UYN589893 VHY589886:VIJ589893 VRU589886:VSF589893 WBQ589886:WCB589893 WLM589886:WLX589893 WVI589886:WVT589893 A655422:L655429 IW655422:JH655429 SS655422:TD655429 ACO655422:ACZ655429 AMK655422:AMV655429 AWG655422:AWR655429 BGC655422:BGN655429 BPY655422:BQJ655429 BZU655422:CAF655429 CJQ655422:CKB655429 CTM655422:CTX655429 DDI655422:DDT655429 DNE655422:DNP655429 DXA655422:DXL655429 EGW655422:EHH655429 EQS655422:ERD655429 FAO655422:FAZ655429 FKK655422:FKV655429 FUG655422:FUR655429 GEC655422:GEN655429 GNY655422:GOJ655429 GXU655422:GYF655429 HHQ655422:HIB655429 HRM655422:HRX655429 IBI655422:IBT655429 ILE655422:ILP655429 IVA655422:IVL655429 JEW655422:JFH655429 JOS655422:JPD655429 JYO655422:JYZ655429 KIK655422:KIV655429 KSG655422:KSR655429 LCC655422:LCN655429 LLY655422:LMJ655429 LVU655422:LWF655429 MFQ655422:MGB655429 MPM655422:MPX655429 MZI655422:MZT655429 NJE655422:NJP655429 NTA655422:NTL655429 OCW655422:ODH655429 OMS655422:OND655429 OWO655422:OWZ655429 PGK655422:PGV655429 PQG655422:PQR655429 QAC655422:QAN655429 QJY655422:QKJ655429 QTU655422:QUF655429 RDQ655422:REB655429 RNM655422:RNX655429 RXI655422:RXT655429 SHE655422:SHP655429 SRA655422:SRL655429 TAW655422:TBH655429 TKS655422:TLD655429 TUO655422:TUZ655429 UEK655422:UEV655429 UOG655422:UOR655429 UYC655422:UYN655429 VHY655422:VIJ655429 VRU655422:VSF655429 WBQ655422:WCB655429 WLM655422:WLX655429 WVI655422:WVT655429 A720958:L720965 IW720958:JH720965 SS720958:TD720965 ACO720958:ACZ720965 AMK720958:AMV720965 AWG720958:AWR720965 BGC720958:BGN720965 BPY720958:BQJ720965 BZU720958:CAF720965 CJQ720958:CKB720965 CTM720958:CTX720965 DDI720958:DDT720965 DNE720958:DNP720965 DXA720958:DXL720965 EGW720958:EHH720965 EQS720958:ERD720965 FAO720958:FAZ720965 FKK720958:FKV720965 FUG720958:FUR720965 GEC720958:GEN720965 GNY720958:GOJ720965 GXU720958:GYF720965 HHQ720958:HIB720965 HRM720958:HRX720965 IBI720958:IBT720965 ILE720958:ILP720965 IVA720958:IVL720965 JEW720958:JFH720965 JOS720958:JPD720965 JYO720958:JYZ720965 KIK720958:KIV720965 KSG720958:KSR720965 LCC720958:LCN720965 LLY720958:LMJ720965 LVU720958:LWF720965 MFQ720958:MGB720965 MPM720958:MPX720965 MZI720958:MZT720965 NJE720958:NJP720965 NTA720958:NTL720965 OCW720958:ODH720965 OMS720958:OND720965 OWO720958:OWZ720965 PGK720958:PGV720965 PQG720958:PQR720965 QAC720958:QAN720965 QJY720958:QKJ720965 QTU720958:QUF720965 RDQ720958:REB720965 RNM720958:RNX720965 RXI720958:RXT720965 SHE720958:SHP720965 SRA720958:SRL720965 TAW720958:TBH720965 TKS720958:TLD720965 TUO720958:TUZ720965 UEK720958:UEV720965 UOG720958:UOR720965 UYC720958:UYN720965 VHY720958:VIJ720965 VRU720958:VSF720965 WBQ720958:WCB720965 WLM720958:WLX720965 WVI720958:WVT720965 A786494:L786501 IW786494:JH786501 SS786494:TD786501 ACO786494:ACZ786501 AMK786494:AMV786501 AWG786494:AWR786501 BGC786494:BGN786501 BPY786494:BQJ786501 BZU786494:CAF786501 CJQ786494:CKB786501 CTM786494:CTX786501 DDI786494:DDT786501 DNE786494:DNP786501 DXA786494:DXL786501 EGW786494:EHH786501 EQS786494:ERD786501 FAO786494:FAZ786501 FKK786494:FKV786501 FUG786494:FUR786501 GEC786494:GEN786501 GNY786494:GOJ786501 GXU786494:GYF786501 HHQ786494:HIB786501 HRM786494:HRX786501 IBI786494:IBT786501 ILE786494:ILP786501 IVA786494:IVL786501 JEW786494:JFH786501 JOS786494:JPD786501 JYO786494:JYZ786501 KIK786494:KIV786501 KSG786494:KSR786501 LCC786494:LCN786501 LLY786494:LMJ786501 LVU786494:LWF786501 MFQ786494:MGB786501 MPM786494:MPX786501 MZI786494:MZT786501 NJE786494:NJP786501 NTA786494:NTL786501 OCW786494:ODH786501 OMS786494:OND786501 OWO786494:OWZ786501 PGK786494:PGV786501 PQG786494:PQR786501 QAC786494:QAN786501 QJY786494:QKJ786501 QTU786494:QUF786501 RDQ786494:REB786501 RNM786494:RNX786501 RXI786494:RXT786501 SHE786494:SHP786501 SRA786494:SRL786501 TAW786494:TBH786501 TKS786494:TLD786501 TUO786494:TUZ786501 UEK786494:UEV786501 UOG786494:UOR786501 UYC786494:UYN786501 VHY786494:VIJ786501 VRU786494:VSF786501 WBQ786494:WCB786501 WLM786494:WLX786501 WVI786494:WVT786501 A852030:L852037 IW852030:JH852037 SS852030:TD852037 ACO852030:ACZ852037 AMK852030:AMV852037 AWG852030:AWR852037 BGC852030:BGN852037 BPY852030:BQJ852037 BZU852030:CAF852037 CJQ852030:CKB852037 CTM852030:CTX852037 DDI852030:DDT852037 DNE852030:DNP852037 DXA852030:DXL852037 EGW852030:EHH852037 EQS852030:ERD852037 FAO852030:FAZ852037 FKK852030:FKV852037 FUG852030:FUR852037 GEC852030:GEN852037 GNY852030:GOJ852037 GXU852030:GYF852037 HHQ852030:HIB852037 HRM852030:HRX852037 IBI852030:IBT852037 ILE852030:ILP852037 IVA852030:IVL852037 JEW852030:JFH852037 JOS852030:JPD852037 JYO852030:JYZ852037 KIK852030:KIV852037 KSG852030:KSR852037 LCC852030:LCN852037 LLY852030:LMJ852037 LVU852030:LWF852037 MFQ852030:MGB852037 MPM852030:MPX852037 MZI852030:MZT852037 NJE852030:NJP852037 NTA852030:NTL852037 OCW852030:ODH852037 OMS852030:OND852037 OWO852030:OWZ852037 PGK852030:PGV852037 PQG852030:PQR852037 QAC852030:QAN852037 QJY852030:QKJ852037 QTU852030:QUF852037 RDQ852030:REB852037 RNM852030:RNX852037 RXI852030:RXT852037 SHE852030:SHP852037 SRA852030:SRL852037 TAW852030:TBH852037 TKS852030:TLD852037 TUO852030:TUZ852037 UEK852030:UEV852037 UOG852030:UOR852037 UYC852030:UYN852037 VHY852030:VIJ852037 VRU852030:VSF852037 WBQ852030:WCB852037 WLM852030:WLX852037 WVI852030:WVT852037 A917566:L917573 IW917566:JH917573 SS917566:TD917573 ACO917566:ACZ917573 AMK917566:AMV917573 AWG917566:AWR917573 BGC917566:BGN917573 BPY917566:BQJ917573 BZU917566:CAF917573 CJQ917566:CKB917573 CTM917566:CTX917573 DDI917566:DDT917573 DNE917566:DNP917573 DXA917566:DXL917573 EGW917566:EHH917573 EQS917566:ERD917573 FAO917566:FAZ917573 FKK917566:FKV917573 FUG917566:FUR917573 GEC917566:GEN917573 GNY917566:GOJ917573 GXU917566:GYF917573 HHQ917566:HIB917573 HRM917566:HRX917573 IBI917566:IBT917573 ILE917566:ILP917573 IVA917566:IVL917573 JEW917566:JFH917573 JOS917566:JPD917573 JYO917566:JYZ917573 KIK917566:KIV917573 KSG917566:KSR917573 LCC917566:LCN917573 LLY917566:LMJ917573 LVU917566:LWF917573 MFQ917566:MGB917573 MPM917566:MPX917573 MZI917566:MZT917573 NJE917566:NJP917573 NTA917566:NTL917573 OCW917566:ODH917573 OMS917566:OND917573 OWO917566:OWZ917573 PGK917566:PGV917573 PQG917566:PQR917573 QAC917566:QAN917573 QJY917566:QKJ917573 QTU917566:QUF917573 RDQ917566:REB917573 RNM917566:RNX917573 RXI917566:RXT917573 SHE917566:SHP917573 SRA917566:SRL917573 TAW917566:TBH917573 TKS917566:TLD917573 TUO917566:TUZ917573 UEK917566:UEV917573 UOG917566:UOR917573 UYC917566:UYN917573 VHY917566:VIJ917573 VRU917566:VSF917573 WBQ917566:WCB917573 WLM917566:WLX917573 WVI917566:WVT917573 A983102:L983109 IW983102:JH983109 SS983102:TD983109 ACO983102:ACZ983109 AMK983102:AMV983109 AWG983102:AWR983109 BGC983102:BGN983109 BPY983102:BQJ983109 BZU983102:CAF983109 CJQ983102:CKB983109 CTM983102:CTX983109 DDI983102:DDT983109 DNE983102:DNP983109 DXA983102:DXL983109 EGW983102:EHH983109 EQS983102:ERD983109 FAO983102:FAZ983109 FKK983102:FKV983109 FUG983102:FUR983109 GEC983102:GEN983109 GNY983102:GOJ983109 GXU983102:GYF983109 HHQ983102:HIB983109 HRM983102:HRX983109 IBI983102:IBT983109 ILE983102:ILP983109 IVA983102:IVL983109 JEW983102:JFH983109 JOS983102:JPD983109 JYO983102:JYZ983109 KIK983102:KIV983109 KSG983102:KSR983109 LCC983102:LCN983109 LLY983102:LMJ983109 LVU983102:LWF983109 MFQ983102:MGB983109 MPM983102:MPX983109 MZI983102:MZT983109 NJE983102:NJP983109 NTA983102:NTL983109 OCW983102:ODH983109 OMS983102:OND983109 OWO983102:OWZ983109 PGK983102:PGV983109 PQG983102:PQR983109 QAC983102:QAN983109 QJY983102:QKJ983109 QTU983102:QUF983109 RDQ983102:REB983109 RNM983102:RNX983109 RXI983102:RXT983109 SHE983102:SHP983109 SRA983102:SRL983109 TAW983102:TBH983109 TKS983102:TLD983109 TUO983102:TUZ983109 UEK983102:UEV983109 UOG983102:UOR983109 UYC983102:UYN983109 VHY983102:VIJ983109 VRU983102:VSF983109 WBQ983102:WCB983109 WLM983102:WLX983109 WVI98310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A71:L86 IW71:JH86 SS71:TD86 ACO71:ACZ86 AMK71:AMV86 AWG71:AWR86 BGC71:BGN86 BPY71:BQJ86 BZU71:CAF86 CJQ71:CKB86 CTM71:CTX86 DDI71:DDT86 DNE71:DNP86 DXA71:DXL86 EGW71:EHH86 EQS71:ERD86 FAO71:FAZ86 FKK71:FKV86 FUG71:FUR86 GEC71:GEN86 GNY71:GOJ86 GXU71:GYF86 HHQ71:HIB86 HRM71:HRX86 IBI71:IBT86 ILE71:ILP86 IVA71:IVL86 JEW71:JFH86 JOS71:JPD86 JYO71:JYZ86 KIK71:KIV86 KSG71:KSR86 LCC71:LCN86 LLY71:LMJ86 LVU71:LWF86 MFQ71:MGB86 MPM71:MPX86 MZI71:MZT86 NJE71:NJP86 NTA71:NTL86 OCW71:ODH86 OMS71:OND86 OWO71:OWZ86 PGK71:PGV86 PQG71:PQR86 QAC71:QAN86 QJY71:QKJ86 QTU71:QUF86 RDQ71:REB86 RNM71:RNX86 RXI71:RXT86 SHE71:SHP86 SRA71:SRL86 TAW71:TBH86 TKS71:TLD86 TUO71:TUZ86 UEK71:UEV86 UOG71:UOR86 UYC71:UYN86 VHY71:VIJ86 VRU71:VSF86 WBQ71:WCB86 WLM71:WLX86 WVI71:WVT86 A65607:L65622 IW65607:JH65622 SS65607:TD65622 ACO65607:ACZ65622 AMK65607:AMV65622 AWG65607:AWR65622 BGC65607:BGN65622 BPY65607:BQJ65622 BZU65607:CAF65622 CJQ65607:CKB65622 CTM65607:CTX65622 DDI65607:DDT65622 DNE65607:DNP65622 DXA65607:DXL65622 EGW65607:EHH65622 EQS65607:ERD65622 FAO65607:FAZ65622 FKK65607:FKV65622 FUG65607:FUR65622 GEC65607:GEN65622 GNY65607:GOJ65622 GXU65607:GYF65622 HHQ65607:HIB65622 HRM65607:HRX65622 IBI65607:IBT65622 ILE65607:ILP65622 IVA65607:IVL65622 JEW65607:JFH65622 JOS65607:JPD65622 JYO65607:JYZ65622 KIK65607:KIV65622 KSG65607:KSR65622 LCC65607:LCN65622 LLY65607:LMJ65622 LVU65607:LWF65622 MFQ65607:MGB65622 MPM65607:MPX65622 MZI65607:MZT65622 NJE65607:NJP65622 NTA65607:NTL65622 OCW65607:ODH65622 OMS65607:OND65622 OWO65607:OWZ65622 PGK65607:PGV65622 PQG65607:PQR65622 QAC65607:QAN65622 QJY65607:QKJ65622 QTU65607:QUF65622 RDQ65607:REB65622 RNM65607:RNX65622 RXI65607:RXT65622 SHE65607:SHP65622 SRA65607:SRL65622 TAW65607:TBH65622 TKS65607:TLD65622 TUO65607:TUZ65622 UEK65607:UEV65622 UOG65607:UOR65622 UYC65607:UYN65622 VHY65607:VIJ65622 VRU65607:VSF65622 WBQ65607:WCB65622 WLM65607:WLX65622 WVI65607:WVT65622 A131143:L131158 IW131143:JH131158 SS131143:TD131158 ACO131143:ACZ131158 AMK131143:AMV131158 AWG131143:AWR131158 BGC131143:BGN131158 BPY131143:BQJ131158 BZU131143:CAF131158 CJQ131143:CKB131158 CTM131143:CTX131158 DDI131143:DDT131158 DNE131143:DNP131158 DXA131143:DXL131158 EGW131143:EHH131158 EQS131143:ERD131158 FAO131143:FAZ131158 FKK131143:FKV131158 FUG131143:FUR131158 GEC131143:GEN131158 GNY131143:GOJ131158 GXU131143:GYF131158 HHQ131143:HIB131158 HRM131143:HRX131158 IBI131143:IBT131158 ILE131143:ILP131158 IVA131143:IVL131158 JEW131143:JFH131158 JOS131143:JPD131158 JYO131143:JYZ131158 KIK131143:KIV131158 KSG131143:KSR131158 LCC131143:LCN131158 LLY131143:LMJ131158 LVU131143:LWF131158 MFQ131143:MGB131158 MPM131143:MPX131158 MZI131143:MZT131158 NJE131143:NJP131158 NTA131143:NTL131158 OCW131143:ODH131158 OMS131143:OND131158 OWO131143:OWZ131158 PGK131143:PGV131158 PQG131143:PQR131158 QAC131143:QAN131158 QJY131143:QKJ131158 QTU131143:QUF131158 RDQ131143:REB131158 RNM131143:RNX131158 RXI131143:RXT131158 SHE131143:SHP131158 SRA131143:SRL131158 TAW131143:TBH131158 TKS131143:TLD131158 TUO131143:TUZ131158 UEK131143:UEV131158 UOG131143:UOR131158 UYC131143:UYN131158 VHY131143:VIJ131158 VRU131143:VSF131158 WBQ131143:WCB131158 WLM131143:WLX131158 WVI131143:WVT131158 A196679:L196694 IW196679:JH196694 SS196679:TD196694 ACO196679:ACZ196694 AMK196679:AMV196694 AWG196679:AWR196694 BGC196679:BGN196694 BPY196679:BQJ196694 BZU196679:CAF196694 CJQ196679:CKB196694 CTM196679:CTX196694 DDI196679:DDT196694 DNE196679:DNP196694 DXA196679:DXL196694 EGW196679:EHH196694 EQS196679:ERD196694 FAO196679:FAZ196694 FKK196679:FKV196694 FUG196679:FUR196694 GEC196679:GEN196694 GNY196679:GOJ196694 GXU196679:GYF196694 HHQ196679:HIB196694 HRM196679:HRX196694 IBI196679:IBT196694 ILE196679:ILP196694 IVA196679:IVL196694 JEW196679:JFH196694 JOS196679:JPD196694 JYO196679:JYZ196694 KIK196679:KIV196694 KSG196679:KSR196694 LCC196679:LCN196694 LLY196679:LMJ196694 LVU196679:LWF196694 MFQ196679:MGB196694 MPM196679:MPX196694 MZI196679:MZT196694 NJE196679:NJP196694 NTA196679:NTL196694 OCW196679:ODH196694 OMS196679:OND196694 OWO196679:OWZ196694 PGK196679:PGV196694 PQG196679:PQR196694 QAC196679:QAN196694 QJY196679:QKJ196694 QTU196679:QUF196694 RDQ196679:REB196694 RNM196679:RNX196694 RXI196679:RXT196694 SHE196679:SHP196694 SRA196679:SRL196694 TAW196679:TBH196694 TKS196679:TLD196694 TUO196679:TUZ196694 UEK196679:UEV196694 UOG196679:UOR196694 UYC196679:UYN196694 VHY196679:VIJ196694 VRU196679:VSF196694 WBQ196679:WCB196694 WLM196679:WLX196694 WVI196679:WVT196694 A262215:L262230 IW262215:JH262230 SS262215:TD262230 ACO262215:ACZ262230 AMK262215:AMV262230 AWG262215:AWR262230 BGC262215:BGN262230 BPY262215:BQJ262230 BZU262215:CAF262230 CJQ262215:CKB262230 CTM262215:CTX262230 DDI262215:DDT262230 DNE262215:DNP262230 DXA262215:DXL262230 EGW262215:EHH262230 EQS262215:ERD262230 FAO262215:FAZ262230 FKK262215:FKV262230 FUG262215:FUR262230 GEC262215:GEN262230 GNY262215:GOJ262230 GXU262215:GYF262230 HHQ262215:HIB262230 HRM262215:HRX262230 IBI262215:IBT262230 ILE262215:ILP262230 IVA262215:IVL262230 JEW262215:JFH262230 JOS262215:JPD262230 JYO262215:JYZ262230 KIK262215:KIV262230 KSG262215:KSR262230 LCC262215:LCN262230 LLY262215:LMJ262230 LVU262215:LWF262230 MFQ262215:MGB262230 MPM262215:MPX262230 MZI262215:MZT262230 NJE262215:NJP262230 NTA262215:NTL262230 OCW262215:ODH262230 OMS262215:OND262230 OWO262215:OWZ262230 PGK262215:PGV262230 PQG262215:PQR262230 QAC262215:QAN262230 QJY262215:QKJ262230 QTU262215:QUF262230 RDQ262215:REB262230 RNM262215:RNX262230 RXI262215:RXT262230 SHE262215:SHP262230 SRA262215:SRL262230 TAW262215:TBH262230 TKS262215:TLD262230 TUO262215:TUZ262230 UEK262215:UEV262230 UOG262215:UOR262230 UYC262215:UYN262230 VHY262215:VIJ262230 VRU262215:VSF262230 WBQ262215:WCB262230 WLM262215:WLX262230 WVI262215:WVT262230 A327751:L327766 IW327751:JH327766 SS327751:TD327766 ACO327751:ACZ327766 AMK327751:AMV327766 AWG327751:AWR327766 BGC327751:BGN327766 BPY327751:BQJ327766 BZU327751:CAF327766 CJQ327751:CKB327766 CTM327751:CTX327766 DDI327751:DDT327766 DNE327751:DNP327766 DXA327751:DXL327766 EGW327751:EHH327766 EQS327751:ERD327766 FAO327751:FAZ327766 FKK327751:FKV327766 FUG327751:FUR327766 GEC327751:GEN327766 GNY327751:GOJ327766 GXU327751:GYF327766 HHQ327751:HIB327766 HRM327751:HRX327766 IBI327751:IBT327766 ILE327751:ILP327766 IVA327751:IVL327766 JEW327751:JFH327766 JOS327751:JPD327766 JYO327751:JYZ327766 KIK327751:KIV327766 KSG327751:KSR327766 LCC327751:LCN327766 LLY327751:LMJ327766 LVU327751:LWF327766 MFQ327751:MGB327766 MPM327751:MPX327766 MZI327751:MZT327766 NJE327751:NJP327766 NTA327751:NTL327766 OCW327751:ODH327766 OMS327751:OND327766 OWO327751:OWZ327766 PGK327751:PGV327766 PQG327751:PQR327766 QAC327751:QAN327766 QJY327751:QKJ327766 QTU327751:QUF327766 RDQ327751:REB327766 RNM327751:RNX327766 RXI327751:RXT327766 SHE327751:SHP327766 SRA327751:SRL327766 TAW327751:TBH327766 TKS327751:TLD327766 TUO327751:TUZ327766 UEK327751:UEV327766 UOG327751:UOR327766 UYC327751:UYN327766 VHY327751:VIJ327766 VRU327751:VSF327766 WBQ327751:WCB327766 WLM327751:WLX327766 WVI327751:WVT327766 A393287:L393302 IW393287:JH393302 SS393287:TD393302 ACO393287:ACZ393302 AMK393287:AMV393302 AWG393287:AWR393302 BGC393287:BGN393302 BPY393287:BQJ393302 BZU393287:CAF393302 CJQ393287:CKB393302 CTM393287:CTX393302 DDI393287:DDT393302 DNE393287:DNP393302 DXA393287:DXL393302 EGW393287:EHH393302 EQS393287:ERD393302 FAO393287:FAZ393302 FKK393287:FKV393302 FUG393287:FUR393302 GEC393287:GEN393302 GNY393287:GOJ393302 GXU393287:GYF393302 HHQ393287:HIB393302 HRM393287:HRX393302 IBI393287:IBT393302 ILE393287:ILP393302 IVA393287:IVL393302 JEW393287:JFH393302 JOS393287:JPD393302 JYO393287:JYZ393302 KIK393287:KIV393302 KSG393287:KSR393302 LCC393287:LCN393302 LLY393287:LMJ393302 LVU393287:LWF393302 MFQ393287:MGB393302 MPM393287:MPX393302 MZI393287:MZT393302 NJE393287:NJP393302 NTA393287:NTL393302 OCW393287:ODH393302 OMS393287:OND393302 OWO393287:OWZ393302 PGK393287:PGV393302 PQG393287:PQR393302 QAC393287:QAN393302 QJY393287:QKJ393302 QTU393287:QUF393302 RDQ393287:REB393302 RNM393287:RNX393302 RXI393287:RXT393302 SHE393287:SHP393302 SRA393287:SRL393302 TAW393287:TBH393302 TKS393287:TLD393302 TUO393287:TUZ393302 UEK393287:UEV393302 UOG393287:UOR393302 UYC393287:UYN393302 VHY393287:VIJ393302 VRU393287:VSF393302 WBQ393287:WCB393302 WLM393287:WLX393302 WVI393287:WVT393302 A458823:L458838 IW458823:JH458838 SS458823:TD458838 ACO458823:ACZ458838 AMK458823:AMV458838 AWG458823:AWR458838 BGC458823:BGN458838 BPY458823:BQJ458838 BZU458823:CAF458838 CJQ458823:CKB458838 CTM458823:CTX458838 DDI458823:DDT458838 DNE458823:DNP458838 DXA458823:DXL458838 EGW458823:EHH458838 EQS458823:ERD458838 FAO458823:FAZ458838 FKK458823:FKV458838 FUG458823:FUR458838 GEC458823:GEN458838 GNY458823:GOJ458838 GXU458823:GYF458838 HHQ458823:HIB458838 HRM458823:HRX458838 IBI458823:IBT458838 ILE458823:ILP458838 IVA458823:IVL458838 JEW458823:JFH458838 JOS458823:JPD458838 JYO458823:JYZ458838 KIK458823:KIV458838 KSG458823:KSR458838 LCC458823:LCN458838 LLY458823:LMJ458838 LVU458823:LWF458838 MFQ458823:MGB458838 MPM458823:MPX458838 MZI458823:MZT458838 NJE458823:NJP458838 NTA458823:NTL458838 OCW458823:ODH458838 OMS458823:OND458838 OWO458823:OWZ458838 PGK458823:PGV458838 PQG458823:PQR458838 QAC458823:QAN458838 QJY458823:QKJ458838 QTU458823:QUF458838 RDQ458823:REB458838 RNM458823:RNX458838 RXI458823:RXT458838 SHE458823:SHP458838 SRA458823:SRL458838 TAW458823:TBH458838 TKS458823:TLD458838 TUO458823:TUZ458838 UEK458823:UEV458838 UOG458823:UOR458838 UYC458823:UYN458838 VHY458823:VIJ458838 VRU458823:VSF458838 WBQ458823:WCB458838 WLM458823:WLX458838 WVI458823:WVT458838 A524359:L524374 IW524359:JH524374 SS524359:TD524374 ACO524359:ACZ524374 AMK524359:AMV524374 AWG524359:AWR524374 BGC524359:BGN524374 BPY524359:BQJ524374 BZU524359:CAF524374 CJQ524359:CKB524374 CTM524359:CTX524374 DDI524359:DDT524374 DNE524359:DNP524374 DXA524359:DXL524374 EGW524359:EHH524374 EQS524359:ERD524374 FAO524359:FAZ524374 FKK524359:FKV524374 FUG524359:FUR524374 GEC524359:GEN524374 GNY524359:GOJ524374 GXU524359:GYF524374 HHQ524359:HIB524374 HRM524359:HRX524374 IBI524359:IBT524374 ILE524359:ILP524374 IVA524359:IVL524374 JEW524359:JFH524374 JOS524359:JPD524374 JYO524359:JYZ524374 KIK524359:KIV524374 KSG524359:KSR524374 LCC524359:LCN524374 LLY524359:LMJ524374 LVU524359:LWF524374 MFQ524359:MGB524374 MPM524359:MPX524374 MZI524359:MZT524374 NJE524359:NJP524374 NTA524359:NTL524374 OCW524359:ODH524374 OMS524359:OND524374 OWO524359:OWZ524374 PGK524359:PGV524374 PQG524359:PQR524374 QAC524359:QAN524374 QJY524359:QKJ524374 QTU524359:QUF524374 RDQ524359:REB524374 RNM524359:RNX524374 RXI524359:RXT524374 SHE524359:SHP524374 SRA524359:SRL524374 TAW524359:TBH524374 TKS524359:TLD524374 TUO524359:TUZ524374 UEK524359:UEV524374 UOG524359:UOR524374 UYC524359:UYN524374 VHY524359:VIJ524374 VRU524359:VSF524374 WBQ524359:WCB524374 WLM524359:WLX524374 WVI524359:WVT524374 A589895:L589910 IW589895:JH589910 SS589895:TD589910 ACO589895:ACZ589910 AMK589895:AMV589910 AWG589895:AWR589910 BGC589895:BGN589910 BPY589895:BQJ589910 BZU589895:CAF589910 CJQ589895:CKB589910 CTM589895:CTX589910 DDI589895:DDT589910 DNE589895:DNP589910 DXA589895:DXL589910 EGW589895:EHH589910 EQS589895:ERD589910 FAO589895:FAZ589910 FKK589895:FKV589910 FUG589895:FUR589910 GEC589895:GEN589910 GNY589895:GOJ589910 GXU589895:GYF589910 HHQ589895:HIB589910 HRM589895:HRX589910 IBI589895:IBT589910 ILE589895:ILP589910 IVA589895:IVL589910 JEW589895:JFH589910 JOS589895:JPD589910 JYO589895:JYZ589910 KIK589895:KIV589910 KSG589895:KSR589910 LCC589895:LCN589910 LLY589895:LMJ589910 LVU589895:LWF589910 MFQ589895:MGB589910 MPM589895:MPX589910 MZI589895:MZT589910 NJE589895:NJP589910 NTA589895:NTL589910 OCW589895:ODH589910 OMS589895:OND589910 OWO589895:OWZ589910 PGK589895:PGV589910 PQG589895:PQR589910 QAC589895:QAN589910 QJY589895:QKJ589910 QTU589895:QUF589910 RDQ589895:REB589910 RNM589895:RNX589910 RXI589895:RXT589910 SHE589895:SHP589910 SRA589895:SRL589910 TAW589895:TBH589910 TKS589895:TLD589910 TUO589895:TUZ589910 UEK589895:UEV589910 UOG589895:UOR589910 UYC589895:UYN589910 VHY589895:VIJ589910 VRU589895:VSF589910 WBQ589895:WCB589910 WLM589895:WLX589910 WVI589895:WVT589910 A655431:L655446 IW655431:JH655446 SS655431:TD655446 ACO655431:ACZ655446 AMK655431:AMV655446 AWG655431:AWR655446 BGC655431:BGN655446 BPY655431:BQJ655446 BZU655431:CAF655446 CJQ655431:CKB655446 CTM655431:CTX655446 DDI655431:DDT655446 DNE655431:DNP655446 DXA655431:DXL655446 EGW655431:EHH655446 EQS655431:ERD655446 FAO655431:FAZ655446 FKK655431:FKV655446 FUG655431:FUR655446 GEC655431:GEN655446 GNY655431:GOJ655446 GXU655431:GYF655446 HHQ655431:HIB655446 HRM655431:HRX655446 IBI655431:IBT655446 ILE655431:ILP655446 IVA655431:IVL655446 JEW655431:JFH655446 JOS655431:JPD655446 JYO655431:JYZ655446 KIK655431:KIV655446 KSG655431:KSR655446 LCC655431:LCN655446 LLY655431:LMJ655446 LVU655431:LWF655446 MFQ655431:MGB655446 MPM655431:MPX655446 MZI655431:MZT655446 NJE655431:NJP655446 NTA655431:NTL655446 OCW655431:ODH655446 OMS655431:OND655446 OWO655431:OWZ655446 PGK655431:PGV655446 PQG655431:PQR655446 QAC655431:QAN655446 QJY655431:QKJ655446 QTU655431:QUF655446 RDQ655431:REB655446 RNM655431:RNX655446 RXI655431:RXT655446 SHE655431:SHP655446 SRA655431:SRL655446 TAW655431:TBH655446 TKS655431:TLD655446 TUO655431:TUZ655446 UEK655431:UEV655446 UOG655431:UOR655446 UYC655431:UYN655446 VHY655431:VIJ655446 VRU655431:VSF655446 WBQ655431:WCB655446 WLM655431:WLX655446 WVI655431:WVT655446 A720967:L720982 IW720967:JH720982 SS720967:TD720982 ACO720967:ACZ720982 AMK720967:AMV720982 AWG720967:AWR720982 BGC720967:BGN720982 BPY720967:BQJ720982 BZU720967:CAF720982 CJQ720967:CKB720982 CTM720967:CTX720982 DDI720967:DDT720982 DNE720967:DNP720982 DXA720967:DXL720982 EGW720967:EHH720982 EQS720967:ERD720982 FAO720967:FAZ720982 FKK720967:FKV720982 FUG720967:FUR720982 GEC720967:GEN720982 GNY720967:GOJ720982 GXU720967:GYF720982 HHQ720967:HIB720982 HRM720967:HRX720982 IBI720967:IBT720982 ILE720967:ILP720982 IVA720967:IVL720982 JEW720967:JFH720982 JOS720967:JPD720982 JYO720967:JYZ720982 KIK720967:KIV720982 KSG720967:KSR720982 LCC720967:LCN720982 LLY720967:LMJ720982 LVU720967:LWF720982 MFQ720967:MGB720982 MPM720967:MPX720982 MZI720967:MZT720982 NJE720967:NJP720982 NTA720967:NTL720982 OCW720967:ODH720982 OMS720967:OND720982 OWO720967:OWZ720982 PGK720967:PGV720982 PQG720967:PQR720982 QAC720967:QAN720982 QJY720967:QKJ720982 QTU720967:QUF720982 RDQ720967:REB720982 RNM720967:RNX720982 RXI720967:RXT720982 SHE720967:SHP720982 SRA720967:SRL720982 TAW720967:TBH720982 TKS720967:TLD720982 TUO720967:TUZ720982 UEK720967:UEV720982 UOG720967:UOR720982 UYC720967:UYN720982 VHY720967:VIJ720982 VRU720967:VSF720982 WBQ720967:WCB720982 WLM720967:WLX720982 WVI720967:WVT720982 A786503:L786518 IW786503:JH786518 SS786503:TD786518 ACO786503:ACZ786518 AMK786503:AMV786518 AWG786503:AWR786518 BGC786503:BGN786518 BPY786503:BQJ786518 BZU786503:CAF786518 CJQ786503:CKB786518 CTM786503:CTX786518 DDI786503:DDT786518 DNE786503:DNP786518 DXA786503:DXL786518 EGW786503:EHH786518 EQS786503:ERD786518 FAO786503:FAZ786518 FKK786503:FKV786518 FUG786503:FUR786518 GEC786503:GEN786518 GNY786503:GOJ786518 GXU786503:GYF786518 HHQ786503:HIB786518 HRM786503:HRX786518 IBI786503:IBT786518 ILE786503:ILP786518 IVA786503:IVL786518 JEW786503:JFH786518 JOS786503:JPD786518 JYO786503:JYZ786518 KIK786503:KIV786518 KSG786503:KSR786518 LCC786503:LCN786518 LLY786503:LMJ786518 LVU786503:LWF786518 MFQ786503:MGB786518 MPM786503:MPX786518 MZI786503:MZT786518 NJE786503:NJP786518 NTA786503:NTL786518 OCW786503:ODH786518 OMS786503:OND786518 OWO786503:OWZ786518 PGK786503:PGV786518 PQG786503:PQR786518 QAC786503:QAN786518 QJY786503:QKJ786518 QTU786503:QUF786518 RDQ786503:REB786518 RNM786503:RNX786518 RXI786503:RXT786518 SHE786503:SHP786518 SRA786503:SRL786518 TAW786503:TBH786518 TKS786503:TLD786518 TUO786503:TUZ786518 UEK786503:UEV786518 UOG786503:UOR786518 UYC786503:UYN786518 VHY786503:VIJ786518 VRU786503:VSF786518 WBQ786503:WCB786518 WLM786503:WLX786518 WVI786503:WVT786518 A852039:L852054 IW852039:JH852054 SS852039:TD852054 ACO852039:ACZ852054 AMK852039:AMV852054 AWG852039:AWR852054 BGC852039:BGN852054 BPY852039:BQJ852054 BZU852039:CAF852054 CJQ852039:CKB852054 CTM852039:CTX852054 DDI852039:DDT852054 DNE852039:DNP852054 DXA852039:DXL852054 EGW852039:EHH852054 EQS852039:ERD852054 FAO852039:FAZ852054 FKK852039:FKV852054 FUG852039:FUR852054 GEC852039:GEN852054 GNY852039:GOJ852054 GXU852039:GYF852054 HHQ852039:HIB852054 HRM852039:HRX852054 IBI852039:IBT852054 ILE852039:ILP852054 IVA852039:IVL852054 JEW852039:JFH852054 JOS852039:JPD852054 JYO852039:JYZ852054 KIK852039:KIV852054 KSG852039:KSR852054 LCC852039:LCN852054 LLY852039:LMJ852054 LVU852039:LWF852054 MFQ852039:MGB852054 MPM852039:MPX852054 MZI852039:MZT852054 NJE852039:NJP852054 NTA852039:NTL852054 OCW852039:ODH852054 OMS852039:OND852054 OWO852039:OWZ852054 PGK852039:PGV852054 PQG852039:PQR852054 QAC852039:QAN852054 QJY852039:QKJ852054 QTU852039:QUF852054 RDQ852039:REB852054 RNM852039:RNX852054 RXI852039:RXT852054 SHE852039:SHP852054 SRA852039:SRL852054 TAW852039:TBH852054 TKS852039:TLD852054 TUO852039:TUZ852054 UEK852039:UEV852054 UOG852039:UOR852054 UYC852039:UYN852054 VHY852039:VIJ852054 VRU852039:VSF852054 WBQ852039:WCB852054 WLM852039:WLX852054 WVI852039:WVT852054 A917575:L917590 IW917575:JH917590 SS917575:TD917590 ACO917575:ACZ917590 AMK917575:AMV917590 AWG917575:AWR917590 BGC917575:BGN917590 BPY917575:BQJ917590 BZU917575:CAF917590 CJQ917575:CKB917590 CTM917575:CTX917590 DDI917575:DDT917590 DNE917575:DNP917590 DXA917575:DXL917590 EGW917575:EHH917590 EQS917575:ERD917590 FAO917575:FAZ917590 FKK917575:FKV917590 FUG917575:FUR917590 GEC917575:GEN917590 GNY917575:GOJ917590 GXU917575:GYF917590 HHQ917575:HIB917590 HRM917575:HRX917590 IBI917575:IBT917590 ILE917575:ILP917590 IVA917575:IVL917590 JEW917575:JFH917590 JOS917575:JPD917590 JYO917575:JYZ917590 KIK917575:KIV917590 KSG917575:KSR917590 LCC917575:LCN917590 LLY917575:LMJ917590 LVU917575:LWF917590 MFQ917575:MGB917590 MPM917575:MPX917590 MZI917575:MZT917590 NJE917575:NJP917590 NTA917575:NTL917590 OCW917575:ODH917590 OMS917575:OND917590 OWO917575:OWZ917590 PGK917575:PGV917590 PQG917575:PQR917590 QAC917575:QAN917590 QJY917575:QKJ917590 QTU917575:QUF917590 RDQ917575:REB917590 RNM917575:RNX917590 RXI917575:RXT917590 SHE917575:SHP917590 SRA917575:SRL917590 TAW917575:TBH917590 TKS917575:TLD917590 TUO917575:TUZ917590 UEK917575:UEV917590 UOG917575:UOR917590 UYC917575:UYN917590 VHY917575:VIJ917590 VRU917575:VSF917590 WBQ917575:WCB917590 WLM917575:WLX917590 WVI917575:WVT917590 A983111:L983126 IW983111:JH983126 SS983111:TD983126 ACO983111:ACZ983126 AMK983111:AMV983126 AWG983111:AWR983126 BGC983111:BGN983126 BPY983111:BQJ983126 BZU983111:CAF983126 CJQ983111:CKB983126 CTM983111:CTX983126 DDI983111:DDT983126 DNE983111:DNP983126 DXA983111:DXL983126 EGW983111:EHH983126 EQS983111:ERD983126 FAO983111:FAZ983126 FKK983111:FKV983126 FUG983111:FUR983126 GEC983111:GEN983126 GNY983111:GOJ983126 GXU983111:GYF983126 HHQ983111:HIB983126 HRM983111:HRX983126 IBI983111:IBT983126 ILE983111:ILP983126 IVA983111:IVL983126 JEW983111:JFH983126 JOS983111:JPD983126 JYO983111:JYZ983126 KIK983111:KIV983126 KSG983111:KSR983126 LCC983111:LCN983126 LLY983111:LMJ983126 LVU983111:LWF983126 MFQ983111:MGB983126 MPM983111:MPX983126 MZI983111:MZT983126 NJE983111:NJP983126 NTA983111:NTL983126 OCW983111:ODH983126 OMS983111:OND983126 OWO983111:OWZ983126 PGK983111:PGV983126 PQG983111:PQR983126 QAC983111:QAN983126 QJY983111:QKJ983126 QTU983111:QUF983126 RDQ983111:REB983126 RNM983111:RNX983126 RXI983111:RXT983126 SHE983111:SHP983126 SRA983111:SRL983126 TAW983111:TBH983126 TKS983111:TLD983126 TUO983111:TUZ983126 UEK983111:UEV983126 UOG983111:UOR983126 UYC983111:UYN983126 VHY983111:VIJ983126 VRU983111:VSF983126 WBQ983111:WCB983126 WLM983111:WLX983126 WVI983111:WVT983126"/>
  </dataValidations>
  <hyperlinks>
    <hyperlink ref="A1" location="'R3'!A1" display="令和３年度"/>
    <hyperlink ref="A1:D1" location="'h25'!A1" display="'h25'!A1"/>
  </hyperlinks>
  <printOptions verticalCentered="1"/>
  <pageMargins left="0.86614173228346458" right="0.35433070866141736" top="0.59055118110236227" bottom="0.35433070866141736" header="0.39370078740157483" footer="0.31496062992125984"/>
  <headerFooter alignWithMargins="0">
    <oddHeader>&amp;C&amp;16 2013年&amp;A航空旅客輸送実績</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６月(上旬)</v>
      </c>
      <c r="F1" s="13" t="s">
        <v>70</v>
      </c>
      <c r="G1" s="295"/>
      <c r="H1" s="295"/>
      <c r="I1" s="9"/>
      <c r="J1" s="1"/>
      <c r="K1" s="1"/>
      <c r="L1" s="9"/>
    </row>
    <row r="2" spans="1:12" x14ac:dyDescent="0.4">
      <c r="A2" s="881"/>
      <c r="B2" s="885" t="s">
        <v>149</v>
      </c>
      <c r="C2" s="886"/>
      <c r="D2" s="886"/>
      <c r="E2" s="887"/>
      <c r="F2" s="885" t="s">
        <v>148</v>
      </c>
      <c r="G2" s="886"/>
      <c r="H2" s="886"/>
      <c r="I2" s="887"/>
      <c r="J2" s="885" t="s">
        <v>147</v>
      </c>
      <c r="K2" s="886"/>
      <c r="L2" s="887"/>
    </row>
    <row r="3" spans="1:12" x14ac:dyDescent="0.4">
      <c r="A3" s="881"/>
      <c r="B3" s="888"/>
      <c r="C3" s="889"/>
      <c r="D3" s="889"/>
      <c r="E3" s="890"/>
      <c r="F3" s="888"/>
      <c r="G3" s="889"/>
      <c r="H3" s="889"/>
      <c r="I3" s="890"/>
      <c r="J3" s="888"/>
      <c r="K3" s="889"/>
      <c r="L3" s="890"/>
    </row>
    <row r="4" spans="1:12" x14ac:dyDescent="0.4">
      <c r="A4" s="881"/>
      <c r="B4" s="900" t="s">
        <v>234</v>
      </c>
      <c r="C4" s="900" t="s">
        <v>233</v>
      </c>
      <c r="D4" s="881" t="s">
        <v>144</v>
      </c>
      <c r="E4" s="881"/>
      <c r="F4" s="897" t="s">
        <v>234</v>
      </c>
      <c r="G4" s="897" t="s">
        <v>233</v>
      </c>
      <c r="H4" s="881" t="s">
        <v>144</v>
      </c>
      <c r="I4" s="881"/>
      <c r="J4" s="897" t="s">
        <v>234</v>
      </c>
      <c r="K4" s="897" t="s">
        <v>233</v>
      </c>
      <c r="L4" s="898" t="s">
        <v>142</v>
      </c>
    </row>
    <row r="5" spans="1:12" s="128" customFormat="1" x14ac:dyDescent="0.4">
      <c r="A5" s="881"/>
      <c r="B5" s="900"/>
      <c r="C5" s="900"/>
      <c r="D5" s="361" t="s">
        <v>143</v>
      </c>
      <c r="E5" s="361" t="s">
        <v>142</v>
      </c>
      <c r="F5" s="897"/>
      <c r="G5" s="897"/>
      <c r="H5" s="361" t="s">
        <v>143</v>
      </c>
      <c r="I5" s="361" t="s">
        <v>142</v>
      </c>
      <c r="J5" s="897"/>
      <c r="K5" s="897"/>
      <c r="L5" s="899"/>
    </row>
    <row r="6" spans="1:12" s="60" customFormat="1" x14ac:dyDescent="0.4">
      <c r="A6" s="346" t="s">
        <v>141</v>
      </c>
      <c r="B6" s="343">
        <v>115239</v>
      </c>
      <c r="C6" s="343">
        <v>119243</v>
      </c>
      <c r="D6" s="340">
        <v>0.96642150901939738</v>
      </c>
      <c r="E6" s="423">
        <v>-4004</v>
      </c>
      <c r="F6" s="343">
        <v>203751</v>
      </c>
      <c r="G6" s="343">
        <v>195912</v>
      </c>
      <c r="H6" s="340">
        <v>1.0400128629180447</v>
      </c>
      <c r="I6" s="423">
        <v>7839</v>
      </c>
      <c r="J6" s="340">
        <v>0.56558740815996</v>
      </c>
      <c r="K6" s="340">
        <v>0.60865592715096573</v>
      </c>
      <c r="L6" s="414">
        <v>-4.3068518991005722E-2</v>
      </c>
    </row>
    <row r="7" spans="1:12" s="60" customFormat="1" x14ac:dyDescent="0.4">
      <c r="A7" s="346" t="s">
        <v>140</v>
      </c>
      <c r="B7" s="343">
        <v>49618</v>
      </c>
      <c r="C7" s="343">
        <v>53803</v>
      </c>
      <c r="D7" s="340">
        <v>0.92221623329554114</v>
      </c>
      <c r="E7" s="423">
        <v>-4185</v>
      </c>
      <c r="F7" s="343">
        <v>90334</v>
      </c>
      <c r="G7" s="343">
        <v>85194</v>
      </c>
      <c r="H7" s="340">
        <v>1.0603328872925324</v>
      </c>
      <c r="I7" s="423">
        <v>5140</v>
      </c>
      <c r="J7" s="340">
        <v>0.54927269909447163</v>
      </c>
      <c r="K7" s="340">
        <v>0.631535084630373</v>
      </c>
      <c r="L7" s="414">
        <v>-8.2262385535901372E-2</v>
      </c>
    </row>
    <row r="8" spans="1:12" x14ac:dyDescent="0.4">
      <c r="A8" s="361" t="s">
        <v>139</v>
      </c>
      <c r="B8" s="359">
        <v>29234</v>
      </c>
      <c r="C8" s="359">
        <v>37279</v>
      </c>
      <c r="D8" s="356">
        <v>0.78419485501220532</v>
      </c>
      <c r="E8" s="405">
        <v>-8045</v>
      </c>
      <c r="F8" s="359">
        <v>60428</v>
      </c>
      <c r="G8" s="359">
        <v>60928</v>
      </c>
      <c r="H8" s="356">
        <v>0.99179359243697474</v>
      </c>
      <c r="I8" s="405">
        <v>-500</v>
      </c>
      <c r="J8" s="356">
        <v>0.48378235255179719</v>
      </c>
      <c r="K8" s="356">
        <v>0.61185333508403361</v>
      </c>
      <c r="L8" s="404">
        <v>-0.12807098253223642</v>
      </c>
    </row>
    <row r="9" spans="1:12" x14ac:dyDescent="0.4">
      <c r="A9" s="338" t="s">
        <v>107</v>
      </c>
      <c r="B9" s="335">
        <v>23920</v>
      </c>
      <c r="C9" s="113">
        <v>27353</v>
      </c>
      <c r="D9" s="408">
        <v>0.87449274302635904</v>
      </c>
      <c r="E9" s="106">
        <v>-3433</v>
      </c>
      <c r="F9" s="335">
        <v>53778</v>
      </c>
      <c r="G9" s="113">
        <v>48476</v>
      </c>
      <c r="H9" s="98">
        <v>1.1093737107022033</v>
      </c>
      <c r="I9" s="106">
        <v>5302</v>
      </c>
      <c r="J9" s="98">
        <v>0.44479155044813862</v>
      </c>
      <c r="K9" s="98">
        <v>0.56425860219490054</v>
      </c>
      <c r="L9" s="422">
        <v>-0.11946705174676192</v>
      </c>
    </row>
    <row r="10" spans="1:12" x14ac:dyDescent="0.4">
      <c r="A10" s="328" t="s">
        <v>138</v>
      </c>
      <c r="B10" s="330">
        <v>4378</v>
      </c>
      <c r="C10" s="72">
        <v>4289</v>
      </c>
      <c r="D10" s="399">
        <v>1.0207507577523898</v>
      </c>
      <c r="E10" s="70">
        <v>89</v>
      </c>
      <c r="F10" s="330">
        <v>5000</v>
      </c>
      <c r="G10" s="72">
        <v>5000</v>
      </c>
      <c r="H10" s="69">
        <v>1</v>
      </c>
      <c r="I10" s="70">
        <v>0</v>
      </c>
      <c r="J10" s="69">
        <v>0.87560000000000004</v>
      </c>
      <c r="K10" s="69">
        <v>0.85780000000000001</v>
      </c>
      <c r="L10" s="421">
        <v>1.7800000000000038E-2</v>
      </c>
    </row>
    <row r="11" spans="1:12" x14ac:dyDescent="0.4">
      <c r="A11" s="74" t="s">
        <v>137</v>
      </c>
      <c r="B11" s="127"/>
      <c r="C11" s="72">
        <v>4818</v>
      </c>
      <c r="D11" s="69">
        <v>0</v>
      </c>
      <c r="E11" s="70">
        <v>-4818</v>
      </c>
      <c r="F11" s="127"/>
      <c r="G11" s="72">
        <v>6012</v>
      </c>
      <c r="H11" s="69">
        <v>0</v>
      </c>
      <c r="I11" s="70">
        <v>-6012</v>
      </c>
      <c r="J11" s="69" t="e">
        <v>#DIV/0!</v>
      </c>
      <c r="K11" s="69">
        <v>0.80139720558882233</v>
      </c>
      <c r="L11" s="68" t="e">
        <v>#DIV/0!</v>
      </c>
    </row>
    <row r="12" spans="1:12" x14ac:dyDescent="0.4">
      <c r="A12" s="74" t="s">
        <v>102</v>
      </c>
      <c r="B12" s="419"/>
      <c r="C12" s="122"/>
      <c r="D12" s="69" t="e">
        <v>#DIV/0!</v>
      </c>
      <c r="E12" s="70">
        <v>0</v>
      </c>
      <c r="F12" s="419"/>
      <c r="G12" s="122"/>
      <c r="H12" s="69" t="e">
        <v>#DIV/0!</v>
      </c>
      <c r="I12" s="70">
        <v>0</v>
      </c>
      <c r="J12" s="69" t="e">
        <v>#DIV/0!</v>
      </c>
      <c r="K12" s="69" t="e">
        <v>#DIV/0!</v>
      </c>
      <c r="L12" s="68" t="e">
        <v>#DIV/0!</v>
      </c>
    </row>
    <row r="13" spans="1:12" x14ac:dyDescent="0.4">
      <c r="A13" s="74" t="s">
        <v>103</v>
      </c>
      <c r="B13" s="122"/>
      <c r="C13" s="122"/>
      <c r="D13" s="69" t="e">
        <v>#DIV/0!</v>
      </c>
      <c r="E13" s="70">
        <v>0</v>
      </c>
      <c r="F13" s="122"/>
      <c r="G13" s="122"/>
      <c r="H13" s="69" t="e">
        <v>#DIV/0!</v>
      </c>
      <c r="I13" s="70">
        <v>0</v>
      </c>
      <c r="J13" s="69" t="e">
        <v>#DIV/0!</v>
      </c>
      <c r="K13" s="69" t="e">
        <v>#DIV/0!</v>
      </c>
      <c r="L13" s="68" t="e">
        <v>#DIV/0!</v>
      </c>
    </row>
    <row r="14" spans="1:12" x14ac:dyDescent="0.4">
      <c r="A14" s="383" t="s">
        <v>136</v>
      </c>
      <c r="B14" s="363">
        <v>936</v>
      </c>
      <c r="C14" s="92">
        <v>819</v>
      </c>
      <c r="D14" s="397">
        <v>1.1428571428571428</v>
      </c>
      <c r="E14" s="90">
        <v>117</v>
      </c>
      <c r="F14" s="363">
        <v>1650</v>
      </c>
      <c r="G14" s="92">
        <v>1440</v>
      </c>
      <c r="H14" s="89">
        <v>1.1458333333333333</v>
      </c>
      <c r="I14" s="90">
        <v>210</v>
      </c>
      <c r="J14" s="89">
        <v>0.56727272727272726</v>
      </c>
      <c r="K14" s="89">
        <v>0.56874999999999998</v>
      </c>
      <c r="L14" s="420">
        <v>-1.477272727272716E-3</v>
      </c>
    </row>
    <row r="15" spans="1:12" x14ac:dyDescent="0.4">
      <c r="A15" s="74" t="s">
        <v>135</v>
      </c>
      <c r="B15" s="419"/>
      <c r="C15" s="122"/>
      <c r="D15" s="69" t="e">
        <v>#DIV/0!</v>
      </c>
      <c r="E15" s="70">
        <v>0</v>
      </c>
      <c r="F15" s="122"/>
      <c r="G15" s="122"/>
      <c r="H15" s="69" t="e">
        <v>#DIV/0!</v>
      </c>
      <c r="I15" s="70">
        <v>0</v>
      </c>
      <c r="J15" s="69" t="e">
        <v>#DIV/0!</v>
      </c>
      <c r="K15" s="69" t="e">
        <v>#DIV/0!</v>
      </c>
      <c r="L15" s="68" t="e">
        <v>#DIV/0!</v>
      </c>
    </row>
    <row r="16" spans="1:12" x14ac:dyDescent="0.4">
      <c r="A16" s="94" t="s">
        <v>134</v>
      </c>
      <c r="B16" s="122"/>
      <c r="C16" s="122"/>
      <c r="D16" s="126" t="e">
        <v>#DIV/0!</v>
      </c>
      <c r="E16" s="70">
        <v>0</v>
      </c>
      <c r="F16" s="122"/>
      <c r="G16" s="122"/>
      <c r="H16" s="98" t="e">
        <v>#DIV/0!</v>
      </c>
      <c r="I16" s="106">
        <v>0</v>
      </c>
      <c r="J16" s="69" t="e">
        <v>#DIV/0!</v>
      </c>
      <c r="K16" s="69" t="e">
        <v>#DIV/0!</v>
      </c>
      <c r="L16" s="68" t="e">
        <v>#DIV/0!</v>
      </c>
    </row>
    <row r="17" spans="1:12" s="61" customFormat="1" x14ac:dyDescent="0.4">
      <c r="A17" s="94" t="s">
        <v>133</v>
      </c>
      <c r="B17" s="380"/>
      <c r="C17" s="121"/>
      <c r="D17" s="418" t="e">
        <v>#DIV/0!</v>
      </c>
      <c r="E17" s="398">
        <v>0</v>
      </c>
      <c r="F17" s="121"/>
      <c r="G17" s="121"/>
      <c r="H17" s="98" t="e">
        <v>#DIV/0!</v>
      </c>
      <c r="I17" s="398">
        <v>0</v>
      </c>
      <c r="J17" s="89" t="e">
        <v>#DIV/0!</v>
      </c>
      <c r="K17" s="418" t="e">
        <v>#DIV/0!</v>
      </c>
      <c r="L17" s="417" t="e">
        <v>#DIV/0!</v>
      </c>
    </row>
    <row r="18" spans="1:12" x14ac:dyDescent="0.4">
      <c r="A18" s="361" t="s">
        <v>132</v>
      </c>
      <c r="B18" s="359">
        <v>19947</v>
      </c>
      <c r="C18" s="359">
        <v>16133</v>
      </c>
      <c r="D18" s="356">
        <v>1.2364098431785782</v>
      </c>
      <c r="E18" s="405">
        <v>3814</v>
      </c>
      <c r="F18" s="359">
        <v>29055</v>
      </c>
      <c r="G18" s="359">
        <v>23525</v>
      </c>
      <c r="H18" s="356">
        <v>1.2350690754516471</v>
      </c>
      <c r="I18" s="405">
        <v>5530</v>
      </c>
      <c r="J18" s="356">
        <v>0.6865255549819308</v>
      </c>
      <c r="K18" s="356">
        <v>0.68578108395324122</v>
      </c>
      <c r="L18" s="404">
        <v>7.4447102868957504E-4</v>
      </c>
    </row>
    <row r="19" spans="1:12" x14ac:dyDescent="0.4">
      <c r="A19" s="73" t="s">
        <v>131</v>
      </c>
      <c r="B19" s="124"/>
      <c r="C19" s="125"/>
      <c r="D19" s="69" t="e">
        <v>#DIV/0!</v>
      </c>
      <c r="E19" s="70">
        <v>0</v>
      </c>
      <c r="F19" s="124"/>
      <c r="G19" s="125"/>
      <c r="H19" s="98" t="e">
        <v>#DIV/0!</v>
      </c>
      <c r="I19" s="70">
        <v>0</v>
      </c>
      <c r="J19" s="69" t="e">
        <v>#DIV/0!</v>
      </c>
      <c r="K19" s="69" t="e">
        <v>#DIV/0!</v>
      </c>
      <c r="L19" s="120" t="e">
        <v>#DIV/0!</v>
      </c>
    </row>
    <row r="20" spans="1:12" x14ac:dyDescent="0.4">
      <c r="A20" s="328" t="s">
        <v>130</v>
      </c>
      <c r="B20" s="330">
        <v>4619</v>
      </c>
      <c r="C20" s="95"/>
      <c r="D20" s="399" t="e">
        <v>#DIV/0!</v>
      </c>
      <c r="E20" s="70">
        <v>4619</v>
      </c>
      <c r="F20" s="330">
        <v>5850</v>
      </c>
      <c r="G20" s="95"/>
      <c r="H20" s="399" t="e">
        <v>#DIV/0!</v>
      </c>
      <c r="I20" s="70">
        <v>5850</v>
      </c>
      <c r="J20" s="89">
        <v>0.78957264957264961</v>
      </c>
      <c r="K20" s="69" t="e">
        <v>#DIV/0!</v>
      </c>
      <c r="L20" s="68" t="e">
        <v>#DIV/0!</v>
      </c>
    </row>
    <row r="21" spans="1:12" x14ac:dyDescent="0.4">
      <c r="A21" s="328" t="s">
        <v>129</v>
      </c>
      <c r="B21" s="330">
        <v>5360</v>
      </c>
      <c r="C21" s="71">
        <v>5208</v>
      </c>
      <c r="D21" s="399">
        <v>1.0291858678955452</v>
      </c>
      <c r="E21" s="70">
        <v>152</v>
      </c>
      <c r="F21" s="330">
        <v>8610</v>
      </c>
      <c r="G21" s="71">
        <v>8705</v>
      </c>
      <c r="H21" s="397">
        <v>0.98908673176335438</v>
      </c>
      <c r="I21" s="70">
        <v>-95</v>
      </c>
      <c r="J21" s="69">
        <v>0.62253193960511033</v>
      </c>
      <c r="K21" s="69">
        <v>0.59827685238368755</v>
      </c>
      <c r="L21" s="68">
        <v>2.4255087221422778E-2</v>
      </c>
    </row>
    <row r="22" spans="1:12" x14ac:dyDescent="0.4">
      <c r="A22" s="328" t="s">
        <v>128</v>
      </c>
      <c r="B22" s="330">
        <v>2056</v>
      </c>
      <c r="C22" s="71">
        <v>2112</v>
      </c>
      <c r="D22" s="399">
        <v>0.97348484848484851</v>
      </c>
      <c r="E22" s="70">
        <v>-56</v>
      </c>
      <c r="F22" s="330">
        <v>2900</v>
      </c>
      <c r="G22" s="71">
        <v>2970</v>
      </c>
      <c r="H22" s="399">
        <v>0.97643097643097643</v>
      </c>
      <c r="I22" s="70">
        <v>-70</v>
      </c>
      <c r="J22" s="69">
        <v>0.70896551724137935</v>
      </c>
      <c r="K22" s="69">
        <v>0.71111111111111114</v>
      </c>
      <c r="L22" s="68">
        <v>-2.1455938697317878E-3</v>
      </c>
    </row>
    <row r="23" spans="1:12" x14ac:dyDescent="0.4">
      <c r="A23" s="328" t="s">
        <v>127</v>
      </c>
      <c r="B23" s="363">
        <v>1158</v>
      </c>
      <c r="C23" s="97">
        <v>1143</v>
      </c>
      <c r="D23" s="399">
        <v>1.0131233595800524</v>
      </c>
      <c r="E23" s="90">
        <v>15</v>
      </c>
      <c r="F23" s="363">
        <v>1495</v>
      </c>
      <c r="G23" s="97">
        <v>1480</v>
      </c>
      <c r="H23" s="397">
        <v>1.0101351351351351</v>
      </c>
      <c r="I23" s="90">
        <v>15</v>
      </c>
      <c r="J23" s="89">
        <v>0.7745819397993311</v>
      </c>
      <c r="K23" s="69">
        <v>0.77229729729729735</v>
      </c>
      <c r="L23" s="88">
        <v>2.2846425020337513E-3</v>
      </c>
    </row>
    <row r="24" spans="1:12" x14ac:dyDescent="0.4">
      <c r="A24" s="94" t="s">
        <v>126</v>
      </c>
      <c r="B24" s="72"/>
      <c r="C24" s="95"/>
      <c r="D24" s="69" t="e">
        <v>#DIV/0!</v>
      </c>
      <c r="E24" s="70">
        <v>0</v>
      </c>
      <c r="F24" s="72"/>
      <c r="G24" s="95"/>
      <c r="H24" s="69" t="e">
        <v>#DIV/0!</v>
      </c>
      <c r="I24" s="70">
        <v>0</v>
      </c>
      <c r="J24" s="69" t="e">
        <v>#DIV/0!</v>
      </c>
      <c r="K24" s="69" t="e">
        <v>#DIV/0!</v>
      </c>
      <c r="L24" s="68" t="e">
        <v>#DIV/0!</v>
      </c>
    </row>
    <row r="25" spans="1:12" x14ac:dyDescent="0.4">
      <c r="A25" s="364" t="s">
        <v>125</v>
      </c>
      <c r="B25" s="330">
        <v>1022</v>
      </c>
      <c r="C25" s="71">
        <v>1047</v>
      </c>
      <c r="D25" s="399">
        <v>0.97612225405921682</v>
      </c>
      <c r="E25" s="70">
        <v>-25</v>
      </c>
      <c r="F25" s="330">
        <v>1450</v>
      </c>
      <c r="G25" s="71">
        <v>1490</v>
      </c>
      <c r="H25" s="399">
        <v>0.97315436241610742</v>
      </c>
      <c r="I25" s="70">
        <v>-40</v>
      </c>
      <c r="J25" s="69">
        <v>0.70482758620689656</v>
      </c>
      <c r="K25" s="69">
        <v>0.70268456375838928</v>
      </c>
      <c r="L25" s="68">
        <v>2.1430224485072813E-3</v>
      </c>
    </row>
    <row r="26" spans="1:12" x14ac:dyDescent="0.4">
      <c r="A26" s="94" t="s">
        <v>124</v>
      </c>
      <c r="B26" s="122"/>
      <c r="C26" s="95"/>
      <c r="D26" s="69" t="e">
        <v>#DIV/0!</v>
      </c>
      <c r="E26" s="70">
        <v>0</v>
      </c>
      <c r="F26" s="122"/>
      <c r="G26" s="71"/>
      <c r="H26" s="69" t="e">
        <v>#DIV/0!</v>
      </c>
      <c r="I26" s="70">
        <v>0</v>
      </c>
      <c r="J26" s="69" t="e">
        <v>#DIV/0!</v>
      </c>
      <c r="K26" s="69" t="e">
        <v>#DIV/0!</v>
      </c>
      <c r="L26" s="68" t="e">
        <v>#DIV/0!</v>
      </c>
    </row>
    <row r="27" spans="1:12" x14ac:dyDescent="0.4">
      <c r="A27" s="74" t="s">
        <v>123</v>
      </c>
      <c r="B27" s="122"/>
      <c r="C27" s="95"/>
      <c r="D27" s="69" t="e">
        <v>#DIV/0!</v>
      </c>
      <c r="E27" s="70">
        <v>0</v>
      </c>
      <c r="F27" s="122"/>
      <c r="G27" s="95"/>
      <c r="H27" s="69" t="e">
        <v>#DIV/0!</v>
      </c>
      <c r="I27" s="70">
        <v>0</v>
      </c>
      <c r="J27" s="69" t="e">
        <v>#DIV/0!</v>
      </c>
      <c r="K27" s="69" t="e">
        <v>#DIV/0!</v>
      </c>
      <c r="L27" s="68" t="e">
        <v>#DIV/0!</v>
      </c>
    </row>
    <row r="28" spans="1:12" x14ac:dyDescent="0.4">
      <c r="A28" s="74" t="s">
        <v>122</v>
      </c>
      <c r="B28" s="124"/>
      <c r="C28" s="125"/>
      <c r="D28" s="69" t="e">
        <v>#DIV/0!</v>
      </c>
      <c r="E28" s="70">
        <v>0</v>
      </c>
      <c r="F28" s="124"/>
      <c r="G28" s="10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69" t="e">
        <v>#DIV/0!</v>
      </c>
      <c r="E30" s="90">
        <v>0</v>
      </c>
      <c r="F30" s="121"/>
      <c r="G30" s="93"/>
      <c r="H30" s="89" t="e">
        <v>#DIV/0!</v>
      </c>
      <c r="I30" s="90">
        <v>0</v>
      </c>
      <c r="J30" s="89" t="e">
        <v>#DIV/0!</v>
      </c>
      <c r="K30" s="69" t="e">
        <v>#DIV/0!</v>
      </c>
      <c r="L30" s="88" t="e">
        <v>#DIV/0!</v>
      </c>
    </row>
    <row r="31" spans="1:12" x14ac:dyDescent="0.4">
      <c r="A31" s="94" t="s">
        <v>119</v>
      </c>
      <c r="B31" s="122"/>
      <c r="C31" s="95"/>
      <c r="D31" s="69" t="e">
        <v>#DIV/0!</v>
      </c>
      <c r="E31" s="70">
        <v>0</v>
      </c>
      <c r="F31" s="122"/>
      <c r="G31" s="95"/>
      <c r="H31" s="69" t="e">
        <v>#DIV/0!</v>
      </c>
      <c r="I31" s="70">
        <v>0</v>
      </c>
      <c r="J31" s="69" t="e">
        <v>#DIV/0!</v>
      </c>
      <c r="K31" s="69" t="e">
        <v>#DIV/0!</v>
      </c>
      <c r="L31" s="68" t="e">
        <v>#DIV/0!</v>
      </c>
    </row>
    <row r="32" spans="1:12" x14ac:dyDescent="0.4">
      <c r="A32" s="328" t="s">
        <v>118</v>
      </c>
      <c r="B32" s="330">
        <v>1178</v>
      </c>
      <c r="C32" s="71">
        <v>971</v>
      </c>
      <c r="D32" s="399">
        <v>1.2131822863027806</v>
      </c>
      <c r="E32" s="70">
        <v>207</v>
      </c>
      <c r="F32" s="330">
        <v>1450</v>
      </c>
      <c r="G32" s="71">
        <v>1450</v>
      </c>
      <c r="H32" s="399">
        <v>1</v>
      </c>
      <c r="I32" s="70">
        <v>0</v>
      </c>
      <c r="J32" s="69">
        <v>0.8124137931034483</v>
      </c>
      <c r="K32" s="69">
        <v>0.66965517241379313</v>
      </c>
      <c r="L32" s="68">
        <v>0.14275862068965517</v>
      </c>
    </row>
    <row r="33" spans="1:64" x14ac:dyDescent="0.4">
      <c r="A33" s="94" t="s">
        <v>117</v>
      </c>
      <c r="B33" s="121"/>
      <c r="C33" s="93"/>
      <c r="D33" s="69" t="e">
        <v>#DIV/0!</v>
      </c>
      <c r="E33" s="90">
        <v>0</v>
      </c>
      <c r="F33" s="121"/>
      <c r="G33" s="93"/>
      <c r="H33" s="89" t="e">
        <v>#DIV/0!</v>
      </c>
      <c r="I33" s="90">
        <v>0</v>
      </c>
      <c r="J33" s="89" t="e">
        <v>#DIV/0!</v>
      </c>
      <c r="K33" s="69" t="e">
        <v>#DIV/0!</v>
      </c>
      <c r="L33" s="88" t="e">
        <v>#DIV/0!</v>
      </c>
    </row>
    <row r="34" spans="1:64" x14ac:dyDescent="0.4">
      <c r="A34" s="364" t="s">
        <v>116</v>
      </c>
      <c r="B34" s="363">
        <v>582</v>
      </c>
      <c r="C34" s="97">
        <v>1243</v>
      </c>
      <c r="D34" s="397">
        <v>0.46822204344328239</v>
      </c>
      <c r="E34" s="90">
        <v>-661</v>
      </c>
      <c r="F34" s="363">
        <v>1450</v>
      </c>
      <c r="G34" s="97">
        <v>1600</v>
      </c>
      <c r="H34" s="397">
        <v>0.90625</v>
      </c>
      <c r="I34" s="90">
        <v>-150</v>
      </c>
      <c r="J34" s="89">
        <v>0.4013793103448276</v>
      </c>
      <c r="K34" s="89">
        <v>0.77687499999999998</v>
      </c>
      <c r="L34" s="88">
        <v>-0.37549568965517238</v>
      </c>
    </row>
    <row r="35" spans="1:64" x14ac:dyDescent="0.4">
      <c r="A35" s="74" t="s">
        <v>115</v>
      </c>
      <c r="B35" s="122"/>
      <c r="C35" s="95"/>
      <c r="D35" s="69" t="e">
        <v>#DIV/0!</v>
      </c>
      <c r="E35" s="70">
        <v>0</v>
      </c>
      <c r="F35" s="122"/>
      <c r="G35" s="95"/>
      <c r="H35" s="69" t="e">
        <v>#DIV/0!</v>
      </c>
      <c r="I35" s="70">
        <v>0</v>
      </c>
      <c r="J35" s="69" t="e">
        <v>#DIV/0!</v>
      </c>
      <c r="K35" s="69" t="e">
        <v>#DIV/0!</v>
      </c>
      <c r="L35" s="68" t="e">
        <v>#DIV/0!</v>
      </c>
    </row>
    <row r="36" spans="1:64" x14ac:dyDescent="0.4">
      <c r="A36" s="94" t="s">
        <v>114</v>
      </c>
      <c r="B36" s="121"/>
      <c r="C36" s="93"/>
      <c r="D36" s="89" t="e">
        <v>#DIV/0!</v>
      </c>
      <c r="E36" s="90">
        <v>0</v>
      </c>
      <c r="F36" s="121"/>
      <c r="G36" s="93"/>
      <c r="H36" s="89" t="e">
        <v>#DIV/0!</v>
      </c>
      <c r="I36" s="90">
        <v>0</v>
      </c>
      <c r="J36" s="89" t="e">
        <v>#DIV/0!</v>
      </c>
      <c r="K36" s="89" t="e">
        <v>#DIV/0!</v>
      </c>
      <c r="L36" s="88" t="e">
        <v>#DIV/0!</v>
      </c>
    </row>
    <row r="37" spans="1:64" x14ac:dyDescent="0.4">
      <c r="A37" s="312" t="s">
        <v>113</v>
      </c>
      <c r="B37" s="375">
        <v>3972</v>
      </c>
      <c r="C37" s="65">
        <v>4409</v>
      </c>
      <c r="D37" s="397">
        <v>0.90088455432070769</v>
      </c>
      <c r="E37" s="90">
        <v>-437</v>
      </c>
      <c r="F37" s="375">
        <v>5850</v>
      </c>
      <c r="G37" s="65">
        <v>5830</v>
      </c>
      <c r="H37" s="397">
        <v>1.0034305317324186</v>
      </c>
      <c r="I37" s="90">
        <v>20</v>
      </c>
      <c r="J37" s="89">
        <v>0.67897435897435898</v>
      </c>
      <c r="K37" s="89">
        <v>0.75626072041166381</v>
      </c>
      <c r="L37" s="88">
        <v>-7.7286361437304829E-2</v>
      </c>
    </row>
    <row r="38" spans="1:64" x14ac:dyDescent="0.4">
      <c r="A38" s="361" t="s">
        <v>112</v>
      </c>
      <c r="B38" s="359">
        <v>437</v>
      </c>
      <c r="C38" s="359">
        <v>391</v>
      </c>
      <c r="D38" s="356">
        <v>1.1176470588235294</v>
      </c>
      <c r="E38" s="405">
        <v>46</v>
      </c>
      <c r="F38" s="359">
        <v>851</v>
      </c>
      <c r="G38" s="359">
        <v>741</v>
      </c>
      <c r="H38" s="356">
        <v>1.1484480431848854</v>
      </c>
      <c r="I38" s="405">
        <v>110</v>
      </c>
      <c r="J38" s="356">
        <v>0.51351351351351349</v>
      </c>
      <c r="K38" s="356">
        <v>0.52766531713900133</v>
      </c>
      <c r="L38" s="404">
        <v>-1.4151803625487847E-2</v>
      </c>
    </row>
    <row r="39" spans="1:64" x14ac:dyDescent="0.4">
      <c r="A39" s="338" t="s">
        <v>111</v>
      </c>
      <c r="B39" s="335">
        <v>301</v>
      </c>
      <c r="C39" s="105">
        <v>255</v>
      </c>
      <c r="D39" s="408">
        <v>1.1803921568627451</v>
      </c>
      <c r="E39" s="106">
        <v>46</v>
      </c>
      <c r="F39" s="335">
        <v>489</v>
      </c>
      <c r="G39" s="105">
        <v>390</v>
      </c>
      <c r="H39" s="408">
        <v>1.2538461538461538</v>
      </c>
      <c r="I39" s="106">
        <v>99</v>
      </c>
      <c r="J39" s="98">
        <v>0.61554192229038851</v>
      </c>
      <c r="K39" s="98">
        <v>0.65384615384615385</v>
      </c>
      <c r="L39" s="120">
        <v>-3.8304231555765345E-2</v>
      </c>
    </row>
    <row r="40" spans="1:64" x14ac:dyDescent="0.4">
      <c r="A40" s="328" t="s">
        <v>110</v>
      </c>
      <c r="B40" s="330">
        <v>136</v>
      </c>
      <c r="C40" s="71">
        <v>136</v>
      </c>
      <c r="D40" s="399">
        <v>1</v>
      </c>
      <c r="E40" s="70">
        <v>0</v>
      </c>
      <c r="F40" s="330">
        <v>362</v>
      </c>
      <c r="G40" s="71">
        <v>351</v>
      </c>
      <c r="H40" s="399">
        <v>1.0313390313390314</v>
      </c>
      <c r="I40" s="70">
        <v>11</v>
      </c>
      <c r="J40" s="69">
        <v>0.37569060773480661</v>
      </c>
      <c r="K40" s="69">
        <v>0.38746438746438744</v>
      </c>
      <c r="L40" s="68">
        <v>-1.1773779729580824E-2</v>
      </c>
    </row>
    <row r="41" spans="1:64" s="118" customFormat="1" x14ac:dyDescent="0.4">
      <c r="A41" s="346" t="s">
        <v>109</v>
      </c>
      <c r="B41" s="343">
        <v>65621</v>
      </c>
      <c r="C41" s="343">
        <v>65440</v>
      </c>
      <c r="D41" s="415">
        <v>1.0027658924205378</v>
      </c>
      <c r="E41" s="416">
        <v>181</v>
      </c>
      <c r="F41" s="343">
        <v>113417</v>
      </c>
      <c r="G41" s="343">
        <v>110718</v>
      </c>
      <c r="H41" s="415">
        <v>1.0243772466988204</v>
      </c>
      <c r="I41" s="416">
        <v>2699</v>
      </c>
      <c r="J41" s="340">
        <v>0.5785816941022951</v>
      </c>
      <c r="K41" s="415">
        <v>0.59105113892953265</v>
      </c>
      <c r="L41" s="414">
        <v>-1.2469444827237552E-2</v>
      </c>
    </row>
    <row r="42" spans="1:64" s="60" customFormat="1" x14ac:dyDescent="0.4">
      <c r="A42" s="361" t="s">
        <v>108</v>
      </c>
      <c r="B42" s="359">
        <v>64578</v>
      </c>
      <c r="C42" s="359">
        <v>64546</v>
      </c>
      <c r="D42" s="356">
        <v>1.0004957704582778</v>
      </c>
      <c r="E42" s="405">
        <v>32</v>
      </c>
      <c r="F42" s="359">
        <v>111412</v>
      </c>
      <c r="G42" s="359">
        <v>108968</v>
      </c>
      <c r="H42" s="356">
        <v>1.0224286028925924</v>
      </c>
      <c r="I42" s="405">
        <v>2444</v>
      </c>
      <c r="J42" s="356">
        <v>0.57963235558108639</v>
      </c>
      <c r="K42" s="356">
        <v>0.59233903531311949</v>
      </c>
      <c r="L42" s="404">
        <v>-1.2706679732033099E-2</v>
      </c>
    </row>
    <row r="43" spans="1:64" x14ac:dyDescent="0.4">
      <c r="A43" s="328" t="s">
        <v>107</v>
      </c>
      <c r="B43" s="335">
        <v>20948</v>
      </c>
      <c r="C43" s="78">
        <v>24906</v>
      </c>
      <c r="D43" s="401">
        <v>0.84108247008752912</v>
      </c>
      <c r="E43" s="90">
        <v>-3958</v>
      </c>
      <c r="F43" s="335">
        <v>38288</v>
      </c>
      <c r="G43" s="78">
        <v>40001</v>
      </c>
      <c r="H43" s="397">
        <v>0.95717607059823506</v>
      </c>
      <c r="I43" s="102">
        <v>-1713</v>
      </c>
      <c r="J43" s="399">
        <v>0.54711659005432511</v>
      </c>
      <c r="K43" s="69">
        <v>0.62263443413914654</v>
      </c>
      <c r="L43" s="100">
        <v>-7.5517844084821428E-2</v>
      </c>
    </row>
    <row r="44" spans="1:64" x14ac:dyDescent="0.4">
      <c r="A44" s="328" t="s">
        <v>106</v>
      </c>
      <c r="B44" s="330">
        <v>3910</v>
      </c>
      <c r="C44" s="71">
        <v>4176</v>
      </c>
      <c r="D44" s="408">
        <v>0.93630268199233713</v>
      </c>
      <c r="E44" s="90">
        <v>-266</v>
      </c>
      <c r="F44" s="330">
        <v>4486</v>
      </c>
      <c r="G44" s="71">
        <v>5140</v>
      </c>
      <c r="H44" s="411">
        <v>0.8727626459143969</v>
      </c>
      <c r="I44" s="102">
        <v>-654</v>
      </c>
      <c r="J44" s="399">
        <v>0.87160053499777079</v>
      </c>
      <c r="K44" s="69">
        <v>0.81245136186770428</v>
      </c>
      <c r="L44" s="100">
        <v>5.9149173130066512E-2</v>
      </c>
    </row>
    <row r="45" spans="1:64" x14ac:dyDescent="0.4">
      <c r="A45" s="364" t="s">
        <v>105</v>
      </c>
      <c r="B45" s="330">
        <v>8384</v>
      </c>
      <c r="C45" s="71">
        <v>7747</v>
      </c>
      <c r="D45" s="412">
        <v>1.0822253775655093</v>
      </c>
      <c r="E45" s="102">
        <v>637</v>
      </c>
      <c r="F45" s="330">
        <v>10705</v>
      </c>
      <c r="G45" s="71">
        <v>12720</v>
      </c>
      <c r="H45" s="411">
        <v>0.84158805031446537</v>
      </c>
      <c r="I45" s="109">
        <v>-2015</v>
      </c>
      <c r="J45" s="412">
        <v>0.78318542737038765</v>
      </c>
      <c r="K45" s="101">
        <v>0.60904088050314464</v>
      </c>
      <c r="L45" s="111">
        <v>0.17414454686724301</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364" t="s">
        <v>104</v>
      </c>
      <c r="B46" s="330">
        <v>2310</v>
      </c>
      <c r="C46" s="71">
        <v>3558</v>
      </c>
      <c r="D46" s="412">
        <v>0.6492411467116358</v>
      </c>
      <c r="E46" s="102">
        <v>-1248</v>
      </c>
      <c r="F46" s="330">
        <v>3590</v>
      </c>
      <c r="G46" s="71">
        <v>6748</v>
      </c>
      <c r="H46" s="411">
        <v>0.53200948429164197</v>
      </c>
      <c r="I46" s="109">
        <v>-3158</v>
      </c>
      <c r="J46" s="412">
        <v>0.64345403899721454</v>
      </c>
      <c r="K46" s="112">
        <v>0.52726733847065799</v>
      </c>
      <c r="L46" s="111">
        <v>0.11618670052655655</v>
      </c>
    </row>
    <row r="47" spans="1:64" x14ac:dyDescent="0.4">
      <c r="A47" s="328" t="s">
        <v>103</v>
      </c>
      <c r="B47" s="413">
        <v>4789</v>
      </c>
      <c r="C47" s="71">
        <v>5472</v>
      </c>
      <c r="D47" s="410">
        <v>0.8751827485380117</v>
      </c>
      <c r="E47" s="109">
        <v>-683</v>
      </c>
      <c r="F47" s="413">
        <v>9533</v>
      </c>
      <c r="G47" s="71">
        <v>8590</v>
      </c>
      <c r="H47" s="412">
        <v>1.109778812572759</v>
      </c>
      <c r="I47" s="102">
        <v>943</v>
      </c>
      <c r="J47" s="412">
        <v>0.50236022238539813</v>
      </c>
      <c r="K47" s="101">
        <v>0.63701979045401624</v>
      </c>
      <c r="L47" s="100">
        <v>-0.13465956806861812</v>
      </c>
    </row>
    <row r="48" spans="1:64" x14ac:dyDescent="0.4">
      <c r="A48" s="328" t="s">
        <v>102</v>
      </c>
      <c r="B48" s="330">
        <v>8896</v>
      </c>
      <c r="C48" s="71">
        <v>7699</v>
      </c>
      <c r="D48" s="410">
        <v>1.1554747369788285</v>
      </c>
      <c r="E48" s="107">
        <v>1197</v>
      </c>
      <c r="F48" s="330">
        <v>14061</v>
      </c>
      <c r="G48" s="71">
        <v>13223</v>
      </c>
      <c r="H48" s="412">
        <v>1.0633744233532481</v>
      </c>
      <c r="I48" s="102">
        <v>838</v>
      </c>
      <c r="J48" s="410">
        <v>0.63267192945025252</v>
      </c>
      <c r="K48" s="101">
        <v>0.58224306133252668</v>
      </c>
      <c r="L48" s="100">
        <v>5.0428868117725845E-2</v>
      </c>
    </row>
    <row r="49" spans="1:12" x14ac:dyDescent="0.4">
      <c r="A49" s="407" t="s">
        <v>101</v>
      </c>
      <c r="B49" s="330">
        <v>1571</v>
      </c>
      <c r="C49" s="71">
        <v>1507</v>
      </c>
      <c r="D49" s="408">
        <v>1.0424684804246849</v>
      </c>
      <c r="E49" s="90">
        <v>64</v>
      </c>
      <c r="F49" s="330">
        <v>2700</v>
      </c>
      <c r="G49" s="71">
        <v>2700</v>
      </c>
      <c r="H49" s="411">
        <v>1</v>
      </c>
      <c r="I49" s="102">
        <v>0</v>
      </c>
      <c r="J49" s="399">
        <v>0.58185185185185184</v>
      </c>
      <c r="K49" s="69">
        <v>0.55814814814814817</v>
      </c>
      <c r="L49" s="100">
        <v>2.3703703703703671E-2</v>
      </c>
    </row>
    <row r="50" spans="1:12" x14ac:dyDescent="0.4">
      <c r="A50" s="328" t="s">
        <v>100</v>
      </c>
      <c r="B50" s="330">
        <v>1069</v>
      </c>
      <c r="C50" s="95"/>
      <c r="D50" s="408" t="e">
        <v>#DIV/0!</v>
      </c>
      <c r="E50" s="106">
        <v>1069</v>
      </c>
      <c r="F50" s="330">
        <v>1760</v>
      </c>
      <c r="G50" s="95"/>
      <c r="H50" s="411" t="e">
        <v>#DIV/0!</v>
      </c>
      <c r="I50" s="70">
        <v>1760</v>
      </c>
      <c r="J50" s="399">
        <v>0.60738636363636367</v>
      </c>
      <c r="K50" s="69" t="e">
        <v>#DIV/0!</v>
      </c>
      <c r="L50" s="68" t="e">
        <v>#DIV/0!</v>
      </c>
    </row>
    <row r="51" spans="1:12" x14ac:dyDescent="0.4">
      <c r="A51" s="328" t="s">
        <v>99</v>
      </c>
      <c r="B51" s="330">
        <v>1510</v>
      </c>
      <c r="C51" s="71">
        <v>1514</v>
      </c>
      <c r="D51" s="410">
        <v>0.99735799207397624</v>
      </c>
      <c r="E51" s="102">
        <v>-4</v>
      </c>
      <c r="F51" s="330">
        <v>2700</v>
      </c>
      <c r="G51" s="105">
        <v>2700</v>
      </c>
      <c r="H51" s="411">
        <v>1</v>
      </c>
      <c r="I51" s="70">
        <v>0</v>
      </c>
      <c r="J51" s="399">
        <v>0.55925925925925923</v>
      </c>
      <c r="K51" s="101">
        <v>0.56074074074074076</v>
      </c>
      <c r="L51" s="100">
        <v>-1.481481481481528E-3</v>
      </c>
    </row>
    <row r="52" spans="1:12" x14ac:dyDescent="0.4">
      <c r="A52" s="328" t="s">
        <v>98</v>
      </c>
      <c r="B52" s="330"/>
      <c r="C52" s="71"/>
      <c r="D52" s="408" t="e">
        <v>#DIV/0!</v>
      </c>
      <c r="E52" s="90">
        <v>0</v>
      </c>
      <c r="F52" s="330"/>
      <c r="G52" s="71"/>
      <c r="H52" s="397" t="e">
        <v>#DIV/0!</v>
      </c>
      <c r="I52" s="70">
        <v>0</v>
      </c>
      <c r="J52" s="399" t="e">
        <v>#DIV/0!</v>
      </c>
      <c r="K52" s="69" t="e">
        <v>#DIV/0!</v>
      </c>
      <c r="L52" s="68" t="e">
        <v>#DIV/0!</v>
      </c>
    </row>
    <row r="53" spans="1:12" x14ac:dyDescent="0.4">
      <c r="A53" s="328" t="s">
        <v>97</v>
      </c>
      <c r="B53" s="363">
        <v>805</v>
      </c>
      <c r="C53" s="97">
        <v>680</v>
      </c>
      <c r="D53" s="410">
        <v>1.1838235294117647</v>
      </c>
      <c r="E53" s="102">
        <v>125</v>
      </c>
      <c r="F53" s="363">
        <v>1648</v>
      </c>
      <c r="G53" s="97">
        <v>1200</v>
      </c>
      <c r="H53" s="397">
        <v>1.3733333333333333</v>
      </c>
      <c r="I53" s="70">
        <v>448</v>
      </c>
      <c r="J53" s="399">
        <v>0.48847087378640774</v>
      </c>
      <c r="K53" s="101">
        <v>0.56666666666666665</v>
      </c>
      <c r="L53" s="100">
        <v>-7.8195792880258908E-2</v>
      </c>
    </row>
    <row r="54" spans="1:12" x14ac:dyDescent="0.4">
      <c r="A54" s="328" t="s">
        <v>96</v>
      </c>
      <c r="B54" s="363">
        <v>884</v>
      </c>
      <c r="C54" s="97">
        <v>1647</v>
      </c>
      <c r="D54" s="408">
        <v>0.53673345476624168</v>
      </c>
      <c r="E54" s="90">
        <v>-763</v>
      </c>
      <c r="F54" s="363">
        <v>2700</v>
      </c>
      <c r="G54" s="97">
        <v>3320</v>
      </c>
      <c r="H54" s="397">
        <v>0.81325301204819278</v>
      </c>
      <c r="I54" s="70">
        <v>-620</v>
      </c>
      <c r="J54" s="399">
        <v>0.32740740740740742</v>
      </c>
      <c r="K54" s="69">
        <v>0.49608433734939761</v>
      </c>
      <c r="L54" s="68">
        <v>-0.16867692994199018</v>
      </c>
    </row>
    <row r="55" spans="1:12" x14ac:dyDescent="0.4">
      <c r="A55" s="328" t="s">
        <v>95</v>
      </c>
      <c r="B55" s="330">
        <v>1649</v>
      </c>
      <c r="C55" s="71">
        <v>1526</v>
      </c>
      <c r="D55" s="408">
        <v>1.0806028833551768</v>
      </c>
      <c r="E55" s="70">
        <v>123</v>
      </c>
      <c r="F55" s="330">
        <v>2700</v>
      </c>
      <c r="G55" s="71">
        <v>2700</v>
      </c>
      <c r="H55" s="399">
        <v>1</v>
      </c>
      <c r="I55" s="70">
        <v>0</v>
      </c>
      <c r="J55" s="399">
        <v>0.6107407407407407</v>
      </c>
      <c r="K55" s="69">
        <v>0.56518518518518523</v>
      </c>
      <c r="L55" s="68">
        <v>4.555555555555546E-2</v>
      </c>
    </row>
    <row r="56" spans="1:12" x14ac:dyDescent="0.4">
      <c r="A56" s="328" t="s">
        <v>94</v>
      </c>
      <c r="B56" s="330">
        <v>640</v>
      </c>
      <c r="C56" s="71">
        <v>732</v>
      </c>
      <c r="D56" s="408">
        <v>0.87431693989071035</v>
      </c>
      <c r="E56" s="70">
        <v>-92</v>
      </c>
      <c r="F56" s="330">
        <v>1760</v>
      </c>
      <c r="G56" s="71">
        <v>1200</v>
      </c>
      <c r="H56" s="399">
        <v>1.4666666666666666</v>
      </c>
      <c r="I56" s="70">
        <v>560</v>
      </c>
      <c r="J56" s="399">
        <v>0.36363636363636365</v>
      </c>
      <c r="K56" s="69">
        <v>0.61</v>
      </c>
      <c r="L56" s="68">
        <v>-0.24636363636363634</v>
      </c>
    </row>
    <row r="57" spans="1:12" x14ac:dyDescent="0.4">
      <c r="A57" s="409" t="s">
        <v>93</v>
      </c>
      <c r="B57" s="330">
        <v>714</v>
      </c>
      <c r="C57" s="71">
        <v>418</v>
      </c>
      <c r="D57" s="408">
        <v>1.7081339712918659</v>
      </c>
      <c r="E57" s="90">
        <v>296</v>
      </c>
      <c r="F57" s="330">
        <v>1660</v>
      </c>
      <c r="G57" s="71">
        <v>1200</v>
      </c>
      <c r="H57" s="397">
        <v>1.3833333333333333</v>
      </c>
      <c r="I57" s="70">
        <v>460</v>
      </c>
      <c r="J57" s="399">
        <v>0.43012048192771085</v>
      </c>
      <c r="K57" s="89">
        <v>0.34833333333333333</v>
      </c>
      <c r="L57" s="88">
        <v>8.1787148594377523E-2</v>
      </c>
    </row>
    <row r="58" spans="1:12" x14ac:dyDescent="0.4">
      <c r="A58" s="328" t="s">
        <v>92</v>
      </c>
      <c r="B58" s="330">
        <v>470</v>
      </c>
      <c r="C58" s="71">
        <v>341</v>
      </c>
      <c r="D58" s="408">
        <v>1.3782991202346042</v>
      </c>
      <c r="E58" s="70">
        <v>129</v>
      </c>
      <c r="F58" s="330">
        <v>1760</v>
      </c>
      <c r="G58" s="71">
        <v>1200</v>
      </c>
      <c r="H58" s="399">
        <v>1.4666666666666666</v>
      </c>
      <c r="I58" s="70">
        <v>560</v>
      </c>
      <c r="J58" s="399">
        <v>0.26704545454545453</v>
      </c>
      <c r="K58" s="69">
        <v>0.28416666666666668</v>
      </c>
      <c r="L58" s="68">
        <v>-1.7121212121212148E-2</v>
      </c>
    </row>
    <row r="59" spans="1:12" x14ac:dyDescent="0.4">
      <c r="A59" s="328" t="s">
        <v>91</v>
      </c>
      <c r="B59" s="363">
        <v>416</v>
      </c>
      <c r="C59" s="97">
        <v>599</v>
      </c>
      <c r="D59" s="399">
        <v>0.69449081803005008</v>
      </c>
      <c r="E59" s="90">
        <v>-183</v>
      </c>
      <c r="F59" s="363">
        <v>1080</v>
      </c>
      <c r="G59" s="97">
        <v>1195</v>
      </c>
      <c r="H59" s="397">
        <v>0.90376569037656906</v>
      </c>
      <c r="I59" s="90">
        <v>-115</v>
      </c>
      <c r="J59" s="397">
        <v>0.38518518518518519</v>
      </c>
      <c r="K59" s="89">
        <v>0.50125523012552298</v>
      </c>
      <c r="L59" s="88">
        <v>-0.11607004494033779</v>
      </c>
    </row>
    <row r="60" spans="1:12" x14ac:dyDescent="0.4">
      <c r="A60" s="407" t="s">
        <v>90</v>
      </c>
      <c r="B60" s="330">
        <v>1643</v>
      </c>
      <c r="C60" s="71">
        <v>1556</v>
      </c>
      <c r="D60" s="399">
        <v>1.0559125964010283</v>
      </c>
      <c r="E60" s="70">
        <v>87</v>
      </c>
      <c r="F60" s="330">
        <v>4151</v>
      </c>
      <c r="G60" s="71">
        <v>3931</v>
      </c>
      <c r="H60" s="399">
        <v>1.0559654032052912</v>
      </c>
      <c r="I60" s="70">
        <v>220</v>
      </c>
      <c r="J60" s="399">
        <v>0.39580823897855938</v>
      </c>
      <c r="K60" s="69">
        <v>0.3958280335792419</v>
      </c>
      <c r="L60" s="68">
        <v>-1.9794600682521146E-5</v>
      </c>
    </row>
    <row r="61" spans="1:12" x14ac:dyDescent="0.4">
      <c r="A61" s="364" t="s">
        <v>89</v>
      </c>
      <c r="B61" s="363">
        <v>1890</v>
      </c>
      <c r="C61" s="93"/>
      <c r="D61" s="397" t="e">
        <v>#DIV/0!</v>
      </c>
      <c r="E61" s="90">
        <v>1890</v>
      </c>
      <c r="F61" s="363">
        <v>2700</v>
      </c>
      <c r="G61" s="93"/>
      <c r="H61" s="397" t="e">
        <v>#DIV/0!</v>
      </c>
      <c r="I61" s="90">
        <v>2700</v>
      </c>
      <c r="J61" s="397">
        <v>0.7</v>
      </c>
      <c r="K61" s="89" t="e">
        <v>#DIV/0!</v>
      </c>
      <c r="L61" s="88" t="e">
        <v>#DIV/0!</v>
      </c>
    </row>
    <row r="62" spans="1:12" x14ac:dyDescent="0.4">
      <c r="A62" s="364" t="s">
        <v>88</v>
      </c>
      <c r="B62" s="363">
        <v>1079</v>
      </c>
      <c r="C62" s="97">
        <v>468</v>
      </c>
      <c r="D62" s="397">
        <v>2.3055555555555554</v>
      </c>
      <c r="E62" s="90">
        <v>611</v>
      </c>
      <c r="F62" s="363">
        <v>1670</v>
      </c>
      <c r="G62" s="71">
        <v>1200</v>
      </c>
      <c r="H62" s="397">
        <v>1.3916666666666666</v>
      </c>
      <c r="I62" s="90">
        <v>470</v>
      </c>
      <c r="J62" s="397">
        <v>0.6461077844311377</v>
      </c>
      <c r="K62" s="89">
        <v>0.39</v>
      </c>
      <c r="L62" s="88">
        <v>0.25610778443113769</v>
      </c>
    </row>
    <row r="63" spans="1:12" x14ac:dyDescent="0.4">
      <c r="A63" s="364" t="s">
        <v>87</v>
      </c>
      <c r="B63" s="363">
        <v>1001</v>
      </c>
      <c r="C63" s="93"/>
      <c r="D63" s="397" t="e">
        <v>#DIV/0!</v>
      </c>
      <c r="E63" s="90">
        <v>1001</v>
      </c>
      <c r="F63" s="363">
        <v>1760</v>
      </c>
      <c r="G63" s="91"/>
      <c r="H63" s="397" t="e">
        <v>#DIV/0!</v>
      </c>
      <c r="I63" s="90">
        <v>1760</v>
      </c>
      <c r="J63" s="397">
        <v>0.56874999999999998</v>
      </c>
      <c r="K63" s="89" t="e">
        <v>#DIV/0!</v>
      </c>
      <c r="L63" s="88" t="e">
        <v>#DIV/0!</v>
      </c>
    </row>
    <row r="64" spans="1:12" x14ac:dyDescent="0.4">
      <c r="A64" s="67" t="s">
        <v>86</v>
      </c>
      <c r="B64" s="87"/>
      <c r="C64" s="86"/>
      <c r="D64" s="63" t="e">
        <v>#DIV/0!</v>
      </c>
      <c r="E64" s="64">
        <v>0</v>
      </c>
      <c r="F64" s="87"/>
      <c r="G64" s="86"/>
      <c r="H64" s="63"/>
      <c r="I64" s="64"/>
      <c r="J64" s="63"/>
      <c r="K64" s="63" t="e">
        <v>#DIV/0!</v>
      </c>
      <c r="L64" s="62"/>
    </row>
    <row r="65" spans="1:12" s="61" customFormat="1" x14ac:dyDescent="0.4">
      <c r="A65" s="361" t="s">
        <v>85</v>
      </c>
      <c r="B65" s="359">
        <v>1043</v>
      </c>
      <c r="C65" s="359">
        <v>894</v>
      </c>
      <c r="D65" s="356">
        <v>1.1666666666666667</v>
      </c>
      <c r="E65" s="406">
        <v>149</v>
      </c>
      <c r="F65" s="359">
        <v>2005</v>
      </c>
      <c r="G65" s="359">
        <v>1750</v>
      </c>
      <c r="H65" s="356">
        <v>1.1457142857142857</v>
      </c>
      <c r="I65" s="405">
        <v>255</v>
      </c>
      <c r="J65" s="356">
        <v>0.52019950124688275</v>
      </c>
      <c r="K65" s="356">
        <v>0.5108571428571429</v>
      </c>
      <c r="L65" s="404">
        <v>9.3423583897398466E-3</v>
      </c>
    </row>
    <row r="66" spans="1:12" s="61" customFormat="1" x14ac:dyDescent="0.4">
      <c r="A66" s="383" t="s">
        <v>84</v>
      </c>
      <c r="B66" s="402">
        <v>195</v>
      </c>
      <c r="C66" s="78">
        <v>217</v>
      </c>
      <c r="D66" s="401">
        <v>0.89861751152073732</v>
      </c>
      <c r="E66" s="403">
        <v>-22</v>
      </c>
      <c r="F66" s="402">
        <v>486</v>
      </c>
      <c r="G66" s="78">
        <v>305</v>
      </c>
      <c r="H66" s="401">
        <v>1.5934426229508196</v>
      </c>
      <c r="I66" s="77">
        <v>181</v>
      </c>
      <c r="J66" s="401">
        <v>0.40123456790123457</v>
      </c>
      <c r="K66" s="76">
        <v>0.71147540983606561</v>
      </c>
      <c r="L66" s="75">
        <v>-0.31024084193483104</v>
      </c>
    </row>
    <row r="67" spans="1:12" s="61" customFormat="1" x14ac:dyDescent="0.4">
      <c r="A67" s="74" t="s">
        <v>83</v>
      </c>
      <c r="B67" s="72"/>
      <c r="C67" s="71">
        <v>181</v>
      </c>
      <c r="D67" s="399">
        <v>0</v>
      </c>
      <c r="E67" s="400">
        <v>-181</v>
      </c>
      <c r="F67" s="72"/>
      <c r="G67" s="71">
        <v>540</v>
      </c>
      <c r="H67" s="399">
        <v>0</v>
      </c>
      <c r="I67" s="70">
        <v>-540</v>
      </c>
      <c r="J67" s="399" t="e">
        <v>#DIV/0!</v>
      </c>
      <c r="K67" s="69">
        <v>0.3351851851851852</v>
      </c>
      <c r="L67" s="68" t="e">
        <v>#DIV/0!</v>
      </c>
    </row>
    <row r="68" spans="1:12" s="61" customFormat="1" x14ac:dyDescent="0.4">
      <c r="A68" s="73" t="s">
        <v>82</v>
      </c>
      <c r="B68" s="72"/>
      <c r="C68" s="71">
        <v>153</v>
      </c>
      <c r="D68" s="399">
        <v>0</v>
      </c>
      <c r="E68" s="400">
        <v>-153</v>
      </c>
      <c r="F68" s="72"/>
      <c r="G68" s="71">
        <v>300</v>
      </c>
      <c r="H68" s="399">
        <v>0</v>
      </c>
      <c r="I68" s="70">
        <v>-300</v>
      </c>
      <c r="J68" s="399" t="e">
        <v>#DIV/0!</v>
      </c>
      <c r="K68" s="69">
        <v>0.51</v>
      </c>
      <c r="L68" s="68" t="e">
        <v>#DIV/0!</v>
      </c>
    </row>
    <row r="69" spans="1:12" s="61" customFormat="1" x14ac:dyDescent="0.4">
      <c r="A69" s="364" t="s">
        <v>81</v>
      </c>
      <c r="B69" s="363">
        <v>389</v>
      </c>
      <c r="C69" s="97">
        <v>343</v>
      </c>
      <c r="D69" s="397">
        <v>1.1341107871720117</v>
      </c>
      <c r="E69" s="398">
        <v>46</v>
      </c>
      <c r="F69" s="363">
        <v>609</v>
      </c>
      <c r="G69" s="97">
        <v>605</v>
      </c>
      <c r="H69" s="397">
        <v>1.0066115702479339</v>
      </c>
      <c r="I69" s="90">
        <v>4</v>
      </c>
      <c r="J69" s="397">
        <v>0.63875205254515599</v>
      </c>
      <c r="K69" s="89">
        <v>0.56694214876033056</v>
      </c>
      <c r="L69" s="88">
        <v>7.1809903784825435E-2</v>
      </c>
    </row>
    <row r="70" spans="1:12" s="61" customFormat="1" x14ac:dyDescent="0.4">
      <c r="A70" s="312" t="s">
        <v>230</v>
      </c>
      <c r="B70" s="375">
        <v>459</v>
      </c>
      <c r="C70" s="65"/>
      <c r="D70" s="347" t="e">
        <v>#DIV/0!</v>
      </c>
      <c r="E70" s="348">
        <v>459</v>
      </c>
      <c r="F70" s="375">
        <v>910</v>
      </c>
      <c r="G70" s="65"/>
      <c r="H70" s="347" t="e">
        <v>#DIV/0!</v>
      </c>
      <c r="I70" s="64">
        <v>910</v>
      </c>
      <c r="J70" s="347">
        <v>0.50439560439560438</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77</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B6:B70 IX6:IX70 ST6:ST70 ACP6:ACP70 AML6:AML70 AWH6:AWH70 BGD6:BGD70 BPZ6:BPZ70 BZV6:BZV70 CJR6:CJR70 CTN6:CTN70 DDJ6:DDJ70 DNF6:DNF70 DXB6:DXB70 EGX6:EGX70 EQT6:EQT70 FAP6:FAP70 FKL6:FKL70 FUH6:FUH70 GED6:GED70 GNZ6:GNZ70 GXV6:GXV70 HHR6:HHR70 HRN6:HRN70 IBJ6:IBJ70 ILF6:ILF70 IVB6:IVB70 JEX6:JEX70 JOT6:JOT70 JYP6:JYP70 KIL6:KIL70 KSH6:KSH70 LCD6:LCD70 LLZ6:LLZ70 LVV6:LVV70 MFR6:MFR70 MPN6:MPN70 MZJ6:MZJ70 NJF6:NJF70 NTB6:NTB70 OCX6:OCX70 OMT6:OMT70 OWP6:OWP70 PGL6:PGL70 PQH6:PQH70 QAD6:QAD70 QJZ6:QJZ70 QTV6:QTV70 RDR6:RDR70 RNN6:RNN70 RXJ6:RXJ70 SHF6:SHF70 SRB6:SRB70 TAX6:TAX70 TKT6:TKT70 TUP6:TUP70 UEL6:UEL70 UOH6:UOH70 UYD6:UYD70 VHZ6:VHZ70 VRV6:VRV70 WBR6:WBR70 WLN6:WLN70 WVJ6:WVJ70 B65542:B65606 IX65542:IX65606 ST65542:ST65606 ACP65542:ACP65606 AML65542:AML65606 AWH65542:AWH65606 BGD65542:BGD65606 BPZ65542:BPZ65606 BZV65542:BZV65606 CJR65542:CJR65606 CTN65542:CTN65606 DDJ65542:DDJ65606 DNF65542:DNF65606 DXB65542:DXB65606 EGX65542:EGX65606 EQT65542:EQT65606 FAP65542:FAP65606 FKL65542:FKL65606 FUH65542:FUH65606 GED65542:GED65606 GNZ65542:GNZ65606 GXV65542:GXV65606 HHR65542:HHR65606 HRN65542:HRN65606 IBJ65542:IBJ65606 ILF65542:ILF65606 IVB65542:IVB65606 JEX65542:JEX65606 JOT65542:JOT65606 JYP65542:JYP65606 KIL65542:KIL65606 KSH65542:KSH65606 LCD65542:LCD65606 LLZ65542:LLZ65606 LVV65542:LVV65606 MFR65542:MFR65606 MPN65542:MPN65606 MZJ65542:MZJ65606 NJF65542:NJF65606 NTB65542:NTB65606 OCX65542:OCX65606 OMT65542:OMT65606 OWP65542:OWP65606 PGL65542:PGL65606 PQH65542:PQH65606 QAD65542:QAD65606 QJZ65542:QJZ65606 QTV65542:QTV65606 RDR65542:RDR65606 RNN65542:RNN65606 RXJ65542:RXJ65606 SHF65542:SHF65606 SRB65542:SRB65606 TAX65542:TAX65606 TKT65542:TKT65606 TUP65542:TUP65606 UEL65542:UEL65606 UOH65542:UOH65606 UYD65542:UYD65606 VHZ65542:VHZ65606 VRV65542:VRV65606 WBR65542:WBR65606 WLN65542:WLN65606 WVJ65542:WVJ65606 B131078:B131142 IX131078:IX131142 ST131078:ST131142 ACP131078:ACP131142 AML131078:AML131142 AWH131078:AWH131142 BGD131078:BGD131142 BPZ131078:BPZ131142 BZV131078:BZV131142 CJR131078:CJR131142 CTN131078:CTN131142 DDJ131078:DDJ131142 DNF131078:DNF131142 DXB131078:DXB131142 EGX131078:EGX131142 EQT131078:EQT131142 FAP131078:FAP131142 FKL131078:FKL131142 FUH131078:FUH131142 GED131078:GED131142 GNZ131078:GNZ131142 GXV131078:GXV131142 HHR131078:HHR131142 HRN131078:HRN131142 IBJ131078:IBJ131142 ILF131078:ILF131142 IVB131078:IVB131142 JEX131078:JEX131142 JOT131078:JOT131142 JYP131078:JYP131142 KIL131078:KIL131142 KSH131078:KSH131142 LCD131078:LCD131142 LLZ131078:LLZ131142 LVV131078:LVV131142 MFR131078:MFR131142 MPN131078:MPN131142 MZJ131078:MZJ131142 NJF131078:NJF131142 NTB131078:NTB131142 OCX131078:OCX131142 OMT131078:OMT131142 OWP131078:OWP131142 PGL131078:PGL131142 PQH131078:PQH131142 QAD131078:QAD131142 QJZ131078:QJZ131142 QTV131078:QTV131142 RDR131078:RDR131142 RNN131078:RNN131142 RXJ131078:RXJ131142 SHF131078:SHF131142 SRB131078:SRB131142 TAX131078:TAX131142 TKT131078:TKT131142 TUP131078:TUP131142 UEL131078:UEL131142 UOH131078:UOH131142 UYD131078:UYD131142 VHZ131078:VHZ131142 VRV131078:VRV131142 WBR131078:WBR131142 WLN131078:WLN131142 WVJ131078:WVJ131142 B196614:B196678 IX196614:IX196678 ST196614:ST196678 ACP196614:ACP196678 AML196614:AML196678 AWH196614:AWH196678 BGD196614:BGD196678 BPZ196614:BPZ196678 BZV196614:BZV196678 CJR196614:CJR196678 CTN196614:CTN196678 DDJ196614:DDJ196678 DNF196614:DNF196678 DXB196614:DXB196678 EGX196614:EGX196678 EQT196614:EQT196678 FAP196614:FAP196678 FKL196614:FKL196678 FUH196614:FUH196678 GED196614:GED196678 GNZ196614:GNZ196678 GXV196614:GXV196678 HHR196614:HHR196678 HRN196614:HRN196678 IBJ196614:IBJ196678 ILF196614:ILF196678 IVB196614:IVB196678 JEX196614:JEX196678 JOT196614:JOT196678 JYP196614:JYP196678 KIL196614:KIL196678 KSH196614:KSH196678 LCD196614:LCD196678 LLZ196614:LLZ196678 LVV196614:LVV196678 MFR196614:MFR196678 MPN196614:MPN196678 MZJ196614:MZJ196678 NJF196614:NJF196678 NTB196614:NTB196678 OCX196614:OCX196678 OMT196614:OMT196678 OWP196614:OWP196678 PGL196614:PGL196678 PQH196614:PQH196678 QAD196614:QAD196678 QJZ196614:QJZ196678 QTV196614:QTV196678 RDR196614:RDR196678 RNN196614:RNN196678 RXJ196614:RXJ196678 SHF196614:SHF196678 SRB196614:SRB196678 TAX196614:TAX196678 TKT196614:TKT196678 TUP196614:TUP196678 UEL196614:UEL196678 UOH196614:UOH196678 UYD196614:UYD196678 VHZ196614:VHZ196678 VRV196614:VRV196678 WBR196614:WBR196678 WLN196614:WLN196678 WVJ196614:WVJ196678 B262150:B262214 IX262150:IX262214 ST262150:ST262214 ACP262150:ACP262214 AML262150:AML262214 AWH262150:AWH262214 BGD262150:BGD262214 BPZ262150:BPZ262214 BZV262150:BZV262214 CJR262150:CJR262214 CTN262150:CTN262214 DDJ262150:DDJ262214 DNF262150:DNF262214 DXB262150:DXB262214 EGX262150:EGX262214 EQT262150:EQT262214 FAP262150:FAP262214 FKL262150:FKL262214 FUH262150:FUH262214 GED262150:GED262214 GNZ262150:GNZ262214 GXV262150:GXV262214 HHR262150:HHR262214 HRN262150:HRN262214 IBJ262150:IBJ262214 ILF262150:ILF262214 IVB262150:IVB262214 JEX262150:JEX262214 JOT262150:JOT262214 JYP262150:JYP262214 KIL262150:KIL262214 KSH262150:KSH262214 LCD262150:LCD262214 LLZ262150:LLZ262214 LVV262150:LVV262214 MFR262150:MFR262214 MPN262150:MPN262214 MZJ262150:MZJ262214 NJF262150:NJF262214 NTB262150:NTB262214 OCX262150:OCX262214 OMT262150:OMT262214 OWP262150:OWP262214 PGL262150:PGL262214 PQH262150:PQH262214 QAD262150:QAD262214 QJZ262150:QJZ262214 QTV262150:QTV262214 RDR262150:RDR262214 RNN262150:RNN262214 RXJ262150:RXJ262214 SHF262150:SHF262214 SRB262150:SRB262214 TAX262150:TAX262214 TKT262150:TKT262214 TUP262150:TUP262214 UEL262150:UEL262214 UOH262150:UOH262214 UYD262150:UYD262214 VHZ262150:VHZ262214 VRV262150:VRV262214 WBR262150:WBR262214 WLN262150:WLN262214 WVJ262150:WVJ262214 B327686:B327750 IX327686:IX327750 ST327686:ST327750 ACP327686:ACP327750 AML327686:AML327750 AWH327686:AWH327750 BGD327686:BGD327750 BPZ327686:BPZ327750 BZV327686:BZV327750 CJR327686:CJR327750 CTN327686:CTN327750 DDJ327686:DDJ327750 DNF327686:DNF327750 DXB327686:DXB327750 EGX327686:EGX327750 EQT327686:EQT327750 FAP327686:FAP327750 FKL327686:FKL327750 FUH327686:FUH327750 GED327686:GED327750 GNZ327686:GNZ327750 GXV327686:GXV327750 HHR327686:HHR327750 HRN327686:HRN327750 IBJ327686:IBJ327750 ILF327686:ILF327750 IVB327686:IVB327750 JEX327686:JEX327750 JOT327686:JOT327750 JYP327686:JYP327750 KIL327686:KIL327750 KSH327686:KSH327750 LCD327686:LCD327750 LLZ327686:LLZ327750 LVV327686:LVV327750 MFR327686:MFR327750 MPN327686:MPN327750 MZJ327686:MZJ327750 NJF327686:NJF327750 NTB327686:NTB327750 OCX327686:OCX327750 OMT327686:OMT327750 OWP327686:OWP327750 PGL327686:PGL327750 PQH327686:PQH327750 QAD327686:QAD327750 QJZ327686:QJZ327750 QTV327686:QTV327750 RDR327686:RDR327750 RNN327686:RNN327750 RXJ327686:RXJ327750 SHF327686:SHF327750 SRB327686:SRB327750 TAX327686:TAX327750 TKT327686:TKT327750 TUP327686:TUP327750 UEL327686:UEL327750 UOH327686:UOH327750 UYD327686:UYD327750 VHZ327686:VHZ327750 VRV327686:VRV327750 WBR327686:WBR327750 WLN327686:WLN327750 WVJ327686:WVJ327750 B393222:B393286 IX393222:IX393286 ST393222:ST393286 ACP393222:ACP393286 AML393222:AML393286 AWH393222:AWH393286 BGD393222:BGD393286 BPZ393222:BPZ393286 BZV393222:BZV393286 CJR393222:CJR393286 CTN393222:CTN393286 DDJ393222:DDJ393286 DNF393222:DNF393286 DXB393222:DXB393286 EGX393222:EGX393286 EQT393222:EQT393286 FAP393222:FAP393286 FKL393222:FKL393286 FUH393222:FUH393286 GED393222:GED393286 GNZ393222:GNZ393286 GXV393222:GXV393286 HHR393222:HHR393286 HRN393222:HRN393286 IBJ393222:IBJ393286 ILF393222:ILF393286 IVB393222:IVB393286 JEX393222:JEX393286 JOT393222:JOT393286 JYP393222:JYP393286 KIL393222:KIL393286 KSH393222:KSH393286 LCD393222:LCD393286 LLZ393222:LLZ393286 LVV393222:LVV393286 MFR393222:MFR393286 MPN393222:MPN393286 MZJ393222:MZJ393286 NJF393222:NJF393286 NTB393222:NTB393286 OCX393222:OCX393286 OMT393222:OMT393286 OWP393222:OWP393286 PGL393222:PGL393286 PQH393222:PQH393286 QAD393222:QAD393286 QJZ393222:QJZ393286 QTV393222:QTV393286 RDR393222:RDR393286 RNN393222:RNN393286 RXJ393222:RXJ393286 SHF393222:SHF393286 SRB393222:SRB393286 TAX393222:TAX393286 TKT393222:TKT393286 TUP393222:TUP393286 UEL393222:UEL393286 UOH393222:UOH393286 UYD393222:UYD393286 VHZ393222:VHZ393286 VRV393222:VRV393286 WBR393222:WBR393286 WLN393222:WLN393286 WVJ393222:WVJ393286 B458758:B458822 IX458758:IX458822 ST458758:ST458822 ACP458758:ACP458822 AML458758:AML458822 AWH458758:AWH458822 BGD458758:BGD458822 BPZ458758:BPZ458822 BZV458758:BZV458822 CJR458758:CJR458822 CTN458758:CTN458822 DDJ458758:DDJ458822 DNF458758:DNF458822 DXB458758:DXB458822 EGX458758:EGX458822 EQT458758:EQT458822 FAP458758:FAP458822 FKL458758:FKL458822 FUH458758:FUH458822 GED458758:GED458822 GNZ458758:GNZ458822 GXV458758:GXV458822 HHR458758:HHR458822 HRN458758:HRN458822 IBJ458758:IBJ458822 ILF458758:ILF458822 IVB458758:IVB458822 JEX458758:JEX458822 JOT458758:JOT458822 JYP458758:JYP458822 KIL458758:KIL458822 KSH458758:KSH458822 LCD458758:LCD458822 LLZ458758:LLZ458822 LVV458758:LVV458822 MFR458758:MFR458822 MPN458758:MPN458822 MZJ458758:MZJ458822 NJF458758:NJF458822 NTB458758:NTB458822 OCX458758:OCX458822 OMT458758:OMT458822 OWP458758:OWP458822 PGL458758:PGL458822 PQH458758:PQH458822 QAD458758:QAD458822 QJZ458758:QJZ458822 QTV458758:QTV458822 RDR458758:RDR458822 RNN458758:RNN458822 RXJ458758:RXJ458822 SHF458758:SHF458822 SRB458758:SRB458822 TAX458758:TAX458822 TKT458758:TKT458822 TUP458758:TUP458822 UEL458758:UEL458822 UOH458758:UOH458822 UYD458758:UYD458822 VHZ458758:VHZ458822 VRV458758:VRV458822 WBR458758:WBR458822 WLN458758:WLN458822 WVJ458758:WVJ458822 B524294:B524358 IX524294:IX524358 ST524294:ST524358 ACP524294:ACP524358 AML524294:AML524358 AWH524294:AWH524358 BGD524294:BGD524358 BPZ524294:BPZ524358 BZV524294:BZV524358 CJR524294:CJR524358 CTN524294:CTN524358 DDJ524294:DDJ524358 DNF524294:DNF524358 DXB524294:DXB524358 EGX524294:EGX524358 EQT524294:EQT524358 FAP524294:FAP524358 FKL524294:FKL524358 FUH524294:FUH524358 GED524294:GED524358 GNZ524294:GNZ524358 GXV524294:GXV524358 HHR524294:HHR524358 HRN524294:HRN524358 IBJ524294:IBJ524358 ILF524294:ILF524358 IVB524294:IVB524358 JEX524294:JEX524358 JOT524294:JOT524358 JYP524294:JYP524358 KIL524294:KIL524358 KSH524294:KSH524358 LCD524294:LCD524358 LLZ524294:LLZ524358 LVV524294:LVV524358 MFR524294:MFR524358 MPN524294:MPN524358 MZJ524294:MZJ524358 NJF524294:NJF524358 NTB524294:NTB524358 OCX524294:OCX524358 OMT524294:OMT524358 OWP524294:OWP524358 PGL524294:PGL524358 PQH524294:PQH524358 QAD524294:QAD524358 QJZ524294:QJZ524358 QTV524294:QTV524358 RDR524294:RDR524358 RNN524294:RNN524358 RXJ524294:RXJ524358 SHF524294:SHF524358 SRB524294:SRB524358 TAX524294:TAX524358 TKT524294:TKT524358 TUP524294:TUP524358 UEL524294:UEL524358 UOH524294:UOH524358 UYD524294:UYD524358 VHZ524294:VHZ524358 VRV524294:VRV524358 WBR524294:WBR524358 WLN524294:WLN524358 WVJ524294:WVJ524358 B589830:B589894 IX589830:IX589894 ST589830:ST589894 ACP589830:ACP589894 AML589830:AML589894 AWH589830:AWH589894 BGD589830:BGD589894 BPZ589830:BPZ589894 BZV589830:BZV589894 CJR589830:CJR589894 CTN589830:CTN589894 DDJ589830:DDJ589894 DNF589830:DNF589894 DXB589830:DXB589894 EGX589830:EGX589894 EQT589830:EQT589894 FAP589830:FAP589894 FKL589830:FKL589894 FUH589830:FUH589894 GED589830:GED589894 GNZ589830:GNZ589894 GXV589830:GXV589894 HHR589830:HHR589894 HRN589830:HRN589894 IBJ589830:IBJ589894 ILF589830:ILF589894 IVB589830:IVB589894 JEX589830:JEX589894 JOT589830:JOT589894 JYP589830:JYP589894 KIL589830:KIL589894 KSH589830:KSH589894 LCD589830:LCD589894 LLZ589830:LLZ589894 LVV589830:LVV589894 MFR589830:MFR589894 MPN589830:MPN589894 MZJ589830:MZJ589894 NJF589830:NJF589894 NTB589830:NTB589894 OCX589830:OCX589894 OMT589830:OMT589894 OWP589830:OWP589894 PGL589830:PGL589894 PQH589830:PQH589894 QAD589830:QAD589894 QJZ589830:QJZ589894 QTV589830:QTV589894 RDR589830:RDR589894 RNN589830:RNN589894 RXJ589830:RXJ589894 SHF589830:SHF589894 SRB589830:SRB589894 TAX589830:TAX589894 TKT589830:TKT589894 TUP589830:TUP589894 UEL589830:UEL589894 UOH589830:UOH589894 UYD589830:UYD589894 VHZ589830:VHZ589894 VRV589830:VRV589894 WBR589830:WBR589894 WLN589830:WLN589894 WVJ589830:WVJ589894 B655366:B655430 IX655366:IX655430 ST655366:ST655430 ACP655366:ACP655430 AML655366:AML655430 AWH655366:AWH655430 BGD655366:BGD655430 BPZ655366:BPZ655430 BZV655366:BZV655430 CJR655366:CJR655430 CTN655366:CTN655430 DDJ655366:DDJ655430 DNF655366:DNF655430 DXB655366:DXB655430 EGX655366:EGX655430 EQT655366:EQT655430 FAP655366:FAP655430 FKL655366:FKL655430 FUH655366:FUH655430 GED655366:GED655430 GNZ655366:GNZ655430 GXV655366:GXV655430 HHR655366:HHR655430 HRN655366:HRN655430 IBJ655366:IBJ655430 ILF655366:ILF655430 IVB655366:IVB655430 JEX655366:JEX655430 JOT655366:JOT655430 JYP655366:JYP655430 KIL655366:KIL655430 KSH655366:KSH655430 LCD655366:LCD655430 LLZ655366:LLZ655430 LVV655366:LVV655430 MFR655366:MFR655430 MPN655366:MPN655430 MZJ655366:MZJ655430 NJF655366:NJF655430 NTB655366:NTB655430 OCX655366:OCX655430 OMT655366:OMT655430 OWP655366:OWP655430 PGL655366:PGL655430 PQH655366:PQH655430 QAD655366:QAD655430 QJZ655366:QJZ655430 QTV655366:QTV655430 RDR655366:RDR655430 RNN655366:RNN655430 RXJ655366:RXJ655430 SHF655366:SHF655430 SRB655366:SRB655430 TAX655366:TAX655430 TKT655366:TKT655430 TUP655366:TUP655430 UEL655366:UEL655430 UOH655366:UOH655430 UYD655366:UYD655430 VHZ655366:VHZ655430 VRV655366:VRV655430 WBR655366:WBR655430 WLN655366:WLN655430 WVJ655366:WVJ655430 B720902:B720966 IX720902:IX720966 ST720902:ST720966 ACP720902:ACP720966 AML720902:AML720966 AWH720902:AWH720966 BGD720902:BGD720966 BPZ720902:BPZ720966 BZV720902:BZV720966 CJR720902:CJR720966 CTN720902:CTN720966 DDJ720902:DDJ720966 DNF720902:DNF720966 DXB720902:DXB720966 EGX720902:EGX720966 EQT720902:EQT720966 FAP720902:FAP720966 FKL720902:FKL720966 FUH720902:FUH720966 GED720902:GED720966 GNZ720902:GNZ720966 GXV720902:GXV720966 HHR720902:HHR720966 HRN720902:HRN720966 IBJ720902:IBJ720966 ILF720902:ILF720966 IVB720902:IVB720966 JEX720902:JEX720966 JOT720902:JOT720966 JYP720902:JYP720966 KIL720902:KIL720966 KSH720902:KSH720966 LCD720902:LCD720966 LLZ720902:LLZ720966 LVV720902:LVV720966 MFR720902:MFR720966 MPN720902:MPN720966 MZJ720902:MZJ720966 NJF720902:NJF720966 NTB720902:NTB720966 OCX720902:OCX720966 OMT720902:OMT720966 OWP720902:OWP720966 PGL720902:PGL720966 PQH720902:PQH720966 QAD720902:QAD720966 QJZ720902:QJZ720966 QTV720902:QTV720966 RDR720902:RDR720966 RNN720902:RNN720966 RXJ720902:RXJ720966 SHF720902:SHF720966 SRB720902:SRB720966 TAX720902:TAX720966 TKT720902:TKT720966 TUP720902:TUP720966 UEL720902:UEL720966 UOH720902:UOH720966 UYD720902:UYD720966 VHZ720902:VHZ720966 VRV720902:VRV720966 WBR720902:WBR720966 WLN720902:WLN720966 WVJ720902:WVJ720966 B786438:B786502 IX786438:IX786502 ST786438:ST786502 ACP786438:ACP786502 AML786438:AML786502 AWH786438:AWH786502 BGD786438:BGD786502 BPZ786438:BPZ786502 BZV786438:BZV786502 CJR786438:CJR786502 CTN786438:CTN786502 DDJ786438:DDJ786502 DNF786438:DNF786502 DXB786438:DXB786502 EGX786438:EGX786502 EQT786438:EQT786502 FAP786438:FAP786502 FKL786438:FKL786502 FUH786438:FUH786502 GED786438:GED786502 GNZ786438:GNZ786502 GXV786438:GXV786502 HHR786438:HHR786502 HRN786438:HRN786502 IBJ786438:IBJ786502 ILF786438:ILF786502 IVB786438:IVB786502 JEX786438:JEX786502 JOT786438:JOT786502 JYP786438:JYP786502 KIL786438:KIL786502 KSH786438:KSH786502 LCD786438:LCD786502 LLZ786438:LLZ786502 LVV786438:LVV786502 MFR786438:MFR786502 MPN786438:MPN786502 MZJ786438:MZJ786502 NJF786438:NJF786502 NTB786438:NTB786502 OCX786438:OCX786502 OMT786438:OMT786502 OWP786438:OWP786502 PGL786438:PGL786502 PQH786438:PQH786502 QAD786438:QAD786502 QJZ786438:QJZ786502 QTV786438:QTV786502 RDR786438:RDR786502 RNN786438:RNN786502 RXJ786438:RXJ786502 SHF786438:SHF786502 SRB786438:SRB786502 TAX786438:TAX786502 TKT786438:TKT786502 TUP786438:TUP786502 UEL786438:UEL786502 UOH786438:UOH786502 UYD786438:UYD786502 VHZ786438:VHZ786502 VRV786438:VRV786502 WBR786438:WBR786502 WLN786438:WLN786502 WVJ786438:WVJ786502 B851974:B852038 IX851974:IX852038 ST851974:ST852038 ACP851974:ACP852038 AML851974:AML852038 AWH851974:AWH852038 BGD851974:BGD852038 BPZ851974:BPZ852038 BZV851974:BZV852038 CJR851974:CJR852038 CTN851974:CTN852038 DDJ851974:DDJ852038 DNF851974:DNF852038 DXB851974:DXB852038 EGX851974:EGX852038 EQT851974:EQT852038 FAP851974:FAP852038 FKL851974:FKL852038 FUH851974:FUH852038 GED851974:GED852038 GNZ851974:GNZ852038 GXV851974:GXV852038 HHR851974:HHR852038 HRN851974:HRN852038 IBJ851974:IBJ852038 ILF851974:ILF852038 IVB851974:IVB852038 JEX851974:JEX852038 JOT851974:JOT852038 JYP851974:JYP852038 KIL851974:KIL852038 KSH851974:KSH852038 LCD851974:LCD852038 LLZ851974:LLZ852038 LVV851974:LVV852038 MFR851974:MFR852038 MPN851974:MPN852038 MZJ851974:MZJ852038 NJF851974:NJF852038 NTB851974:NTB852038 OCX851974:OCX852038 OMT851974:OMT852038 OWP851974:OWP852038 PGL851974:PGL852038 PQH851974:PQH852038 QAD851974:QAD852038 QJZ851974:QJZ852038 QTV851974:QTV852038 RDR851974:RDR852038 RNN851974:RNN852038 RXJ851974:RXJ852038 SHF851974:SHF852038 SRB851974:SRB852038 TAX851974:TAX852038 TKT851974:TKT852038 TUP851974:TUP852038 UEL851974:UEL852038 UOH851974:UOH852038 UYD851974:UYD852038 VHZ851974:VHZ852038 VRV851974:VRV852038 WBR851974:WBR852038 WLN851974:WLN852038 WVJ851974:WVJ852038 B917510:B917574 IX917510:IX917574 ST917510:ST917574 ACP917510:ACP917574 AML917510:AML917574 AWH917510:AWH917574 BGD917510:BGD917574 BPZ917510:BPZ917574 BZV917510:BZV917574 CJR917510:CJR917574 CTN917510:CTN917574 DDJ917510:DDJ917574 DNF917510:DNF917574 DXB917510:DXB917574 EGX917510:EGX917574 EQT917510:EQT917574 FAP917510:FAP917574 FKL917510:FKL917574 FUH917510:FUH917574 GED917510:GED917574 GNZ917510:GNZ917574 GXV917510:GXV917574 HHR917510:HHR917574 HRN917510:HRN917574 IBJ917510:IBJ917574 ILF917510:ILF917574 IVB917510:IVB917574 JEX917510:JEX917574 JOT917510:JOT917574 JYP917510:JYP917574 KIL917510:KIL917574 KSH917510:KSH917574 LCD917510:LCD917574 LLZ917510:LLZ917574 LVV917510:LVV917574 MFR917510:MFR917574 MPN917510:MPN917574 MZJ917510:MZJ917574 NJF917510:NJF917574 NTB917510:NTB917574 OCX917510:OCX917574 OMT917510:OMT917574 OWP917510:OWP917574 PGL917510:PGL917574 PQH917510:PQH917574 QAD917510:QAD917574 QJZ917510:QJZ917574 QTV917510:QTV917574 RDR917510:RDR917574 RNN917510:RNN917574 RXJ917510:RXJ917574 SHF917510:SHF917574 SRB917510:SRB917574 TAX917510:TAX917574 TKT917510:TKT917574 TUP917510:TUP917574 UEL917510:UEL917574 UOH917510:UOH917574 UYD917510:UYD917574 VHZ917510:VHZ917574 VRV917510:VRV917574 WBR917510:WBR917574 WLN917510:WLN917574 WVJ917510:WVJ917574 B983046:B983110 IX983046:IX983110 ST983046:ST983110 ACP983046:ACP983110 AML983046:AML983110 AWH983046:AWH983110 BGD983046:BGD983110 BPZ983046:BPZ983110 BZV983046:BZV983110 CJR983046:CJR983110 CTN983046:CTN983110 DDJ983046:DDJ983110 DNF983046:DNF983110 DXB983046:DXB983110 EGX983046:EGX983110 EQT983046:EQT983110 FAP983046:FAP983110 FKL983046:FKL983110 FUH983046:FUH983110 GED983046:GED983110 GNZ983046:GNZ983110 GXV983046:GXV983110 HHR983046:HHR983110 HRN983046:HRN983110 IBJ983046:IBJ983110 ILF983046:ILF983110 IVB983046:IVB983110 JEX983046:JEX983110 JOT983046:JOT983110 JYP983046:JYP983110 KIL983046:KIL983110 KSH983046:KSH983110 LCD983046:LCD983110 LLZ983046:LLZ983110 LVV983046:LVV983110 MFR983046:MFR983110 MPN983046:MPN983110 MZJ983046:MZJ983110 NJF983046:NJF983110 NTB983046:NTB983110 OCX983046:OCX983110 OMT983046:OMT983110 OWP983046:OWP983110 PGL983046:PGL983110 PQH983046:PQH983110 QAD983046:QAD983110 QJZ983046:QJZ983110 QTV983046:QTV983110 RDR983046:RDR983110 RNN983046:RNN983110 RXJ983046:RXJ983110 SHF983046:SHF983110 SRB983046:SRB983110 TAX983046:TAX983110 TKT983046:TKT983110 TUP983046:TUP983110 UEL983046:UEL983110 UOH983046:UOH983110 UYD983046:UYD983110 VHZ983046:VHZ983110 VRV983046:VRV983110 WBR983046:WBR983110 WLN983046:WLN983110 WVJ983046:WVJ983110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D6:F70 IZ6:JB70 SV6:SX70 ACR6:ACT70 AMN6:AMP70 AWJ6:AWL70 BGF6:BGH70 BQB6:BQD70 BZX6:BZZ70 CJT6:CJV70 CTP6:CTR70 DDL6:DDN70 DNH6:DNJ70 DXD6:DXF70 EGZ6:EHB70 EQV6:EQX70 FAR6:FAT70 FKN6:FKP70 FUJ6:FUL70 GEF6:GEH70 GOB6:GOD70 GXX6:GXZ70 HHT6:HHV70 HRP6:HRR70 IBL6:IBN70 ILH6:ILJ70 IVD6:IVF70 JEZ6:JFB70 JOV6:JOX70 JYR6:JYT70 KIN6:KIP70 KSJ6:KSL70 LCF6:LCH70 LMB6:LMD70 LVX6:LVZ70 MFT6:MFV70 MPP6:MPR70 MZL6:MZN70 NJH6:NJJ70 NTD6:NTF70 OCZ6:ODB70 OMV6:OMX70 OWR6:OWT70 PGN6:PGP70 PQJ6:PQL70 QAF6:QAH70 QKB6:QKD70 QTX6:QTZ70 RDT6:RDV70 RNP6:RNR70 RXL6:RXN70 SHH6:SHJ70 SRD6:SRF70 TAZ6:TBB70 TKV6:TKX70 TUR6:TUT70 UEN6:UEP70 UOJ6:UOL70 UYF6:UYH70 VIB6:VID70 VRX6:VRZ70 WBT6:WBV70 WLP6:WLR70 WVL6:WVN70 D65542:F65606 IZ65542:JB65606 SV65542:SX65606 ACR65542:ACT65606 AMN65542:AMP65606 AWJ65542:AWL65606 BGF65542:BGH65606 BQB65542:BQD65606 BZX65542:BZZ65606 CJT65542:CJV65606 CTP65542:CTR65606 DDL65542:DDN65606 DNH65542:DNJ65606 DXD65542:DXF65606 EGZ65542:EHB65606 EQV65542:EQX65606 FAR65542:FAT65606 FKN65542:FKP65606 FUJ65542:FUL65606 GEF65542:GEH65606 GOB65542:GOD65606 GXX65542:GXZ65606 HHT65542:HHV65606 HRP65542:HRR65606 IBL65542:IBN65606 ILH65542:ILJ65606 IVD65542:IVF65606 JEZ65542:JFB65606 JOV65542:JOX65606 JYR65542:JYT65606 KIN65542:KIP65606 KSJ65542:KSL65606 LCF65542:LCH65606 LMB65542:LMD65606 LVX65542:LVZ65606 MFT65542:MFV65606 MPP65542:MPR65606 MZL65542:MZN65606 NJH65542:NJJ65606 NTD65542:NTF65606 OCZ65542:ODB65606 OMV65542:OMX65606 OWR65542:OWT65606 PGN65542:PGP65606 PQJ65542:PQL65606 QAF65542:QAH65606 QKB65542:QKD65606 QTX65542:QTZ65606 RDT65542:RDV65606 RNP65542:RNR65606 RXL65542:RXN65606 SHH65542:SHJ65606 SRD65542:SRF65606 TAZ65542:TBB65606 TKV65542:TKX65606 TUR65542:TUT65606 UEN65542:UEP65606 UOJ65542:UOL65606 UYF65542:UYH65606 VIB65542:VID65606 VRX65542:VRZ65606 WBT65542:WBV65606 WLP65542:WLR65606 WVL65542:WVN65606 D131078:F131142 IZ131078:JB131142 SV131078:SX131142 ACR131078:ACT131142 AMN131078:AMP131142 AWJ131078:AWL131142 BGF131078:BGH131142 BQB131078:BQD131142 BZX131078:BZZ131142 CJT131078:CJV131142 CTP131078:CTR131142 DDL131078:DDN131142 DNH131078:DNJ131142 DXD131078:DXF131142 EGZ131078:EHB131142 EQV131078:EQX131142 FAR131078:FAT131142 FKN131078:FKP131142 FUJ131078:FUL131142 GEF131078:GEH131142 GOB131078:GOD131142 GXX131078:GXZ131142 HHT131078:HHV131142 HRP131078:HRR131142 IBL131078:IBN131142 ILH131078:ILJ131142 IVD131078:IVF131142 JEZ131078:JFB131142 JOV131078:JOX131142 JYR131078:JYT131142 KIN131078:KIP131142 KSJ131078:KSL131142 LCF131078:LCH131142 LMB131078:LMD131142 LVX131078:LVZ131142 MFT131078:MFV131142 MPP131078:MPR131142 MZL131078:MZN131142 NJH131078:NJJ131142 NTD131078:NTF131142 OCZ131078:ODB131142 OMV131078:OMX131142 OWR131078:OWT131142 PGN131078:PGP131142 PQJ131078:PQL131142 QAF131078:QAH131142 QKB131078:QKD131142 QTX131078:QTZ131142 RDT131078:RDV131142 RNP131078:RNR131142 RXL131078:RXN131142 SHH131078:SHJ131142 SRD131078:SRF131142 TAZ131078:TBB131142 TKV131078:TKX131142 TUR131078:TUT131142 UEN131078:UEP131142 UOJ131078:UOL131142 UYF131078:UYH131142 VIB131078:VID131142 VRX131078:VRZ131142 WBT131078:WBV131142 WLP131078:WLR131142 WVL131078:WVN131142 D196614:F196678 IZ196614:JB196678 SV196614:SX196678 ACR196614:ACT196678 AMN196614:AMP196678 AWJ196614:AWL196678 BGF196614:BGH196678 BQB196614:BQD196678 BZX196614:BZZ196678 CJT196614:CJV196678 CTP196614:CTR196678 DDL196614:DDN196678 DNH196614:DNJ196678 DXD196614:DXF196678 EGZ196614:EHB196678 EQV196614:EQX196678 FAR196614:FAT196678 FKN196614:FKP196678 FUJ196614:FUL196678 GEF196614:GEH196678 GOB196614:GOD196678 GXX196614:GXZ196678 HHT196614:HHV196678 HRP196614:HRR196678 IBL196614:IBN196678 ILH196614:ILJ196678 IVD196614:IVF196678 JEZ196614:JFB196678 JOV196614:JOX196678 JYR196614:JYT196678 KIN196614:KIP196678 KSJ196614:KSL196678 LCF196614:LCH196678 LMB196614:LMD196678 LVX196614:LVZ196678 MFT196614:MFV196678 MPP196614:MPR196678 MZL196614:MZN196678 NJH196614:NJJ196678 NTD196614:NTF196678 OCZ196614:ODB196678 OMV196614:OMX196678 OWR196614:OWT196678 PGN196614:PGP196678 PQJ196614:PQL196678 QAF196614:QAH196678 QKB196614:QKD196678 QTX196614:QTZ196678 RDT196614:RDV196678 RNP196614:RNR196678 RXL196614:RXN196678 SHH196614:SHJ196678 SRD196614:SRF196678 TAZ196614:TBB196678 TKV196614:TKX196678 TUR196614:TUT196678 UEN196614:UEP196678 UOJ196614:UOL196678 UYF196614:UYH196678 VIB196614:VID196678 VRX196614:VRZ196678 WBT196614:WBV196678 WLP196614:WLR196678 WVL196614:WVN196678 D262150:F262214 IZ262150:JB262214 SV262150:SX262214 ACR262150:ACT262214 AMN262150:AMP262214 AWJ262150:AWL262214 BGF262150:BGH262214 BQB262150:BQD262214 BZX262150:BZZ262214 CJT262150:CJV262214 CTP262150:CTR262214 DDL262150:DDN262214 DNH262150:DNJ262214 DXD262150:DXF262214 EGZ262150:EHB262214 EQV262150:EQX262214 FAR262150:FAT262214 FKN262150:FKP262214 FUJ262150:FUL262214 GEF262150:GEH262214 GOB262150:GOD262214 GXX262150:GXZ262214 HHT262150:HHV262214 HRP262150:HRR262214 IBL262150:IBN262214 ILH262150:ILJ262214 IVD262150:IVF262214 JEZ262150:JFB262214 JOV262150:JOX262214 JYR262150:JYT262214 KIN262150:KIP262214 KSJ262150:KSL262214 LCF262150:LCH262214 LMB262150:LMD262214 LVX262150:LVZ262214 MFT262150:MFV262214 MPP262150:MPR262214 MZL262150:MZN262214 NJH262150:NJJ262214 NTD262150:NTF262214 OCZ262150:ODB262214 OMV262150:OMX262214 OWR262150:OWT262214 PGN262150:PGP262214 PQJ262150:PQL262214 QAF262150:QAH262214 QKB262150:QKD262214 QTX262150:QTZ262214 RDT262150:RDV262214 RNP262150:RNR262214 RXL262150:RXN262214 SHH262150:SHJ262214 SRD262150:SRF262214 TAZ262150:TBB262214 TKV262150:TKX262214 TUR262150:TUT262214 UEN262150:UEP262214 UOJ262150:UOL262214 UYF262150:UYH262214 VIB262150:VID262214 VRX262150:VRZ262214 WBT262150:WBV262214 WLP262150:WLR262214 WVL262150:WVN262214 D327686:F327750 IZ327686:JB327750 SV327686:SX327750 ACR327686:ACT327750 AMN327686:AMP327750 AWJ327686:AWL327750 BGF327686:BGH327750 BQB327686:BQD327750 BZX327686:BZZ327750 CJT327686:CJV327750 CTP327686:CTR327750 DDL327686:DDN327750 DNH327686:DNJ327750 DXD327686:DXF327750 EGZ327686:EHB327750 EQV327686:EQX327750 FAR327686:FAT327750 FKN327686:FKP327750 FUJ327686:FUL327750 GEF327686:GEH327750 GOB327686:GOD327750 GXX327686:GXZ327750 HHT327686:HHV327750 HRP327686:HRR327750 IBL327686:IBN327750 ILH327686:ILJ327750 IVD327686:IVF327750 JEZ327686:JFB327750 JOV327686:JOX327750 JYR327686:JYT327750 KIN327686:KIP327750 KSJ327686:KSL327750 LCF327686:LCH327750 LMB327686:LMD327750 LVX327686:LVZ327750 MFT327686:MFV327750 MPP327686:MPR327750 MZL327686:MZN327750 NJH327686:NJJ327750 NTD327686:NTF327750 OCZ327686:ODB327750 OMV327686:OMX327750 OWR327686:OWT327750 PGN327686:PGP327750 PQJ327686:PQL327750 QAF327686:QAH327750 QKB327686:QKD327750 QTX327686:QTZ327750 RDT327686:RDV327750 RNP327686:RNR327750 RXL327686:RXN327750 SHH327686:SHJ327750 SRD327686:SRF327750 TAZ327686:TBB327750 TKV327686:TKX327750 TUR327686:TUT327750 UEN327686:UEP327750 UOJ327686:UOL327750 UYF327686:UYH327750 VIB327686:VID327750 VRX327686:VRZ327750 WBT327686:WBV327750 WLP327686:WLR327750 WVL327686:WVN327750 D393222:F393286 IZ393222:JB393286 SV393222:SX393286 ACR393222:ACT393286 AMN393222:AMP393286 AWJ393222:AWL393286 BGF393222:BGH393286 BQB393222:BQD393286 BZX393222:BZZ393286 CJT393222:CJV393286 CTP393222:CTR393286 DDL393222:DDN393286 DNH393222:DNJ393286 DXD393222:DXF393286 EGZ393222:EHB393286 EQV393222:EQX393286 FAR393222:FAT393286 FKN393222:FKP393286 FUJ393222:FUL393286 GEF393222:GEH393286 GOB393222:GOD393286 GXX393222:GXZ393286 HHT393222:HHV393286 HRP393222:HRR393286 IBL393222:IBN393286 ILH393222:ILJ393286 IVD393222:IVF393286 JEZ393222:JFB393286 JOV393222:JOX393286 JYR393222:JYT393286 KIN393222:KIP393286 KSJ393222:KSL393286 LCF393222:LCH393286 LMB393222:LMD393286 LVX393222:LVZ393286 MFT393222:MFV393286 MPP393222:MPR393286 MZL393222:MZN393286 NJH393222:NJJ393286 NTD393222:NTF393286 OCZ393222:ODB393286 OMV393222:OMX393286 OWR393222:OWT393286 PGN393222:PGP393286 PQJ393222:PQL393286 QAF393222:QAH393286 QKB393222:QKD393286 QTX393222:QTZ393286 RDT393222:RDV393286 RNP393222:RNR393286 RXL393222:RXN393286 SHH393222:SHJ393286 SRD393222:SRF393286 TAZ393222:TBB393286 TKV393222:TKX393286 TUR393222:TUT393286 UEN393222:UEP393286 UOJ393222:UOL393286 UYF393222:UYH393286 VIB393222:VID393286 VRX393222:VRZ393286 WBT393222:WBV393286 WLP393222:WLR393286 WVL393222:WVN393286 D458758:F458822 IZ458758:JB458822 SV458758:SX458822 ACR458758:ACT458822 AMN458758:AMP458822 AWJ458758:AWL458822 BGF458758:BGH458822 BQB458758:BQD458822 BZX458758:BZZ458822 CJT458758:CJV458822 CTP458758:CTR458822 DDL458758:DDN458822 DNH458758:DNJ458822 DXD458758:DXF458822 EGZ458758:EHB458822 EQV458758:EQX458822 FAR458758:FAT458822 FKN458758:FKP458822 FUJ458758:FUL458822 GEF458758:GEH458822 GOB458758:GOD458822 GXX458758:GXZ458822 HHT458758:HHV458822 HRP458758:HRR458822 IBL458758:IBN458822 ILH458758:ILJ458822 IVD458758:IVF458822 JEZ458758:JFB458822 JOV458758:JOX458822 JYR458758:JYT458822 KIN458758:KIP458822 KSJ458758:KSL458822 LCF458758:LCH458822 LMB458758:LMD458822 LVX458758:LVZ458822 MFT458758:MFV458822 MPP458758:MPR458822 MZL458758:MZN458822 NJH458758:NJJ458822 NTD458758:NTF458822 OCZ458758:ODB458822 OMV458758:OMX458822 OWR458758:OWT458822 PGN458758:PGP458822 PQJ458758:PQL458822 QAF458758:QAH458822 QKB458758:QKD458822 QTX458758:QTZ458822 RDT458758:RDV458822 RNP458758:RNR458822 RXL458758:RXN458822 SHH458758:SHJ458822 SRD458758:SRF458822 TAZ458758:TBB458822 TKV458758:TKX458822 TUR458758:TUT458822 UEN458758:UEP458822 UOJ458758:UOL458822 UYF458758:UYH458822 VIB458758:VID458822 VRX458758:VRZ458822 WBT458758:WBV458822 WLP458758:WLR458822 WVL458758:WVN458822 D524294:F524358 IZ524294:JB524358 SV524294:SX524358 ACR524294:ACT524358 AMN524294:AMP524358 AWJ524294:AWL524358 BGF524294:BGH524358 BQB524294:BQD524358 BZX524294:BZZ524358 CJT524294:CJV524358 CTP524294:CTR524358 DDL524294:DDN524358 DNH524294:DNJ524358 DXD524294:DXF524358 EGZ524294:EHB524358 EQV524294:EQX524358 FAR524294:FAT524358 FKN524294:FKP524358 FUJ524294:FUL524358 GEF524294:GEH524358 GOB524294:GOD524358 GXX524294:GXZ524358 HHT524294:HHV524358 HRP524294:HRR524358 IBL524294:IBN524358 ILH524294:ILJ524358 IVD524294:IVF524358 JEZ524294:JFB524358 JOV524294:JOX524358 JYR524294:JYT524358 KIN524294:KIP524358 KSJ524294:KSL524358 LCF524294:LCH524358 LMB524294:LMD524358 LVX524294:LVZ524358 MFT524294:MFV524358 MPP524294:MPR524358 MZL524294:MZN524358 NJH524294:NJJ524358 NTD524294:NTF524358 OCZ524294:ODB524358 OMV524294:OMX524358 OWR524294:OWT524358 PGN524294:PGP524358 PQJ524294:PQL524358 QAF524294:QAH524358 QKB524294:QKD524358 QTX524294:QTZ524358 RDT524294:RDV524358 RNP524294:RNR524358 RXL524294:RXN524358 SHH524294:SHJ524358 SRD524294:SRF524358 TAZ524294:TBB524358 TKV524294:TKX524358 TUR524294:TUT524358 UEN524294:UEP524358 UOJ524294:UOL524358 UYF524294:UYH524358 VIB524294:VID524358 VRX524294:VRZ524358 WBT524294:WBV524358 WLP524294:WLR524358 WVL524294:WVN524358 D589830:F589894 IZ589830:JB589894 SV589830:SX589894 ACR589830:ACT589894 AMN589830:AMP589894 AWJ589830:AWL589894 BGF589830:BGH589894 BQB589830:BQD589894 BZX589830:BZZ589894 CJT589830:CJV589894 CTP589830:CTR589894 DDL589830:DDN589894 DNH589830:DNJ589894 DXD589830:DXF589894 EGZ589830:EHB589894 EQV589830:EQX589894 FAR589830:FAT589894 FKN589830:FKP589894 FUJ589830:FUL589894 GEF589830:GEH589894 GOB589830:GOD589894 GXX589830:GXZ589894 HHT589830:HHV589894 HRP589830:HRR589894 IBL589830:IBN589894 ILH589830:ILJ589894 IVD589830:IVF589894 JEZ589830:JFB589894 JOV589830:JOX589894 JYR589830:JYT589894 KIN589830:KIP589894 KSJ589830:KSL589894 LCF589830:LCH589894 LMB589830:LMD589894 LVX589830:LVZ589894 MFT589830:MFV589894 MPP589830:MPR589894 MZL589830:MZN589894 NJH589830:NJJ589894 NTD589830:NTF589894 OCZ589830:ODB589894 OMV589830:OMX589894 OWR589830:OWT589894 PGN589830:PGP589894 PQJ589830:PQL589894 QAF589830:QAH589894 QKB589830:QKD589894 QTX589830:QTZ589894 RDT589830:RDV589894 RNP589830:RNR589894 RXL589830:RXN589894 SHH589830:SHJ589894 SRD589830:SRF589894 TAZ589830:TBB589894 TKV589830:TKX589894 TUR589830:TUT589894 UEN589830:UEP589894 UOJ589830:UOL589894 UYF589830:UYH589894 VIB589830:VID589894 VRX589830:VRZ589894 WBT589830:WBV589894 WLP589830:WLR589894 WVL589830:WVN589894 D655366:F655430 IZ655366:JB655430 SV655366:SX655430 ACR655366:ACT655430 AMN655366:AMP655430 AWJ655366:AWL655430 BGF655366:BGH655430 BQB655366:BQD655430 BZX655366:BZZ655430 CJT655366:CJV655430 CTP655366:CTR655430 DDL655366:DDN655430 DNH655366:DNJ655430 DXD655366:DXF655430 EGZ655366:EHB655430 EQV655366:EQX655430 FAR655366:FAT655430 FKN655366:FKP655430 FUJ655366:FUL655430 GEF655366:GEH655430 GOB655366:GOD655430 GXX655366:GXZ655430 HHT655366:HHV655430 HRP655366:HRR655430 IBL655366:IBN655430 ILH655366:ILJ655430 IVD655366:IVF655430 JEZ655366:JFB655430 JOV655366:JOX655430 JYR655366:JYT655430 KIN655366:KIP655430 KSJ655366:KSL655430 LCF655366:LCH655430 LMB655366:LMD655430 LVX655366:LVZ655430 MFT655366:MFV655430 MPP655366:MPR655430 MZL655366:MZN655430 NJH655366:NJJ655430 NTD655366:NTF655430 OCZ655366:ODB655430 OMV655366:OMX655430 OWR655366:OWT655430 PGN655366:PGP655430 PQJ655366:PQL655430 QAF655366:QAH655430 QKB655366:QKD655430 QTX655366:QTZ655430 RDT655366:RDV655430 RNP655366:RNR655430 RXL655366:RXN655430 SHH655366:SHJ655430 SRD655366:SRF655430 TAZ655366:TBB655430 TKV655366:TKX655430 TUR655366:TUT655430 UEN655366:UEP655430 UOJ655366:UOL655430 UYF655366:UYH655430 VIB655366:VID655430 VRX655366:VRZ655430 WBT655366:WBV655430 WLP655366:WLR655430 WVL655366:WVN655430 D720902:F720966 IZ720902:JB720966 SV720902:SX720966 ACR720902:ACT720966 AMN720902:AMP720966 AWJ720902:AWL720966 BGF720902:BGH720966 BQB720902:BQD720966 BZX720902:BZZ720966 CJT720902:CJV720966 CTP720902:CTR720966 DDL720902:DDN720966 DNH720902:DNJ720966 DXD720902:DXF720966 EGZ720902:EHB720966 EQV720902:EQX720966 FAR720902:FAT720966 FKN720902:FKP720966 FUJ720902:FUL720966 GEF720902:GEH720966 GOB720902:GOD720966 GXX720902:GXZ720966 HHT720902:HHV720966 HRP720902:HRR720966 IBL720902:IBN720966 ILH720902:ILJ720966 IVD720902:IVF720966 JEZ720902:JFB720966 JOV720902:JOX720966 JYR720902:JYT720966 KIN720902:KIP720966 KSJ720902:KSL720966 LCF720902:LCH720966 LMB720902:LMD720966 LVX720902:LVZ720966 MFT720902:MFV720966 MPP720902:MPR720966 MZL720902:MZN720966 NJH720902:NJJ720966 NTD720902:NTF720966 OCZ720902:ODB720966 OMV720902:OMX720966 OWR720902:OWT720966 PGN720902:PGP720966 PQJ720902:PQL720966 QAF720902:QAH720966 QKB720902:QKD720966 QTX720902:QTZ720966 RDT720902:RDV720966 RNP720902:RNR720966 RXL720902:RXN720966 SHH720902:SHJ720966 SRD720902:SRF720966 TAZ720902:TBB720966 TKV720902:TKX720966 TUR720902:TUT720966 UEN720902:UEP720966 UOJ720902:UOL720966 UYF720902:UYH720966 VIB720902:VID720966 VRX720902:VRZ720966 WBT720902:WBV720966 WLP720902:WLR720966 WVL720902:WVN720966 D786438:F786502 IZ786438:JB786502 SV786438:SX786502 ACR786438:ACT786502 AMN786438:AMP786502 AWJ786438:AWL786502 BGF786438:BGH786502 BQB786438:BQD786502 BZX786438:BZZ786502 CJT786438:CJV786502 CTP786438:CTR786502 DDL786438:DDN786502 DNH786438:DNJ786502 DXD786438:DXF786502 EGZ786438:EHB786502 EQV786438:EQX786502 FAR786438:FAT786502 FKN786438:FKP786502 FUJ786438:FUL786502 GEF786438:GEH786502 GOB786438:GOD786502 GXX786438:GXZ786502 HHT786438:HHV786502 HRP786438:HRR786502 IBL786438:IBN786502 ILH786438:ILJ786502 IVD786438:IVF786502 JEZ786438:JFB786502 JOV786438:JOX786502 JYR786438:JYT786502 KIN786438:KIP786502 KSJ786438:KSL786502 LCF786438:LCH786502 LMB786438:LMD786502 LVX786438:LVZ786502 MFT786438:MFV786502 MPP786438:MPR786502 MZL786438:MZN786502 NJH786438:NJJ786502 NTD786438:NTF786502 OCZ786438:ODB786502 OMV786438:OMX786502 OWR786438:OWT786502 PGN786438:PGP786502 PQJ786438:PQL786502 QAF786438:QAH786502 QKB786438:QKD786502 QTX786438:QTZ786502 RDT786438:RDV786502 RNP786438:RNR786502 RXL786438:RXN786502 SHH786438:SHJ786502 SRD786438:SRF786502 TAZ786438:TBB786502 TKV786438:TKX786502 TUR786438:TUT786502 UEN786438:UEP786502 UOJ786438:UOL786502 UYF786438:UYH786502 VIB786438:VID786502 VRX786438:VRZ786502 WBT786438:WBV786502 WLP786438:WLR786502 WVL786438:WVN786502 D851974:F852038 IZ851974:JB852038 SV851974:SX852038 ACR851974:ACT852038 AMN851974:AMP852038 AWJ851974:AWL852038 BGF851974:BGH852038 BQB851974:BQD852038 BZX851974:BZZ852038 CJT851974:CJV852038 CTP851974:CTR852038 DDL851974:DDN852038 DNH851974:DNJ852038 DXD851974:DXF852038 EGZ851974:EHB852038 EQV851974:EQX852038 FAR851974:FAT852038 FKN851974:FKP852038 FUJ851974:FUL852038 GEF851974:GEH852038 GOB851974:GOD852038 GXX851974:GXZ852038 HHT851974:HHV852038 HRP851974:HRR852038 IBL851974:IBN852038 ILH851974:ILJ852038 IVD851974:IVF852038 JEZ851974:JFB852038 JOV851974:JOX852038 JYR851974:JYT852038 KIN851974:KIP852038 KSJ851974:KSL852038 LCF851974:LCH852038 LMB851974:LMD852038 LVX851974:LVZ852038 MFT851974:MFV852038 MPP851974:MPR852038 MZL851974:MZN852038 NJH851974:NJJ852038 NTD851974:NTF852038 OCZ851974:ODB852038 OMV851974:OMX852038 OWR851974:OWT852038 PGN851974:PGP852038 PQJ851974:PQL852038 QAF851974:QAH852038 QKB851974:QKD852038 QTX851974:QTZ852038 RDT851974:RDV852038 RNP851974:RNR852038 RXL851974:RXN852038 SHH851974:SHJ852038 SRD851974:SRF852038 TAZ851974:TBB852038 TKV851974:TKX852038 TUR851974:TUT852038 UEN851974:UEP852038 UOJ851974:UOL852038 UYF851974:UYH852038 VIB851974:VID852038 VRX851974:VRZ852038 WBT851974:WBV852038 WLP851974:WLR852038 WVL851974:WVN852038 D917510:F917574 IZ917510:JB917574 SV917510:SX917574 ACR917510:ACT917574 AMN917510:AMP917574 AWJ917510:AWL917574 BGF917510:BGH917574 BQB917510:BQD917574 BZX917510:BZZ917574 CJT917510:CJV917574 CTP917510:CTR917574 DDL917510:DDN917574 DNH917510:DNJ917574 DXD917510:DXF917574 EGZ917510:EHB917574 EQV917510:EQX917574 FAR917510:FAT917574 FKN917510:FKP917574 FUJ917510:FUL917574 GEF917510:GEH917574 GOB917510:GOD917574 GXX917510:GXZ917574 HHT917510:HHV917574 HRP917510:HRR917574 IBL917510:IBN917574 ILH917510:ILJ917574 IVD917510:IVF917574 JEZ917510:JFB917574 JOV917510:JOX917574 JYR917510:JYT917574 KIN917510:KIP917574 KSJ917510:KSL917574 LCF917510:LCH917574 LMB917510:LMD917574 LVX917510:LVZ917574 MFT917510:MFV917574 MPP917510:MPR917574 MZL917510:MZN917574 NJH917510:NJJ917574 NTD917510:NTF917574 OCZ917510:ODB917574 OMV917510:OMX917574 OWR917510:OWT917574 PGN917510:PGP917574 PQJ917510:PQL917574 QAF917510:QAH917574 QKB917510:QKD917574 QTX917510:QTZ917574 RDT917510:RDV917574 RNP917510:RNR917574 RXL917510:RXN917574 SHH917510:SHJ917574 SRD917510:SRF917574 TAZ917510:TBB917574 TKV917510:TKX917574 TUR917510:TUT917574 UEN917510:UEP917574 UOJ917510:UOL917574 UYF917510:UYH917574 VIB917510:VID917574 VRX917510:VRZ917574 WBT917510:WBV917574 WLP917510:WLR917574 WVL917510:WVN917574 D983046:F983110 IZ983046:JB983110 SV983046:SX983110 ACR983046:ACT983110 AMN983046:AMP983110 AWJ983046:AWL983110 BGF983046:BGH983110 BQB983046:BQD983110 BZX983046:BZZ983110 CJT983046:CJV983110 CTP983046:CTR983110 DDL983046:DDN983110 DNH983046:DNJ983110 DXD983046:DXF983110 EGZ983046:EHB983110 EQV983046:EQX983110 FAR983046:FAT983110 FKN983046:FKP983110 FUJ983046:FUL983110 GEF983046:GEH983110 GOB983046:GOD983110 GXX983046:GXZ983110 HHT983046:HHV983110 HRP983046:HRR983110 IBL983046:IBN983110 ILH983046:ILJ983110 IVD983046:IVF983110 JEZ983046:JFB983110 JOV983046:JOX983110 JYR983046:JYT983110 KIN983046:KIP983110 KSJ983046:KSL983110 LCF983046:LCH983110 LMB983046:LMD983110 LVX983046:LVZ983110 MFT983046:MFV983110 MPP983046:MPR983110 MZL983046:MZN983110 NJH983046:NJJ983110 NTD983046:NTF983110 OCZ983046:ODB983110 OMV983046:OMX983110 OWR983046:OWT983110 PGN983046:PGP983110 PQJ983046:PQL983110 QAF983046:QAH983110 QKB983046:QKD983110 QTX983046:QTZ983110 RDT983046:RDV983110 RNP983046:RNR983110 RXL983046:RXN983110 SHH983046:SHJ983110 SRD983046:SRF983110 TAZ983046:TBB983110 TKV983046:TKX983110 TUR983046:TUT983110 UEN983046:UEP983110 UOJ983046:UOL983110 UYF983046:UYH983110 VIB983046:VID983110 VRX983046:VRZ983110 WBT983046:WBV983110 WLP983046:WLR983110 WVL983046:WVN983110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H6:L70 JD6:JH70 SZ6:TD70 ACV6:ACZ70 AMR6:AMV70 AWN6:AWR70 BGJ6:BGN70 BQF6:BQJ70 CAB6:CAF70 CJX6:CKB70 CTT6:CTX70 DDP6:DDT70 DNL6:DNP70 DXH6:DXL70 EHD6:EHH70 EQZ6:ERD70 FAV6:FAZ70 FKR6:FKV70 FUN6:FUR70 GEJ6:GEN70 GOF6:GOJ70 GYB6:GYF70 HHX6:HIB70 HRT6:HRX70 IBP6:IBT70 ILL6:ILP70 IVH6:IVL70 JFD6:JFH70 JOZ6:JPD70 JYV6:JYZ70 KIR6:KIV70 KSN6:KSR70 LCJ6:LCN70 LMF6:LMJ70 LWB6:LWF70 MFX6:MGB70 MPT6:MPX70 MZP6:MZT70 NJL6:NJP70 NTH6:NTL70 ODD6:ODH70 OMZ6:OND70 OWV6:OWZ70 PGR6:PGV70 PQN6:PQR70 QAJ6:QAN70 QKF6:QKJ70 QUB6:QUF70 RDX6:REB70 RNT6:RNX70 RXP6:RXT70 SHL6:SHP70 SRH6:SRL70 TBD6:TBH70 TKZ6:TLD70 TUV6:TUZ70 UER6:UEV70 UON6:UOR70 UYJ6:UYN70 VIF6:VIJ70 VSB6:VSF70 WBX6:WCB70 WLT6:WLX70 WVP6:WVT70 H65542:L65606 JD65542:JH65606 SZ65542:TD65606 ACV65542:ACZ65606 AMR65542:AMV65606 AWN65542:AWR65606 BGJ65542:BGN65606 BQF65542:BQJ65606 CAB65542:CAF65606 CJX65542:CKB65606 CTT65542:CTX65606 DDP65542:DDT65606 DNL65542:DNP65606 DXH65542:DXL65606 EHD65542:EHH65606 EQZ65542:ERD65606 FAV65542:FAZ65606 FKR65542:FKV65606 FUN65542:FUR65606 GEJ65542:GEN65606 GOF65542:GOJ65606 GYB65542:GYF65606 HHX65542:HIB65606 HRT65542:HRX65606 IBP65542:IBT65606 ILL65542:ILP65606 IVH65542:IVL65606 JFD65542:JFH65606 JOZ65542:JPD65606 JYV65542:JYZ65606 KIR65542:KIV65606 KSN65542:KSR65606 LCJ65542:LCN65606 LMF65542:LMJ65606 LWB65542:LWF65606 MFX65542:MGB65606 MPT65542:MPX65606 MZP65542:MZT65606 NJL65542:NJP65606 NTH65542:NTL65606 ODD65542:ODH65606 OMZ65542:OND65606 OWV65542:OWZ65606 PGR65542:PGV65606 PQN65542:PQR65606 QAJ65542:QAN65606 QKF65542:QKJ65606 QUB65542:QUF65606 RDX65542:REB65606 RNT65542:RNX65606 RXP65542:RXT65606 SHL65542:SHP65606 SRH65542:SRL65606 TBD65542:TBH65606 TKZ65542:TLD65606 TUV65542:TUZ65606 UER65542:UEV65606 UON65542:UOR65606 UYJ65542:UYN65606 VIF65542:VIJ65606 VSB65542:VSF65606 WBX65542:WCB65606 WLT65542:WLX65606 WVP65542:WVT65606 H131078:L131142 JD131078:JH131142 SZ131078:TD131142 ACV131078:ACZ131142 AMR131078:AMV131142 AWN131078:AWR131142 BGJ131078:BGN131142 BQF131078:BQJ131142 CAB131078:CAF131142 CJX131078:CKB131142 CTT131078:CTX131142 DDP131078:DDT131142 DNL131078:DNP131142 DXH131078:DXL131142 EHD131078:EHH131142 EQZ131078:ERD131142 FAV131078:FAZ131142 FKR131078:FKV131142 FUN131078:FUR131142 GEJ131078:GEN131142 GOF131078:GOJ131142 GYB131078:GYF131142 HHX131078:HIB131142 HRT131078:HRX131142 IBP131078:IBT131142 ILL131078:ILP131142 IVH131078:IVL131142 JFD131078:JFH131142 JOZ131078:JPD131142 JYV131078:JYZ131142 KIR131078:KIV131142 KSN131078:KSR131142 LCJ131078:LCN131142 LMF131078:LMJ131142 LWB131078:LWF131142 MFX131078:MGB131142 MPT131078:MPX131142 MZP131078:MZT131142 NJL131078:NJP131142 NTH131078:NTL131142 ODD131078:ODH131142 OMZ131078:OND131142 OWV131078:OWZ131142 PGR131078:PGV131142 PQN131078:PQR131142 QAJ131078:QAN131142 QKF131078:QKJ131142 QUB131078:QUF131142 RDX131078:REB131142 RNT131078:RNX131142 RXP131078:RXT131142 SHL131078:SHP131142 SRH131078:SRL131142 TBD131078:TBH131142 TKZ131078:TLD131142 TUV131078:TUZ131142 UER131078:UEV131142 UON131078:UOR131142 UYJ131078:UYN131142 VIF131078:VIJ131142 VSB131078:VSF131142 WBX131078:WCB131142 WLT131078:WLX131142 WVP131078:WVT131142 H196614:L196678 JD196614:JH196678 SZ196614:TD196678 ACV196614:ACZ196678 AMR196614:AMV196678 AWN196614:AWR196678 BGJ196614:BGN196678 BQF196614:BQJ196678 CAB196614:CAF196678 CJX196614:CKB196678 CTT196614:CTX196678 DDP196614:DDT196678 DNL196614:DNP196678 DXH196614:DXL196678 EHD196614:EHH196678 EQZ196614:ERD196678 FAV196614:FAZ196678 FKR196614:FKV196678 FUN196614:FUR196678 GEJ196614:GEN196678 GOF196614:GOJ196678 GYB196614:GYF196678 HHX196614:HIB196678 HRT196614:HRX196678 IBP196614:IBT196678 ILL196614:ILP196678 IVH196614:IVL196678 JFD196614:JFH196678 JOZ196614:JPD196678 JYV196614:JYZ196678 KIR196614:KIV196678 KSN196614:KSR196678 LCJ196614:LCN196678 LMF196614:LMJ196678 LWB196614:LWF196678 MFX196614:MGB196678 MPT196614:MPX196678 MZP196614:MZT196678 NJL196614:NJP196678 NTH196614:NTL196678 ODD196614:ODH196678 OMZ196614:OND196678 OWV196614:OWZ196678 PGR196614:PGV196678 PQN196614:PQR196678 QAJ196614:QAN196678 QKF196614:QKJ196678 QUB196614:QUF196678 RDX196614:REB196678 RNT196614:RNX196678 RXP196614:RXT196678 SHL196614:SHP196678 SRH196614:SRL196678 TBD196614:TBH196678 TKZ196614:TLD196678 TUV196614:TUZ196678 UER196614:UEV196678 UON196614:UOR196678 UYJ196614:UYN196678 VIF196614:VIJ196678 VSB196614:VSF196678 WBX196614:WCB196678 WLT196614:WLX196678 WVP196614:WVT196678 H262150:L262214 JD262150:JH262214 SZ262150:TD262214 ACV262150:ACZ262214 AMR262150:AMV262214 AWN262150:AWR262214 BGJ262150:BGN262214 BQF262150:BQJ262214 CAB262150:CAF262214 CJX262150:CKB262214 CTT262150:CTX262214 DDP262150:DDT262214 DNL262150:DNP262214 DXH262150:DXL262214 EHD262150:EHH262214 EQZ262150:ERD262214 FAV262150:FAZ262214 FKR262150:FKV262214 FUN262150:FUR262214 GEJ262150:GEN262214 GOF262150:GOJ262214 GYB262150:GYF262214 HHX262150:HIB262214 HRT262150:HRX262214 IBP262150:IBT262214 ILL262150:ILP262214 IVH262150:IVL262214 JFD262150:JFH262214 JOZ262150:JPD262214 JYV262150:JYZ262214 KIR262150:KIV262214 KSN262150:KSR262214 LCJ262150:LCN262214 LMF262150:LMJ262214 LWB262150:LWF262214 MFX262150:MGB262214 MPT262150:MPX262214 MZP262150:MZT262214 NJL262150:NJP262214 NTH262150:NTL262214 ODD262150:ODH262214 OMZ262150:OND262214 OWV262150:OWZ262214 PGR262150:PGV262214 PQN262150:PQR262214 QAJ262150:QAN262214 QKF262150:QKJ262214 QUB262150:QUF262214 RDX262150:REB262214 RNT262150:RNX262214 RXP262150:RXT262214 SHL262150:SHP262214 SRH262150:SRL262214 TBD262150:TBH262214 TKZ262150:TLD262214 TUV262150:TUZ262214 UER262150:UEV262214 UON262150:UOR262214 UYJ262150:UYN262214 VIF262150:VIJ262214 VSB262150:VSF262214 WBX262150:WCB262214 WLT262150:WLX262214 WVP262150:WVT262214 H327686:L327750 JD327686:JH327750 SZ327686:TD327750 ACV327686:ACZ327750 AMR327686:AMV327750 AWN327686:AWR327750 BGJ327686:BGN327750 BQF327686:BQJ327750 CAB327686:CAF327750 CJX327686:CKB327750 CTT327686:CTX327750 DDP327686:DDT327750 DNL327686:DNP327750 DXH327686:DXL327750 EHD327686:EHH327750 EQZ327686:ERD327750 FAV327686:FAZ327750 FKR327686:FKV327750 FUN327686:FUR327750 GEJ327686:GEN327750 GOF327686:GOJ327750 GYB327686:GYF327750 HHX327686:HIB327750 HRT327686:HRX327750 IBP327686:IBT327750 ILL327686:ILP327750 IVH327686:IVL327750 JFD327686:JFH327750 JOZ327686:JPD327750 JYV327686:JYZ327750 KIR327686:KIV327750 KSN327686:KSR327750 LCJ327686:LCN327750 LMF327686:LMJ327750 LWB327686:LWF327750 MFX327686:MGB327750 MPT327686:MPX327750 MZP327686:MZT327750 NJL327686:NJP327750 NTH327686:NTL327750 ODD327686:ODH327750 OMZ327686:OND327750 OWV327686:OWZ327750 PGR327686:PGV327750 PQN327686:PQR327750 QAJ327686:QAN327750 QKF327686:QKJ327750 QUB327686:QUF327750 RDX327686:REB327750 RNT327686:RNX327750 RXP327686:RXT327750 SHL327686:SHP327750 SRH327686:SRL327750 TBD327686:TBH327750 TKZ327686:TLD327750 TUV327686:TUZ327750 UER327686:UEV327750 UON327686:UOR327750 UYJ327686:UYN327750 VIF327686:VIJ327750 VSB327686:VSF327750 WBX327686:WCB327750 WLT327686:WLX327750 WVP327686:WVT327750 H393222:L393286 JD393222:JH393286 SZ393222:TD393286 ACV393222:ACZ393286 AMR393222:AMV393286 AWN393222:AWR393286 BGJ393222:BGN393286 BQF393222:BQJ393286 CAB393222:CAF393286 CJX393222:CKB393286 CTT393222:CTX393286 DDP393222:DDT393286 DNL393222:DNP393286 DXH393222:DXL393286 EHD393222:EHH393286 EQZ393222:ERD393286 FAV393222:FAZ393286 FKR393222:FKV393286 FUN393222:FUR393286 GEJ393222:GEN393286 GOF393222:GOJ393286 GYB393222:GYF393286 HHX393222:HIB393286 HRT393222:HRX393286 IBP393222:IBT393286 ILL393222:ILP393286 IVH393222:IVL393286 JFD393222:JFH393286 JOZ393222:JPD393286 JYV393222:JYZ393286 KIR393222:KIV393286 KSN393222:KSR393286 LCJ393222:LCN393286 LMF393222:LMJ393286 LWB393222:LWF393286 MFX393222:MGB393286 MPT393222:MPX393286 MZP393222:MZT393286 NJL393222:NJP393286 NTH393222:NTL393286 ODD393222:ODH393286 OMZ393222:OND393286 OWV393222:OWZ393286 PGR393222:PGV393286 PQN393222:PQR393286 QAJ393222:QAN393286 QKF393222:QKJ393286 QUB393222:QUF393286 RDX393222:REB393286 RNT393222:RNX393286 RXP393222:RXT393286 SHL393222:SHP393286 SRH393222:SRL393286 TBD393222:TBH393286 TKZ393222:TLD393286 TUV393222:TUZ393286 UER393222:UEV393286 UON393222:UOR393286 UYJ393222:UYN393286 VIF393222:VIJ393286 VSB393222:VSF393286 WBX393222:WCB393286 WLT393222:WLX393286 WVP393222:WVT393286 H458758:L458822 JD458758:JH458822 SZ458758:TD458822 ACV458758:ACZ458822 AMR458758:AMV458822 AWN458758:AWR458822 BGJ458758:BGN458822 BQF458758:BQJ458822 CAB458758:CAF458822 CJX458758:CKB458822 CTT458758:CTX458822 DDP458758:DDT458822 DNL458758:DNP458822 DXH458758:DXL458822 EHD458758:EHH458822 EQZ458758:ERD458822 FAV458758:FAZ458822 FKR458758:FKV458822 FUN458758:FUR458822 GEJ458758:GEN458822 GOF458758:GOJ458822 GYB458758:GYF458822 HHX458758:HIB458822 HRT458758:HRX458822 IBP458758:IBT458822 ILL458758:ILP458822 IVH458758:IVL458822 JFD458758:JFH458822 JOZ458758:JPD458822 JYV458758:JYZ458822 KIR458758:KIV458822 KSN458758:KSR458822 LCJ458758:LCN458822 LMF458758:LMJ458822 LWB458758:LWF458822 MFX458758:MGB458822 MPT458758:MPX458822 MZP458758:MZT458822 NJL458758:NJP458822 NTH458758:NTL458822 ODD458758:ODH458822 OMZ458758:OND458822 OWV458758:OWZ458822 PGR458758:PGV458822 PQN458758:PQR458822 QAJ458758:QAN458822 QKF458758:QKJ458822 QUB458758:QUF458822 RDX458758:REB458822 RNT458758:RNX458822 RXP458758:RXT458822 SHL458758:SHP458822 SRH458758:SRL458822 TBD458758:TBH458822 TKZ458758:TLD458822 TUV458758:TUZ458822 UER458758:UEV458822 UON458758:UOR458822 UYJ458758:UYN458822 VIF458758:VIJ458822 VSB458758:VSF458822 WBX458758:WCB458822 WLT458758:WLX458822 WVP458758:WVT458822 H524294:L524358 JD524294:JH524358 SZ524294:TD524358 ACV524294:ACZ524358 AMR524294:AMV524358 AWN524294:AWR524358 BGJ524294:BGN524358 BQF524294:BQJ524358 CAB524294:CAF524358 CJX524294:CKB524358 CTT524294:CTX524358 DDP524294:DDT524358 DNL524294:DNP524358 DXH524294:DXL524358 EHD524294:EHH524358 EQZ524294:ERD524358 FAV524294:FAZ524358 FKR524294:FKV524358 FUN524294:FUR524358 GEJ524294:GEN524358 GOF524294:GOJ524358 GYB524294:GYF524358 HHX524294:HIB524358 HRT524294:HRX524358 IBP524294:IBT524358 ILL524294:ILP524358 IVH524294:IVL524358 JFD524294:JFH524358 JOZ524294:JPD524358 JYV524294:JYZ524358 KIR524294:KIV524358 KSN524294:KSR524358 LCJ524294:LCN524358 LMF524294:LMJ524358 LWB524294:LWF524358 MFX524294:MGB524358 MPT524294:MPX524358 MZP524294:MZT524358 NJL524294:NJP524358 NTH524294:NTL524358 ODD524294:ODH524358 OMZ524294:OND524358 OWV524294:OWZ524358 PGR524294:PGV524358 PQN524294:PQR524358 QAJ524294:QAN524358 QKF524294:QKJ524358 QUB524294:QUF524358 RDX524294:REB524358 RNT524294:RNX524358 RXP524294:RXT524358 SHL524294:SHP524358 SRH524294:SRL524358 TBD524294:TBH524358 TKZ524294:TLD524358 TUV524294:TUZ524358 UER524294:UEV524358 UON524294:UOR524358 UYJ524294:UYN524358 VIF524294:VIJ524358 VSB524294:VSF524358 WBX524294:WCB524358 WLT524294:WLX524358 WVP524294:WVT524358 H589830:L589894 JD589830:JH589894 SZ589830:TD589894 ACV589830:ACZ589894 AMR589830:AMV589894 AWN589830:AWR589894 BGJ589830:BGN589894 BQF589830:BQJ589894 CAB589830:CAF589894 CJX589830:CKB589894 CTT589830:CTX589894 DDP589830:DDT589894 DNL589830:DNP589894 DXH589830:DXL589894 EHD589830:EHH589894 EQZ589830:ERD589894 FAV589830:FAZ589894 FKR589830:FKV589894 FUN589830:FUR589894 GEJ589830:GEN589894 GOF589830:GOJ589894 GYB589830:GYF589894 HHX589830:HIB589894 HRT589830:HRX589894 IBP589830:IBT589894 ILL589830:ILP589894 IVH589830:IVL589894 JFD589830:JFH589894 JOZ589830:JPD589894 JYV589830:JYZ589894 KIR589830:KIV589894 KSN589830:KSR589894 LCJ589830:LCN589894 LMF589830:LMJ589894 LWB589830:LWF589894 MFX589830:MGB589894 MPT589830:MPX589894 MZP589830:MZT589894 NJL589830:NJP589894 NTH589830:NTL589894 ODD589830:ODH589894 OMZ589830:OND589894 OWV589830:OWZ589894 PGR589830:PGV589894 PQN589830:PQR589894 QAJ589830:QAN589894 QKF589830:QKJ589894 QUB589830:QUF589894 RDX589830:REB589894 RNT589830:RNX589894 RXP589830:RXT589894 SHL589830:SHP589894 SRH589830:SRL589894 TBD589830:TBH589894 TKZ589830:TLD589894 TUV589830:TUZ589894 UER589830:UEV589894 UON589830:UOR589894 UYJ589830:UYN589894 VIF589830:VIJ589894 VSB589830:VSF589894 WBX589830:WCB589894 WLT589830:WLX589894 WVP589830:WVT589894 H655366:L655430 JD655366:JH655430 SZ655366:TD655430 ACV655366:ACZ655430 AMR655366:AMV655430 AWN655366:AWR655430 BGJ655366:BGN655430 BQF655366:BQJ655430 CAB655366:CAF655430 CJX655366:CKB655430 CTT655366:CTX655430 DDP655366:DDT655430 DNL655366:DNP655430 DXH655366:DXL655430 EHD655366:EHH655430 EQZ655366:ERD655430 FAV655366:FAZ655430 FKR655366:FKV655430 FUN655366:FUR655430 GEJ655366:GEN655430 GOF655366:GOJ655430 GYB655366:GYF655430 HHX655366:HIB655430 HRT655366:HRX655430 IBP655366:IBT655430 ILL655366:ILP655430 IVH655366:IVL655430 JFD655366:JFH655430 JOZ655366:JPD655430 JYV655366:JYZ655430 KIR655366:KIV655430 KSN655366:KSR655430 LCJ655366:LCN655430 LMF655366:LMJ655430 LWB655366:LWF655430 MFX655366:MGB655430 MPT655366:MPX655430 MZP655366:MZT655430 NJL655366:NJP655430 NTH655366:NTL655430 ODD655366:ODH655430 OMZ655366:OND655430 OWV655366:OWZ655430 PGR655366:PGV655430 PQN655366:PQR655430 QAJ655366:QAN655430 QKF655366:QKJ655430 QUB655366:QUF655430 RDX655366:REB655430 RNT655366:RNX655430 RXP655366:RXT655430 SHL655366:SHP655430 SRH655366:SRL655430 TBD655366:TBH655430 TKZ655366:TLD655430 TUV655366:TUZ655430 UER655366:UEV655430 UON655366:UOR655430 UYJ655366:UYN655430 VIF655366:VIJ655430 VSB655366:VSF655430 WBX655366:WCB655430 WLT655366:WLX655430 WVP655366:WVT655430 H720902:L720966 JD720902:JH720966 SZ720902:TD720966 ACV720902:ACZ720966 AMR720902:AMV720966 AWN720902:AWR720966 BGJ720902:BGN720966 BQF720902:BQJ720966 CAB720902:CAF720966 CJX720902:CKB720966 CTT720902:CTX720966 DDP720902:DDT720966 DNL720902:DNP720966 DXH720902:DXL720966 EHD720902:EHH720966 EQZ720902:ERD720966 FAV720902:FAZ720966 FKR720902:FKV720966 FUN720902:FUR720966 GEJ720902:GEN720966 GOF720902:GOJ720966 GYB720902:GYF720966 HHX720902:HIB720966 HRT720902:HRX720966 IBP720902:IBT720966 ILL720902:ILP720966 IVH720902:IVL720966 JFD720902:JFH720966 JOZ720902:JPD720966 JYV720902:JYZ720966 KIR720902:KIV720966 KSN720902:KSR720966 LCJ720902:LCN720966 LMF720902:LMJ720966 LWB720902:LWF720966 MFX720902:MGB720966 MPT720902:MPX720966 MZP720902:MZT720966 NJL720902:NJP720966 NTH720902:NTL720966 ODD720902:ODH720966 OMZ720902:OND720966 OWV720902:OWZ720966 PGR720902:PGV720966 PQN720902:PQR720966 QAJ720902:QAN720966 QKF720902:QKJ720966 QUB720902:QUF720966 RDX720902:REB720966 RNT720902:RNX720966 RXP720902:RXT720966 SHL720902:SHP720966 SRH720902:SRL720966 TBD720902:TBH720966 TKZ720902:TLD720966 TUV720902:TUZ720966 UER720902:UEV720966 UON720902:UOR720966 UYJ720902:UYN720966 VIF720902:VIJ720966 VSB720902:VSF720966 WBX720902:WCB720966 WLT720902:WLX720966 WVP720902:WVT720966 H786438:L786502 JD786438:JH786502 SZ786438:TD786502 ACV786438:ACZ786502 AMR786438:AMV786502 AWN786438:AWR786502 BGJ786438:BGN786502 BQF786438:BQJ786502 CAB786438:CAF786502 CJX786438:CKB786502 CTT786438:CTX786502 DDP786438:DDT786502 DNL786438:DNP786502 DXH786438:DXL786502 EHD786438:EHH786502 EQZ786438:ERD786502 FAV786438:FAZ786502 FKR786438:FKV786502 FUN786438:FUR786502 GEJ786438:GEN786502 GOF786438:GOJ786502 GYB786438:GYF786502 HHX786438:HIB786502 HRT786438:HRX786502 IBP786438:IBT786502 ILL786438:ILP786502 IVH786438:IVL786502 JFD786438:JFH786502 JOZ786438:JPD786502 JYV786438:JYZ786502 KIR786438:KIV786502 KSN786438:KSR786502 LCJ786438:LCN786502 LMF786438:LMJ786502 LWB786438:LWF786502 MFX786438:MGB786502 MPT786438:MPX786502 MZP786438:MZT786502 NJL786438:NJP786502 NTH786438:NTL786502 ODD786438:ODH786502 OMZ786438:OND786502 OWV786438:OWZ786502 PGR786438:PGV786502 PQN786438:PQR786502 QAJ786438:QAN786502 QKF786438:QKJ786502 QUB786438:QUF786502 RDX786438:REB786502 RNT786438:RNX786502 RXP786438:RXT786502 SHL786438:SHP786502 SRH786438:SRL786502 TBD786438:TBH786502 TKZ786438:TLD786502 TUV786438:TUZ786502 UER786438:UEV786502 UON786438:UOR786502 UYJ786438:UYN786502 VIF786438:VIJ786502 VSB786438:VSF786502 WBX786438:WCB786502 WLT786438:WLX786502 WVP786438:WVT786502 H851974:L852038 JD851974:JH852038 SZ851974:TD852038 ACV851974:ACZ852038 AMR851974:AMV852038 AWN851974:AWR852038 BGJ851974:BGN852038 BQF851974:BQJ852038 CAB851974:CAF852038 CJX851974:CKB852038 CTT851974:CTX852038 DDP851974:DDT852038 DNL851974:DNP852038 DXH851974:DXL852038 EHD851974:EHH852038 EQZ851974:ERD852038 FAV851974:FAZ852038 FKR851974:FKV852038 FUN851974:FUR852038 GEJ851974:GEN852038 GOF851974:GOJ852038 GYB851974:GYF852038 HHX851974:HIB852038 HRT851974:HRX852038 IBP851974:IBT852038 ILL851974:ILP852038 IVH851974:IVL852038 JFD851974:JFH852038 JOZ851974:JPD852038 JYV851974:JYZ852038 KIR851974:KIV852038 KSN851974:KSR852038 LCJ851974:LCN852038 LMF851974:LMJ852038 LWB851974:LWF852038 MFX851974:MGB852038 MPT851974:MPX852038 MZP851974:MZT852038 NJL851974:NJP852038 NTH851974:NTL852038 ODD851974:ODH852038 OMZ851974:OND852038 OWV851974:OWZ852038 PGR851974:PGV852038 PQN851974:PQR852038 QAJ851974:QAN852038 QKF851974:QKJ852038 QUB851974:QUF852038 RDX851974:REB852038 RNT851974:RNX852038 RXP851974:RXT852038 SHL851974:SHP852038 SRH851974:SRL852038 TBD851974:TBH852038 TKZ851974:TLD852038 TUV851974:TUZ852038 UER851974:UEV852038 UON851974:UOR852038 UYJ851974:UYN852038 VIF851974:VIJ852038 VSB851974:VSF852038 WBX851974:WCB852038 WLT851974:WLX852038 WVP851974:WVT852038 H917510:L917574 JD917510:JH917574 SZ917510:TD917574 ACV917510:ACZ917574 AMR917510:AMV917574 AWN917510:AWR917574 BGJ917510:BGN917574 BQF917510:BQJ917574 CAB917510:CAF917574 CJX917510:CKB917574 CTT917510:CTX917574 DDP917510:DDT917574 DNL917510:DNP917574 DXH917510:DXL917574 EHD917510:EHH917574 EQZ917510:ERD917574 FAV917510:FAZ917574 FKR917510:FKV917574 FUN917510:FUR917574 GEJ917510:GEN917574 GOF917510:GOJ917574 GYB917510:GYF917574 HHX917510:HIB917574 HRT917510:HRX917574 IBP917510:IBT917574 ILL917510:ILP917574 IVH917510:IVL917574 JFD917510:JFH917574 JOZ917510:JPD917574 JYV917510:JYZ917574 KIR917510:KIV917574 KSN917510:KSR917574 LCJ917510:LCN917574 LMF917510:LMJ917574 LWB917510:LWF917574 MFX917510:MGB917574 MPT917510:MPX917574 MZP917510:MZT917574 NJL917510:NJP917574 NTH917510:NTL917574 ODD917510:ODH917574 OMZ917510:OND917574 OWV917510:OWZ917574 PGR917510:PGV917574 PQN917510:PQR917574 QAJ917510:QAN917574 QKF917510:QKJ917574 QUB917510:QUF917574 RDX917510:REB917574 RNT917510:RNX917574 RXP917510:RXT917574 SHL917510:SHP917574 SRH917510:SRL917574 TBD917510:TBH917574 TKZ917510:TLD917574 TUV917510:TUZ917574 UER917510:UEV917574 UON917510:UOR917574 UYJ917510:UYN917574 VIF917510:VIJ917574 VSB917510:VSF917574 WBX917510:WCB917574 WLT917510:WLX917574 WVP917510:WVT917574 H983046:L983110 JD983046:JH983110 SZ983046:TD983110 ACV983046:ACZ983110 AMR983046:AMV983110 AWN983046:AWR983110 BGJ983046:BGN983110 BQF983046:BQJ983110 CAB983046:CAF983110 CJX983046:CKB983110 CTT983046:CTX983110 DDP983046:DDT983110 DNL983046:DNP983110 DXH983046:DXL983110 EHD983046:EHH983110 EQZ983046:ERD983110 FAV983046:FAZ983110 FKR983046:FKV983110 FUN983046:FUR983110 GEJ983046:GEN983110 GOF983046:GOJ983110 GYB983046:GYF983110 HHX983046:HIB983110 HRT983046:HRX983110 IBP983046:IBT983110 ILL983046:ILP983110 IVH983046:IVL983110 JFD983046:JFH983110 JOZ983046:JPD983110 JYV983046:JYZ983110 KIR983046:KIV983110 KSN983046:KSR983110 LCJ983046:LCN983110 LMF983046:LMJ983110 LWB983046:LWF983110 MFX983046:MGB983110 MPT983046:MPX983110 MZP983046:MZT983110 NJL983046:NJP983110 NTH983046:NTL983110 ODD983046:ODH983110 OMZ983046:OND983110 OWV983046:OWZ983110 PGR983046:PGV983110 PQN983046:PQR983110 QAJ983046:QAN983110 QKF983046:QKJ983110 QUB983046:QUF983110 RDX983046:REB983110 RNT983046:RNX983110 RXP983046:RXT983110 SHL983046:SHP983110 SRH983046:SRL983110 TBD983046:TBH983110 TKZ983046:TLD983110 TUV983046:TUZ983110 UER983046:UEV983110 UON983046:UOR983110 UYJ983046:UYN983110 VIF983046:VIJ983110 VSB983046:VSF983110 WBX983046:WCB983110 WLT983046:WLX983110 WVP983046:WVT983110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６月(中旬)</v>
      </c>
      <c r="F1" s="13" t="s">
        <v>70</v>
      </c>
      <c r="G1" s="295"/>
      <c r="H1" s="295"/>
      <c r="I1" s="9"/>
      <c r="J1" s="1"/>
      <c r="K1" s="1"/>
      <c r="L1" s="9"/>
    </row>
    <row r="2" spans="1:12" s="58" customFormat="1" x14ac:dyDescent="0.4">
      <c r="A2" s="881"/>
      <c r="B2" s="885" t="s">
        <v>149</v>
      </c>
      <c r="C2" s="886"/>
      <c r="D2" s="886"/>
      <c r="E2" s="887"/>
      <c r="F2" s="885" t="s">
        <v>148</v>
      </c>
      <c r="G2" s="886"/>
      <c r="H2" s="886"/>
      <c r="I2" s="887"/>
      <c r="J2" s="885" t="s">
        <v>147</v>
      </c>
      <c r="K2" s="886"/>
      <c r="L2" s="887"/>
    </row>
    <row r="3" spans="1:12" s="58" customFormat="1" x14ac:dyDescent="0.4">
      <c r="A3" s="881"/>
      <c r="B3" s="888"/>
      <c r="C3" s="889"/>
      <c r="D3" s="889"/>
      <c r="E3" s="890"/>
      <c r="F3" s="888"/>
      <c r="G3" s="889"/>
      <c r="H3" s="889"/>
      <c r="I3" s="890"/>
      <c r="J3" s="888"/>
      <c r="K3" s="889"/>
      <c r="L3" s="890"/>
    </row>
    <row r="4" spans="1:12" s="58" customFormat="1" x14ac:dyDescent="0.4">
      <c r="A4" s="881"/>
      <c r="B4" s="900" t="s">
        <v>236</v>
      </c>
      <c r="C4" s="883" t="s">
        <v>235</v>
      </c>
      <c r="D4" s="881" t="s">
        <v>144</v>
      </c>
      <c r="E4" s="881"/>
      <c r="F4" s="897" t="s">
        <v>236</v>
      </c>
      <c r="G4" s="897" t="s">
        <v>235</v>
      </c>
      <c r="H4" s="881" t="s">
        <v>144</v>
      </c>
      <c r="I4" s="881"/>
      <c r="J4" s="897" t="s">
        <v>236</v>
      </c>
      <c r="K4" s="897" t="s">
        <v>235</v>
      </c>
      <c r="L4" s="898" t="s">
        <v>142</v>
      </c>
    </row>
    <row r="5" spans="1:12" s="128" customFormat="1" x14ac:dyDescent="0.4">
      <c r="A5" s="881"/>
      <c r="B5" s="900"/>
      <c r="C5" s="884"/>
      <c r="D5" s="361" t="s">
        <v>143</v>
      </c>
      <c r="E5" s="361" t="s">
        <v>142</v>
      </c>
      <c r="F5" s="897"/>
      <c r="G5" s="897"/>
      <c r="H5" s="361" t="s">
        <v>143</v>
      </c>
      <c r="I5" s="361" t="s">
        <v>142</v>
      </c>
      <c r="J5" s="897"/>
      <c r="K5" s="897"/>
      <c r="L5" s="899"/>
    </row>
    <row r="6" spans="1:12" s="60" customFormat="1" x14ac:dyDescent="0.4">
      <c r="A6" s="346" t="s">
        <v>141</v>
      </c>
      <c r="B6" s="460">
        <v>112249</v>
      </c>
      <c r="C6" s="460">
        <v>105431</v>
      </c>
      <c r="D6" s="480">
        <v>1.0646678870540922</v>
      </c>
      <c r="E6" s="481">
        <v>6818</v>
      </c>
      <c r="F6" s="460">
        <v>198463</v>
      </c>
      <c r="G6" s="460">
        <v>190118</v>
      </c>
      <c r="H6" s="480">
        <v>1.0438937922763758</v>
      </c>
      <c r="I6" s="481">
        <v>8345</v>
      </c>
      <c r="J6" s="480">
        <v>0.56559157122486303</v>
      </c>
      <c r="K6" s="480">
        <v>0.55455559179036173</v>
      </c>
      <c r="L6" s="457">
        <v>1.1035979434501297E-2</v>
      </c>
    </row>
    <row r="7" spans="1:12" s="60" customFormat="1" x14ac:dyDescent="0.4">
      <c r="A7" s="346" t="s">
        <v>140</v>
      </c>
      <c r="B7" s="460">
        <v>48242</v>
      </c>
      <c r="C7" s="460">
        <v>46000</v>
      </c>
      <c r="D7" s="480">
        <v>1.0487391304347826</v>
      </c>
      <c r="E7" s="481">
        <v>2242</v>
      </c>
      <c r="F7" s="460">
        <v>88723</v>
      </c>
      <c r="G7" s="460">
        <v>83098</v>
      </c>
      <c r="H7" s="480">
        <v>1.0676911598353751</v>
      </c>
      <c r="I7" s="481">
        <v>5625</v>
      </c>
      <c r="J7" s="480">
        <v>0.54373724964214465</v>
      </c>
      <c r="K7" s="480">
        <v>0.55356326265373412</v>
      </c>
      <c r="L7" s="457">
        <v>-9.8260130115894739E-3</v>
      </c>
    </row>
    <row r="8" spans="1:12" x14ac:dyDescent="0.4">
      <c r="A8" s="361" t="s">
        <v>139</v>
      </c>
      <c r="B8" s="456">
        <v>28667</v>
      </c>
      <c r="C8" s="456">
        <v>30822</v>
      </c>
      <c r="D8" s="439">
        <v>0.93008240866913239</v>
      </c>
      <c r="E8" s="440">
        <v>-2155</v>
      </c>
      <c r="F8" s="456">
        <v>58788</v>
      </c>
      <c r="G8" s="456">
        <v>59321</v>
      </c>
      <c r="H8" s="465">
        <v>0.99101498626118911</v>
      </c>
      <c r="I8" s="440">
        <v>-533</v>
      </c>
      <c r="J8" s="439">
        <v>0.48763353065251414</v>
      </c>
      <c r="K8" s="439">
        <v>0.51957991267847814</v>
      </c>
      <c r="L8" s="438">
        <v>-3.1946382025964004E-2</v>
      </c>
    </row>
    <row r="9" spans="1:12" x14ac:dyDescent="0.4">
      <c r="A9" s="338" t="s">
        <v>107</v>
      </c>
      <c r="B9" s="478">
        <v>24095</v>
      </c>
      <c r="C9" s="105">
        <v>23567</v>
      </c>
      <c r="D9" s="463">
        <v>1.0224042092756822</v>
      </c>
      <c r="E9" s="462">
        <v>528</v>
      </c>
      <c r="F9" s="478">
        <v>52138</v>
      </c>
      <c r="G9" s="373">
        <v>47930</v>
      </c>
      <c r="H9" s="157">
        <v>1.087794700605049</v>
      </c>
      <c r="I9" s="462">
        <v>4208</v>
      </c>
      <c r="J9" s="157">
        <v>0.46213893896965746</v>
      </c>
      <c r="K9" s="450">
        <v>0.49169622365950344</v>
      </c>
      <c r="L9" s="479">
        <v>-2.9557284689845975E-2</v>
      </c>
    </row>
    <row r="10" spans="1:12" x14ac:dyDescent="0.4">
      <c r="A10" s="328" t="s">
        <v>138</v>
      </c>
      <c r="B10" s="478">
        <v>3641</v>
      </c>
      <c r="C10" s="105">
        <v>2808</v>
      </c>
      <c r="D10" s="431">
        <v>1.2966524216524216</v>
      </c>
      <c r="E10" s="432">
        <v>833</v>
      </c>
      <c r="F10" s="478">
        <v>5000</v>
      </c>
      <c r="G10" s="373">
        <v>4500</v>
      </c>
      <c r="H10" s="136">
        <v>1.1111111111111112</v>
      </c>
      <c r="I10" s="432">
        <v>500</v>
      </c>
      <c r="J10" s="136">
        <v>0.72819999999999996</v>
      </c>
      <c r="K10" s="430">
        <v>0.624</v>
      </c>
      <c r="L10" s="477">
        <v>0.10419999999999996</v>
      </c>
    </row>
    <row r="11" spans="1:12" s="58" customFormat="1" x14ac:dyDescent="0.4">
      <c r="A11" s="74" t="s">
        <v>105</v>
      </c>
      <c r="B11" s="182"/>
      <c r="C11" s="105">
        <v>3670</v>
      </c>
      <c r="D11" s="136">
        <v>0</v>
      </c>
      <c r="E11" s="137">
        <v>-3670</v>
      </c>
      <c r="F11" s="182"/>
      <c r="G11" s="373">
        <v>5595</v>
      </c>
      <c r="H11" s="136">
        <v>0</v>
      </c>
      <c r="I11" s="137">
        <v>-5595</v>
      </c>
      <c r="J11" s="136" t="e">
        <v>#DIV/0!</v>
      </c>
      <c r="K11" s="136">
        <v>0.65594280607685429</v>
      </c>
      <c r="L11" s="477" t="e">
        <v>#DIV/0!</v>
      </c>
    </row>
    <row r="12" spans="1:12" s="58" customFormat="1" x14ac:dyDescent="0.4">
      <c r="A12" s="74" t="s">
        <v>102</v>
      </c>
      <c r="B12" s="175"/>
      <c r="C12" s="125"/>
      <c r="D12" s="136" t="e">
        <v>#DIV/0!</v>
      </c>
      <c r="E12" s="137">
        <v>0</v>
      </c>
      <c r="F12" s="175"/>
      <c r="G12" s="472"/>
      <c r="H12" s="136" t="e">
        <v>#DIV/0!</v>
      </c>
      <c r="I12" s="137">
        <v>0</v>
      </c>
      <c r="J12" s="136" t="e">
        <v>#DIV/0!</v>
      </c>
      <c r="K12" s="136" t="e">
        <v>#DIV/0!</v>
      </c>
      <c r="L12" s="135" t="e">
        <v>#DIV/0!</v>
      </c>
    </row>
    <row r="13" spans="1:12" s="58" customFormat="1" x14ac:dyDescent="0.4">
      <c r="A13" s="74" t="s">
        <v>103</v>
      </c>
      <c r="B13" s="175"/>
      <c r="C13" s="125"/>
      <c r="D13" s="136" t="e">
        <v>#DIV/0!</v>
      </c>
      <c r="E13" s="137">
        <v>0</v>
      </c>
      <c r="F13" s="175"/>
      <c r="G13" s="472"/>
      <c r="H13" s="136" t="e">
        <v>#DIV/0!</v>
      </c>
      <c r="I13" s="137">
        <v>0</v>
      </c>
      <c r="J13" s="136" t="e">
        <v>#DIV/0!</v>
      </c>
      <c r="K13" s="136" t="e">
        <v>#DIV/0!</v>
      </c>
      <c r="L13" s="135" t="e">
        <v>#DIV/0!</v>
      </c>
    </row>
    <row r="14" spans="1:12" x14ac:dyDescent="0.4">
      <c r="A14" s="383" t="s">
        <v>136</v>
      </c>
      <c r="B14" s="476">
        <v>931</v>
      </c>
      <c r="C14" s="139">
        <v>777</v>
      </c>
      <c r="D14" s="426">
        <v>1.1981981981981982</v>
      </c>
      <c r="E14" s="427">
        <v>154</v>
      </c>
      <c r="F14" s="476">
        <v>1650</v>
      </c>
      <c r="G14" s="475">
        <v>1296</v>
      </c>
      <c r="H14" s="151">
        <v>1.2731481481481481</v>
      </c>
      <c r="I14" s="427">
        <v>354</v>
      </c>
      <c r="J14" s="151">
        <v>0.56424242424242421</v>
      </c>
      <c r="K14" s="425">
        <v>0.59953703703703709</v>
      </c>
      <c r="L14" s="474">
        <v>-3.5294612794612878E-2</v>
      </c>
    </row>
    <row r="15" spans="1:12" x14ac:dyDescent="0.4">
      <c r="A15" s="74" t="s">
        <v>135</v>
      </c>
      <c r="B15" s="473"/>
      <c r="C15" s="95"/>
      <c r="D15" s="430" t="e">
        <v>#DIV/0!</v>
      </c>
      <c r="E15" s="432">
        <v>0</v>
      </c>
      <c r="F15" s="473"/>
      <c r="G15" s="419"/>
      <c r="H15" s="430" t="e">
        <v>#DIV/0!</v>
      </c>
      <c r="I15" s="432">
        <v>0</v>
      </c>
      <c r="J15" s="136" t="e">
        <v>#DIV/0!</v>
      </c>
      <c r="K15" s="430" t="e">
        <v>#DIV/0!</v>
      </c>
      <c r="L15" s="429" t="e">
        <v>#DIV/0!</v>
      </c>
    </row>
    <row r="16" spans="1:12" x14ac:dyDescent="0.4">
      <c r="A16" s="94" t="s">
        <v>134</v>
      </c>
      <c r="B16" s="469"/>
      <c r="C16" s="125"/>
      <c r="D16" s="430" t="e">
        <v>#DIV/0!</v>
      </c>
      <c r="E16" s="432">
        <v>0</v>
      </c>
      <c r="F16" s="469"/>
      <c r="G16" s="472"/>
      <c r="H16" s="450" t="e">
        <v>#DIV/0!</v>
      </c>
      <c r="I16" s="462">
        <v>0</v>
      </c>
      <c r="J16" s="142" t="e">
        <v>#DIV/0!</v>
      </c>
      <c r="K16" s="434" t="e">
        <v>#DIV/0!</v>
      </c>
      <c r="L16" s="424" t="e">
        <v>#DIV/0!</v>
      </c>
    </row>
    <row r="17" spans="1:12" x14ac:dyDescent="0.4">
      <c r="A17" s="94" t="s">
        <v>133</v>
      </c>
      <c r="B17" s="471"/>
      <c r="C17" s="91"/>
      <c r="D17" s="434" t="e">
        <v>#DIV/0!</v>
      </c>
      <c r="E17" s="427">
        <v>0</v>
      </c>
      <c r="F17" s="471"/>
      <c r="G17" s="470"/>
      <c r="H17" s="434" t="e">
        <v>#DIV/0!</v>
      </c>
      <c r="I17" s="436">
        <v>0</v>
      </c>
      <c r="J17" s="425" t="e">
        <v>#DIV/0!</v>
      </c>
      <c r="K17" s="425" t="e">
        <v>#DIV/0!</v>
      </c>
      <c r="L17" s="424" t="e">
        <v>#DIV/0!</v>
      </c>
    </row>
    <row r="18" spans="1:12" x14ac:dyDescent="0.4">
      <c r="A18" s="361" t="s">
        <v>132</v>
      </c>
      <c r="B18" s="456">
        <v>19087</v>
      </c>
      <c r="C18" s="441">
        <v>14751</v>
      </c>
      <c r="D18" s="439">
        <v>1.293946173140804</v>
      </c>
      <c r="E18" s="440">
        <v>4336</v>
      </c>
      <c r="F18" s="456">
        <v>29045</v>
      </c>
      <c r="G18" s="456">
        <v>22925</v>
      </c>
      <c r="H18" s="439">
        <v>1.2669574700109052</v>
      </c>
      <c r="I18" s="440">
        <v>6120</v>
      </c>
      <c r="J18" s="439">
        <v>0.65715269409536925</v>
      </c>
      <c r="K18" s="439">
        <v>0.64344601962922576</v>
      </c>
      <c r="L18" s="438">
        <v>1.3706674466143487E-2</v>
      </c>
    </row>
    <row r="19" spans="1:12" x14ac:dyDescent="0.4">
      <c r="A19" s="73" t="s">
        <v>131</v>
      </c>
      <c r="B19" s="172"/>
      <c r="C19" s="95"/>
      <c r="D19" s="450" t="e">
        <v>#DIV/0!</v>
      </c>
      <c r="E19" s="462">
        <v>0</v>
      </c>
      <c r="F19" s="469"/>
      <c r="G19" s="124"/>
      <c r="H19" s="157" t="e">
        <v>#DIV/0!</v>
      </c>
      <c r="I19" s="462">
        <v>0</v>
      </c>
      <c r="J19" s="450" t="e">
        <v>#DIV/0!</v>
      </c>
      <c r="K19" s="450" t="e">
        <v>#DIV/0!</v>
      </c>
      <c r="L19" s="170" t="e">
        <v>#DIV/0!</v>
      </c>
    </row>
    <row r="20" spans="1:12" x14ac:dyDescent="0.4">
      <c r="A20" s="328" t="s">
        <v>130</v>
      </c>
      <c r="B20" s="467">
        <v>3634</v>
      </c>
      <c r="C20" s="180"/>
      <c r="D20" s="431" t="e">
        <v>#DIV/0!</v>
      </c>
      <c r="E20" s="432">
        <v>3634</v>
      </c>
      <c r="F20" s="467">
        <v>5850</v>
      </c>
      <c r="G20" s="124"/>
      <c r="H20" s="431" t="e">
        <v>#DIV/0!</v>
      </c>
      <c r="I20" s="432">
        <v>5850</v>
      </c>
      <c r="J20" s="430">
        <v>0.62119658119658117</v>
      </c>
      <c r="K20" s="430" t="e">
        <v>#DIV/0!</v>
      </c>
      <c r="L20" s="135" t="e">
        <v>#DIV/0!</v>
      </c>
    </row>
    <row r="21" spans="1:12" x14ac:dyDescent="0.4">
      <c r="A21" s="328" t="s">
        <v>129</v>
      </c>
      <c r="B21" s="467">
        <v>5438</v>
      </c>
      <c r="C21" s="71">
        <v>5138</v>
      </c>
      <c r="D21" s="431">
        <v>1.0583884780070065</v>
      </c>
      <c r="E21" s="432">
        <v>300</v>
      </c>
      <c r="F21" s="467">
        <v>8600</v>
      </c>
      <c r="G21" s="113">
        <v>8555</v>
      </c>
      <c r="H21" s="431">
        <v>1.0052600818234951</v>
      </c>
      <c r="I21" s="432">
        <v>45</v>
      </c>
      <c r="J21" s="136">
        <v>0.63232558139534889</v>
      </c>
      <c r="K21" s="430">
        <v>0.60058445353594392</v>
      </c>
      <c r="L21" s="135">
        <v>3.1741127859404972E-2</v>
      </c>
    </row>
    <row r="22" spans="1:12" x14ac:dyDescent="0.4">
      <c r="A22" s="328" t="s">
        <v>128</v>
      </c>
      <c r="B22" s="467">
        <v>2157</v>
      </c>
      <c r="C22" s="71">
        <v>1955</v>
      </c>
      <c r="D22" s="431">
        <v>1.1033248081841431</v>
      </c>
      <c r="E22" s="432">
        <v>202</v>
      </c>
      <c r="F22" s="467">
        <v>2900</v>
      </c>
      <c r="G22" s="113">
        <v>2810</v>
      </c>
      <c r="H22" s="431">
        <v>1.0320284697508897</v>
      </c>
      <c r="I22" s="432">
        <v>90</v>
      </c>
      <c r="J22" s="136">
        <v>0.74379310344827587</v>
      </c>
      <c r="K22" s="430">
        <v>0.69572953736654808</v>
      </c>
      <c r="L22" s="135">
        <v>4.8063566081727793E-2</v>
      </c>
    </row>
    <row r="23" spans="1:12" x14ac:dyDescent="0.4">
      <c r="A23" s="328" t="s">
        <v>127</v>
      </c>
      <c r="B23" s="428">
        <v>1118</v>
      </c>
      <c r="C23" s="97">
        <v>962</v>
      </c>
      <c r="D23" s="426">
        <v>1.1621621621621621</v>
      </c>
      <c r="E23" s="427">
        <v>156</v>
      </c>
      <c r="F23" s="428">
        <v>1500</v>
      </c>
      <c r="G23" s="113">
        <v>1480</v>
      </c>
      <c r="H23" s="426">
        <v>1.0135135135135136</v>
      </c>
      <c r="I23" s="427">
        <v>20</v>
      </c>
      <c r="J23" s="151">
        <v>0.74533333333333329</v>
      </c>
      <c r="K23" s="425">
        <v>0.65</v>
      </c>
      <c r="L23" s="150">
        <v>9.533333333333327E-2</v>
      </c>
    </row>
    <row r="24" spans="1:12" s="58" customFormat="1" x14ac:dyDescent="0.4">
      <c r="A24" s="94" t="s">
        <v>126</v>
      </c>
      <c r="B24" s="140"/>
      <c r="C24" s="95"/>
      <c r="D24" s="136" t="e">
        <v>#DIV/0!</v>
      </c>
      <c r="E24" s="137">
        <v>0</v>
      </c>
      <c r="F24" s="140"/>
      <c r="G24" s="124"/>
      <c r="H24" s="136" t="e">
        <v>#DIV/0!</v>
      </c>
      <c r="I24" s="137">
        <v>0</v>
      </c>
      <c r="J24" s="136" t="e">
        <v>#DIV/0!</v>
      </c>
      <c r="K24" s="136" t="e">
        <v>#DIV/0!</v>
      </c>
      <c r="L24" s="135" t="e">
        <v>#DIV/0!</v>
      </c>
    </row>
    <row r="25" spans="1:12" x14ac:dyDescent="0.4">
      <c r="A25" s="364" t="s">
        <v>125</v>
      </c>
      <c r="B25" s="468">
        <v>1204</v>
      </c>
      <c r="C25" s="179">
        <v>656</v>
      </c>
      <c r="D25" s="431">
        <v>1.8353658536585367</v>
      </c>
      <c r="E25" s="432">
        <v>548</v>
      </c>
      <c r="F25" s="468">
        <v>1450</v>
      </c>
      <c r="G25" s="113">
        <v>1485</v>
      </c>
      <c r="H25" s="431">
        <v>0.97643097643097643</v>
      </c>
      <c r="I25" s="432">
        <v>-35</v>
      </c>
      <c r="J25" s="136">
        <v>0.83034482758620687</v>
      </c>
      <c r="K25" s="430">
        <v>0.44175084175084173</v>
      </c>
      <c r="L25" s="135">
        <v>0.38859398583536514</v>
      </c>
    </row>
    <row r="26" spans="1:12" s="58" customFormat="1" x14ac:dyDescent="0.4">
      <c r="A26" s="94" t="s">
        <v>124</v>
      </c>
      <c r="B26" s="176"/>
      <c r="C26" s="177"/>
      <c r="D26" s="136" t="e">
        <v>#DIV/0!</v>
      </c>
      <c r="E26" s="137">
        <v>0</v>
      </c>
      <c r="F26" s="176"/>
      <c r="G26" s="122"/>
      <c r="H26" s="136" t="e">
        <v>#DIV/0!</v>
      </c>
      <c r="I26" s="137">
        <v>0</v>
      </c>
      <c r="J26" s="136" t="e">
        <v>#DIV/0!</v>
      </c>
      <c r="K26" s="136" t="e">
        <v>#DIV/0!</v>
      </c>
      <c r="L26" s="135" t="e">
        <v>#DIV/0!</v>
      </c>
    </row>
    <row r="27" spans="1:12" x14ac:dyDescent="0.4">
      <c r="A27" s="74" t="s">
        <v>123</v>
      </c>
      <c r="B27" s="172"/>
      <c r="C27" s="95"/>
      <c r="D27" s="430" t="e">
        <v>#DIV/0!</v>
      </c>
      <c r="E27" s="432">
        <v>0</v>
      </c>
      <c r="F27" s="172"/>
      <c r="G27" s="124"/>
      <c r="H27" s="136" t="e">
        <v>#DIV/0!</v>
      </c>
      <c r="I27" s="432">
        <v>0</v>
      </c>
      <c r="J27" s="136" t="e">
        <v>#DIV/0!</v>
      </c>
      <c r="K27" s="430" t="e">
        <v>#DIV/0!</v>
      </c>
      <c r="L27" s="135" t="e">
        <v>#DIV/0!</v>
      </c>
    </row>
    <row r="28" spans="1:12" x14ac:dyDescent="0.4">
      <c r="A28" s="74" t="s">
        <v>122</v>
      </c>
      <c r="B28" s="175"/>
      <c r="C28" s="125"/>
      <c r="D28" s="136" t="e">
        <v>#DIV/0!</v>
      </c>
      <c r="E28" s="137">
        <v>0</v>
      </c>
      <c r="F28" s="175"/>
      <c r="G28" s="113"/>
      <c r="H28" s="136" t="e">
        <v>#DIV/0!</v>
      </c>
      <c r="I28" s="137">
        <v>0</v>
      </c>
      <c r="J28" s="136" t="e">
        <v>#DIV/0!</v>
      </c>
      <c r="K28" s="136" t="e">
        <v>#DIV/0!</v>
      </c>
      <c r="L28" s="135" t="e">
        <v>#DIV/0!</v>
      </c>
    </row>
    <row r="29" spans="1:12" x14ac:dyDescent="0.4">
      <c r="A29" s="74" t="s">
        <v>121</v>
      </c>
      <c r="B29" s="174"/>
      <c r="C29" s="91"/>
      <c r="D29" s="430" t="e">
        <v>#DIV/0!</v>
      </c>
      <c r="E29" s="432">
        <v>0</v>
      </c>
      <c r="F29" s="174"/>
      <c r="G29" s="124"/>
      <c r="H29" s="136" t="e">
        <v>#DIV/0!</v>
      </c>
      <c r="I29" s="432">
        <v>0</v>
      </c>
      <c r="J29" s="136" t="e">
        <v>#DIV/0!</v>
      </c>
      <c r="K29" s="430" t="e">
        <v>#DIV/0!</v>
      </c>
      <c r="L29" s="135" t="e">
        <v>#DIV/0!</v>
      </c>
    </row>
    <row r="30" spans="1:12" x14ac:dyDescent="0.4">
      <c r="A30" s="74" t="s">
        <v>120</v>
      </c>
      <c r="B30" s="171"/>
      <c r="C30" s="93"/>
      <c r="D30" s="425" t="e">
        <v>#DIV/0!</v>
      </c>
      <c r="E30" s="427">
        <v>0</v>
      </c>
      <c r="F30" s="171"/>
      <c r="G30" s="124"/>
      <c r="H30" s="151" t="e">
        <v>#DIV/0!</v>
      </c>
      <c r="I30" s="427">
        <v>0</v>
      </c>
      <c r="J30" s="151" t="e">
        <v>#DIV/0!</v>
      </c>
      <c r="K30" s="425" t="e">
        <v>#DIV/0!</v>
      </c>
      <c r="L30" s="150" t="e">
        <v>#DIV/0!</v>
      </c>
    </row>
    <row r="31" spans="1:12" x14ac:dyDescent="0.4">
      <c r="A31" s="94" t="s">
        <v>119</v>
      </c>
      <c r="B31" s="172"/>
      <c r="C31" s="95"/>
      <c r="D31" s="430" t="e">
        <v>#DIV/0!</v>
      </c>
      <c r="E31" s="432">
        <v>0</v>
      </c>
      <c r="F31" s="172"/>
      <c r="G31" s="124"/>
      <c r="H31" s="136" t="e">
        <v>#DIV/0!</v>
      </c>
      <c r="I31" s="432">
        <v>0</v>
      </c>
      <c r="J31" s="136" t="e">
        <v>#DIV/0!</v>
      </c>
      <c r="K31" s="430" t="e">
        <v>#DIV/0!</v>
      </c>
      <c r="L31" s="135" t="e">
        <v>#DIV/0!</v>
      </c>
    </row>
    <row r="32" spans="1:12" x14ac:dyDescent="0.4">
      <c r="A32" s="328" t="s">
        <v>118</v>
      </c>
      <c r="B32" s="467">
        <v>1224</v>
      </c>
      <c r="C32" s="71">
        <v>1501</v>
      </c>
      <c r="D32" s="431">
        <v>0.81545636242504993</v>
      </c>
      <c r="E32" s="432">
        <v>-277</v>
      </c>
      <c r="F32" s="467">
        <v>1450</v>
      </c>
      <c r="G32" s="113">
        <v>1745</v>
      </c>
      <c r="H32" s="431">
        <v>0.83094555873925502</v>
      </c>
      <c r="I32" s="432">
        <v>-295</v>
      </c>
      <c r="J32" s="136">
        <v>0.84413793103448276</v>
      </c>
      <c r="K32" s="430">
        <v>0.86017191977077367</v>
      </c>
      <c r="L32" s="135">
        <v>-1.6033988736290916E-2</v>
      </c>
    </row>
    <row r="33" spans="1:12" x14ac:dyDescent="0.4">
      <c r="A33" s="94" t="s">
        <v>117</v>
      </c>
      <c r="B33" s="171"/>
      <c r="C33" s="93"/>
      <c r="D33" s="425" t="e">
        <v>#DIV/0!</v>
      </c>
      <c r="E33" s="427">
        <v>0</v>
      </c>
      <c r="F33" s="171"/>
      <c r="G33" s="124"/>
      <c r="H33" s="151" t="e">
        <v>#DIV/0!</v>
      </c>
      <c r="I33" s="427">
        <v>0</v>
      </c>
      <c r="J33" s="151" t="e">
        <v>#DIV/0!</v>
      </c>
      <c r="K33" s="425" t="e">
        <v>#DIV/0!</v>
      </c>
      <c r="L33" s="150" t="e">
        <v>#DIV/0!</v>
      </c>
    </row>
    <row r="34" spans="1:12" x14ac:dyDescent="0.4">
      <c r="A34" s="364" t="s">
        <v>116</v>
      </c>
      <c r="B34" s="428">
        <v>546</v>
      </c>
      <c r="C34" s="97">
        <v>1019</v>
      </c>
      <c r="D34" s="426">
        <v>0.53581943081452399</v>
      </c>
      <c r="E34" s="427">
        <v>-473</v>
      </c>
      <c r="F34" s="428">
        <v>1450</v>
      </c>
      <c r="G34" s="144">
        <v>1450</v>
      </c>
      <c r="H34" s="426">
        <v>1</v>
      </c>
      <c r="I34" s="427">
        <v>0</v>
      </c>
      <c r="J34" s="151">
        <v>0.37655172413793103</v>
      </c>
      <c r="K34" s="425">
        <v>0.70275862068965522</v>
      </c>
      <c r="L34" s="150">
        <v>-0.32620689655172419</v>
      </c>
    </row>
    <row r="35" spans="1:12" x14ac:dyDescent="0.4">
      <c r="A35" s="74" t="s">
        <v>115</v>
      </c>
      <c r="B35" s="172"/>
      <c r="C35" s="95"/>
      <c r="D35" s="430" t="e">
        <v>#DIV/0!</v>
      </c>
      <c r="E35" s="432">
        <v>0</v>
      </c>
      <c r="F35" s="172"/>
      <c r="G35" s="419"/>
      <c r="H35" s="136" t="e">
        <v>#DIV/0!</v>
      </c>
      <c r="I35" s="432">
        <v>0</v>
      </c>
      <c r="J35" s="136" t="e">
        <v>#DIV/0!</v>
      </c>
      <c r="K35" s="430" t="e">
        <v>#DIV/0!</v>
      </c>
      <c r="L35" s="135" t="e">
        <v>#DIV/0!</v>
      </c>
    </row>
    <row r="36" spans="1:12" x14ac:dyDescent="0.4">
      <c r="A36" s="94" t="s">
        <v>114</v>
      </c>
      <c r="B36" s="171"/>
      <c r="C36" s="93"/>
      <c r="D36" s="425" t="e">
        <v>#DIV/0!</v>
      </c>
      <c r="E36" s="427">
        <v>0</v>
      </c>
      <c r="F36" s="171"/>
      <c r="G36" s="123"/>
      <c r="H36" s="151" t="e">
        <v>#DIV/0!</v>
      </c>
      <c r="I36" s="427">
        <v>0</v>
      </c>
      <c r="J36" s="151" t="e">
        <v>#DIV/0!</v>
      </c>
      <c r="K36" s="425" t="e">
        <v>#DIV/0!</v>
      </c>
      <c r="L36" s="150" t="e">
        <v>#DIV/0!</v>
      </c>
    </row>
    <row r="37" spans="1:12" x14ac:dyDescent="0.4">
      <c r="A37" s="312" t="s">
        <v>113</v>
      </c>
      <c r="B37" s="466">
        <v>3766</v>
      </c>
      <c r="C37" s="65">
        <v>3520</v>
      </c>
      <c r="D37" s="426">
        <v>1.0698863636363636</v>
      </c>
      <c r="E37" s="427">
        <v>246</v>
      </c>
      <c r="F37" s="466">
        <v>5845</v>
      </c>
      <c r="G37" s="66">
        <v>5400</v>
      </c>
      <c r="H37" s="426">
        <v>1.0824074074074075</v>
      </c>
      <c r="I37" s="427">
        <v>445</v>
      </c>
      <c r="J37" s="151">
        <v>0.64431137724550902</v>
      </c>
      <c r="K37" s="425">
        <v>0.6518518518518519</v>
      </c>
      <c r="L37" s="150">
        <v>-7.540474606342884E-3</v>
      </c>
    </row>
    <row r="38" spans="1:12" x14ac:dyDescent="0.4">
      <c r="A38" s="361" t="s">
        <v>112</v>
      </c>
      <c r="B38" s="456">
        <v>488</v>
      </c>
      <c r="C38" s="441">
        <v>427</v>
      </c>
      <c r="D38" s="439">
        <v>1.1428571428571428</v>
      </c>
      <c r="E38" s="440">
        <v>61</v>
      </c>
      <c r="F38" s="456">
        <v>890</v>
      </c>
      <c r="G38" s="456">
        <v>852</v>
      </c>
      <c r="H38" s="439">
        <v>1.0446009389671362</v>
      </c>
      <c r="I38" s="440">
        <v>38</v>
      </c>
      <c r="J38" s="465">
        <v>0.54831460674157306</v>
      </c>
      <c r="K38" s="439">
        <v>0.50117370892018775</v>
      </c>
      <c r="L38" s="464">
        <v>4.7140897821385308E-2</v>
      </c>
    </row>
    <row r="39" spans="1:12" x14ac:dyDescent="0.4">
      <c r="A39" s="338" t="s">
        <v>111</v>
      </c>
      <c r="B39" s="461">
        <v>262</v>
      </c>
      <c r="C39" s="105">
        <v>258</v>
      </c>
      <c r="D39" s="463">
        <v>1.0155038759689923</v>
      </c>
      <c r="E39" s="462">
        <v>4</v>
      </c>
      <c r="F39" s="461">
        <v>500</v>
      </c>
      <c r="G39" s="372">
        <v>462</v>
      </c>
      <c r="H39" s="463">
        <v>1.0822510822510822</v>
      </c>
      <c r="I39" s="462">
        <v>38</v>
      </c>
      <c r="J39" s="157">
        <v>0.52400000000000002</v>
      </c>
      <c r="K39" s="450">
        <v>0.55844155844155841</v>
      </c>
      <c r="L39" s="170">
        <v>-3.4441558441558384E-2</v>
      </c>
    </row>
    <row r="40" spans="1:12" x14ac:dyDescent="0.4">
      <c r="A40" s="328" t="s">
        <v>110</v>
      </c>
      <c r="B40" s="461">
        <v>226</v>
      </c>
      <c r="C40" s="105">
        <v>169</v>
      </c>
      <c r="D40" s="431">
        <v>1.3372781065088757</v>
      </c>
      <c r="E40" s="432">
        <v>57</v>
      </c>
      <c r="F40" s="461">
        <v>390</v>
      </c>
      <c r="G40" s="372">
        <v>390</v>
      </c>
      <c r="H40" s="431">
        <v>1</v>
      </c>
      <c r="I40" s="432">
        <v>0</v>
      </c>
      <c r="J40" s="136">
        <v>0.57948717948717954</v>
      </c>
      <c r="K40" s="430">
        <v>0.43333333333333335</v>
      </c>
      <c r="L40" s="135">
        <v>0.14615384615384619</v>
      </c>
    </row>
    <row r="41" spans="1:12" s="118" customFormat="1" x14ac:dyDescent="0.4">
      <c r="A41" s="346" t="s">
        <v>109</v>
      </c>
      <c r="B41" s="460">
        <v>64007</v>
      </c>
      <c r="C41" s="460">
        <v>59431</v>
      </c>
      <c r="D41" s="458">
        <v>1.0769968534939678</v>
      </c>
      <c r="E41" s="459">
        <v>4576</v>
      </c>
      <c r="F41" s="460">
        <v>109740</v>
      </c>
      <c r="G41" s="460">
        <v>107020</v>
      </c>
      <c r="H41" s="458">
        <v>1.0254158101289479</v>
      </c>
      <c r="I41" s="459">
        <v>2720</v>
      </c>
      <c r="J41" s="458">
        <v>0.58326043375250591</v>
      </c>
      <c r="K41" s="458">
        <v>0.55532610726966924</v>
      </c>
      <c r="L41" s="457">
        <v>2.7934326482836669E-2</v>
      </c>
    </row>
    <row r="42" spans="1:12" s="118" customFormat="1" x14ac:dyDescent="0.4">
      <c r="A42" s="361" t="s">
        <v>108</v>
      </c>
      <c r="B42" s="456">
        <v>62901</v>
      </c>
      <c r="C42" s="441">
        <v>58538</v>
      </c>
      <c r="D42" s="439">
        <v>1.0745327821244319</v>
      </c>
      <c r="E42" s="440">
        <v>4363</v>
      </c>
      <c r="F42" s="456">
        <v>107676</v>
      </c>
      <c r="G42" s="456">
        <v>105389</v>
      </c>
      <c r="H42" s="439">
        <v>1.0217005569841255</v>
      </c>
      <c r="I42" s="440">
        <v>2287</v>
      </c>
      <c r="J42" s="439">
        <v>0.58416917418923442</v>
      </c>
      <c r="K42" s="439">
        <v>0.55544696315554754</v>
      </c>
      <c r="L42" s="438">
        <v>2.8722211033686884E-2</v>
      </c>
    </row>
    <row r="43" spans="1:12" x14ac:dyDescent="0.4">
      <c r="A43" s="74" t="s">
        <v>107</v>
      </c>
      <c r="B43" s="454">
        <v>22554</v>
      </c>
      <c r="C43" s="163">
        <v>22584</v>
      </c>
      <c r="D43" s="455">
        <v>0.99867162592986181</v>
      </c>
      <c r="E43" s="427">
        <v>-30</v>
      </c>
      <c r="F43" s="454">
        <v>38274</v>
      </c>
      <c r="G43" s="454">
        <v>39115</v>
      </c>
      <c r="H43" s="425">
        <v>0.97849929694490601</v>
      </c>
      <c r="I43" s="427">
        <v>-841</v>
      </c>
      <c r="J43" s="425">
        <v>0.58927731619376078</v>
      </c>
      <c r="K43" s="425">
        <v>0.57737440879458013</v>
      </c>
      <c r="L43" s="424">
        <v>1.1902907399180651E-2</v>
      </c>
    </row>
    <row r="44" spans="1:12" x14ac:dyDescent="0.4">
      <c r="A44" s="74" t="s">
        <v>106</v>
      </c>
      <c r="B44" s="449">
        <v>3489</v>
      </c>
      <c r="C44" s="156">
        <v>4191</v>
      </c>
      <c r="D44" s="430">
        <v>0.83249821045096639</v>
      </c>
      <c r="E44" s="432">
        <v>-702</v>
      </c>
      <c r="F44" s="449">
        <v>4050</v>
      </c>
      <c r="G44" s="449">
        <v>5140</v>
      </c>
      <c r="H44" s="451">
        <v>0.78793774319066145</v>
      </c>
      <c r="I44" s="432">
        <v>-1090</v>
      </c>
      <c r="J44" s="430">
        <v>0.86148148148148151</v>
      </c>
      <c r="K44" s="430">
        <v>0.81536964980544746</v>
      </c>
      <c r="L44" s="429">
        <v>4.6111831676034054E-2</v>
      </c>
    </row>
    <row r="45" spans="1:12" x14ac:dyDescent="0.4">
      <c r="A45" s="94" t="s">
        <v>105</v>
      </c>
      <c r="B45" s="449">
        <v>5343</v>
      </c>
      <c r="C45" s="156">
        <v>4498</v>
      </c>
      <c r="D45" s="448">
        <v>1.1878612716763006</v>
      </c>
      <c r="E45" s="453">
        <v>845</v>
      </c>
      <c r="F45" s="449">
        <v>9065</v>
      </c>
      <c r="G45" s="449">
        <v>9991</v>
      </c>
      <c r="H45" s="451">
        <v>0.90731658492643374</v>
      </c>
      <c r="I45" s="432">
        <v>-926</v>
      </c>
      <c r="J45" s="430">
        <v>0.58940981798124659</v>
      </c>
      <c r="K45" s="430">
        <v>0.45020518466619958</v>
      </c>
      <c r="L45" s="429">
        <v>0.13920463331504701</v>
      </c>
    </row>
    <row r="46" spans="1:12" x14ac:dyDescent="0.4">
      <c r="A46" s="94" t="s">
        <v>104</v>
      </c>
      <c r="B46" s="449">
        <v>1765</v>
      </c>
      <c r="C46" s="156">
        <v>2185</v>
      </c>
      <c r="D46" s="448">
        <v>0.80778032036613268</v>
      </c>
      <c r="E46" s="453">
        <v>-420</v>
      </c>
      <c r="F46" s="449">
        <v>3578</v>
      </c>
      <c r="G46" s="449">
        <v>5418</v>
      </c>
      <c r="H46" s="451">
        <v>0.66039128829826499</v>
      </c>
      <c r="I46" s="432">
        <v>-1840</v>
      </c>
      <c r="J46" s="430">
        <v>0.49329234209055339</v>
      </c>
      <c r="K46" s="430">
        <v>0.40328534514581027</v>
      </c>
      <c r="L46" s="429">
        <v>9.0006996944743123E-2</v>
      </c>
    </row>
    <row r="47" spans="1:12" x14ac:dyDescent="0.4">
      <c r="A47" s="74" t="s">
        <v>103</v>
      </c>
      <c r="B47" s="449">
        <v>4517</v>
      </c>
      <c r="C47" s="156">
        <v>5115</v>
      </c>
      <c r="D47" s="448">
        <v>0.88308895405669596</v>
      </c>
      <c r="E47" s="427">
        <v>-598</v>
      </c>
      <c r="F47" s="449">
        <v>9757</v>
      </c>
      <c r="G47" s="449">
        <v>8802</v>
      </c>
      <c r="H47" s="451">
        <v>1.1084980686207679</v>
      </c>
      <c r="I47" s="432">
        <v>955</v>
      </c>
      <c r="J47" s="430">
        <v>0.46294967715486318</v>
      </c>
      <c r="K47" s="430">
        <v>0.58111792774369464</v>
      </c>
      <c r="L47" s="429">
        <v>-0.11816825058883146</v>
      </c>
    </row>
    <row r="48" spans="1:12" x14ac:dyDescent="0.4">
      <c r="A48" s="74" t="s">
        <v>102</v>
      </c>
      <c r="B48" s="449">
        <v>9927</v>
      </c>
      <c r="C48" s="156">
        <v>8458</v>
      </c>
      <c r="D48" s="448">
        <v>1.1736817214471507</v>
      </c>
      <c r="E48" s="453">
        <v>1469</v>
      </c>
      <c r="F48" s="449">
        <v>16577</v>
      </c>
      <c r="G48" s="449">
        <v>14810</v>
      </c>
      <c r="H48" s="451">
        <v>1.1193112761647535</v>
      </c>
      <c r="I48" s="432">
        <v>1767</v>
      </c>
      <c r="J48" s="430">
        <v>0.59884176871569039</v>
      </c>
      <c r="K48" s="430">
        <v>0.57110060769750171</v>
      </c>
      <c r="L48" s="429">
        <v>2.7741161018188687E-2</v>
      </c>
    </row>
    <row r="49" spans="1:12" x14ac:dyDescent="0.4">
      <c r="A49" s="74" t="s">
        <v>101</v>
      </c>
      <c r="B49" s="449">
        <v>1724</v>
      </c>
      <c r="C49" s="156">
        <v>1398</v>
      </c>
      <c r="D49" s="430">
        <v>1.2331902718168812</v>
      </c>
      <c r="E49" s="432">
        <v>326</v>
      </c>
      <c r="F49" s="449">
        <v>2700</v>
      </c>
      <c r="G49" s="449">
        <v>2430</v>
      </c>
      <c r="H49" s="430">
        <v>1.1111111111111112</v>
      </c>
      <c r="I49" s="432">
        <v>270</v>
      </c>
      <c r="J49" s="430">
        <v>0.63851851851851849</v>
      </c>
      <c r="K49" s="430">
        <v>0.57530864197530862</v>
      </c>
      <c r="L49" s="429">
        <v>6.3209876543209864E-2</v>
      </c>
    </row>
    <row r="50" spans="1:12" s="58" customFormat="1" x14ac:dyDescent="0.4">
      <c r="A50" s="74" t="s">
        <v>100</v>
      </c>
      <c r="B50" s="449">
        <v>1002</v>
      </c>
      <c r="C50" s="156"/>
      <c r="D50" s="157" t="e">
        <v>#DIV/0!</v>
      </c>
      <c r="E50" s="161">
        <v>1002</v>
      </c>
      <c r="F50" s="160"/>
      <c r="G50" s="140"/>
      <c r="H50" s="151" t="e">
        <v>#DIV/0!</v>
      </c>
      <c r="I50" s="137">
        <v>0</v>
      </c>
      <c r="J50" s="136" t="e">
        <v>#DIV/0!</v>
      </c>
      <c r="K50" s="136" t="e">
        <v>#DIV/0!</v>
      </c>
      <c r="L50" s="135" t="e">
        <v>#DIV/0!</v>
      </c>
    </row>
    <row r="51" spans="1:12" x14ac:dyDescent="0.4">
      <c r="A51" s="74" t="s">
        <v>99</v>
      </c>
      <c r="B51" s="449">
        <v>1330</v>
      </c>
      <c r="C51" s="156">
        <v>1368</v>
      </c>
      <c r="D51" s="448">
        <v>0.97222222222222221</v>
      </c>
      <c r="E51" s="427">
        <v>-38</v>
      </c>
      <c r="F51" s="449">
        <v>2700</v>
      </c>
      <c r="G51" s="449">
        <v>2430</v>
      </c>
      <c r="H51" s="447">
        <v>1.1111111111111112</v>
      </c>
      <c r="I51" s="432">
        <v>270</v>
      </c>
      <c r="J51" s="430">
        <v>0.49259259259259258</v>
      </c>
      <c r="K51" s="430">
        <v>0.562962962962963</v>
      </c>
      <c r="L51" s="429">
        <v>-7.0370370370370416E-2</v>
      </c>
    </row>
    <row r="52" spans="1:12" x14ac:dyDescent="0.4">
      <c r="A52" s="74" t="s">
        <v>98</v>
      </c>
      <c r="B52" s="449">
        <v>0</v>
      </c>
      <c r="C52" s="156">
        <v>0</v>
      </c>
      <c r="D52" s="448" t="e">
        <v>#DIV/0!</v>
      </c>
      <c r="E52" s="427">
        <v>0</v>
      </c>
      <c r="F52" s="449">
        <v>0</v>
      </c>
      <c r="G52" s="449">
        <v>0</v>
      </c>
      <c r="H52" s="452" t="e">
        <v>#DIV/0!</v>
      </c>
      <c r="I52" s="432">
        <v>0</v>
      </c>
      <c r="J52" s="430" t="e">
        <v>#DIV/0!</v>
      </c>
      <c r="K52" s="430" t="e">
        <v>#DIV/0!</v>
      </c>
      <c r="L52" s="429" t="e">
        <v>#DIV/0!</v>
      </c>
    </row>
    <row r="53" spans="1:12" x14ac:dyDescent="0.4">
      <c r="A53" s="74" t="s">
        <v>97</v>
      </c>
      <c r="B53" s="449">
        <v>633</v>
      </c>
      <c r="C53" s="156">
        <v>562</v>
      </c>
      <c r="D53" s="448">
        <v>1.1263345195729537</v>
      </c>
      <c r="E53" s="427">
        <v>71</v>
      </c>
      <c r="F53" s="449">
        <v>1648</v>
      </c>
      <c r="G53" s="449">
        <v>1080</v>
      </c>
      <c r="H53" s="447">
        <v>1.5259259259259259</v>
      </c>
      <c r="I53" s="432">
        <v>568</v>
      </c>
      <c r="J53" s="430">
        <v>0.38410194174757284</v>
      </c>
      <c r="K53" s="430">
        <v>0.52037037037037037</v>
      </c>
      <c r="L53" s="429">
        <v>-0.13626842862279753</v>
      </c>
    </row>
    <row r="54" spans="1:12" x14ac:dyDescent="0.4">
      <c r="A54" s="74" t="s">
        <v>96</v>
      </c>
      <c r="B54" s="449">
        <v>881</v>
      </c>
      <c r="C54" s="156">
        <v>1549</v>
      </c>
      <c r="D54" s="448">
        <v>0.5687540348612008</v>
      </c>
      <c r="E54" s="427">
        <v>-668</v>
      </c>
      <c r="F54" s="449">
        <v>2699</v>
      </c>
      <c r="G54" s="449">
        <v>3154</v>
      </c>
      <c r="H54" s="451">
        <v>0.85573874445149012</v>
      </c>
      <c r="I54" s="432">
        <v>-455</v>
      </c>
      <c r="J54" s="430">
        <v>0.32641719155242682</v>
      </c>
      <c r="K54" s="430">
        <v>0.49112238427393784</v>
      </c>
      <c r="L54" s="429">
        <v>-0.16470519272151102</v>
      </c>
    </row>
    <row r="55" spans="1:12" x14ac:dyDescent="0.4">
      <c r="A55" s="74" t="s">
        <v>95</v>
      </c>
      <c r="B55" s="449">
        <v>1680</v>
      </c>
      <c r="C55" s="156">
        <v>1899</v>
      </c>
      <c r="D55" s="448">
        <v>0.88467614533965244</v>
      </c>
      <c r="E55" s="432">
        <v>-219</v>
      </c>
      <c r="F55" s="449">
        <v>2700</v>
      </c>
      <c r="G55" s="449">
        <v>2700</v>
      </c>
      <c r="H55" s="447">
        <v>1</v>
      </c>
      <c r="I55" s="432">
        <v>0</v>
      </c>
      <c r="J55" s="430">
        <v>0.62222222222222223</v>
      </c>
      <c r="K55" s="430">
        <v>0.70333333333333337</v>
      </c>
      <c r="L55" s="429">
        <v>-8.1111111111111134E-2</v>
      </c>
    </row>
    <row r="56" spans="1:12" x14ac:dyDescent="0.4">
      <c r="A56" s="74" t="s">
        <v>94</v>
      </c>
      <c r="B56" s="449">
        <v>680</v>
      </c>
      <c r="C56" s="156">
        <v>761</v>
      </c>
      <c r="D56" s="448">
        <v>0.89356110381077525</v>
      </c>
      <c r="E56" s="432">
        <v>-81</v>
      </c>
      <c r="F56" s="449">
        <v>1760</v>
      </c>
      <c r="G56" s="449">
        <v>1200</v>
      </c>
      <c r="H56" s="447">
        <v>1.4666666666666666</v>
      </c>
      <c r="I56" s="432">
        <v>560</v>
      </c>
      <c r="J56" s="430">
        <v>0.38636363636363635</v>
      </c>
      <c r="K56" s="430">
        <v>0.63416666666666666</v>
      </c>
      <c r="L56" s="429">
        <v>-0.2478030303030303</v>
      </c>
    </row>
    <row r="57" spans="1:12" x14ac:dyDescent="0.4">
      <c r="A57" s="94" t="s">
        <v>93</v>
      </c>
      <c r="B57" s="449">
        <v>860</v>
      </c>
      <c r="C57" s="156">
        <v>556</v>
      </c>
      <c r="D57" s="448">
        <v>1.5467625899280575</v>
      </c>
      <c r="E57" s="427">
        <v>304</v>
      </c>
      <c r="F57" s="449">
        <v>1620</v>
      </c>
      <c r="G57" s="449">
        <v>1080</v>
      </c>
      <c r="H57" s="451">
        <v>1.5</v>
      </c>
      <c r="I57" s="432">
        <v>540</v>
      </c>
      <c r="J57" s="430">
        <v>0.53086419753086422</v>
      </c>
      <c r="K57" s="425">
        <v>0.51481481481481484</v>
      </c>
      <c r="L57" s="424">
        <v>1.6049382716049387E-2</v>
      </c>
    </row>
    <row r="58" spans="1:12" x14ac:dyDescent="0.4">
      <c r="A58" s="74" t="s">
        <v>92</v>
      </c>
      <c r="B58" s="449">
        <v>626</v>
      </c>
      <c r="C58" s="156">
        <v>509</v>
      </c>
      <c r="D58" s="450">
        <v>1.2298624754420433</v>
      </c>
      <c r="E58" s="432">
        <v>117</v>
      </c>
      <c r="F58" s="449">
        <v>1760</v>
      </c>
      <c r="G58" s="449">
        <v>1200</v>
      </c>
      <c r="H58" s="430">
        <v>1.4666666666666666</v>
      </c>
      <c r="I58" s="432">
        <v>560</v>
      </c>
      <c r="J58" s="430">
        <v>0.35568181818181815</v>
      </c>
      <c r="K58" s="430">
        <v>0.42416666666666669</v>
      </c>
      <c r="L58" s="429">
        <v>-6.8484848484848537E-2</v>
      </c>
    </row>
    <row r="59" spans="1:12" x14ac:dyDescent="0.4">
      <c r="A59" s="74" t="s">
        <v>91</v>
      </c>
      <c r="B59" s="449">
        <v>638</v>
      </c>
      <c r="C59" s="156">
        <v>682</v>
      </c>
      <c r="D59" s="450">
        <v>0.93548387096774188</v>
      </c>
      <c r="E59" s="432">
        <v>-44</v>
      </c>
      <c r="F59" s="449">
        <v>1200</v>
      </c>
      <c r="G59" s="449">
        <v>1195</v>
      </c>
      <c r="H59" s="430">
        <v>1.00418410041841</v>
      </c>
      <c r="I59" s="432">
        <v>5</v>
      </c>
      <c r="J59" s="430">
        <v>0.53166666666666662</v>
      </c>
      <c r="K59" s="430">
        <v>0.57071129707112966</v>
      </c>
      <c r="L59" s="429">
        <v>-3.9044630404463043E-2</v>
      </c>
    </row>
    <row r="60" spans="1:12" x14ac:dyDescent="0.4">
      <c r="A60" s="74" t="s">
        <v>90</v>
      </c>
      <c r="B60" s="449">
        <v>1531</v>
      </c>
      <c r="C60" s="156">
        <v>1779</v>
      </c>
      <c r="D60" s="448">
        <v>0.86059584035975267</v>
      </c>
      <c r="E60" s="432">
        <v>-248</v>
      </c>
      <c r="F60" s="449">
        <v>4158</v>
      </c>
      <c r="G60" s="449">
        <v>3808</v>
      </c>
      <c r="H60" s="447">
        <v>1.0919117647058822</v>
      </c>
      <c r="I60" s="432">
        <v>350</v>
      </c>
      <c r="J60" s="430">
        <v>0.3682058682058682</v>
      </c>
      <c r="K60" s="430">
        <v>0.46717436974789917</v>
      </c>
      <c r="L60" s="429">
        <v>-9.8968501542030962E-2</v>
      </c>
    </row>
    <row r="61" spans="1:12" s="58" customFormat="1" x14ac:dyDescent="0.4">
      <c r="A61" s="94" t="s">
        <v>89</v>
      </c>
      <c r="B61" s="449">
        <v>1713</v>
      </c>
      <c r="C61" s="93"/>
      <c r="D61" s="448" t="e">
        <v>#DIV/0!</v>
      </c>
      <c r="E61" s="90"/>
      <c r="F61" s="92"/>
      <c r="G61" s="121"/>
      <c r="H61" s="447" t="e">
        <v>#DIV/0!</v>
      </c>
      <c r="I61" s="90">
        <v>0</v>
      </c>
      <c r="J61" s="430" t="e">
        <v>#DIV/0!</v>
      </c>
      <c r="K61" s="89" t="e">
        <v>#DIV/0!</v>
      </c>
      <c r="L61" s="88" t="e">
        <v>#DIV/0!</v>
      </c>
    </row>
    <row r="62" spans="1:12" x14ac:dyDescent="0.4">
      <c r="A62" s="94" t="s">
        <v>88</v>
      </c>
      <c r="B62" s="446">
        <v>1015</v>
      </c>
      <c r="C62" s="153">
        <v>219</v>
      </c>
      <c r="D62" s="425">
        <v>4.634703196347032</v>
      </c>
      <c r="E62" s="427">
        <v>796</v>
      </c>
      <c r="F62" s="446">
        <v>1670</v>
      </c>
      <c r="G62" s="446">
        <v>1080</v>
      </c>
      <c r="H62" s="425">
        <v>1.5462962962962963</v>
      </c>
      <c r="I62" s="427">
        <v>590</v>
      </c>
      <c r="J62" s="425">
        <v>0.60778443113772451</v>
      </c>
      <c r="K62" s="425">
        <v>0.20277777777777778</v>
      </c>
      <c r="L62" s="424">
        <v>0.40500665335994673</v>
      </c>
    </row>
    <row r="63" spans="1:12" s="58" customFormat="1" x14ac:dyDescent="0.4">
      <c r="A63" s="94" t="s">
        <v>87</v>
      </c>
      <c r="B63" s="446">
        <v>993</v>
      </c>
      <c r="C63" s="153">
        <v>0</v>
      </c>
      <c r="D63" s="151" t="e">
        <v>#DIV/0!</v>
      </c>
      <c r="E63" s="152">
        <v>993</v>
      </c>
      <c r="F63" s="446">
        <v>1760</v>
      </c>
      <c r="G63" s="446">
        <v>0</v>
      </c>
      <c r="H63" s="151" t="e">
        <v>#DIV/0!</v>
      </c>
      <c r="I63" s="152">
        <v>1760</v>
      </c>
      <c r="J63" s="151">
        <v>0.56420454545454546</v>
      </c>
      <c r="K63" s="151" t="e">
        <v>#DIV/0!</v>
      </c>
      <c r="L63" s="150" t="e">
        <v>#DIV/0!</v>
      </c>
    </row>
    <row r="64" spans="1:12" x14ac:dyDescent="0.4">
      <c r="A64" s="67" t="s">
        <v>86</v>
      </c>
      <c r="B64" s="445">
        <v>0</v>
      </c>
      <c r="C64" s="149">
        <v>225</v>
      </c>
      <c r="D64" s="443">
        <v>0</v>
      </c>
      <c r="E64" s="444">
        <v>-225</v>
      </c>
      <c r="F64" s="445">
        <v>0</v>
      </c>
      <c r="G64" s="445">
        <v>756</v>
      </c>
      <c r="H64" s="443">
        <v>0</v>
      </c>
      <c r="I64" s="444">
        <v>-756</v>
      </c>
      <c r="J64" s="443" t="e">
        <v>#DIV/0!</v>
      </c>
      <c r="K64" s="443">
        <v>0.29761904761904762</v>
      </c>
      <c r="L64" s="442" t="e">
        <v>#DIV/0!</v>
      </c>
    </row>
    <row r="65" spans="1:12" x14ac:dyDescent="0.4">
      <c r="A65" s="361" t="s">
        <v>85</v>
      </c>
      <c r="B65" s="441">
        <v>1106</v>
      </c>
      <c r="C65" s="441">
        <v>893</v>
      </c>
      <c r="D65" s="439">
        <v>1.238521836506159</v>
      </c>
      <c r="E65" s="440">
        <v>213</v>
      </c>
      <c r="F65" s="441">
        <v>2064</v>
      </c>
      <c r="G65" s="441">
        <v>1631</v>
      </c>
      <c r="H65" s="439">
        <v>1.2654812998160638</v>
      </c>
      <c r="I65" s="440">
        <v>433</v>
      </c>
      <c r="J65" s="439">
        <v>0.53585271317829453</v>
      </c>
      <c r="K65" s="439">
        <v>0.5475168608215818</v>
      </c>
      <c r="L65" s="438">
        <v>-1.166414764328727E-2</v>
      </c>
    </row>
    <row r="66" spans="1:12" x14ac:dyDescent="0.4">
      <c r="A66" s="383" t="s">
        <v>84</v>
      </c>
      <c r="B66" s="437">
        <v>264</v>
      </c>
      <c r="C66" s="139">
        <v>214</v>
      </c>
      <c r="D66" s="435">
        <v>1.233644859813084</v>
      </c>
      <c r="E66" s="436">
        <v>50</v>
      </c>
      <c r="F66" s="437">
        <v>540</v>
      </c>
      <c r="G66" s="144">
        <v>305</v>
      </c>
      <c r="H66" s="435">
        <v>1.7704918032786885</v>
      </c>
      <c r="I66" s="436">
        <v>235</v>
      </c>
      <c r="J66" s="435">
        <v>0.48888888888888887</v>
      </c>
      <c r="K66" s="434">
        <v>0.70163934426229513</v>
      </c>
      <c r="L66" s="433">
        <v>-0.21275045537340626</v>
      </c>
    </row>
    <row r="67" spans="1:12" x14ac:dyDescent="0.4">
      <c r="A67" s="74" t="s">
        <v>83</v>
      </c>
      <c r="B67" s="140"/>
      <c r="C67" s="71">
        <v>191</v>
      </c>
      <c r="D67" s="431">
        <v>0</v>
      </c>
      <c r="E67" s="432">
        <v>-191</v>
      </c>
      <c r="F67" s="140"/>
      <c r="G67" s="72">
        <v>486</v>
      </c>
      <c r="H67" s="431">
        <v>0</v>
      </c>
      <c r="I67" s="432">
        <v>-486</v>
      </c>
      <c r="J67" s="431" t="e">
        <v>#DIV/0!</v>
      </c>
      <c r="K67" s="430">
        <v>0.39300411522633744</v>
      </c>
      <c r="L67" s="429" t="e">
        <v>#DIV/0!</v>
      </c>
    </row>
    <row r="68" spans="1:12" x14ac:dyDescent="0.4">
      <c r="A68" s="73" t="s">
        <v>82</v>
      </c>
      <c r="B68" s="138"/>
      <c r="C68" s="139">
        <v>179</v>
      </c>
      <c r="D68" s="431">
        <v>0</v>
      </c>
      <c r="E68" s="432">
        <v>-179</v>
      </c>
      <c r="F68" s="138"/>
      <c r="G68" s="72">
        <v>300</v>
      </c>
      <c r="H68" s="431">
        <v>0</v>
      </c>
      <c r="I68" s="432">
        <v>-300</v>
      </c>
      <c r="J68" s="431" t="e">
        <v>#DIV/0!</v>
      </c>
      <c r="K68" s="430">
        <v>0.59666666666666668</v>
      </c>
      <c r="L68" s="429" t="e">
        <v>#DIV/0!</v>
      </c>
    </row>
    <row r="69" spans="1:12" x14ac:dyDescent="0.4">
      <c r="A69" s="364" t="s">
        <v>81</v>
      </c>
      <c r="B69" s="428">
        <v>351</v>
      </c>
      <c r="C69" s="97">
        <v>309</v>
      </c>
      <c r="D69" s="426">
        <v>1.1359223300970873</v>
      </c>
      <c r="E69" s="427">
        <v>42</v>
      </c>
      <c r="F69" s="428">
        <v>602</v>
      </c>
      <c r="G69" s="92">
        <v>540</v>
      </c>
      <c r="H69" s="426">
        <v>1.1148148148148149</v>
      </c>
      <c r="I69" s="427">
        <v>62</v>
      </c>
      <c r="J69" s="426">
        <v>0.5830564784053156</v>
      </c>
      <c r="K69" s="425">
        <v>0.57222222222222219</v>
      </c>
      <c r="L69" s="424">
        <v>1.0834256183093416E-2</v>
      </c>
    </row>
    <row r="70" spans="1:12" x14ac:dyDescent="0.4">
      <c r="A70" s="312" t="s">
        <v>230</v>
      </c>
      <c r="B70" s="375">
        <v>491</v>
      </c>
      <c r="C70" s="65"/>
      <c r="D70" s="347" t="e">
        <v>#DIV/0!</v>
      </c>
      <c r="E70" s="348">
        <v>491</v>
      </c>
      <c r="F70" s="375">
        <v>922</v>
      </c>
      <c r="G70" s="65"/>
      <c r="H70" s="347" t="e">
        <v>#DIV/0!</v>
      </c>
      <c r="I70" s="64">
        <v>922</v>
      </c>
      <c r="J70" s="347">
        <v>0.53253796095444683</v>
      </c>
      <c r="K70" s="63" t="e">
        <v>#DIV/0!</v>
      </c>
      <c r="L70" s="62" t="e">
        <v>#DIV/0!</v>
      </c>
    </row>
    <row r="71" spans="1:12" x14ac:dyDescent="0.4">
      <c r="A71" s="58" t="s">
        <v>80</v>
      </c>
      <c r="C71" s="61"/>
      <c r="E71" s="130"/>
      <c r="G71" s="61"/>
      <c r="I71" s="130"/>
      <c r="K71" s="61"/>
    </row>
    <row r="72" spans="1:12" x14ac:dyDescent="0.4">
      <c r="A72" s="60" t="s">
        <v>79</v>
      </c>
      <c r="C72" s="61"/>
      <c r="E72" s="130"/>
      <c r="G72" s="61"/>
      <c r="I72" s="130"/>
      <c r="K72" s="61"/>
    </row>
    <row r="73" spans="1:12" s="58" customFormat="1" x14ac:dyDescent="0.4">
      <c r="A73" s="58" t="s">
        <v>78</v>
      </c>
      <c r="B73" s="59"/>
      <c r="C73" s="59"/>
      <c r="F73" s="59"/>
      <c r="G73" s="59"/>
      <c r="J73" s="59"/>
      <c r="K73" s="59"/>
    </row>
    <row r="74" spans="1:12" x14ac:dyDescent="0.4">
      <c r="A74"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B2:L69 IX2:JH69 ST2:TD69 ACP2:ACZ69 AML2:AMV69 AWH2:AWR69 BGD2:BGN69 BPZ2:BQJ69 BZV2:CAF69 CJR2:CKB69 CTN2:CTX69 DDJ2:DDT69 DNF2:DNP69 DXB2:DXL69 EGX2:EHH69 EQT2:ERD69 FAP2:FAZ69 FKL2:FKV69 FUH2:FUR69 GED2:GEN69 GNZ2:GOJ69 GXV2:GYF69 HHR2:HIB69 HRN2:HRX69 IBJ2:IBT69 ILF2:ILP69 IVB2:IVL69 JEX2:JFH69 JOT2:JPD69 JYP2:JYZ69 KIL2:KIV69 KSH2:KSR69 LCD2:LCN69 LLZ2:LMJ69 LVV2:LWF69 MFR2:MGB69 MPN2:MPX69 MZJ2:MZT69 NJF2:NJP69 NTB2:NTL69 OCX2:ODH69 OMT2:OND69 OWP2:OWZ69 PGL2:PGV69 PQH2:PQR69 QAD2:QAN69 QJZ2:QKJ69 QTV2:QUF69 RDR2:REB69 RNN2:RNX69 RXJ2:RXT69 SHF2:SHP69 SRB2:SRL69 TAX2:TBH69 TKT2:TLD69 TUP2:TUZ69 UEL2:UEV69 UOH2:UOR69 UYD2:UYN69 VHZ2:VIJ69 VRV2:VSF69 WBR2:WCB69 WLN2:WLX69 WVJ2:WVT69 B65538:L65605 IX65538:JH65605 ST65538:TD65605 ACP65538:ACZ65605 AML65538:AMV65605 AWH65538:AWR65605 BGD65538:BGN65605 BPZ65538:BQJ65605 BZV65538:CAF65605 CJR65538:CKB65605 CTN65538:CTX65605 DDJ65538:DDT65605 DNF65538:DNP65605 DXB65538:DXL65605 EGX65538:EHH65605 EQT65538:ERD65605 FAP65538:FAZ65605 FKL65538:FKV65605 FUH65538:FUR65605 GED65538:GEN65605 GNZ65538:GOJ65605 GXV65538:GYF65605 HHR65538:HIB65605 HRN65538:HRX65605 IBJ65538:IBT65605 ILF65538:ILP65605 IVB65538:IVL65605 JEX65538:JFH65605 JOT65538:JPD65605 JYP65538:JYZ65605 KIL65538:KIV65605 KSH65538:KSR65605 LCD65538:LCN65605 LLZ65538:LMJ65605 LVV65538:LWF65605 MFR65538:MGB65605 MPN65538:MPX65605 MZJ65538:MZT65605 NJF65538:NJP65605 NTB65538:NTL65605 OCX65538:ODH65605 OMT65538:OND65605 OWP65538:OWZ65605 PGL65538:PGV65605 PQH65538:PQR65605 QAD65538:QAN65605 QJZ65538:QKJ65605 QTV65538:QUF65605 RDR65538:REB65605 RNN65538:RNX65605 RXJ65538:RXT65605 SHF65538:SHP65605 SRB65538:SRL65605 TAX65538:TBH65605 TKT65538:TLD65605 TUP65538:TUZ65605 UEL65538:UEV65605 UOH65538:UOR65605 UYD65538:UYN65605 VHZ65538:VIJ65605 VRV65538:VSF65605 WBR65538:WCB65605 WLN65538:WLX65605 WVJ65538:WVT65605 B131074:L131141 IX131074:JH131141 ST131074:TD131141 ACP131074:ACZ131141 AML131074:AMV131141 AWH131074:AWR131141 BGD131074:BGN131141 BPZ131074:BQJ131141 BZV131074:CAF131141 CJR131074:CKB131141 CTN131074:CTX131141 DDJ131074:DDT131141 DNF131074:DNP131141 DXB131074:DXL131141 EGX131074:EHH131141 EQT131074:ERD131141 FAP131074:FAZ131141 FKL131074:FKV131141 FUH131074:FUR131141 GED131074:GEN131141 GNZ131074:GOJ131141 GXV131074:GYF131141 HHR131074:HIB131141 HRN131074:HRX131141 IBJ131074:IBT131141 ILF131074:ILP131141 IVB131074:IVL131141 JEX131074:JFH131141 JOT131074:JPD131141 JYP131074:JYZ131141 KIL131074:KIV131141 KSH131074:KSR131141 LCD131074:LCN131141 LLZ131074:LMJ131141 LVV131074:LWF131141 MFR131074:MGB131141 MPN131074:MPX131141 MZJ131074:MZT131141 NJF131074:NJP131141 NTB131074:NTL131141 OCX131074:ODH131141 OMT131074:OND131141 OWP131074:OWZ131141 PGL131074:PGV131141 PQH131074:PQR131141 QAD131074:QAN131141 QJZ131074:QKJ131141 QTV131074:QUF131141 RDR131074:REB131141 RNN131074:RNX131141 RXJ131074:RXT131141 SHF131074:SHP131141 SRB131074:SRL131141 TAX131074:TBH131141 TKT131074:TLD131141 TUP131074:TUZ131141 UEL131074:UEV131141 UOH131074:UOR131141 UYD131074:UYN131141 VHZ131074:VIJ131141 VRV131074:VSF131141 WBR131074:WCB131141 WLN131074:WLX131141 WVJ131074:WVT131141 B196610:L196677 IX196610:JH196677 ST196610:TD196677 ACP196610:ACZ196677 AML196610:AMV196677 AWH196610:AWR196677 BGD196610:BGN196677 BPZ196610:BQJ196677 BZV196610:CAF196677 CJR196610:CKB196677 CTN196610:CTX196677 DDJ196610:DDT196677 DNF196610:DNP196677 DXB196610:DXL196677 EGX196610:EHH196677 EQT196610:ERD196677 FAP196610:FAZ196677 FKL196610:FKV196677 FUH196610:FUR196677 GED196610:GEN196677 GNZ196610:GOJ196677 GXV196610:GYF196677 HHR196610:HIB196677 HRN196610:HRX196677 IBJ196610:IBT196677 ILF196610:ILP196677 IVB196610:IVL196677 JEX196610:JFH196677 JOT196610:JPD196677 JYP196610:JYZ196677 KIL196610:KIV196677 KSH196610:KSR196677 LCD196610:LCN196677 LLZ196610:LMJ196677 LVV196610:LWF196677 MFR196610:MGB196677 MPN196610:MPX196677 MZJ196610:MZT196677 NJF196610:NJP196677 NTB196610:NTL196677 OCX196610:ODH196677 OMT196610:OND196677 OWP196610:OWZ196677 PGL196610:PGV196677 PQH196610:PQR196677 QAD196610:QAN196677 QJZ196610:QKJ196677 QTV196610:QUF196677 RDR196610:REB196677 RNN196610:RNX196677 RXJ196610:RXT196677 SHF196610:SHP196677 SRB196610:SRL196677 TAX196610:TBH196677 TKT196610:TLD196677 TUP196610:TUZ196677 UEL196610:UEV196677 UOH196610:UOR196677 UYD196610:UYN196677 VHZ196610:VIJ196677 VRV196610:VSF196677 WBR196610:WCB196677 WLN196610:WLX196677 WVJ196610:WVT196677 B262146:L262213 IX262146:JH262213 ST262146:TD262213 ACP262146:ACZ262213 AML262146:AMV262213 AWH262146:AWR262213 BGD262146:BGN262213 BPZ262146:BQJ262213 BZV262146:CAF262213 CJR262146:CKB262213 CTN262146:CTX262213 DDJ262146:DDT262213 DNF262146:DNP262213 DXB262146:DXL262213 EGX262146:EHH262213 EQT262146:ERD262213 FAP262146:FAZ262213 FKL262146:FKV262213 FUH262146:FUR262213 GED262146:GEN262213 GNZ262146:GOJ262213 GXV262146:GYF262213 HHR262146:HIB262213 HRN262146:HRX262213 IBJ262146:IBT262213 ILF262146:ILP262213 IVB262146:IVL262213 JEX262146:JFH262213 JOT262146:JPD262213 JYP262146:JYZ262213 KIL262146:KIV262213 KSH262146:KSR262213 LCD262146:LCN262213 LLZ262146:LMJ262213 LVV262146:LWF262213 MFR262146:MGB262213 MPN262146:MPX262213 MZJ262146:MZT262213 NJF262146:NJP262213 NTB262146:NTL262213 OCX262146:ODH262213 OMT262146:OND262213 OWP262146:OWZ262213 PGL262146:PGV262213 PQH262146:PQR262213 QAD262146:QAN262213 QJZ262146:QKJ262213 QTV262146:QUF262213 RDR262146:REB262213 RNN262146:RNX262213 RXJ262146:RXT262213 SHF262146:SHP262213 SRB262146:SRL262213 TAX262146:TBH262213 TKT262146:TLD262213 TUP262146:TUZ262213 UEL262146:UEV262213 UOH262146:UOR262213 UYD262146:UYN262213 VHZ262146:VIJ262213 VRV262146:VSF262213 WBR262146:WCB262213 WLN262146:WLX262213 WVJ262146:WVT262213 B327682:L327749 IX327682:JH327749 ST327682:TD327749 ACP327682:ACZ327749 AML327682:AMV327749 AWH327682:AWR327749 BGD327682:BGN327749 BPZ327682:BQJ327749 BZV327682:CAF327749 CJR327682:CKB327749 CTN327682:CTX327749 DDJ327682:DDT327749 DNF327682:DNP327749 DXB327682:DXL327749 EGX327682:EHH327749 EQT327682:ERD327749 FAP327682:FAZ327749 FKL327682:FKV327749 FUH327682:FUR327749 GED327682:GEN327749 GNZ327682:GOJ327749 GXV327682:GYF327749 HHR327682:HIB327749 HRN327682:HRX327749 IBJ327682:IBT327749 ILF327682:ILP327749 IVB327682:IVL327749 JEX327682:JFH327749 JOT327682:JPD327749 JYP327682:JYZ327749 KIL327682:KIV327749 KSH327682:KSR327749 LCD327682:LCN327749 LLZ327682:LMJ327749 LVV327682:LWF327749 MFR327682:MGB327749 MPN327682:MPX327749 MZJ327682:MZT327749 NJF327682:NJP327749 NTB327682:NTL327749 OCX327682:ODH327749 OMT327682:OND327749 OWP327682:OWZ327749 PGL327682:PGV327749 PQH327682:PQR327749 QAD327682:QAN327749 QJZ327682:QKJ327749 QTV327682:QUF327749 RDR327682:REB327749 RNN327682:RNX327749 RXJ327682:RXT327749 SHF327682:SHP327749 SRB327682:SRL327749 TAX327682:TBH327749 TKT327682:TLD327749 TUP327682:TUZ327749 UEL327682:UEV327749 UOH327682:UOR327749 UYD327682:UYN327749 VHZ327682:VIJ327749 VRV327682:VSF327749 WBR327682:WCB327749 WLN327682:WLX327749 WVJ327682:WVT327749 B393218:L393285 IX393218:JH393285 ST393218:TD393285 ACP393218:ACZ393285 AML393218:AMV393285 AWH393218:AWR393285 BGD393218:BGN393285 BPZ393218:BQJ393285 BZV393218:CAF393285 CJR393218:CKB393285 CTN393218:CTX393285 DDJ393218:DDT393285 DNF393218:DNP393285 DXB393218:DXL393285 EGX393218:EHH393285 EQT393218:ERD393285 FAP393218:FAZ393285 FKL393218:FKV393285 FUH393218:FUR393285 GED393218:GEN393285 GNZ393218:GOJ393285 GXV393218:GYF393285 HHR393218:HIB393285 HRN393218:HRX393285 IBJ393218:IBT393285 ILF393218:ILP393285 IVB393218:IVL393285 JEX393218:JFH393285 JOT393218:JPD393285 JYP393218:JYZ393285 KIL393218:KIV393285 KSH393218:KSR393285 LCD393218:LCN393285 LLZ393218:LMJ393285 LVV393218:LWF393285 MFR393218:MGB393285 MPN393218:MPX393285 MZJ393218:MZT393285 NJF393218:NJP393285 NTB393218:NTL393285 OCX393218:ODH393285 OMT393218:OND393285 OWP393218:OWZ393285 PGL393218:PGV393285 PQH393218:PQR393285 QAD393218:QAN393285 QJZ393218:QKJ393285 QTV393218:QUF393285 RDR393218:REB393285 RNN393218:RNX393285 RXJ393218:RXT393285 SHF393218:SHP393285 SRB393218:SRL393285 TAX393218:TBH393285 TKT393218:TLD393285 TUP393218:TUZ393285 UEL393218:UEV393285 UOH393218:UOR393285 UYD393218:UYN393285 VHZ393218:VIJ393285 VRV393218:VSF393285 WBR393218:WCB393285 WLN393218:WLX393285 WVJ393218:WVT393285 B458754:L458821 IX458754:JH458821 ST458754:TD458821 ACP458754:ACZ458821 AML458754:AMV458821 AWH458754:AWR458821 BGD458754:BGN458821 BPZ458754:BQJ458821 BZV458754:CAF458821 CJR458754:CKB458821 CTN458754:CTX458821 DDJ458754:DDT458821 DNF458754:DNP458821 DXB458754:DXL458821 EGX458754:EHH458821 EQT458754:ERD458821 FAP458754:FAZ458821 FKL458754:FKV458821 FUH458754:FUR458821 GED458754:GEN458821 GNZ458754:GOJ458821 GXV458754:GYF458821 HHR458754:HIB458821 HRN458754:HRX458821 IBJ458754:IBT458821 ILF458754:ILP458821 IVB458754:IVL458821 JEX458754:JFH458821 JOT458754:JPD458821 JYP458754:JYZ458821 KIL458754:KIV458821 KSH458754:KSR458821 LCD458754:LCN458821 LLZ458754:LMJ458821 LVV458754:LWF458821 MFR458754:MGB458821 MPN458754:MPX458821 MZJ458754:MZT458821 NJF458754:NJP458821 NTB458754:NTL458821 OCX458754:ODH458821 OMT458754:OND458821 OWP458754:OWZ458821 PGL458754:PGV458821 PQH458754:PQR458821 QAD458754:QAN458821 QJZ458754:QKJ458821 QTV458754:QUF458821 RDR458754:REB458821 RNN458754:RNX458821 RXJ458754:RXT458821 SHF458754:SHP458821 SRB458754:SRL458821 TAX458754:TBH458821 TKT458754:TLD458821 TUP458754:TUZ458821 UEL458754:UEV458821 UOH458754:UOR458821 UYD458754:UYN458821 VHZ458754:VIJ458821 VRV458754:VSF458821 WBR458754:WCB458821 WLN458754:WLX458821 WVJ458754:WVT458821 B524290:L524357 IX524290:JH524357 ST524290:TD524357 ACP524290:ACZ524357 AML524290:AMV524357 AWH524290:AWR524357 BGD524290:BGN524357 BPZ524290:BQJ524357 BZV524290:CAF524357 CJR524290:CKB524357 CTN524290:CTX524357 DDJ524290:DDT524357 DNF524290:DNP524357 DXB524290:DXL524357 EGX524290:EHH524357 EQT524290:ERD524357 FAP524290:FAZ524357 FKL524290:FKV524357 FUH524290:FUR524357 GED524290:GEN524357 GNZ524290:GOJ524357 GXV524290:GYF524357 HHR524290:HIB524357 HRN524290:HRX524357 IBJ524290:IBT524357 ILF524290:ILP524357 IVB524290:IVL524357 JEX524290:JFH524357 JOT524290:JPD524357 JYP524290:JYZ524357 KIL524290:KIV524357 KSH524290:KSR524357 LCD524290:LCN524357 LLZ524290:LMJ524357 LVV524290:LWF524357 MFR524290:MGB524357 MPN524290:MPX524357 MZJ524290:MZT524357 NJF524290:NJP524357 NTB524290:NTL524357 OCX524290:ODH524357 OMT524290:OND524357 OWP524290:OWZ524357 PGL524290:PGV524357 PQH524290:PQR524357 QAD524290:QAN524357 QJZ524290:QKJ524357 QTV524290:QUF524357 RDR524290:REB524357 RNN524290:RNX524357 RXJ524290:RXT524357 SHF524290:SHP524357 SRB524290:SRL524357 TAX524290:TBH524357 TKT524290:TLD524357 TUP524290:TUZ524357 UEL524290:UEV524357 UOH524290:UOR524357 UYD524290:UYN524357 VHZ524290:VIJ524357 VRV524290:VSF524357 WBR524290:WCB524357 WLN524290:WLX524357 WVJ524290:WVT524357 B589826:L589893 IX589826:JH589893 ST589826:TD589893 ACP589826:ACZ589893 AML589826:AMV589893 AWH589826:AWR589893 BGD589826:BGN589893 BPZ589826:BQJ589893 BZV589826:CAF589893 CJR589826:CKB589893 CTN589826:CTX589893 DDJ589826:DDT589893 DNF589826:DNP589893 DXB589826:DXL589893 EGX589826:EHH589893 EQT589826:ERD589893 FAP589826:FAZ589893 FKL589826:FKV589893 FUH589826:FUR589893 GED589826:GEN589893 GNZ589826:GOJ589893 GXV589826:GYF589893 HHR589826:HIB589893 HRN589826:HRX589893 IBJ589826:IBT589893 ILF589826:ILP589893 IVB589826:IVL589893 JEX589826:JFH589893 JOT589826:JPD589893 JYP589826:JYZ589893 KIL589826:KIV589893 KSH589826:KSR589893 LCD589826:LCN589893 LLZ589826:LMJ589893 LVV589826:LWF589893 MFR589826:MGB589893 MPN589826:MPX589893 MZJ589826:MZT589893 NJF589826:NJP589893 NTB589826:NTL589893 OCX589826:ODH589893 OMT589826:OND589893 OWP589826:OWZ589893 PGL589826:PGV589893 PQH589826:PQR589893 QAD589826:QAN589893 QJZ589826:QKJ589893 QTV589826:QUF589893 RDR589826:REB589893 RNN589826:RNX589893 RXJ589826:RXT589893 SHF589826:SHP589893 SRB589826:SRL589893 TAX589826:TBH589893 TKT589826:TLD589893 TUP589826:TUZ589893 UEL589826:UEV589893 UOH589826:UOR589893 UYD589826:UYN589893 VHZ589826:VIJ589893 VRV589826:VSF589893 WBR589826:WCB589893 WLN589826:WLX589893 WVJ589826:WVT589893 B655362:L655429 IX655362:JH655429 ST655362:TD655429 ACP655362:ACZ655429 AML655362:AMV655429 AWH655362:AWR655429 BGD655362:BGN655429 BPZ655362:BQJ655429 BZV655362:CAF655429 CJR655362:CKB655429 CTN655362:CTX655429 DDJ655362:DDT655429 DNF655362:DNP655429 DXB655362:DXL655429 EGX655362:EHH655429 EQT655362:ERD655429 FAP655362:FAZ655429 FKL655362:FKV655429 FUH655362:FUR655429 GED655362:GEN655429 GNZ655362:GOJ655429 GXV655362:GYF655429 HHR655362:HIB655429 HRN655362:HRX655429 IBJ655362:IBT655429 ILF655362:ILP655429 IVB655362:IVL655429 JEX655362:JFH655429 JOT655362:JPD655429 JYP655362:JYZ655429 KIL655362:KIV655429 KSH655362:KSR655429 LCD655362:LCN655429 LLZ655362:LMJ655429 LVV655362:LWF655429 MFR655362:MGB655429 MPN655362:MPX655429 MZJ655362:MZT655429 NJF655362:NJP655429 NTB655362:NTL655429 OCX655362:ODH655429 OMT655362:OND655429 OWP655362:OWZ655429 PGL655362:PGV655429 PQH655362:PQR655429 QAD655362:QAN655429 QJZ655362:QKJ655429 QTV655362:QUF655429 RDR655362:REB655429 RNN655362:RNX655429 RXJ655362:RXT655429 SHF655362:SHP655429 SRB655362:SRL655429 TAX655362:TBH655429 TKT655362:TLD655429 TUP655362:TUZ655429 UEL655362:UEV655429 UOH655362:UOR655429 UYD655362:UYN655429 VHZ655362:VIJ655429 VRV655362:VSF655429 WBR655362:WCB655429 WLN655362:WLX655429 WVJ655362:WVT655429 B720898:L720965 IX720898:JH720965 ST720898:TD720965 ACP720898:ACZ720965 AML720898:AMV720965 AWH720898:AWR720965 BGD720898:BGN720965 BPZ720898:BQJ720965 BZV720898:CAF720965 CJR720898:CKB720965 CTN720898:CTX720965 DDJ720898:DDT720965 DNF720898:DNP720965 DXB720898:DXL720965 EGX720898:EHH720965 EQT720898:ERD720965 FAP720898:FAZ720965 FKL720898:FKV720965 FUH720898:FUR720965 GED720898:GEN720965 GNZ720898:GOJ720965 GXV720898:GYF720965 HHR720898:HIB720965 HRN720898:HRX720965 IBJ720898:IBT720965 ILF720898:ILP720965 IVB720898:IVL720965 JEX720898:JFH720965 JOT720898:JPD720965 JYP720898:JYZ720965 KIL720898:KIV720965 KSH720898:KSR720965 LCD720898:LCN720965 LLZ720898:LMJ720965 LVV720898:LWF720965 MFR720898:MGB720965 MPN720898:MPX720965 MZJ720898:MZT720965 NJF720898:NJP720965 NTB720898:NTL720965 OCX720898:ODH720965 OMT720898:OND720965 OWP720898:OWZ720965 PGL720898:PGV720965 PQH720898:PQR720965 QAD720898:QAN720965 QJZ720898:QKJ720965 QTV720898:QUF720965 RDR720898:REB720965 RNN720898:RNX720965 RXJ720898:RXT720965 SHF720898:SHP720965 SRB720898:SRL720965 TAX720898:TBH720965 TKT720898:TLD720965 TUP720898:TUZ720965 UEL720898:UEV720965 UOH720898:UOR720965 UYD720898:UYN720965 VHZ720898:VIJ720965 VRV720898:VSF720965 WBR720898:WCB720965 WLN720898:WLX720965 WVJ720898:WVT720965 B786434:L786501 IX786434:JH786501 ST786434:TD786501 ACP786434:ACZ786501 AML786434:AMV786501 AWH786434:AWR786501 BGD786434:BGN786501 BPZ786434:BQJ786501 BZV786434:CAF786501 CJR786434:CKB786501 CTN786434:CTX786501 DDJ786434:DDT786501 DNF786434:DNP786501 DXB786434:DXL786501 EGX786434:EHH786501 EQT786434:ERD786501 FAP786434:FAZ786501 FKL786434:FKV786501 FUH786434:FUR786501 GED786434:GEN786501 GNZ786434:GOJ786501 GXV786434:GYF786501 HHR786434:HIB786501 HRN786434:HRX786501 IBJ786434:IBT786501 ILF786434:ILP786501 IVB786434:IVL786501 JEX786434:JFH786501 JOT786434:JPD786501 JYP786434:JYZ786501 KIL786434:KIV786501 KSH786434:KSR786501 LCD786434:LCN786501 LLZ786434:LMJ786501 LVV786434:LWF786501 MFR786434:MGB786501 MPN786434:MPX786501 MZJ786434:MZT786501 NJF786434:NJP786501 NTB786434:NTL786501 OCX786434:ODH786501 OMT786434:OND786501 OWP786434:OWZ786501 PGL786434:PGV786501 PQH786434:PQR786501 QAD786434:QAN786501 QJZ786434:QKJ786501 QTV786434:QUF786501 RDR786434:REB786501 RNN786434:RNX786501 RXJ786434:RXT786501 SHF786434:SHP786501 SRB786434:SRL786501 TAX786434:TBH786501 TKT786434:TLD786501 TUP786434:TUZ786501 UEL786434:UEV786501 UOH786434:UOR786501 UYD786434:UYN786501 VHZ786434:VIJ786501 VRV786434:VSF786501 WBR786434:WCB786501 WLN786434:WLX786501 WVJ786434:WVT786501 B851970:L852037 IX851970:JH852037 ST851970:TD852037 ACP851970:ACZ852037 AML851970:AMV852037 AWH851970:AWR852037 BGD851970:BGN852037 BPZ851970:BQJ852037 BZV851970:CAF852037 CJR851970:CKB852037 CTN851970:CTX852037 DDJ851970:DDT852037 DNF851970:DNP852037 DXB851970:DXL852037 EGX851970:EHH852037 EQT851970:ERD852037 FAP851970:FAZ852037 FKL851970:FKV852037 FUH851970:FUR852037 GED851970:GEN852037 GNZ851970:GOJ852037 GXV851970:GYF852037 HHR851970:HIB852037 HRN851970:HRX852037 IBJ851970:IBT852037 ILF851970:ILP852037 IVB851970:IVL852037 JEX851970:JFH852037 JOT851970:JPD852037 JYP851970:JYZ852037 KIL851970:KIV852037 KSH851970:KSR852037 LCD851970:LCN852037 LLZ851970:LMJ852037 LVV851970:LWF852037 MFR851970:MGB852037 MPN851970:MPX852037 MZJ851970:MZT852037 NJF851970:NJP852037 NTB851970:NTL852037 OCX851970:ODH852037 OMT851970:OND852037 OWP851970:OWZ852037 PGL851970:PGV852037 PQH851970:PQR852037 QAD851970:QAN852037 QJZ851970:QKJ852037 QTV851970:QUF852037 RDR851970:REB852037 RNN851970:RNX852037 RXJ851970:RXT852037 SHF851970:SHP852037 SRB851970:SRL852037 TAX851970:TBH852037 TKT851970:TLD852037 TUP851970:TUZ852037 UEL851970:UEV852037 UOH851970:UOR852037 UYD851970:UYN852037 VHZ851970:VIJ852037 VRV851970:VSF852037 WBR851970:WCB852037 WLN851970:WLX852037 WVJ851970:WVT852037 B917506:L917573 IX917506:JH917573 ST917506:TD917573 ACP917506:ACZ917573 AML917506:AMV917573 AWH917506:AWR917573 BGD917506:BGN917573 BPZ917506:BQJ917573 BZV917506:CAF917573 CJR917506:CKB917573 CTN917506:CTX917573 DDJ917506:DDT917573 DNF917506:DNP917573 DXB917506:DXL917573 EGX917506:EHH917573 EQT917506:ERD917573 FAP917506:FAZ917573 FKL917506:FKV917573 FUH917506:FUR917573 GED917506:GEN917573 GNZ917506:GOJ917573 GXV917506:GYF917573 HHR917506:HIB917573 HRN917506:HRX917573 IBJ917506:IBT917573 ILF917506:ILP917573 IVB917506:IVL917573 JEX917506:JFH917573 JOT917506:JPD917573 JYP917506:JYZ917573 KIL917506:KIV917573 KSH917506:KSR917573 LCD917506:LCN917573 LLZ917506:LMJ917573 LVV917506:LWF917573 MFR917506:MGB917573 MPN917506:MPX917573 MZJ917506:MZT917573 NJF917506:NJP917573 NTB917506:NTL917573 OCX917506:ODH917573 OMT917506:OND917573 OWP917506:OWZ917573 PGL917506:PGV917573 PQH917506:PQR917573 QAD917506:QAN917573 QJZ917506:QKJ917573 QTV917506:QUF917573 RDR917506:REB917573 RNN917506:RNX917573 RXJ917506:RXT917573 SHF917506:SHP917573 SRB917506:SRL917573 TAX917506:TBH917573 TKT917506:TLD917573 TUP917506:TUZ917573 UEL917506:UEV917573 UOH917506:UOR917573 UYD917506:UYN917573 VHZ917506:VIJ917573 VRV917506:VSF917573 WBR917506:WCB917573 WLN917506:WLX917573 WVJ917506:WVT917573 B983042:L983109 IX983042:JH983109 ST983042:TD983109 ACP983042:ACZ983109 AML983042:AMV983109 AWH983042:AWR983109 BGD983042:BGN983109 BPZ983042:BQJ983109 BZV983042:CAF983109 CJR983042:CKB983109 CTN983042:CTX983109 DDJ983042:DDT983109 DNF983042:DNP983109 DXB983042:DXL983109 EGX983042:EHH983109 EQT983042:ERD983109 FAP983042:FAZ983109 FKL983042:FKV983109 FUH983042:FUR983109 GED983042:GEN983109 GNZ983042:GOJ983109 GXV983042:GYF983109 HHR983042:HIB983109 HRN983042:HRX983109 IBJ983042:IBT983109 ILF983042:ILP983109 IVB983042:IVL983109 JEX983042:JFH983109 JOT983042:JPD983109 JYP983042:JYZ983109 KIL983042:KIV983109 KSH983042:KSR983109 LCD983042:LCN983109 LLZ983042:LMJ983109 LVV983042:LWF983109 MFR983042:MGB983109 MPN983042:MPX983109 MZJ983042:MZT983109 NJF983042:NJP983109 NTB983042:NTL983109 OCX983042:ODH983109 OMT983042:OND983109 OWP983042:OWZ983109 PGL983042:PGV983109 PQH983042:PQR983109 QAD983042:QAN983109 QJZ983042:QKJ983109 QTV983042:QUF983109 RDR983042:REB983109 RNN983042:RNX983109 RXJ983042:RXT983109 SHF983042:SHP983109 SRB983042:SRL983109 TAX983042:TBH983109 TKT983042:TLD983109 TUP983042:TUZ983109 UEL983042:UEV983109 UOH983042:UOR983109 UYD983042:UYN983109 VHZ983042:VIJ983109 VRV983042:VSF983109 WBR983042:WCB983109 WLN983042:WLX983109 WVJ983042:WVT983109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A64:A69 IW64:IW69 SS64:SS69 ACO64:ACO69 AMK64:AMK69 AWG64:AWG69 BGC64:BGC69 BPY64:BPY69 BZU64:BZU69 CJQ64:CJQ69 CTM64:CTM69 DDI64:DDI69 DNE64:DNE69 DXA64:DXA69 EGW64:EGW69 EQS64:EQS69 FAO64:FAO69 FKK64:FKK69 FUG64:FUG69 GEC64:GEC69 GNY64:GNY69 GXU64:GXU69 HHQ64:HHQ69 HRM64:HRM69 IBI64:IBI69 ILE64:ILE69 IVA64:IVA69 JEW64:JEW69 JOS64:JOS69 JYO64:JYO69 KIK64:KIK69 KSG64:KSG69 LCC64:LCC69 LLY64:LLY69 LVU64:LVU69 MFQ64:MFQ69 MPM64:MPM69 MZI64:MZI69 NJE64:NJE69 NTA64:NTA69 OCW64:OCW69 OMS64:OMS69 OWO64:OWO69 PGK64:PGK69 PQG64:PQG69 QAC64:QAC69 QJY64:QJY69 QTU64:QTU69 RDQ64:RDQ69 RNM64:RNM69 RXI64:RXI69 SHE64:SHE69 SRA64:SRA69 TAW64:TAW69 TKS64:TKS69 TUO64:TUO69 UEK64:UEK69 UOG64:UOG69 UYC64:UYC69 VHY64:VHY69 VRU64:VRU69 WBQ64:WBQ69 WLM64:WLM69 WVI64:WVI69 A65600:A65605 IW65600:IW65605 SS65600:SS65605 ACO65600:ACO65605 AMK65600:AMK65605 AWG65600:AWG65605 BGC65600:BGC65605 BPY65600:BPY65605 BZU65600:BZU65605 CJQ65600:CJQ65605 CTM65600:CTM65605 DDI65600:DDI65605 DNE65600:DNE65605 DXA65600:DXA65605 EGW65600:EGW65605 EQS65600:EQS65605 FAO65600:FAO65605 FKK65600:FKK65605 FUG65600:FUG65605 GEC65600:GEC65605 GNY65600:GNY65605 GXU65600:GXU65605 HHQ65600:HHQ65605 HRM65600:HRM65605 IBI65600:IBI65605 ILE65600:ILE65605 IVA65600:IVA65605 JEW65600:JEW65605 JOS65600:JOS65605 JYO65600:JYO65605 KIK65600:KIK65605 KSG65600:KSG65605 LCC65600:LCC65605 LLY65600:LLY65605 LVU65600:LVU65605 MFQ65600:MFQ65605 MPM65600:MPM65605 MZI65600:MZI65605 NJE65600:NJE65605 NTA65600:NTA65605 OCW65600:OCW65605 OMS65600:OMS65605 OWO65600:OWO65605 PGK65600:PGK65605 PQG65600:PQG65605 QAC65600:QAC65605 QJY65600:QJY65605 QTU65600:QTU65605 RDQ65600:RDQ65605 RNM65600:RNM65605 RXI65600:RXI65605 SHE65600:SHE65605 SRA65600:SRA65605 TAW65600:TAW65605 TKS65600:TKS65605 TUO65600:TUO65605 UEK65600:UEK65605 UOG65600:UOG65605 UYC65600:UYC65605 VHY65600:VHY65605 VRU65600:VRU65605 WBQ65600:WBQ65605 WLM65600:WLM65605 WVI65600:WVI65605 A131136:A131141 IW131136:IW131141 SS131136:SS131141 ACO131136:ACO131141 AMK131136:AMK131141 AWG131136:AWG131141 BGC131136:BGC131141 BPY131136:BPY131141 BZU131136:BZU131141 CJQ131136:CJQ131141 CTM131136:CTM131141 DDI131136:DDI131141 DNE131136:DNE131141 DXA131136:DXA131141 EGW131136:EGW131141 EQS131136:EQS131141 FAO131136:FAO131141 FKK131136:FKK131141 FUG131136:FUG131141 GEC131136:GEC131141 GNY131136:GNY131141 GXU131136:GXU131141 HHQ131136:HHQ131141 HRM131136:HRM131141 IBI131136:IBI131141 ILE131136:ILE131141 IVA131136:IVA131141 JEW131136:JEW131141 JOS131136:JOS131141 JYO131136:JYO131141 KIK131136:KIK131141 KSG131136:KSG131141 LCC131136:LCC131141 LLY131136:LLY131141 LVU131136:LVU131141 MFQ131136:MFQ131141 MPM131136:MPM131141 MZI131136:MZI131141 NJE131136:NJE131141 NTA131136:NTA131141 OCW131136:OCW131141 OMS131136:OMS131141 OWO131136:OWO131141 PGK131136:PGK131141 PQG131136:PQG131141 QAC131136:QAC131141 QJY131136:QJY131141 QTU131136:QTU131141 RDQ131136:RDQ131141 RNM131136:RNM131141 RXI131136:RXI131141 SHE131136:SHE131141 SRA131136:SRA131141 TAW131136:TAW131141 TKS131136:TKS131141 TUO131136:TUO131141 UEK131136:UEK131141 UOG131136:UOG131141 UYC131136:UYC131141 VHY131136:VHY131141 VRU131136:VRU131141 WBQ131136:WBQ131141 WLM131136:WLM131141 WVI131136:WVI131141 A196672:A196677 IW196672:IW196677 SS196672:SS196677 ACO196672:ACO196677 AMK196672:AMK196677 AWG196672:AWG196677 BGC196672:BGC196677 BPY196672:BPY196677 BZU196672:BZU196677 CJQ196672:CJQ196677 CTM196672:CTM196677 DDI196672:DDI196677 DNE196672:DNE196677 DXA196672:DXA196677 EGW196672:EGW196677 EQS196672:EQS196677 FAO196672:FAO196677 FKK196672:FKK196677 FUG196672:FUG196677 GEC196672:GEC196677 GNY196672:GNY196677 GXU196672:GXU196677 HHQ196672:HHQ196677 HRM196672:HRM196677 IBI196672:IBI196677 ILE196672:ILE196677 IVA196672:IVA196677 JEW196672:JEW196677 JOS196672:JOS196677 JYO196672:JYO196677 KIK196672:KIK196677 KSG196672:KSG196677 LCC196672:LCC196677 LLY196672:LLY196677 LVU196672:LVU196677 MFQ196672:MFQ196677 MPM196672:MPM196677 MZI196672:MZI196677 NJE196672:NJE196677 NTA196672:NTA196677 OCW196672:OCW196677 OMS196672:OMS196677 OWO196672:OWO196677 PGK196672:PGK196677 PQG196672:PQG196677 QAC196672:QAC196677 QJY196672:QJY196677 QTU196672:QTU196677 RDQ196672:RDQ196677 RNM196672:RNM196677 RXI196672:RXI196677 SHE196672:SHE196677 SRA196672:SRA196677 TAW196672:TAW196677 TKS196672:TKS196677 TUO196672:TUO196677 UEK196672:UEK196677 UOG196672:UOG196677 UYC196672:UYC196677 VHY196672:VHY196677 VRU196672:VRU196677 WBQ196672:WBQ196677 WLM196672:WLM196677 WVI196672:WVI196677 A262208:A262213 IW262208:IW262213 SS262208:SS262213 ACO262208:ACO262213 AMK262208:AMK262213 AWG262208:AWG262213 BGC262208:BGC262213 BPY262208:BPY262213 BZU262208:BZU262213 CJQ262208:CJQ262213 CTM262208:CTM262213 DDI262208:DDI262213 DNE262208:DNE262213 DXA262208:DXA262213 EGW262208:EGW262213 EQS262208:EQS262213 FAO262208:FAO262213 FKK262208:FKK262213 FUG262208:FUG262213 GEC262208:GEC262213 GNY262208:GNY262213 GXU262208:GXU262213 HHQ262208:HHQ262213 HRM262208:HRM262213 IBI262208:IBI262213 ILE262208:ILE262213 IVA262208:IVA262213 JEW262208:JEW262213 JOS262208:JOS262213 JYO262208:JYO262213 KIK262208:KIK262213 KSG262208:KSG262213 LCC262208:LCC262213 LLY262208:LLY262213 LVU262208:LVU262213 MFQ262208:MFQ262213 MPM262208:MPM262213 MZI262208:MZI262213 NJE262208:NJE262213 NTA262208:NTA262213 OCW262208:OCW262213 OMS262208:OMS262213 OWO262208:OWO262213 PGK262208:PGK262213 PQG262208:PQG262213 QAC262208:QAC262213 QJY262208:QJY262213 QTU262208:QTU262213 RDQ262208:RDQ262213 RNM262208:RNM262213 RXI262208:RXI262213 SHE262208:SHE262213 SRA262208:SRA262213 TAW262208:TAW262213 TKS262208:TKS262213 TUO262208:TUO262213 UEK262208:UEK262213 UOG262208:UOG262213 UYC262208:UYC262213 VHY262208:VHY262213 VRU262208:VRU262213 WBQ262208:WBQ262213 WLM262208:WLM262213 WVI262208:WVI262213 A327744:A327749 IW327744:IW327749 SS327744:SS327749 ACO327744:ACO327749 AMK327744:AMK327749 AWG327744:AWG327749 BGC327744:BGC327749 BPY327744:BPY327749 BZU327744:BZU327749 CJQ327744:CJQ327749 CTM327744:CTM327749 DDI327744:DDI327749 DNE327744:DNE327749 DXA327744:DXA327749 EGW327744:EGW327749 EQS327744:EQS327749 FAO327744:FAO327749 FKK327744:FKK327749 FUG327744:FUG327749 GEC327744:GEC327749 GNY327744:GNY327749 GXU327744:GXU327749 HHQ327744:HHQ327749 HRM327744:HRM327749 IBI327744:IBI327749 ILE327744:ILE327749 IVA327744:IVA327749 JEW327744:JEW327749 JOS327744:JOS327749 JYO327744:JYO327749 KIK327744:KIK327749 KSG327744:KSG327749 LCC327744:LCC327749 LLY327744:LLY327749 LVU327744:LVU327749 MFQ327744:MFQ327749 MPM327744:MPM327749 MZI327744:MZI327749 NJE327744:NJE327749 NTA327744:NTA327749 OCW327744:OCW327749 OMS327744:OMS327749 OWO327744:OWO327749 PGK327744:PGK327749 PQG327744:PQG327749 QAC327744:QAC327749 QJY327744:QJY327749 QTU327744:QTU327749 RDQ327744:RDQ327749 RNM327744:RNM327749 RXI327744:RXI327749 SHE327744:SHE327749 SRA327744:SRA327749 TAW327744:TAW327749 TKS327744:TKS327749 TUO327744:TUO327749 UEK327744:UEK327749 UOG327744:UOG327749 UYC327744:UYC327749 VHY327744:VHY327749 VRU327744:VRU327749 WBQ327744:WBQ327749 WLM327744:WLM327749 WVI327744:WVI327749 A393280:A393285 IW393280:IW393285 SS393280:SS393285 ACO393280:ACO393285 AMK393280:AMK393285 AWG393280:AWG393285 BGC393280:BGC393285 BPY393280:BPY393285 BZU393280:BZU393285 CJQ393280:CJQ393285 CTM393280:CTM393285 DDI393280:DDI393285 DNE393280:DNE393285 DXA393280:DXA393285 EGW393280:EGW393285 EQS393280:EQS393285 FAO393280:FAO393285 FKK393280:FKK393285 FUG393280:FUG393285 GEC393280:GEC393285 GNY393280:GNY393285 GXU393280:GXU393285 HHQ393280:HHQ393285 HRM393280:HRM393285 IBI393280:IBI393285 ILE393280:ILE393285 IVA393280:IVA393285 JEW393280:JEW393285 JOS393280:JOS393285 JYO393280:JYO393285 KIK393280:KIK393285 KSG393280:KSG393285 LCC393280:LCC393285 LLY393280:LLY393285 LVU393280:LVU393285 MFQ393280:MFQ393285 MPM393280:MPM393285 MZI393280:MZI393285 NJE393280:NJE393285 NTA393280:NTA393285 OCW393280:OCW393285 OMS393280:OMS393285 OWO393280:OWO393285 PGK393280:PGK393285 PQG393280:PQG393285 QAC393280:QAC393285 QJY393280:QJY393285 QTU393280:QTU393285 RDQ393280:RDQ393285 RNM393280:RNM393285 RXI393280:RXI393285 SHE393280:SHE393285 SRA393280:SRA393285 TAW393280:TAW393285 TKS393280:TKS393285 TUO393280:TUO393285 UEK393280:UEK393285 UOG393280:UOG393285 UYC393280:UYC393285 VHY393280:VHY393285 VRU393280:VRU393285 WBQ393280:WBQ393285 WLM393280:WLM393285 WVI393280:WVI393285 A458816:A458821 IW458816:IW458821 SS458816:SS458821 ACO458816:ACO458821 AMK458816:AMK458821 AWG458816:AWG458821 BGC458816:BGC458821 BPY458816:BPY458821 BZU458816:BZU458821 CJQ458816:CJQ458821 CTM458816:CTM458821 DDI458816:DDI458821 DNE458816:DNE458821 DXA458816:DXA458821 EGW458816:EGW458821 EQS458816:EQS458821 FAO458816:FAO458821 FKK458816:FKK458821 FUG458816:FUG458821 GEC458816:GEC458821 GNY458816:GNY458821 GXU458816:GXU458821 HHQ458816:HHQ458821 HRM458816:HRM458821 IBI458816:IBI458821 ILE458816:ILE458821 IVA458816:IVA458821 JEW458816:JEW458821 JOS458816:JOS458821 JYO458816:JYO458821 KIK458816:KIK458821 KSG458816:KSG458821 LCC458816:LCC458821 LLY458816:LLY458821 LVU458816:LVU458821 MFQ458816:MFQ458821 MPM458816:MPM458821 MZI458816:MZI458821 NJE458816:NJE458821 NTA458816:NTA458821 OCW458816:OCW458821 OMS458816:OMS458821 OWO458816:OWO458821 PGK458816:PGK458821 PQG458816:PQG458821 QAC458816:QAC458821 QJY458816:QJY458821 QTU458816:QTU458821 RDQ458816:RDQ458821 RNM458816:RNM458821 RXI458816:RXI458821 SHE458816:SHE458821 SRA458816:SRA458821 TAW458816:TAW458821 TKS458816:TKS458821 TUO458816:TUO458821 UEK458816:UEK458821 UOG458816:UOG458821 UYC458816:UYC458821 VHY458816:VHY458821 VRU458816:VRU458821 WBQ458816:WBQ458821 WLM458816:WLM458821 WVI458816:WVI458821 A524352:A524357 IW524352:IW524357 SS524352:SS524357 ACO524352:ACO524357 AMK524352:AMK524357 AWG524352:AWG524357 BGC524352:BGC524357 BPY524352:BPY524357 BZU524352:BZU524357 CJQ524352:CJQ524357 CTM524352:CTM524357 DDI524352:DDI524357 DNE524352:DNE524357 DXA524352:DXA524357 EGW524352:EGW524357 EQS524352:EQS524357 FAO524352:FAO524357 FKK524352:FKK524357 FUG524352:FUG524357 GEC524352:GEC524357 GNY524352:GNY524357 GXU524352:GXU524357 HHQ524352:HHQ524357 HRM524352:HRM524357 IBI524352:IBI524357 ILE524352:ILE524357 IVA524352:IVA524357 JEW524352:JEW524357 JOS524352:JOS524357 JYO524352:JYO524357 KIK524352:KIK524357 KSG524352:KSG524357 LCC524352:LCC524357 LLY524352:LLY524357 LVU524352:LVU524357 MFQ524352:MFQ524357 MPM524352:MPM524357 MZI524352:MZI524357 NJE524352:NJE524357 NTA524352:NTA524357 OCW524352:OCW524357 OMS524352:OMS524357 OWO524352:OWO524357 PGK524352:PGK524357 PQG524352:PQG524357 QAC524352:QAC524357 QJY524352:QJY524357 QTU524352:QTU524357 RDQ524352:RDQ524357 RNM524352:RNM524357 RXI524352:RXI524357 SHE524352:SHE524357 SRA524352:SRA524357 TAW524352:TAW524357 TKS524352:TKS524357 TUO524352:TUO524357 UEK524352:UEK524357 UOG524352:UOG524357 UYC524352:UYC524357 VHY524352:VHY524357 VRU524352:VRU524357 WBQ524352:WBQ524357 WLM524352:WLM524357 WVI524352:WVI524357 A589888:A589893 IW589888:IW589893 SS589888:SS589893 ACO589888:ACO589893 AMK589888:AMK589893 AWG589888:AWG589893 BGC589888:BGC589893 BPY589888:BPY589893 BZU589888:BZU589893 CJQ589888:CJQ589893 CTM589888:CTM589893 DDI589888:DDI589893 DNE589888:DNE589893 DXA589888:DXA589893 EGW589888:EGW589893 EQS589888:EQS589893 FAO589888:FAO589893 FKK589888:FKK589893 FUG589888:FUG589893 GEC589888:GEC589893 GNY589888:GNY589893 GXU589888:GXU589893 HHQ589888:HHQ589893 HRM589888:HRM589893 IBI589888:IBI589893 ILE589888:ILE589893 IVA589888:IVA589893 JEW589888:JEW589893 JOS589888:JOS589893 JYO589888:JYO589893 KIK589888:KIK589893 KSG589888:KSG589893 LCC589888:LCC589893 LLY589888:LLY589893 LVU589888:LVU589893 MFQ589888:MFQ589893 MPM589888:MPM589893 MZI589888:MZI589893 NJE589888:NJE589893 NTA589888:NTA589893 OCW589888:OCW589893 OMS589888:OMS589893 OWO589888:OWO589893 PGK589888:PGK589893 PQG589888:PQG589893 QAC589888:QAC589893 QJY589888:QJY589893 QTU589888:QTU589893 RDQ589888:RDQ589893 RNM589888:RNM589893 RXI589888:RXI589893 SHE589888:SHE589893 SRA589888:SRA589893 TAW589888:TAW589893 TKS589888:TKS589893 TUO589888:TUO589893 UEK589888:UEK589893 UOG589888:UOG589893 UYC589888:UYC589893 VHY589888:VHY589893 VRU589888:VRU589893 WBQ589888:WBQ589893 WLM589888:WLM589893 WVI589888:WVI589893 A655424:A655429 IW655424:IW655429 SS655424:SS655429 ACO655424:ACO655429 AMK655424:AMK655429 AWG655424:AWG655429 BGC655424:BGC655429 BPY655424:BPY655429 BZU655424:BZU655429 CJQ655424:CJQ655429 CTM655424:CTM655429 DDI655424:DDI655429 DNE655424:DNE655429 DXA655424:DXA655429 EGW655424:EGW655429 EQS655424:EQS655429 FAO655424:FAO655429 FKK655424:FKK655429 FUG655424:FUG655429 GEC655424:GEC655429 GNY655424:GNY655429 GXU655424:GXU655429 HHQ655424:HHQ655429 HRM655424:HRM655429 IBI655424:IBI655429 ILE655424:ILE655429 IVA655424:IVA655429 JEW655424:JEW655429 JOS655424:JOS655429 JYO655424:JYO655429 KIK655424:KIK655429 KSG655424:KSG655429 LCC655424:LCC655429 LLY655424:LLY655429 LVU655424:LVU655429 MFQ655424:MFQ655429 MPM655424:MPM655429 MZI655424:MZI655429 NJE655424:NJE655429 NTA655424:NTA655429 OCW655424:OCW655429 OMS655424:OMS655429 OWO655424:OWO655429 PGK655424:PGK655429 PQG655424:PQG655429 QAC655424:QAC655429 QJY655424:QJY655429 QTU655424:QTU655429 RDQ655424:RDQ655429 RNM655424:RNM655429 RXI655424:RXI655429 SHE655424:SHE655429 SRA655424:SRA655429 TAW655424:TAW655429 TKS655424:TKS655429 TUO655424:TUO655429 UEK655424:UEK655429 UOG655424:UOG655429 UYC655424:UYC655429 VHY655424:VHY655429 VRU655424:VRU655429 WBQ655424:WBQ655429 WLM655424:WLM655429 WVI655424:WVI655429 A720960:A720965 IW720960:IW720965 SS720960:SS720965 ACO720960:ACO720965 AMK720960:AMK720965 AWG720960:AWG720965 BGC720960:BGC720965 BPY720960:BPY720965 BZU720960:BZU720965 CJQ720960:CJQ720965 CTM720960:CTM720965 DDI720960:DDI720965 DNE720960:DNE720965 DXA720960:DXA720965 EGW720960:EGW720965 EQS720960:EQS720965 FAO720960:FAO720965 FKK720960:FKK720965 FUG720960:FUG720965 GEC720960:GEC720965 GNY720960:GNY720965 GXU720960:GXU720965 HHQ720960:HHQ720965 HRM720960:HRM720965 IBI720960:IBI720965 ILE720960:ILE720965 IVA720960:IVA720965 JEW720960:JEW720965 JOS720960:JOS720965 JYO720960:JYO720965 KIK720960:KIK720965 KSG720960:KSG720965 LCC720960:LCC720965 LLY720960:LLY720965 LVU720960:LVU720965 MFQ720960:MFQ720965 MPM720960:MPM720965 MZI720960:MZI720965 NJE720960:NJE720965 NTA720960:NTA720965 OCW720960:OCW720965 OMS720960:OMS720965 OWO720960:OWO720965 PGK720960:PGK720965 PQG720960:PQG720965 QAC720960:QAC720965 QJY720960:QJY720965 QTU720960:QTU720965 RDQ720960:RDQ720965 RNM720960:RNM720965 RXI720960:RXI720965 SHE720960:SHE720965 SRA720960:SRA720965 TAW720960:TAW720965 TKS720960:TKS720965 TUO720960:TUO720965 UEK720960:UEK720965 UOG720960:UOG720965 UYC720960:UYC720965 VHY720960:VHY720965 VRU720960:VRU720965 WBQ720960:WBQ720965 WLM720960:WLM720965 WVI720960:WVI720965 A786496:A786501 IW786496:IW786501 SS786496:SS786501 ACO786496:ACO786501 AMK786496:AMK786501 AWG786496:AWG786501 BGC786496:BGC786501 BPY786496:BPY786501 BZU786496:BZU786501 CJQ786496:CJQ786501 CTM786496:CTM786501 DDI786496:DDI786501 DNE786496:DNE786501 DXA786496:DXA786501 EGW786496:EGW786501 EQS786496:EQS786501 FAO786496:FAO786501 FKK786496:FKK786501 FUG786496:FUG786501 GEC786496:GEC786501 GNY786496:GNY786501 GXU786496:GXU786501 HHQ786496:HHQ786501 HRM786496:HRM786501 IBI786496:IBI786501 ILE786496:ILE786501 IVA786496:IVA786501 JEW786496:JEW786501 JOS786496:JOS786501 JYO786496:JYO786501 KIK786496:KIK786501 KSG786496:KSG786501 LCC786496:LCC786501 LLY786496:LLY786501 LVU786496:LVU786501 MFQ786496:MFQ786501 MPM786496:MPM786501 MZI786496:MZI786501 NJE786496:NJE786501 NTA786496:NTA786501 OCW786496:OCW786501 OMS786496:OMS786501 OWO786496:OWO786501 PGK786496:PGK786501 PQG786496:PQG786501 QAC786496:QAC786501 QJY786496:QJY786501 QTU786496:QTU786501 RDQ786496:RDQ786501 RNM786496:RNM786501 RXI786496:RXI786501 SHE786496:SHE786501 SRA786496:SRA786501 TAW786496:TAW786501 TKS786496:TKS786501 TUO786496:TUO786501 UEK786496:UEK786501 UOG786496:UOG786501 UYC786496:UYC786501 VHY786496:VHY786501 VRU786496:VRU786501 WBQ786496:WBQ786501 WLM786496:WLM786501 WVI786496:WVI786501 A852032:A852037 IW852032:IW852037 SS852032:SS852037 ACO852032:ACO852037 AMK852032:AMK852037 AWG852032:AWG852037 BGC852032:BGC852037 BPY852032:BPY852037 BZU852032:BZU852037 CJQ852032:CJQ852037 CTM852032:CTM852037 DDI852032:DDI852037 DNE852032:DNE852037 DXA852032:DXA852037 EGW852032:EGW852037 EQS852032:EQS852037 FAO852032:FAO852037 FKK852032:FKK852037 FUG852032:FUG852037 GEC852032:GEC852037 GNY852032:GNY852037 GXU852032:GXU852037 HHQ852032:HHQ852037 HRM852032:HRM852037 IBI852032:IBI852037 ILE852032:ILE852037 IVA852032:IVA852037 JEW852032:JEW852037 JOS852032:JOS852037 JYO852032:JYO852037 KIK852032:KIK852037 KSG852032:KSG852037 LCC852032:LCC852037 LLY852032:LLY852037 LVU852032:LVU852037 MFQ852032:MFQ852037 MPM852032:MPM852037 MZI852032:MZI852037 NJE852032:NJE852037 NTA852032:NTA852037 OCW852032:OCW852037 OMS852032:OMS852037 OWO852032:OWO852037 PGK852032:PGK852037 PQG852032:PQG852037 QAC852032:QAC852037 QJY852032:QJY852037 QTU852032:QTU852037 RDQ852032:RDQ852037 RNM852032:RNM852037 RXI852032:RXI852037 SHE852032:SHE852037 SRA852032:SRA852037 TAW852032:TAW852037 TKS852032:TKS852037 TUO852032:TUO852037 UEK852032:UEK852037 UOG852032:UOG852037 UYC852032:UYC852037 VHY852032:VHY852037 VRU852032:VRU852037 WBQ852032:WBQ852037 WLM852032:WLM852037 WVI852032:WVI852037 A917568:A917573 IW917568:IW917573 SS917568:SS917573 ACO917568:ACO917573 AMK917568:AMK917573 AWG917568:AWG917573 BGC917568:BGC917573 BPY917568:BPY917573 BZU917568:BZU917573 CJQ917568:CJQ917573 CTM917568:CTM917573 DDI917568:DDI917573 DNE917568:DNE917573 DXA917568:DXA917573 EGW917568:EGW917573 EQS917568:EQS917573 FAO917568:FAO917573 FKK917568:FKK917573 FUG917568:FUG917573 GEC917568:GEC917573 GNY917568:GNY917573 GXU917568:GXU917573 HHQ917568:HHQ917573 HRM917568:HRM917573 IBI917568:IBI917573 ILE917568:ILE917573 IVA917568:IVA917573 JEW917568:JEW917573 JOS917568:JOS917573 JYO917568:JYO917573 KIK917568:KIK917573 KSG917568:KSG917573 LCC917568:LCC917573 LLY917568:LLY917573 LVU917568:LVU917573 MFQ917568:MFQ917573 MPM917568:MPM917573 MZI917568:MZI917573 NJE917568:NJE917573 NTA917568:NTA917573 OCW917568:OCW917573 OMS917568:OMS917573 OWO917568:OWO917573 PGK917568:PGK917573 PQG917568:PQG917573 QAC917568:QAC917573 QJY917568:QJY917573 QTU917568:QTU917573 RDQ917568:RDQ917573 RNM917568:RNM917573 RXI917568:RXI917573 SHE917568:SHE917573 SRA917568:SRA917573 TAW917568:TAW917573 TKS917568:TKS917573 TUO917568:TUO917573 UEK917568:UEK917573 UOG917568:UOG917573 UYC917568:UYC917573 VHY917568:VHY917573 VRU917568:VRU917573 WBQ917568:WBQ917573 WLM917568:WLM917573 WVI917568:WVI917573 A983104:A983109 IW983104:IW983109 SS983104:SS983109 ACO983104:ACO983109 AMK983104:AMK983109 AWG983104:AWG983109 BGC983104:BGC983109 BPY983104:BPY983109 BZU983104:BZU983109 CJQ983104:CJQ983109 CTM983104:CTM983109 DDI983104:DDI983109 DNE983104:DNE983109 DXA983104:DXA983109 EGW983104:EGW983109 EQS983104:EQS983109 FAO983104:FAO983109 FKK983104:FKK983109 FUG983104:FUG983109 GEC983104:GEC983109 GNY983104:GNY983109 GXU983104:GXU983109 HHQ983104:HHQ983109 HRM983104:HRM983109 IBI983104:IBI983109 ILE983104:ILE983109 IVA983104:IVA983109 JEW983104:JEW983109 JOS983104:JOS983109 JYO983104:JYO983109 KIK983104:KIK983109 KSG983104:KSG983109 LCC983104:LCC983109 LLY983104:LLY983109 LVU983104:LVU983109 MFQ983104:MFQ983109 MPM983104:MPM983109 MZI983104:MZI983109 NJE983104:NJE983109 NTA983104:NTA983109 OCW983104:OCW983109 OMS983104:OMS983109 OWO983104:OWO983109 PGK983104:PGK983109 PQG983104:PQG983109 QAC983104:QAC983109 QJY983104:QJY983109 QTU983104:QTU983109 RDQ983104:RDQ983109 RNM983104:RNM983109 RXI983104:RXI983109 SHE983104:SHE983109 SRA983104:SRA983109 TAW983104:TAW983109 TKS983104:TKS983109 TUO983104:TUO983109 UEK983104:UEK983109 UOG983104:UOG983109 UYC983104:UYC983109 VHY983104:VHY983109 VRU983104:VRU983109 WBQ983104:WBQ983109 WLM983104:WLM983109 WVI983104:WVI983109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2" width="11" style="130" customWidth="1"/>
    <col min="3" max="3" width="11" style="59"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６月(上旬～中旬)</v>
      </c>
      <c r="F1" s="13" t="s">
        <v>70</v>
      </c>
      <c r="G1" s="295"/>
      <c r="H1" s="295"/>
      <c r="I1" s="9"/>
      <c r="J1" s="1"/>
      <c r="K1" s="1"/>
      <c r="L1" s="9"/>
    </row>
    <row r="2" spans="1:12" s="58" customFormat="1" x14ac:dyDescent="0.4">
      <c r="A2" s="881"/>
      <c r="B2" s="885" t="s">
        <v>149</v>
      </c>
      <c r="C2" s="886"/>
      <c r="D2" s="886"/>
      <c r="E2" s="887"/>
      <c r="F2" s="885" t="s">
        <v>148</v>
      </c>
      <c r="G2" s="886"/>
      <c r="H2" s="886"/>
      <c r="I2" s="887"/>
      <c r="J2" s="885" t="s">
        <v>147</v>
      </c>
      <c r="K2" s="886"/>
      <c r="L2" s="887"/>
    </row>
    <row r="3" spans="1:12" s="58" customFormat="1" x14ac:dyDescent="0.4">
      <c r="A3" s="881"/>
      <c r="B3" s="888"/>
      <c r="C3" s="889"/>
      <c r="D3" s="889"/>
      <c r="E3" s="890"/>
      <c r="F3" s="888"/>
      <c r="G3" s="889"/>
      <c r="H3" s="889"/>
      <c r="I3" s="890"/>
      <c r="J3" s="888"/>
      <c r="K3" s="889"/>
      <c r="L3" s="890"/>
    </row>
    <row r="4" spans="1:12" s="58" customFormat="1" x14ac:dyDescent="0.4">
      <c r="A4" s="881"/>
      <c r="B4" s="900" t="s">
        <v>238</v>
      </c>
      <c r="C4" s="883" t="s">
        <v>237</v>
      </c>
      <c r="D4" s="881" t="s">
        <v>144</v>
      </c>
      <c r="E4" s="881"/>
      <c r="F4" s="897" t="s">
        <v>238</v>
      </c>
      <c r="G4" s="897" t="s">
        <v>237</v>
      </c>
      <c r="H4" s="881" t="s">
        <v>144</v>
      </c>
      <c r="I4" s="881"/>
      <c r="J4" s="897" t="s">
        <v>238</v>
      </c>
      <c r="K4" s="897" t="s">
        <v>237</v>
      </c>
      <c r="L4" s="898" t="s">
        <v>142</v>
      </c>
    </row>
    <row r="5" spans="1:12" s="128" customFormat="1" x14ac:dyDescent="0.4">
      <c r="A5" s="881"/>
      <c r="B5" s="900"/>
      <c r="C5" s="884"/>
      <c r="D5" s="361" t="s">
        <v>143</v>
      </c>
      <c r="E5" s="361" t="s">
        <v>142</v>
      </c>
      <c r="F5" s="897"/>
      <c r="G5" s="897"/>
      <c r="H5" s="361" t="s">
        <v>143</v>
      </c>
      <c r="I5" s="361" t="s">
        <v>142</v>
      </c>
      <c r="J5" s="897"/>
      <c r="K5" s="897"/>
      <c r="L5" s="899"/>
    </row>
    <row r="6" spans="1:12" s="60" customFormat="1" x14ac:dyDescent="0.4">
      <c r="A6" s="346" t="s">
        <v>141</v>
      </c>
      <c r="B6" s="343">
        <v>227488</v>
      </c>
      <c r="C6" s="343">
        <v>224674</v>
      </c>
      <c r="D6" s="340">
        <v>1.0125248137301157</v>
      </c>
      <c r="E6" s="423">
        <v>2814</v>
      </c>
      <c r="F6" s="343">
        <v>406674</v>
      </c>
      <c r="G6" s="343">
        <v>386030</v>
      </c>
      <c r="H6" s="340">
        <v>1.0534777089863483</v>
      </c>
      <c r="I6" s="423">
        <v>20644</v>
      </c>
      <c r="J6" s="340">
        <v>0.55938663401151778</v>
      </c>
      <c r="K6" s="340">
        <v>0.58201176074398364</v>
      </c>
      <c r="L6" s="414">
        <v>-2.2625126732465861E-2</v>
      </c>
    </row>
    <row r="7" spans="1:12" s="60" customFormat="1" x14ac:dyDescent="0.4">
      <c r="A7" s="346" t="s">
        <v>140</v>
      </c>
      <c r="B7" s="343">
        <v>97860</v>
      </c>
      <c r="C7" s="343">
        <v>99803</v>
      </c>
      <c r="D7" s="340">
        <v>0.98053164734527021</v>
      </c>
      <c r="E7" s="423">
        <v>-1943</v>
      </c>
      <c r="F7" s="343">
        <v>179057</v>
      </c>
      <c r="G7" s="343">
        <v>168292</v>
      </c>
      <c r="H7" s="340">
        <v>1.0639662016019775</v>
      </c>
      <c r="I7" s="423">
        <v>10765</v>
      </c>
      <c r="J7" s="340">
        <v>0.5465298759612861</v>
      </c>
      <c r="K7" s="340">
        <v>0.59303472535830581</v>
      </c>
      <c r="L7" s="414">
        <v>-4.650484939701971E-2</v>
      </c>
    </row>
    <row r="8" spans="1:12" x14ac:dyDescent="0.4">
      <c r="A8" s="361" t="s">
        <v>139</v>
      </c>
      <c r="B8" s="493">
        <v>57901</v>
      </c>
      <c r="C8" s="359">
        <v>68101</v>
      </c>
      <c r="D8" s="489">
        <v>0.85022246369363152</v>
      </c>
      <c r="E8" s="406">
        <v>-10200</v>
      </c>
      <c r="F8" s="493">
        <v>119216</v>
      </c>
      <c r="G8" s="493">
        <v>120249</v>
      </c>
      <c r="H8" s="489">
        <v>0.99140949197082717</v>
      </c>
      <c r="I8" s="406">
        <v>-1033</v>
      </c>
      <c r="J8" s="489">
        <v>0.48568145215407327</v>
      </c>
      <c r="K8" s="489">
        <v>0.5663331919600163</v>
      </c>
      <c r="L8" s="404">
        <v>-8.0651739805943035E-2</v>
      </c>
    </row>
    <row r="9" spans="1:12" x14ac:dyDescent="0.4">
      <c r="A9" s="73" t="s">
        <v>107</v>
      </c>
      <c r="B9" s="372">
        <v>48015</v>
      </c>
      <c r="C9" s="105">
        <v>50920</v>
      </c>
      <c r="D9" s="483">
        <v>0.94294972505891594</v>
      </c>
      <c r="E9" s="484">
        <v>-2905</v>
      </c>
      <c r="F9" s="372">
        <v>105916</v>
      </c>
      <c r="G9" s="372">
        <v>96406</v>
      </c>
      <c r="H9" s="483">
        <v>1.0986453125324149</v>
      </c>
      <c r="I9" s="484">
        <v>9510</v>
      </c>
      <c r="J9" s="483">
        <v>0.45333094150081199</v>
      </c>
      <c r="K9" s="483">
        <v>0.52818289318092237</v>
      </c>
      <c r="L9" s="120">
        <v>-7.4851951680110385E-2</v>
      </c>
    </row>
    <row r="10" spans="1:12" x14ac:dyDescent="0.4">
      <c r="A10" s="74" t="s">
        <v>138</v>
      </c>
      <c r="B10" s="372">
        <v>8019</v>
      </c>
      <c r="C10" s="105">
        <v>7097</v>
      </c>
      <c r="D10" s="485">
        <v>1.1299140481893757</v>
      </c>
      <c r="E10" s="400">
        <v>922</v>
      </c>
      <c r="F10" s="372">
        <v>10000</v>
      </c>
      <c r="G10" s="372">
        <v>9500</v>
      </c>
      <c r="H10" s="485">
        <v>1.0526315789473684</v>
      </c>
      <c r="I10" s="400">
        <v>500</v>
      </c>
      <c r="J10" s="485">
        <v>0.80189999999999995</v>
      </c>
      <c r="K10" s="485">
        <v>0.74705263157894741</v>
      </c>
      <c r="L10" s="68">
        <v>5.4847368421052534E-2</v>
      </c>
    </row>
    <row r="11" spans="1:12" x14ac:dyDescent="0.4">
      <c r="A11" s="74" t="s">
        <v>105</v>
      </c>
      <c r="B11" s="372">
        <v>0</v>
      </c>
      <c r="C11" s="105">
        <v>8488</v>
      </c>
      <c r="D11" s="485">
        <v>0</v>
      </c>
      <c r="E11" s="400">
        <v>-8488</v>
      </c>
      <c r="F11" s="372">
        <v>0</v>
      </c>
      <c r="G11" s="372">
        <v>11607</v>
      </c>
      <c r="H11" s="485">
        <v>0</v>
      </c>
      <c r="I11" s="400">
        <v>-11607</v>
      </c>
      <c r="J11" s="485" t="e">
        <v>#DIV/0!</v>
      </c>
      <c r="K11" s="485">
        <v>0.73128284655811149</v>
      </c>
      <c r="L11" s="68" t="e">
        <v>#DIV/0!</v>
      </c>
    </row>
    <row r="12" spans="1:12" x14ac:dyDescent="0.4">
      <c r="A12" s="74" t="s">
        <v>102</v>
      </c>
      <c r="B12" s="372">
        <v>0</v>
      </c>
      <c r="C12" s="105">
        <v>0</v>
      </c>
      <c r="D12" s="485" t="e">
        <v>#DIV/0!</v>
      </c>
      <c r="E12" s="400">
        <v>0</v>
      </c>
      <c r="F12" s="372">
        <v>0</v>
      </c>
      <c r="G12" s="372">
        <v>0</v>
      </c>
      <c r="H12" s="485" t="e">
        <v>#DIV/0!</v>
      </c>
      <c r="I12" s="400">
        <v>0</v>
      </c>
      <c r="J12" s="485" t="e">
        <v>#DIV/0!</v>
      </c>
      <c r="K12" s="485" t="e">
        <v>#DIV/0!</v>
      </c>
      <c r="L12" s="68" t="e">
        <v>#DIV/0!</v>
      </c>
    </row>
    <row r="13" spans="1:12" x14ac:dyDescent="0.4">
      <c r="A13" s="74" t="s">
        <v>103</v>
      </c>
      <c r="B13" s="372">
        <v>0</v>
      </c>
      <c r="C13" s="105">
        <v>0</v>
      </c>
      <c r="D13" s="485" t="e">
        <v>#DIV/0!</v>
      </c>
      <c r="E13" s="400">
        <v>0</v>
      </c>
      <c r="F13" s="372">
        <v>0</v>
      </c>
      <c r="G13" s="372">
        <v>0</v>
      </c>
      <c r="H13" s="485" t="e">
        <v>#DIV/0!</v>
      </c>
      <c r="I13" s="400">
        <v>0</v>
      </c>
      <c r="J13" s="485" t="e">
        <v>#DIV/0!</v>
      </c>
      <c r="K13" s="485" t="e">
        <v>#DIV/0!</v>
      </c>
      <c r="L13" s="68" t="e">
        <v>#DIV/0!</v>
      </c>
    </row>
    <row r="14" spans="1:12" x14ac:dyDescent="0.4">
      <c r="A14" s="80" t="s">
        <v>136</v>
      </c>
      <c r="B14" s="494">
        <v>1867</v>
      </c>
      <c r="C14" s="139">
        <v>1596</v>
      </c>
      <c r="D14" s="418">
        <v>1.1697994987468672</v>
      </c>
      <c r="E14" s="398">
        <v>271</v>
      </c>
      <c r="F14" s="494">
        <v>3300</v>
      </c>
      <c r="G14" s="494">
        <v>2736</v>
      </c>
      <c r="H14" s="418">
        <v>1.2061403508771931</v>
      </c>
      <c r="I14" s="398">
        <v>564</v>
      </c>
      <c r="J14" s="418">
        <v>0.56575757575757579</v>
      </c>
      <c r="K14" s="418">
        <v>0.58333333333333337</v>
      </c>
      <c r="L14" s="88">
        <v>-1.7575757575757578E-2</v>
      </c>
    </row>
    <row r="15" spans="1:12" x14ac:dyDescent="0.4">
      <c r="A15" s="74" t="s">
        <v>135</v>
      </c>
      <c r="B15" s="329">
        <v>0</v>
      </c>
      <c r="C15" s="71">
        <v>0</v>
      </c>
      <c r="D15" s="69" t="e">
        <v>#DIV/0!</v>
      </c>
      <c r="E15" s="70">
        <v>0</v>
      </c>
      <c r="F15" s="329">
        <v>0</v>
      </c>
      <c r="G15" s="329">
        <v>0</v>
      </c>
      <c r="H15" s="485" t="e">
        <v>#DIV/0!</v>
      </c>
      <c r="I15" s="400">
        <v>0</v>
      </c>
      <c r="J15" s="485" t="e">
        <v>#DIV/0!</v>
      </c>
      <c r="K15" s="485" t="e">
        <v>#DIV/0!</v>
      </c>
      <c r="L15" s="68" t="e">
        <v>#DIV/0!</v>
      </c>
    </row>
    <row r="16" spans="1:12" x14ac:dyDescent="0.4">
      <c r="A16" s="94" t="s">
        <v>134</v>
      </c>
      <c r="B16" s="372">
        <v>0</v>
      </c>
      <c r="C16" s="105">
        <v>0</v>
      </c>
      <c r="D16" s="69" t="e">
        <v>#DIV/0!</v>
      </c>
      <c r="E16" s="70">
        <v>0</v>
      </c>
      <c r="F16" s="372">
        <v>0</v>
      </c>
      <c r="G16" s="372">
        <v>0</v>
      </c>
      <c r="H16" s="485" t="e">
        <v>#DIV/0!</v>
      </c>
      <c r="I16" s="400">
        <v>0</v>
      </c>
      <c r="J16" s="485" t="e">
        <v>#DIV/0!</v>
      </c>
      <c r="K16" s="485" t="e">
        <v>#DIV/0!</v>
      </c>
      <c r="L16" s="490" t="e">
        <v>#DIV/0!</v>
      </c>
    </row>
    <row r="17" spans="1:12" x14ac:dyDescent="0.4">
      <c r="A17" s="94" t="s">
        <v>133</v>
      </c>
      <c r="B17" s="366">
        <v>0</v>
      </c>
      <c r="C17" s="97">
        <v>0</v>
      </c>
      <c r="D17" s="418" t="e">
        <v>#DIV/0!</v>
      </c>
      <c r="E17" s="398">
        <v>0</v>
      </c>
      <c r="F17" s="366">
        <v>0</v>
      </c>
      <c r="G17" s="366">
        <v>0</v>
      </c>
      <c r="H17" s="418" t="e">
        <v>#DIV/0!</v>
      </c>
      <c r="I17" s="398">
        <v>0</v>
      </c>
      <c r="J17" s="487" t="e">
        <v>#DIV/0!</v>
      </c>
      <c r="K17" s="485" t="e">
        <v>#DIV/0!</v>
      </c>
      <c r="L17" s="490" t="e">
        <v>#DIV/0!</v>
      </c>
    </row>
    <row r="18" spans="1:12" x14ac:dyDescent="0.4">
      <c r="A18" s="361" t="s">
        <v>132</v>
      </c>
      <c r="B18" s="493">
        <v>39034</v>
      </c>
      <c r="C18" s="359">
        <v>30884</v>
      </c>
      <c r="D18" s="489">
        <v>1.2638906877347493</v>
      </c>
      <c r="E18" s="406">
        <v>8150</v>
      </c>
      <c r="F18" s="493">
        <v>58100</v>
      </c>
      <c r="G18" s="493">
        <v>46450</v>
      </c>
      <c r="H18" s="489">
        <v>1.2508073196986007</v>
      </c>
      <c r="I18" s="406">
        <v>11650</v>
      </c>
      <c r="J18" s="489">
        <v>0.67184165232358006</v>
      </c>
      <c r="K18" s="489">
        <v>0.66488697524219587</v>
      </c>
      <c r="L18" s="488">
        <v>6.9546770813841974E-3</v>
      </c>
    </row>
    <row r="19" spans="1:12" x14ac:dyDescent="0.4">
      <c r="A19" s="73" t="s">
        <v>131</v>
      </c>
      <c r="B19" s="372">
        <v>0</v>
      </c>
      <c r="C19" s="105">
        <v>0</v>
      </c>
      <c r="D19" s="483" t="e">
        <v>#DIV/0!</v>
      </c>
      <c r="E19" s="484">
        <v>0</v>
      </c>
      <c r="F19" s="372">
        <v>0</v>
      </c>
      <c r="G19" s="372">
        <v>0</v>
      </c>
      <c r="H19" s="483" t="e">
        <v>#DIV/0!</v>
      </c>
      <c r="I19" s="484">
        <v>0</v>
      </c>
      <c r="J19" s="483" t="e">
        <v>#DIV/0!</v>
      </c>
      <c r="K19" s="483" t="e">
        <v>#DIV/0!</v>
      </c>
      <c r="L19" s="482" t="e">
        <v>#DIV/0!</v>
      </c>
    </row>
    <row r="20" spans="1:12" x14ac:dyDescent="0.4">
      <c r="A20" s="74" t="s">
        <v>130</v>
      </c>
      <c r="B20" s="372">
        <v>8253</v>
      </c>
      <c r="C20" s="105">
        <v>0</v>
      </c>
      <c r="D20" s="485" t="e">
        <v>#DIV/0!</v>
      </c>
      <c r="E20" s="400">
        <v>8253</v>
      </c>
      <c r="F20" s="372">
        <v>11700</v>
      </c>
      <c r="G20" s="372">
        <v>0</v>
      </c>
      <c r="H20" s="485" t="e">
        <v>#DIV/0!</v>
      </c>
      <c r="I20" s="400">
        <v>11700</v>
      </c>
      <c r="J20" s="485">
        <v>0.70538461538461539</v>
      </c>
      <c r="K20" s="485" t="e">
        <v>#DIV/0!</v>
      </c>
      <c r="L20" s="68" t="e">
        <v>#DIV/0!</v>
      </c>
    </row>
    <row r="21" spans="1:12" x14ac:dyDescent="0.4">
      <c r="A21" s="74" t="s">
        <v>129</v>
      </c>
      <c r="B21" s="372">
        <v>10798</v>
      </c>
      <c r="C21" s="105">
        <v>10346</v>
      </c>
      <c r="D21" s="485">
        <v>1.0436883819833753</v>
      </c>
      <c r="E21" s="400">
        <v>452</v>
      </c>
      <c r="F21" s="372">
        <v>17210</v>
      </c>
      <c r="G21" s="372">
        <v>17260</v>
      </c>
      <c r="H21" s="485">
        <v>0.99710312862108919</v>
      </c>
      <c r="I21" s="400">
        <v>-50</v>
      </c>
      <c r="J21" s="485">
        <v>0.62742591516560142</v>
      </c>
      <c r="K21" s="485">
        <v>0.59942062572421784</v>
      </c>
      <c r="L21" s="68">
        <v>2.8005289441383585E-2</v>
      </c>
    </row>
    <row r="22" spans="1:12" x14ac:dyDescent="0.4">
      <c r="A22" s="74" t="s">
        <v>128</v>
      </c>
      <c r="B22" s="372">
        <v>4213</v>
      </c>
      <c r="C22" s="105">
        <v>4067</v>
      </c>
      <c r="D22" s="485">
        <v>1.0358986968281287</v>
      </c>
      <c r="E22" s="400">
        <v>146</v>
      </c>
      <c r="F22" s="372">
        <v>5800</v>
      </c>
      <c r="G22" s="372">
        <v>5780</v>
      </c>
      <c r="H22" s="485">
        <v>1.0034602076124568</v>
      </c>
      <c r="I22" s="400">
        <v>20</v>
      </c>
      <c r="J22" s="485">
        <v>0.72637931034482761</v>
      </c>
      <c r="K22" s="485">
        <v>0.70363321799307954</v>
      </c>
      <c r="L22" s="68">
        <v>2.2746092351748071E-2</v>
      </c>
    </row>
    <row r="23" spans="1:12" x14ac:dyDescent="0.4">
      <c r="A23" s="74" t="s">
        <v>127</v>
      </c>
      <c r="B23" s="372">
        <v>2276</v>
      </c>
      <c r="C23" s="105">
        <v>2105</v>
      </c>
      <c r="D23" s="418">
        <v>1.0812351543942993</v>
      </c>
      <c r="E23" s="398">
        <v>171</v>
      </c>
      <c r="F23" s="372">
        <v>2995</v>
      </c>
      <c r="G23" s="372">
        <v>2960</v>
      </c>
      <c r="H23" s="418">
        <v>1.0118243243243243</v>
      </c>
      <c r="I23" s="398">
        <v>35</v>
      </c>
      <c r="J23" s="418">
        <v>0.75993322203672786</v>
      </c>
      <c r="K23" s="418">
        <v>0.71114864864864868</v>
      </c>
      <c r="L23" s="88">
        <v>4.8784573388079178E-2</v>
      </c>
    </row>
    <row r="24" spans="1:12" x14ac:dyDescent="0.4">
      <c r="A24" s="94" t="s">
        <v>126</v>
      </c>
      <c r="B24" s="372">
        <v>0</v>
      </c>
      <c r="C24" s="105">
        <v>0</v>
      </c>
      <c r="D24" s="485" t="e">
        <v>#DIV/0!</v>
      </c>
      <c r="E24" s="400">
        <v>0</v>
      </c>
      <c r="F24" s="372">
        <v>0</v>
      </c>
      <c r="G24" s="372">
        <v>0</v>
      </c>
      <c r="H24" s="485" t="e">
        <v>#DIV/0!</v>
      </c>
      <c r="I24" s="400">
        <v>0</v>
      </c>
      <c r="J24" s="485" t="e">
        <v>#DIV/0!</v>
      </c>
      <c r="K24" s="485" t="e">
        <v>#DIV/0!</v>
      </c>
      <c r="L24" s="68" t="e">
        <v>#DIV/0!</v>
      </c>
    </row>
    <row r="25" spans="1:12" x14ac:dyDescent="0.4">
      <c r="A25" s="94" t="s">
        <v>125</v>
      </c>
      <c r="B25" s="372">
        <v>2226</v>
      </c>
      <c r="C25" s="105">
        <v>1703</v>
      </c>
      <c r="D25" s="485">
        <v>1.3071051086318262</v>
      </c>
      <c r="E25" s="400">
        <v>523</v>
      </c>
      <c r="F25" s="372">
        <v>2900</v>
      </c>
      <c r="G25" s="372">
        <v>2975</v>
      </c>
      <c r="H25" s="485">
        <v>0.97478991596638653</v>
      </c>
      <c r="I25" s="400">
        <v>-75</v>
      </c>
      <c r="J25" s="485">
        <v>0.76758620689655177</v>
      </c>
      <c r="K25" s="485">
        <v>0.57243697478991595</v>
      </c>
      <c r="L25" s="68">
        <v>0.19514923210663582</v>
      </c>
    </row>
    <row r="26" spans="1:12" s="58" customFormat="1" x14ac:dyDescent="0.4">
      <c r="A26" s="94" t="s">
        <v>124</v>
      </c>
      <c r="B26" s="372">
        <v>0</v>
      </c>
      <c r="C26" s="105">
        <v>0</v>
      </c>
      <c r="D26" s="69" t="e">
        <v>#DIV/0!</v>
      </c>
      <c r="E26" s="70">
        <v>0</v>
      </c>
      <c r="F26" s="372">
        <v>0</v>
      </c>
      <c r="G26" s="372">
        <v>0</v>
      </c>
      <c r="H26" s="69" t="e">
        <v>#DIV/0!</v>
      </c>
      <c r="I26" s="70">
        <v>0</v>
      </c>
      <c r="J26" s="69" t="e">
        <v>#DIV/0!</v>
      </c>
      <c r="K26" s="69" t="e">
        <v>#DIV/0!</v>
      </c>
      <c r="L26" s="68" t="e">
        <v>#DIV/0!</v>
      </c>
    </row>
    <row r="27" spans="1:12" s="58" customFormat="1" x14ac:dyDescent="0.4">
      <c r="A27" s="74" t="s">
        <v>123</v>
      </c>
      <c r="B27" s="105">
        <v>0</v>
      </c>
      <c r="C27" s="105">
        <v>0</v>
      </c>
      <c r="D27" s="69" t="e">
        <v>#DIV/0!</v>
      </c>
      <c r="E27" s="70">
        <v>0</v>
      </c>
      <c r="F27" s="372">
        <v>0</v>
      </c>
      <c r="G27" s="105">
        <v>0</v>
      </c>
      <c r="H27" s="69" t="e">
        <v>#DIV/0!</v>
      </c>
      <c r="I27" s="70">
        <v>0</v>
      </c>
      <c r="J27" s="69" t="e">
        <v>#DIV/0!</v>
      </c>
      <c r="K27" s="69" t="e">
        <v>#DIV/0!</v>
      </c>
      <c r="L27" s="68" t="e">
        <v>#DIV/0!</v>
      </c>
    </row>
    <row r="28" spans="1:12" s="58" customFormat="1" x14ac:dyDescent="0.4">
      <c r="A28" s="74" t="s">
        <v>122</v>
      </c>
      <c r="B28" s="105">
        <v>0</v>
      </c>
      <c r="C28" s="105">
        <v>0</v>
      </c>
      <c r="D28" s="69" t="e">
        <v>#DIV/0!</v>
      </c>
      <c r="E28" s="70">
        <v>0</v>
      </c>
      <c r="F28" s="372">
        <v>0</v>
      </c>
      <c r="G28" s="105">
        <v>0</v>
      </c>
      <c r="H28" s="69" t="e">
        <v>#DIV/0!</v>
      </c>
      <c r="I28" s="70">
        <v>0</v>
      </c>
      <c r="J28" s="69" t="e">
        <v>#DIV/0!</v>
      </c>
      <c r="K28" s="69" t="e">
        <v>#DIV/0!</v>
      </c>
      <c r="L28" s="68" t="e">
        <v>#DIV/0!</v>
      </c>
    </row>
    <row r="29" spans="1:12" s="58" customFormat="1" x14ac:dyDescent="0.4">
      <c r="A29" s="74" t="s">
        <v>121</v>
      </c>
      <c r="B29" s="105">
        <v>0</v>
      </c>
      <c r="C29" s="105">
        <v>0</v>
      </c>
      <c r="D29" s="69" t="e">
        <v>#DIV/0!</v>
      </c>
      <c r="E29" s="70">
        <v>0</v>
      </c>
      <c r="F29" s="372">
        <v>0</v>
      </c>
      <c r="G29" s="372">
        <v>0</v>
      </c>
      <c r="H29" s="69" t="e">
        <v>#DIV/0!</v>
      </c>
      <c r="I29" s="70">
        <v>0</v>
      </c>
      <c r="J29" s="69" t="e">
        <v>#DIV/0!</v>
      </c>
      <c r="K29" s="69" t="e">
        <v>#DIV/0!</v>
      </c>
      <c r="L29" s="68" t="e">
        <v>#DIV/0!</v>
      </c>
    </row>
    <row r="30" spans="1:12" s="58" customFormat="1" x14ac:dyDescent="0.4">
      <c r="A30" s="74" t="s">
        <v>120</v>
      </c>
      <c r="B30" s="105">
        <v>0</v>
      </c>
      <c r="C30" s="105">
        <v>0</v>
      </c>
      <c r="D30" s="89" t="e">
        <v>#DIV/0!</v>
      </c>
      <c r="E30" s="90">
        <v>0</v>
      </c>
      <c r="F30" s="105">
        <v>0</v>
      </c>
      <c r="G30" s="105">
        <v>0</v>
      </c>
      <c r="H30" s="89" t="e">
        <v>#DIV/0!</v>
      </c>
      <c r="I30" s="90">
        <v>0</v>
      </c>
      <c r="J30" s="89" t="e">
        <v>#DIV/0!</v>
      </c>
      <c r="K30" s="89" t="e">
        <v>#DIV/0!</v>
      </c>
      <c r="L30" s="88" t="e">
        <v>#DIV/0!</v>
      </c>
    </row>
    <row r="31" spans="1:12" s="58" customFormat="1" x14ac:dyDescent="0.4">
      <c r="A31" s="94" t="s">
        <v>119</v>
      </c>
      <c r="B31" s="105">
        <v>0</v>
      </c>
      <c r="C31" s="105">
        <v>0</v>
      </c>
      <c r="D31" s="69" t="e">
        <v>#DIV/0!</v>
      </c>
      <c r="E31" s="70">
        <v>0</v>
      </c>
      <c r="F31" s="105">
        <v>0</v>
      </c>
      <c r="G31" s="105">
        <v>0</v>
      </c>
      <c r="H31" s="69" t="e">
        <v>#DIV/0!</v>
      </c>
      <c r="I31" s="70">
        <v>0</v>
      </c>
      <c r="J31" s="69" t="e">
        <v>#DIV/0!</v>
      </c>
      <c r="K31" s="69" t="e">
        <v>#DIV/0!</v>
      </c>
      <c r="L31" s="68" t="e">
        <v>#DIV/0!</v>
      </c>
    </row>
    <row r="32" spans="1:12" s="58" customFormat="1" x14ac:dyDescent="0.4">
      <c r="A32" s="74" t="s">
        <v>118</v>
      </c>
      <c r="B32" s="105">
        <v>2402</v>
      </c>
      <c r="C32" s="105">
        <v>2472</v>
      </c>
      <c r="D32" s="69">
        <v>0.97168284789644011</v>
      </c>
      <c r="E32" s="70">
        <v>-70</v>
      </c>
      <c r="F32" s="105">
        <v>2900</v>
      </c>
      <c r="G32" s="105">
        <v>3195</v>
      </c>
      <c r="H32" s="69">
        <v>0.90766823161189358</v>
      </c>
      <c r="I32" s="70">
        <v>-295</v>
      </c>
      <c r="J32" s="69">
        <v>0.82827586206896553</v>
      </c>
      <c r="K32" s="69">
        <v>0.77370892018779347</v>
      </c>
      <c r="L32" s="68">
        <v>5.456694188117206E-2</v>
      </c>
    </row>
    <row r="33" spans="1:12" s="58" customFormat="1" x14ac:dyDescent="0.4">
      <c r="A33" s="94" t="s">
        <v>117</v>
      </c>
      <c r="B33" s="105">
        <v>0</v>
      </c>
      <c r="C33" s="105">
        <v>0</v>
      </c>
      <c r="D33" s="89" t="e">
        <v>#DIV/0!</v>
      </c>
      <c r="E33" s="90">
        <v>0</v>
      </c>
      <c r="F33" s="105">
        <v>0</v>
      </c>
      <c r="G33" s="105">
        <v>0</v>
      </c>
      <c r="H33" s="89" t="e">
        <v>#DIV/0!</v>
      </c>
      <c r="I33" s="90">
        <v>0</v>
      </c>
      <c r="J33" s="89" t="e">
        <v>#DIV/0!</v>
      </c>
      <c r="K33" s="89" t="e">
        <v>#DIV/0!</v>
      </c>
      <c r="L33" s="88" t="e">
        <v>#DIV/0!</v>
      </c>
    </row>
    <row r="34" spans="1:12" s="58" customFormat="1" x14ac:dyDescent="0.4">
      <c r="A34" s="94" t="s">
        <v>116</v>
      </c>
      <c r="B34" s="139">
        <v>1128</v>
      </c>
      <c r="C34" s="139">
        <v>2262</v>
      </c>
      <c r="D34" s="89">
        <v>0.49867374005305037</v>
      </c>
      <c r="E34" s="90">
        <v>-1134</v>
      </c>
      <c r="F34" s="139">
        <v>2900</v>
      </c>
      <c r="G34" s="139">
        <v>3050</v>
      </c>
      <c r="H34" s="89">
        <v>0.95081967213114749</v>
      </c>
      <c r="I34" s="90">
        <v>-150</v>
      </c>
      <c r="J34" s="89">
        <v>0.38896551724137929</v>
      </c>
      <c r="K34" s="89">
        <v>0.74163934426229505</v>
      </c>
      <c r="L34" s="88">
        <v>-0.35267382702091576</v>
      </c>
    </row>
    <row r="35" spans="1:12" s="58" customFormat="1" x14ac:dyDescent="0.4">
      <c r="A35" s="74" t="s">
        <v>115</v>
      </c>
      <c r="B35" s="71">
        <v>0</v>
      </c>
      <c r="C35" s="71">
        <v>0</v>
      </c>
      <c r="D35" s="69" t="e">
        <v>#DIV/0!</v>
      </c>
      <c r="E35" s="70">
        <v>0</v>
      </c>
      <c r="F35" s="71">
        <v>0</v>
      </c>
      <c r="G35" s="71">
        <v>0</v>
      </c>
      <c r="H35" s="69" t="e">
        <v>#DIV/0!</v>
      </c>
      <c r="I35" s="70">
        <v>0</v>
      </c>
      <c r="J35" s="69" t="e">
        <v>#DIV/0!</v>
      </c>
      <c r="K35" s="69" t="e">
        <v>#DIV/0!</v>
      </c>
      <c r="L35" s="68" t="e">
        <v>#DIV/0!</v>
      </c>
    </row>
    <row r="36" spans="1:12" s="58" customFormat="1" x14ac:dyDescent="0.4">
      <c r="A36" s="94" t="s">
        <v>114</v>
      </c>
      <c r="B36" s="139">
        <v>0</v>
      </c>
      <c r="C36" s="139">
        <v>0</v>
      </c>
      <c r="D36" s="89" t="e">
        <v>#DIV/0!</v>
      </c>
      <c r="E36" s="90">
        <v>0</v>
      </c>
      <c r="F36" s="139">
        <v>0</v>
      </c>
      <c r="G36" s="139">
        <v>0</v>
      </c>
      <c r="H36" s="89" t="e">
        <v>#DIV/0!</v>
      </c>
      <c r="I36" s="90">
        <v>0</v>
      </c>
      <c r="J36" s="89" t="e">
        <v>#DIV/0!</v>
      </c>
      <c r="K36" s="89" t="e">
        <v>#DIV/0!</v>
      </c>
      <c r="L36" s="88" t="e">
        <v>#DIV/0!</v>
      </c>
    </row>
    <row r="37" spans="1:12" s="58" customFormat="1" x14ac:dyDescent="0.4">
      <c r="A37" s="67" t="s">
        <v>113</v>
      </c>
      <c r="B37" s="65">
        <v>7738</v>
      </c>
      <c r="C37" s="65">
        <v>7929</v>
      </c>
      <c r="D37" s="63">
        <v>0.97591121200655817</v>
      </c>
      <c r="E37" s="64">
        <v>-191</v>
      </c>
      <c r="F37" s="65">
        <v>11695</v>
      </c>
      <c r="G37" s="71">
        <v>11230</v>
      </c>
      <c r="H37" s="69">
        <v>1.0414069456812109</v>
      </c>
      <c r="I37" s="70">
        <v>465</v>
      </c>
      <c r="J37" s="69">
        <v>0.66165027789653696</v>
      </c>
      <c r="K37" s="69">
        <v>0.70605520926090826</v>
      </c>
      <c r="L37" s="68">
        <v>-4.4404931364371292E-2</v>
      </c>
    </row>
    <row r="38" spans="1:12" x14ac:dyDescent="0.4">
      <c r="A38" s="361" t="s">
        <v>112</v>
      </c>
      <c r="B38" s="493">
        <v>925</v>
      </c>
      <c r="C38" s="359">
        <v>818</v>
      </c>
      <c r="D38" s="489">
        <v>1.1308068459657701</v>
      </c>
      <c r="E38" s="406">
        <v>107</v>
      </c>
      <c r="F38" s="493">
        <v>1741</v>
      </c>
      <c r="G38" s="493">
        <v>1593</v>
      </c>
      <c r="H38" s="489">
        <v>1.0929064657878218</v>
      </c>
      <c r="I38" s="406">
        <v>148</v>
      </c>
      <c r="J38" s="489">
        <v>0.53130384836300981</v>
      </c>
      <c r="K38" s="489">
        <v>0.51349654739485251</v>
      </c>
      <c r="L38" s="404">
        <v>1.7807300968157302E-2</v>
      </c>
    </row>
    <row r="39" spans="1:12" x14ac:dyDescent="0.4">
      <c r="A39" s="73" t="s">
        <v>111</v>
      </c>
      <c r="B39" s="372">
        <v>563</v>
      </c>
      <c r="C39" s="105">
        <v>513</v>
      </c>
      <c r="D39" s="483">
        <v>1.0974658869395713</v>
      </c>
      <c r="E39" s="484">
        <v>50</v>
      </c>
      <c r="F39" s="372">
        <v>989</v>
      </c>
      <c r="G39" s="372">
        <v>852</v>
      </c>
      <c r="H39" s="483">
        <v>1.1607981220657277</v>
      </c>
      <c r="I39" s="484">
        <v>137</v>
      </c>
      <c r="J39" s="483">
        <v>0.56926188068756323</v>
      </c>
      <c r="K39" s="483">
        <v>0.602112676056338</v>
      </c>
      <c r="L39" s="120">
        <v>-3.2850795368774777E-2</v>
      </c>
    </row>
    <row r="40" spans="1:12" x14ac:dyDescent="0.4">
      <c r="A40" s="74" t="s">
        <v>110</v>
      </c>
      <c r="B40" s="372">
        <v>362</v>
      </c>
      <c r="C40" s="105">
        <v>305</v>
      </c>
      <c r="D40" s="485">
        <v>1.1868852459016392</v>
      </c>
      <c r="E40" s="400">
        <v>57</v>
      </c>
      <c r="F40" s="372">
        <v>752</v>
      </c>
      <c r="G40" s="372">
        <v>741</v>
      </c>
      <c r="H40" s="485">
        <v>1.0148448043184886</v>
      </c>
      <c r="I40" s="400">
        <v>11</v>
      </c>
      <c r="J40" s="485">
        <v>0.48138297872340424</v>
      </c>
      <c r="K40" s="485">
        <v>0.41160593792172739</v>
      </c>
      <c r="L40" s="68">
        <v>6.9777040801676848E-2</v>
      </c>
    </row>
    <row r="41" spans="1:12" s="118" customFormat="1" x14ac:dyDescent="0.4">
      <c r="A41" s="346" t="s">
        <v>109</v>
      </c>
      <c r="B41" s="343">
        <v>129628</v>
      </c>
      <c r="C41" s="343">
        <v>124871</v>
      </c>
      <c r="D41" s="415">
        <v>1.038095314364424</v>
      </c>
      <c r="E41" s="416">
        <v>4757</v>
      </c>
      <c r="F41" s="343">
        <v>227617</v>
      </c>
      <c r="G41" s="343">
        <v>217738</v>
      </c>
      <c r="H41" s="415">
        <v>1.0453710422618008</v>
      </c>
      <c r="I41" s="416">
        <v>9879</v>
      </c>
      <c r="J41" s="415">
        <v>0.5695005206113779</v>
      </c>
      <c r="K41" s="415">
        <v>0.57349199496642755</v>
      </c>
      <c r="L41" s="492">
        <v>-3.9914743550496512E-3</v>
      </c>
    </row>
    <row r="42" spans="1:12" s="118" customFormat="1" x14ac:dyDescent="0.4">
      <c r="A42" s="361" t="s">
        <v>108</v>
      </c>
      <c r="B42" s="385">
        <v>127479</v>
      </c>
      <c r="C42" s="385">
        <v>123084</v>
      </c>
      <c r="D42" s="415">
        <v>1.0357073218289949</v>
      </c>
      <c r="E42" s="416">
        <v>4395</v>
      </c>
      <c r="F42" s="385">
        <v>223548</v>
      </c>
      <c r="G42" s="385">
        <v>214357</v>
      </c>
      <c r="H42" s="415">
        <v>1.0428770695615259</v>
      </c>
      <c r="I42" s="416">
        <v>9191</v>
      </c>
      <c r="J42" s="415">
        <v>0.57025336840410112</v>
      </c>
      <c r="K42" s="415">
        <v>0.57420098247316398</v>
      </c>
      <c r="L42" s="492">
        <v>-3.9476140690628547E-3</v>
      </c>
    </row>
    <row r="43" spans="1:12" x14ac:dyDescent="0.4">
      <c r="A43" s="328" t="s">
        <v>107</v>
      </c>
      <c r="B43" s="402">
        <v>43502</v>
      </c>
      <c r="C43" s="78">
        <v>47490</v>
      </c>
      <c r="D43" s="401">
        <v>0.91602442619498847</v>
      </c>
      <c r="E43" s="398">
        <v>-3988</v>
      </c>
      <c r="F43" s="402">
        <v>76562</v>
      </c>
      <c r="G43" s="491">
        <v>79116</v>
      </c>
      <c r="H43" s="89">
        <v>0.96771828707214724</v>
      </c>
      <c r="I43" s="400">
        <v>-2554</v>
      </c>
      <c r="J43" s="399">
        <v>0.56819309840390797</v>
      </c>
      <c r="K43" s="485">
        <v>0.60025784923403613</v>
      </c>
      <c r="L43" s="490">
        <v>-3.2064750830128164E-2</v>
      </c>
    </row>
    <row r="44" spans="1:12" x14ac:dyDescent="0.4">
      <c r="A44" s="328" t="s">
        <v>106</v>
      </c>
      <c r="B44" s="330">
        <v>7399</v>
      </c>
      <c r="C44" s="71">
        <v>8367</v>
      </c>
      <c r="D44" s="408">
        <v>0.88430739811162906</v>
      </c>
      <c r="E44" s="398">
        <v>-968</v>
      </c>
      <c r="F44" s="330">
        <v>8536</v>
      </c>
      <c r="G44" s="371">
        <v>10280</v>
      </c>
      <c r="H44" s="89">
        <v>0.83035019455252923</v>
      </c>
      <c r="I44" s="400">
        <v>-1744</v>
      </c>
      <c r="J44" s="399">
        <v>0.86679943767572631</v>
      </c>
      <c r="K44" s="485">
        <v>0.81391050583657587</v>
      </c>
      <c r="L44" s="490">
        <v>5.2888931839150444E-2</v>
      </c>
    </row>
    <row r="45" spans="1:12" x14ac:dyDescent="0.4">
      <c r="A45" s="364" t="s">
        <v>105</v>
      </c>
      <c r="B45" s="330">
        <v>13727</v>
      </c>
      <c r="C45" s="71">
        <v>12245</v>
      </c>
      <c r="D45" s="408">
        <v>1.1210289914250715</v>
      </c>
      <c r="E45" s="398">
        <v>1482</v>
      </c>
      <c r="F45" s="330">
        <v>19770</v>
      </c>
      <c r="G45" s="371">
        <v>22711</v>
      </c>
      <c r="H45" s="89">
        <v>0.8705032803487297</v>
      </c>
      <c r="I45" s="400">
        <v>-2941</v>
      </c>
      <c r="J45" s="399">
        <v>0.69433485078401613</v>
      </c>
      <c r="K45" s="485">
        <v>0.53916604288670689</v>
      </c>
      <c r="L45" s="490">
        <v>0.15516880789730925</v>
      </c>
    </row>
    <row r="46" spans="1:12" x14ac:dyDescent="0.4">
      <c r="A46" s="364" t="s">
        <v>104</v>
      </c>
      <c r="B46" s="330">
        <v>4075</v>
      </c>
      <c r="C46" s="71">
        <v>5743</v>
      </c>
      <c r="D46" s="408">
        <v>0.70955946369493295</v>
      </c>
      <c r="E46" s="398">
        <v>-1668</v>
      </c>
      <c r="F46" s="330">
        <v>7168</v>
      </c>
      <c r="G46" s="371">
        <v>12166</v>
      </c>
      <c r="H46" s="89">
        <v>0.58918296892980437</v>
      </c>
      <c r="I46" s="400">
        <v>-4998</v>
      </c>
      <c r="J46" s="399">
        <v>0.5684988839285714</v>
      </c>
      <c r="K46" s="485">
        <v>0.47205326319250368</v>
      </c>
      <c r="L46" s="490">
        <v>9.6445620736067716E-2</v>
      </c>
    </row>
    <row r="47" spans="1:12" x14ac:dyDescent="0.4">
      <c r="A47" s="328" t="s">
        <v>103</v>
      </c>
      <c r="B47" s="330">
        <v>9306</v>
      </c>
      <c r="C47" s="71">
        <v>10587</v>
      </c>
      <c r="D47" s="408">
        <v>0.87900255029753471</v>
      </c>
      <c r="E47" s="398">
        <v>-1281</v>
      </c>
      <c r="F47" s="330">
        <v>19290</v>
      </c>
      <c r="G47" s="371">
        <v>17392</v>
      </c>
      <c r="H47" s="89">
        <v>1.109130634774609</v>
      </c>
      <c r="I47" s="400">
        <v>1898</v>
      </c>
      <c r="J47" s="399">
        <v>0.4824261275272162</v>
      </c>
      <c r="K47" s="485">
        <v>0.60872815087396503</v>
      </c>
      <c r="L47" s="490">
        <v>-0.12630202334674884</v>
      </c>
    </row>
    <row r="48" spans="1:12" x14ac:dyDescent="0.4">
      <c r="A48" s="328" t="s">
        <v>102</v>
      </c>
      <c r="B48" s="330">
        <v>18823</v>
      </c>
      <c r="C48" s="71">
        <v>16157</v>
      </c>
      <c r="D48" s="408">
        <v>1.1650058798044192</v>
      </c>
      <c r="E48" s="398">
        <v>2666</v>
      </c>
      <c r="F48" s="330">
        <v>30638</v>
      </c>
      <c r="G48" s="371">
        <v>28033</v>
      </c>
      <c r="H48" s="89">
        <v>1.0929261941283488</v>
      </c>
      <c r="I48" s="400">
        <v>2605</v>
      </c>
      <c r="J48" s="399">
        <v>0.61436777857562508</v>
      </c>
      <c r="K48" s="485">
        <v>0.57635643705632644</v>
      </c>
      <c r="L48" s="490">
        <v>3.8011341519298636E-2</v>
      </c>
    </row>
    <row r="49" spans="1:12" x14ac:dyDescent="0.4">
      <c r="A49" s="407" t="s">
        <v>101</v>
      </c>
      <c r="B49" s="330">
        <v>3295</v>
      </c>
      <c r="C49" s="71">
        <v>2905</v>
      </c>
      <c r="D49" s="408">
        <v>1.1342512908777969</v>
      </c>
      <c r="E49" s="398">
        <v>390</v>
      </c>
      <c r="F49" s="330">
        <v>5400</v>
      </c>
      <c r="G49" s="371">
        <v>5130</v>
      </c>
      <c r="H49" s="89">
        <v>1.0526315789473684</v>
      </c>
      <c r="I49" s="400">
        <v>270</v>
      </c>
      <c r="J49" s="399">
        <v>0.61018518518518516</v>
      </c>
      <c r="K49" s="485">
        <v>0.56627680311890838</v>
      </c>
      <c r="L49" s="490">
        <v>4.3908382066276785E-2</v>
      </c>
    </row>
    <row r="50" spans="1:12" s="58" customFormat="1" x14ac:dyDescent="0.4">
      <c r="A50" s="328" t="s">
        <v>100</v>
      </c>
      <c r="B50" s="330">
        <v>2071</v>
      </c>
      <c r="C50" s="71"/>
      <c r="D50" s="408" t="e">
        <v>#DIV/0!</v>
      </c>
      <c r="E50" s="106">
        <v>2071</v>
      </c>
      <c r="F50" s="330">
        <v>3520</v>
      </c>
      <c r="G50" s="72"/>
      <c r="H50" s="89" t="e">
        <v>#DIV/0!</v>
      </c>
      <c r="I50" s="70">
        <v>3520</v>
      </c>
      <c r="J50" s="399">
        <v>0.58835227272727275</v>
      </c>
      <c r="K50" s="69" t="e">
        <v>#DIV/0!</v>
      </c>
      <c r="L50" s="68" t="e">
        <v>#DIV/0!</v>
      </c>
    </row>
    <row r="51" spans="1:12" x14ac:dyDescent="0.4">
      <c r="A51" s="328" t="s">
        <v>99</v>
      </c>
      <c r="B51" s="330">
        <v>2840</v>
      </c>
      <c r="C51" s="71">
        <v>2882</v>
      </c>
      <c r="D51" s="408">
        <v>0.9854267869535045</v>
      </c>
      <c r="E51" s="398">
        <v>-42</v>
      </c>
      <c r="F51" s="330">
        <v>5400</v>
      </c>
      <c r="G51" s="371">
        <v>5130</v>
      </c>
      <c r="H51" s="89">
        <v>1.0526315789473684</v>
      </c>
      <c r="I51" s="400">
        <v>270</v>
      </c>
      <c r="J51" s="399">
        <v>0.52592592592592591</v>
      </c>
      <c r="K51" s="485">
        <v>0.56179337231968807</v>
      </c>
      <c r="L51" s="490">
        <v>-3.5867446393762159E-2</v>
      </c>
    </row>
    <row r="52" spans="1:12" s="58" customFormat="1" x14ac:dyDescent="0.4">
      <c r="A52" s="328" t="s">
        <v>98</v>
      </c>
      <c r="B52" s="330"/>
      <c r="C52" s="71"/>
      <c r="D52" s="408" t="e">
        <v>#DIV/0!</v>
      </c>
      <c r="E52" s="90">
        <v>0</v>
      </c>
      <c r="F52" s="330"/>
      <c r="G52" s="371"/>
      <c r="H52" s="89" t="e">
        <v>#DIV/0!</v>
      </c>
      <c r="I52" s="70">
        <v>0</v>
      </c>
      <c r="J52" s="399" t="e">
        <v>#DIV/0!</v>
      </c>
      <c r="K52" s="69" t="e">
        <v>#DIV/0!</v>
      </c>
      <c r="L52" s="68" t="e">
        <v>#DIV/0!</v>
      </c>
    </row>
    <row r="53" spans="1:12" x14ac:dyDescent="0.4">
      <c r="A53" s="328" t="s">
        <v>97</v>
      </c>
      <c r="B53" s="330">
        <v>1438</v>
      </c>
      <c r="C53" s="71">
        <v>1242</v>
      </c>
      <c r="D53" s="408">
        <v>1.1578099838969405</v>
      </c>
      <c r="E53" s="398">
        <v>196</v>
      </c>
      <c r="F53" s="330">
        <v>3296</v>
      </c>
      <c r="G53" s="371">
        <v>2280</v>
      </c>
      <c r="H53" s="89">
        <v>1.4456140350877194</v>
      </c>
      <c r="I53" s="400">
        <v>1016</v>
      </c>
      <c r="J53" s="399">
        <v>0.43628640776699029</v>
      </c>
      <c r="K53" s="485">
        <v>0.54473684210526319</v>
      </c>
      <c r="L53" s="490">
        <v>-0.10845043433827289</v>
      </c>
    </row>
    <row r="54" spans="1:12" x14ac:dyDescent="0.4">
      <c r="A54" s="328" t="s">
        <v>96</v>
      </c>
      <c r="B54" s="330">
        <v>1765</v>
      </c>
      <c r="C54" s="71">
        <v>3196</v>
      </c>
      <c r="D54" s="408">
        <v>0.55225281602002507</v>
      </c>
      <c r="E54" s="398">
        <v>-1431</v>
      </c>
      <c r="F54" s="330">
        <v>5399</v>
      </c>
      <c r="G54" s="371">
        <v>6474</v>
      </c>
      <c r="H54" s="89">
        <v>0.83395118937287616</v>
      </c>
      <c r="I54" s="400">
        <v>-1075</v>
      </c>
      <c r="J54" s="399">
        <v>0.32691239118355253</v>
      </c>
      <c r="K54" s="485">
        <v>0.49366697559468642</v>
      </c>
      <c r="L54" s="490">
        <v>-0.16675458441113389</v>
      </c>
    </row>
    <row r="55" spans="1:12" x14ac:dyDescent="0.4">
      <c r="A55" s="328" t="s">
        <v>95</v>
      </c>
      <c r="B55" s="330">
        <v>3329</v>
      </c>
      <c r="C55" s="71">
        <v>3425</v>
      </c>
      <c r="D55" s="408">
        <v>0.97197080291970805</v>
      </c>
      <c r="E55" s="400">
        <v>-96</v>
      </c>
      <c r="F55" s="330">
        <v>5400</v>
      </c>
      <c r="G55" s="371">
        <v>5400</v>
      </c>
      <c r="H55" s="69">
        <v>1</v>
      </c>
      <c r="I55" s="400">
        <v>0</v>
      </c>
      <c r="J55" s="399">
        <v>0.61648148148148152</v>
      </c>
      <c r="K55" s="485">
        <v>0.6342592592592593</v>
      </c>
      <c r="L55" s="490">
        <v>-1.7777777777777781E-2</v>
      </c>
    </row>
    <row r="56" spans="1:12" x14ac:dyDescent="0.4">
      <c r="A56" s="328" t="s">
        <v>94</v>
      </c>
      <c r="B56" s="330">
        <v>1320</v>
      </c>
      <c r="C56" s="71">
        <v>1493</v>
      </c>
      <c r="D56" s="408">
        <v>0.88412592096450104</v>
      </c>
      <c r="E56" s="400">
        <v>-173</v>
      </c>
      <c r="F56" s="330">
        <v>3520</v>
      </c>
      <c r="G56" s="371">
        <v>2400</v>
      </c>
      <c r="H56" s="69">
        <v>1.4666666666666666</v>
      </c>
      <c r="I56" s="400">
        <v>1120</v>
      </c>
      <c r="J56" s="399">
        <v>0.375</v>
      </c>
      <c r="K56" s="485">
        <v>0.62208333333333332</v>
      </c>
      <c r="L56" s="490">
        <v>-0.24708333333333332</v>
      </c>
    </row>
    <row r="57" spans="1:12" x14ac:dyDescent="0.4">
      <c r="A57" s="409" t="s">
        <v>93</v>
      </c>
      <c r="B57" s="330">
        <v>1574</v>
      </c>
      <c r="C57" s="71">
        <v>974</v>
      </c>
      <c r="D57" s="408">
        <v>1.6160164271047228</v>
      </c>
      <c r="E57" s="398">
        <v>600</v>
      </c>
      <c r="F57" s="330">
        <v>3280</v>
      </c>
      <c r="G57" s="371">
        <v>2280</v>
      </c>
      <c r="H57" s="89">
        <v>1.4385964912280702</v>
      </c>
      <c r="I57" s="400">
        <v>1000</v>
      </c>
      <c r="J57" s="399">
        <v>0.47987804878048779</v>
      </c>
      <c r="K57" s="418">
        <v>0.42719298245614035</v>
      </c>
      <c r="L57" s="417">
        <v>5.268506632434744E-2</v>
      </c>
    </row>
    <row r="58" spans="1:12" x14ac:dyDescent="0.4">
      <c r="A58" s="328" t="s">
        <v>92</v>
      </c>
      <c r="B58" s="330">
        <v>1096</v>
      </c>
      <c r="C58" s="71">
        <v>850</v>
      </c>
      <c r="D58" s="408">
        <v>1.2894117647058823</v>
      </c>
      <c r="E58" s="400">
        <v>246</v>
      </c>
      <c r="F58" s="330">
        <v>3520</v>
      </c>
      <c r="G58" s="371">
        <v>2400</v>
      </c>
      <c r="H58" s="69">
        <v>1.4666666666666666</v>
      </c>
      <c r="I58" s="400">
        <v>1120</v>
      </c>
      <c r="J58" s="399">
        <v>0.31136363636363634</v>
      </c>
      <c r="K58" s="485">
        <v>0.35416666666666669</v>
      </c>
      <c r="L58" s="490">
        <v>-4.2803030303030343E-2</v>
      </c>
    </row>
    <row r="59" spans="1:12" x14ac:dyDescent="0.4">
      <c r="A59" s="328" t="s">
        <v>91</v>
      </c>
      <c r="B59" s="330">
        <v>1054</v>
      </c>
      <c r="C59" s="71">
        <v>1281</v>
      </c>
      <c r="D59" s="408">
        <v>0.82279469164715069</v>
      </c>
      <c r="E59" s="400">
        <v>-227</v>
      </c>
      <c r="F59" s="330">
        <v>2280</v>
      </c>
      <c r="G59" s="371">
        <v>2390</v>
      </c>
      <c r="H59" s="69">
        <v>0.95397489539748959</v>
      </c>
      <c r="I59" s="400">
        <v>-110</v>
      </c>
      <c r="J59" s="399">
        <v>0.46228070175438596</v>
      </c>
      <c r="K59" s="485">
        <v>0.53598326359832638</v>
      </c>
      <c r="L59" s="490">
        <v>-7.3702561843940417E-2</v>
      </c>
    </row>
    <row r="60" spans="1:12" x14ac:dyDescent="0.4">
      <c r="A60" s="407" t="s">
        <v>90</v>
      </c>
      <c r="B60" s="330">
        <v>3174</v>
      </c>
      <c r="C60" s="71">
        <v>3335</v>
      </c>
      <c r="D60" s="408">
        <v>0.9517241379310345</v>
      </c>
      <c r="E60" s="400">
        <v>-161</v>
      </c>
      <c r="F60" s="330">
        <v>8309</v>
      </c>
      <c r="G60" s="371">
        <v>7739</v>
      </c>
      <c r="H60" s="69">
        <v>1.0736529267347203</v>
      </c>
      <c r="I60" s="400">
        <v>570</v>
      </c>
      <c r="J60" s="399">
        <v>0.38199542664580577</v>
      </c>
      <c r="K60" s="485">
        <v>0.43093422922858249</v>
      </c>
      <c r="L60" s="490">
        <v>-4.8938802582776719E-2</v>
      </c>
    </row>
    <row r="61" spans="1:12" s="58" customFormat="1" x14ac:dyDescent="0.4">
      <c r="A61" s="364" t="s">
        <v>89</v>
      </c>
      <c r="B61" s="363">
        <v>3603</v>
      </c>
      <c r="C61" s="93"/>
      <c r="D61" s="397" t="e">
        <v>#DIV/0!</v>
      </c>
      <c r="E61" s="90"/>
      <c r="F61" s="363">
        <v>5400</v>
      </c>
      <c r="G61" s="121"/>
      <c r="H61" s="397" t="e">
        <v>#DIV/0!</v>
      </c>
      <c r="I61" s="90">
        <v>5400</v>
      </c>
      <c r="J61" s="397">
        <v>0.66722222222222227</v>
      </c>
      <c r="K61" s="89" t="e">
        <v>#DIV/0!</v>
      </c>
      <c r="L61" s="88" t="e">
        <v>#DIV/0!</v>
      </c>
    </row>
    <row r="62" spans="1:12" s="58" customFormat="1" x14ac:dyDescent="0.4">
      <c r="A62" s="364" t="s">
        <v>88</v>
      </c>
      <c r="B62" s="363">
        <v>2094</v>
      </c>
      <c r="C62" s="97">
        <v>687</v>
      </c>
      <c r="D62" s="397">
        <v>3.0480349344978164</v>
      </c>
      <c r="E62" s="90">
        <v>1407</v>
      </c>
      <c r="F62" s="363">
        <v>3340</v>
      </c>
      <c r="G62" s="92">
        <v>2280</v>
      </c>
      <c r="H62" s="89">
        <v>1.4649122807017543</v>
      </c>
      <c r="I62" s="90">
        <v>1060</v>
      </c>
      <c r="J62" s="397">
        <v>0.62694610778443116</v>
      </c>
      <c r="K62" s="89">
        <v>0.3013157894736842</v>
      </c>
      <c r="L62" s="88">
        <v>0.32563031831074696</v>
      </c>
    </row>
    <row r="63" spans="1:12" s="58" customFormat="1" x14ac:dyDescent="0.4">
      <c r="A63" s="364" t="s">
        <v>87</v>
      </c>
      <c r="B63" s="363">
        <v>1994</v>
      </c>
      <c r="C63" s="93"/>
      <c r="D63" s="397" t="e">
        <v>#DIV/0!</v>
      </c>
      <c r="E63" s="90">
        <v>1994</v>
      </c>
      <c r="F63" s="363">
        <v>3520</v>
      </c>
      <c r="G63" s="121"/>
      <c r="H63" s="89" t="e">
        <v>#DIV/0!</v>
      </c>
      <c r="I63" s="90">
        <v>3520</v>
      </c>
      <c r="J63" s="397">
        <v>0.56647727272727277</v>
      </c>
      <c r="K63" s="89" t="e">
        <v>#DIV/0!</v>
      </c>
      <c r="L63" s="88" t="e">
        <v>#DIV/0!</v>
      </c>
    </row>
    <row r="64" spans="1:12" s="58" customFormat="1" x14ac:dyDescent="0.4">
      <c r="A64" s="67" t="s">
        <v>86</v>
      </c>
      <c r="B64" s="87"/>
      <c r="C64" s="65">
        <v>225</v>
      </c>
      <c r="D64" s="63">
        <v>0</v>
      </c>
      <c r="E64" s="64">
        <v>-225</v>
      </c>
      <c r="F64" s="87"/>
      <c r="G64" s="65">
        <v>756</v>
      </c>
      <c r="H64" s="63">
        <v>0</v>
      </c>
      <c r="I64" s="64">
        <v>-756</v>
      </c>
      <c r="J64" s="63" t="e">
        <v>#DIV/0!</v>
      </c>
      <c r="K64" s="63">
        <v>0.29761904761904762</v>
      </c>
      <c r="L64" s="62" t="e">
        <v>#DIV/0!</v>
      </c>
    </row>
    <row r="65" spans="1:14" x14ac:dyDescent="0.4">
      <c r="A65" s="361" t="s">
        <v>85</v>
      </c>
      <c r="B65" s="359">
        <v>2149</v>
      </c>
      <c r="C65" s="359">
        <v>1787</v>
      </c>
      <c r="D65" s="489">
        <v>1.2025741466144375</v>
      </c>
      <c r="E65" s="406">
        <v>362</v>
      </c>
      <c r="F65" s="359">
        <v>4069</v>
      </c>
      <c r="G65" s="359">
        <v>3381</v>
      </c>
      <c r="H65" s="356">
        <v>1.2034900916888494</v>
      </c>
      <c r="I65" s="406">
        <v>688</v>
      </c>
      <c r="J65" s="489">
        <v>0.52813959203735561</v>
      </c>
      <c r="K65" s="489">
        <v>0.52854185152321798</v>
      </c>
      <c r="L65" s="488">
        <v>-4.0225948586236626E-4</v>
      </c>
    </row>
    <row r="66" spans="1:14" x14ac:dyDescent="0.4">
      <c r="A66" s="80" t="s">
        <v>84</v>
      </c>
      <c r="B66" s="139">
        <v>459</v>
      </c>
      <c r="C66" s="139">
        <v>431</v>
      </c>
      <c r="D66" s="487">
        <v>1.0649651972157772</v>
      </c>
      <c r="E66" s="486">
        <v>28</v>
      </c>
      <c r="F66" s="139">
        <v>1026</v>
      </c>
      <c r="G66" s="139">
        <v>610</v>
      </c>
      <c r="H66" s="483">
        <v>1.6819672131147541</v>
      </c>
      <c r="I66" s="484">
        <v>416</v>
      </c>
      <c r="J66" s="483">
        <v>0.44736842105263158</v>
      </c>
      <c r="K66" s="483">
        <v>0.70655737704918031</v>
      </c>
      <c r="L66" s="482">
        <v>-0.25918895599654873</v>
      </c>
    </row>
    <row r="67" spans="1:14" x14ac:dyDescent="0.4">
      <c r="A67" s="74" t="s">
        <v>83</v>
      </c>
      <c r="B67" s="71">
        <v>0</v>
      </c>
      <c r="C67" s="71">
        <v>372</v>
      </c>
      <c r="D67" s="485">
        <v>0</v>
      </c>
      <c r="E67" s="400">
        <v>-372</v>
      </c>
      <c r="F67" s="71">
        <v>0</v>
      </c>
      <c r="G67" s="71">
        <v>1026</v>
      </c>
      <c r="H67" s="483">
        <v>0</v>
      </c>
      <c r="I67" s="484">
        <v>-1026</v>
      </c>
      <c r="J67" s="483" t="e">
        <v>#DIV/0!</v>
      </c>
      <c r="K67" s="483">
        <v>0.36257309941520466</v>
      </c>
      <c r="L67" s="482" t="e">
        <v>#DIV/0!</v>
      </c>
    </row>
    <row r="68" spans="1:14" x14ac:dyDescent="0.4">
      <c r="A68" s="73" t="s">
        <v>82</v>
      </c>
      <c r="B68" s="139">
        <v>0</v>
      </c>
      <c r="C68" s="139">
        <v>332</v>
      </c>
      <c r="D68" s="483">
        <v>0</v>
      </c>
      <c r="E68" s="484">
        <v>-332</v>
      </c>
      <c r="F68" s="139">
        <v>0</v>
      </c>
      <c r="G68" s="139">
        <v>600</v>
      </c>
      <c r="H68" s="483">
        <v>0</v>
      </c>
      <c r="I68" s="484">
        <v>-600</v>
      </c>
      <c r="J68" s="483" t="e">
        <v>#DIV/0!</v>
      </c>
      <c r="K68" s="483">
        <v>0.55333333333333334</v>
      </c>
      <c r="L68" s="482" t="e">
        <v>#DIV/0!</v>
      </c>
    </row>
    <row r="69" spans="1:14" x14ac:dyDescent="0.4">
      <c r="A69" s="94" t="s">
        <v>81</v>
      </c>
      <c r="B69" s="97">
        <v>740</v>
      </c>
      <c r="C69" s="97">
        <v>652</v>
      </c>
      <c r="D69" s="418">
        <v>1.1349693251533743</v>
      </c>
      <c r="E69" s="398">
        <v>88</v>
      </c>
      <c r="F69" s="97">
        <v>1211</v>
      </c>
      <c r="G69" s="97">
        <v>1145</v>
      </c>
      <c r="H69" s="418">
        <v>1.05764192139738</v>
      </c>
      <c r="I69" s="398">
        <v>66</v>
      </c>
      <c r="J69" s="418">
        <v>0.61106523534269197</v>
      </c>
      <c r="K69" s="418">
        <v>0.56943231441048037</v>
      </c>
      <c r="L69" s="417">
        <v>4.1632920932211603E-2</v>
      </c>
    </row>
    <row r="70" spans="1:14" x14ac:dyDescent="0.4">
      <c r="A70" s="67" t="s">
        <v>230</v>
      </c>
      <c r="B70" s="65">
        <v>950</v>
      </c>
      <c r="C70" s="65">
        <v>0</v>
      </c>
      <c r="D70" s="63" t="e">
        <v>#DIV/0!</v>
      </c>
      <c r="E70" s="64">
        <v>950</v>
      </c>
      <c r="F70" s="65">
        <v>1832</v>
      </c>
      <c r="G70" s="65">
        <v>0</v>
      </c>
      <c r="H70" s="63" t="e">
        <v>#DIV/0!</v>
      </c>
      <c r="I70" s="64">
        <v>1832</v>
      </c>
      <c r="J70" s="63">
        <v>0.51855895196506552</v>
      </c>
      <c r="K70" s="63" t="e">
        <v>#DIV/0!</v>
      </c>
      <c r="L70" s="62" t="e">
        <v>#DIV/0!</v>
      </c>
      <c r="M70" s="58"/>
      <c r="N70" s="58"/>
    </row>
    <row r="71" spans="1:14" x14ac:dyDescent="0.4">
      <c r="A71" s="58" t="s">
        <v>80</v>
      </c>
      <c r="C71" s="58"/>
      <c r="E71" s="130"/>
      <c r="G71" s="61"/>
      <c r="I71" s="130"/>
      <c r="K71" s="61"/>
    </row>
    <row r="72" spans="1:14" s="58" customFormat="1" x14ac:dyDescent="0.4">
      <c r="A72" s="60" t="s">
        <v>79</v>
      </c>
      <c r="B72" s="130"/>
      <c r="D72" s="61"/>
      <c r="E72" s="130"/>
      <c r="F72" s="130"/>
      <c r="G72" s="61"/>
      <c r="H72" s="61"/>
      <c r="I72" s="130"/>
      <c r="J72" s="130"/>
      <c r="K72" s="61"/>
      <c r="L72" s="61"/>
    </row>
    <row r="73" spans="1:14" x14ac:dyDescent="0.4">
      <c r="A73" s="58" t="s">
        <v>78</v>
      </c>
      <c r="B73" s="59"/>
      <c r="D73" s="58"/>
      <c r="E73" s="58"/>
      <c r="F73" s="59"/>
      <c r="G73" s="59"/>
      <c r="H73" s="58"/>
      <c r="I73" s="58"/>
      <c r="J73" s="59"/>
      <c r="K73" s="59"/>
      <c r="L73" s="58"/>
    </row>
    <row r="74" spans="1:14" x14ac:dyDescent="0.4">
      <c r="A74"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B70:L70 IX70:JH70 ST70:TD70 ACP70:ACZ70 AML70:AMV70 AWH70:AWR70 BGD70:BGN70 BPZ70:BQJ70 BZV70:CAF70 CJR70:CKB70 CTN70:CTX70 DDJ70:DDT70 DNF70:DNP70 DXB70:DXL70 EGX70:EHH70 EQT70:ERD70 FAP70:FAZ70 FKL70:FKV70 FUH70:FUR70 GED70:GEN70 GNZ70:GOJ70 GXV70:GYF70 HHR70:HIB70 HRN70:HRX70 IBJ70:IBT70 ILF70:ILP70 IVB70:IVL70 JEX70:JFH70 JOT70:JPD70 JYP70:JYZ70 KIL70:KIV70 KSH70:KSR70 LCD70:LCN70 LLZ70:LMJ70 LVV70:LWF70 MFR70:MGB70 MPN70:MPX70 MZJ70:MZT70 NJF70:NJP70 NTB70:NTL70 OCX70:ODH70 OMT70:OND70 OWP70:OWZ70 PGL70:PGV70 PQH70:PQR70 QAD70:QAN70 QJZ70:QKJ70 QTV70:QUF70 RDR70:REB70 RNN70:RNX70 RXJ70:RXT70 SHF70:SHP70 SRB70:SRL70 TAX70:TBH70 TKT70:TLD70 TUP70:TUZ70 UEL70:UEV70 UOH70:UOR70 UYD70:UYN70 VHZ70:VIJ70 VRV70:VSF70 WBR70:WCB70 WLN70:WLX70 WVJ70:WVT70 B65606:L65606 IX65606:JH65606 ST65606:TD65606 ACP65606:ACZ65606 AML65606:AMV65606 AWH65606:AWR65606 BGD65606:BGN65606 BPZ65606:BQJ65606 BZV65606:CAF65606 CJR65606:CKB65606 CTN65606:CTX65606 DDJ65606:DDT65606 DNF65606:DNP65606 DXB65606:DXL65606 EGX65606:EHH65606 EQT65606:ERD65606 FAP65606:FAZ65606 FKL65606:FKV65606 FUH65606:FUR65606 GED65606:GEN65606 GNZ65606:GOJ65606 GXV65606:GYF65606 HHR65606:HIB65606 HRN65606:HRX65606 IBJ65606:IBT65606 ILF65606:ILP65606 IVB65606:IVL65606 JEX65606:JFH65606 JOT65606:JPD65606 JYP65606:JYZ65606 KIL65606:KIV65606 KSH65606:KSR65606 LCD65606:LCN65606 LLZ65606:LMJ65606 LVV65606:LWF65606 MFR65606:MGB65606 MPN65606:MPX65606 MZJ65606:MZT65606 NJF65606:NJP65606 NTB65606:NTL65606 OCX65606:ODH65606 OMT65606:OND65606 OWP65606:OWZ65606 PGL65606:PGV65606 PQH65606:PQR65606 QAD65606:QAN65606 QJZ65606:QKJ65606 QTV65606:QUF65606 RDR65606:REB65606 RNN65606:RNX65606 RXJ65606:RXT65606 SHF65606:SHP65606 SRB65606:SRL65606 TAX65606:TBH65606 TKT65606:TLD65606 TUP65606:TUZ65606 UEL65606:UEV65606 UOH65606:UOR65606 UYD65606:UYN65606 VHZ65606:VIJ65606 VRV65606:VSF65606 WBR65606:WCB65606 WLN65606:WLX65606 WVJ65606:WVT65606 B131142:L131142 IX131142:JH131142 ST131142:TD131142 ACP131142:ACZ131142 AML131142:AMV131142 AWH131142:AWR131142 BGD131142:BGN131142 BPZ131142:BQJ131142 BZV131142:CAF131142 CJR131142:CKB131142 CTN131142:CTX131142 DDJ131142:DDT131142 DNF131142:DNP131142 DXB131142:DXL131142 EGX131142:EHH131142 EQT131142:ERD131142 FAP131142:FAZ131142 FKL131142:FKV131142 FUH131142:FUR131142 GED131142:GEN131142 GNZ131142:GOJ131142 GXV131142:GYF131142 HHR131142:HIB131142 HRN131142:HRX131142 IBJ131142:IBT131142 ILF131142:ILP131142 IVB131142:IVL131142 JEX131142:JFH131142 JOT131142:JPD131142 JYP131142:JYZ131142 KIL131142:KIV131142 KSH131142:KSR131142 LCD131142:LCN131142 LLZ131142:LMJ131142 LVV131142:LWF131142 MFR131142:MGB131142 MPN131142:MPX131142 MZJ131142:MZT131142 NJF131142:NJP131142 NTB131142:NTL131142 OCX131142:ODH131142 OMT131142:OND131142 OWP131142:OWZ131142 PGL131142:PGV131142 PQH131142:PQR131142 QAD131142:QAN131142 QJZ131142:QKJ131142 QTV131142:QUF131142 RDR131142:REB131142 RNN131142:RNX131142 RXJ131142:RXT131142 SHF131142:SHP131142 SRB131142:SRL131142 TAX131142:TBH131142 TKT131142:TLD131142 TUP131142:TUZ131142 UEL131142:UEV131142 UOH131142:UOR131142 UYD131142:UYN131142 VHZ131142:VIJ131142 VRV131142:VSF131142 WBR131142:WCB131142 WLN131142:WLX131142 WVJ131142:WVT131142 B196678:L196678 IX196678:JH196678 ST196678:TD196678 ACP196678:ACZ196678 AML196678:AMV196678 AWH196678:AWR196678 BGD196678:BGN196678 BPZ196678:BQJ196678 BZV196678:CAF196678 CJR196678:CKB196678 CTN196678:CTX196678 DDJ196678:DDT196678 DNF196678:DNP196678 DXB196678:DXL196678 EGX196678:EHH196678 EQT196678:ERD196678 FAP196678:FAZ196678 FKL196678:FKV196678 FUH196678:FUR196678 GED196678:GEN196678 GNZ196678:GOJ196678 GXV196678:GYF196678 HHR196678:HIB196678 HRN196678:HRX196678 IBJ196678:IBT196678 ILF196678:ILP196678 IVB196678:IVL196678 JEX196678:JFH196678 JOT196678:JPD196678 JYP196678:JYZ196678 KIL196678:KIV196678 KSH196678:KSR196678 LCD196678:LCN196678 LLZ196678:LMJ196678 LVV196678:LWF196678 MFR196678:MGB196678 MPN196678:MPX196678 MZJ196678:MZT196678 NJF196678:NJP196678 NTB196678:NTL196678 OCX196678:ODH196678 OMT196678:OND196678 OWP196678:OWZ196678 PGL196678:PGV196678 PQH196678:PQR196678 QAD196678:QAN196678 QJZ196678:QKJ196678 QTV196678:QUF196678 RDR196678:REB196678 RNN196678:RNX196678 RXJ196678:RXT196678 SHF196678:SHP196678 SRB196678:SRL196678 TAX196678:TBH196678 TKT196678:TLD196678 TUP196678:TUZ196678 UEL196678:UEV196678 UOH196678:UOR196678 UYD196678:UYN196678 VHZ196678:VIJ196678 VRV196678:VSF196678 WBR196678:WCB196678 WLN196678:WLX196678 WVJ196678:WVT196678 B262214:L262214 IX262214:JH262214 ST262214:TD262214 ACP262214:ACZ262214 AML262214:AMV262214 AWH262214:AWR262214 BGD262214:BGN262214 BPZ262214:BQJ262214 BZV262214:CAF262214 CJR262214:CKB262214 CTN262214:CTX262214 DDJ262214:DDT262214 DNF262214:DNP262214 DXB262214:DXL262214 EGX262214:EHH262214 EQT262214:ERD262214 FAP262214:FAZ262214 FKL262214:FKV262214 FUH262214:FUR262214 GED262214:GEN262214 GNZ262214:GOJ262214 GXV262214:GYF262214 HHR262214:HIB262214 HRN262214:HRX262214 IBJ262214:IBT262214 ILF262214:ILP262214 IVB262214:IVL262214 JEX262214:JFH262214 JOT262214:JPD262214 JYP262214:JYZ262214 KIL262214:KIV262214 KSH262214:KSR262214 LCD262214:LCN262214 LLZ262214:LMJ262214 LVV262214:LWF262214 MFR262214:MGB262214 MPN262214:MPX262214 MZJ262214:MZT262214 NJF262214:NJP262214 NTB262214:NTL262214 OCX262214:ODH262214 OMT262214:OND262214 OWP262214:OWZ262214 PGL262214:PGV262214 PQH262214:PQR262214 QAD262214:QAN262214 QJZ262214:QKJ262214 QTV262214:QUF262214 RDR262214:REB262214 RNN262214:RNX262214 RXJ262214:RXT262214 SHF262214:SHP262214 SRB262214:SRL262214 TAX262214:TBH262214 TKT262214:TLD262214 TUP262214:TUZ262214 UEL262214:UEV262214 UOH262214:UOR262214 UYD262214:UYN262214 VHZ262214:VIJ262214 VRV262214:VSF262214 WBR262214:WCB262214 WLN262214:WLX262214 WVJ262214:WVT262214 B327750:L327750 IX327750:JH327750 ST327750:TD327750 ACP327750:ACZ327750 AML327750:AMV327750 AWH327750:AWR327750 BGD327750:BGN327750 BPZ327750:BQJ327750 BZV327750:CAF327750 CJR327750:CKB327750 CTN327750:CTX327750 DDJ327750:DDT327750 DNF327750:DNP327750 DXB327750:DXL327750 EGX327750:EHH327750 EQT327750:ERD327750 FAP327750:FAZ327750 FKL327750:FKV327750 FUH327750:FUR327750 GED327750:GEN327750 GNZ327750:GOJ327750 GXV327750:GYF327750 HHR327750:HIB327750 HRN327750:HRX327750 IBJ327750:IBT327750 ILF327750:ILP327750 IVB327750:IVL327750 JEX327750:JFH327750 JOT327750:JPD327750 JYP327750:JYZ327750 KIL327750:KIV327750 KSH327750:KSR327750 LCD327750:LCN327750 LLZ327750:LMJ327750 LVV327750:LWF327750 MFR327750:MGB327750 MPN327750:MPX327750 MZJ327750:MZT327750 NJF327750:NJP327750 NTB327750:NTL327750 OCX327750:ODH327750 OMT327750:OND327750 OWP327750:OWZ327750 PGL327750:PGV327750 PQH327750:PQR327750 QAD327750:QAN327750 QJZ327750:QKJ327750 QTV327750:QUF327750 RDR327750:REB327750 RNN327750:RNX327750 RXJ327750:RXT327750 SHF327750:SHP327750 SRB327750:SRL327750 TAX327750:TBH327750 TKT327750:TLD327750 TUP327750:TUZ327750 UEL327750:UEV327750 UOH327750:UOR327750 UYD327750:UYN327750 VHZ327750:VIJ327750 VRV327750:VSF327750 WBR327750:WCB327750 WLN327750:WLX327750 WVJ327750:WVT327750 B393286:L393286 IX393286:JH393286 ST393286:TD393286 ACP393286:ACZ393286 AML393286:AMV393286 AWH393286:AWR393286 BGD393286:BGN393286 BPZ393286:BQJ393286 BZV393286:CAF393286 CJR393286:CKB393286 CTN393286:CTX393286 DDJ393286:DDT393286 DNF393286:DNP393286 DXB393286:DXL393286 EGX393286:EHH393286 EQT393286:ERD393286 FAP393286:FAZ393286 FKL393286:FKV393286 FUH393286:FUR393286 GED393286:GEN393286 GNZ393286:GOJ393286 GXV393286:GYF393286 HHR393286:HIB393286 HRN393286:HRX393286 IBJ393286:IBT393286 ILF393286:ILP393286 IVB393286:IVL393286 JEX393286:JFH393286 JOT393286:JPD393286 JYP393286:JYZ393286 KIL393286:KIV393286 KSH393286:KSR393286 LCD393286:LCN393286 LLZ393286:LMJ393286 LVV393286:LWF393286 MFR393286:MGB393286 MPN393286:MPX393286 MZJ393286:MZT393286 NJF393286:NJP393286 NTB393286:NTL393286 OCX393286:ODH393286 OMT393286:OND393286 OWP393286:OWZ393286 PGL393286:PGV393286 PQH393286:PQR393286 QAD393286:QAN393286 QJZ393286:QKJ393286 QTV393286:QUF393286 RDR393286:REB393286 RNN393286:RNX393286 RXJ393286:RXT393286 SHF393286:SHP393286 SRB393286:SRL393286 TAX393286:TBH393286 TKT393286:TLD393286 TUP393286:TUZ393286 UEL393286:UEV393286 UOH393286:UOR393286 UYD393286:UYN393286 VHZ393286:VIJ393286 VRV393286:VSF393286 WBR393286:WCB393286 WLN393286:WLX393286 WVJ393286:WVT393286 B458822:L458822 IX458822:JH458822 ST458822:TD458822 ACP458822:ACZ458822 AML458822:AMV458822 AWH458822:AWR458822 BGD458822:BGN458822 BPZ458822:BQJ458822 BZV458822:CAF458822 CJR458822:CKB458822 CTN458822:CTX458822 DDJ458822:DDT458822 DNF458822:DNP458822 DXB458822:DXL458822 EGX458822:EHH458822 EQT458822:ERD458822 FAP458822:FAZ458822 FKL458822:FKV458822 FUH458822:FUR458822 GED458822:GEN458822 GNZ458822:GOJ458822 GXV458822:GYF458822 HHR458822:HIB458822 HRN458822:HRX458822 IBJ458822:IBT458822 ILF458822:ILP458822 IVB458822:IVL458822 JEX458822:JFH458822 JOT458822:JPD458822 JYP458822:JYZ458822 KIL458822:KIV458822 KSH458822:KSR458822 LCD458822:LCN458822 LLZ458822:LMJ458822 LVV458822:LWF458822 MFR458822:MGB458822 MPN458822:MPX458822 MZJ458822:MZT458822 NJF458822:NJP458822 NTB458822:NTL458822 OCX458822:ODH458822 OMT458822:OND458822 OWP458822:OWZ458822 PGL458822:PGV458822 PQH458822:PQR458822 QAD458822:QAN458822 QJZ458822:QKJ458822 QTV458822:QUF458822 RDR458822:REB458822 RNN458822:RNX458822 RXJ458822:RXT458822 SHF458822:SHP458822 SRB458822:SRL458822 TAX458822:TBH458822 TKT458822:TLD458822 TUP458822:TUZ458822 UEL458822:UEV458822 UOH458822:UOR458822 UYD458822:UYN458822 VHZ458822:VIJ458822 VRV458822:VSF458822 WBR458822:WCB458822 WLN458822:WLX458822 WVJ458822:WVT458822 B524358:L524358 IX524358:JH524358 ST524358:TD524358 ACP524358:ACZ524358 AML524358:AMV524358 AWH524358:AWR524358 BGD524358:BGN524358 BPZ524358:BQJ524358 BZV524358:CAF524358 CJR524358:CKB524358 CTN524358:CTX524358 DDJ524358:DDT524358 DNF524358:DNP524358 DXB524358:DXL524358 EGX524358:EHH524358 EQT524358:ERD524358 FAP524358:FAZ524358 FKL524358:FKV524358 FUH524358:FUR524358 GED524358:GEN524358 GNZ524358:GOJ524358 GXV524358:GYF524358 HHR524358:HIB524358 HRN524358:HRX524358 IBJ524358:IBT524358 ILF524358:ILP524358 IVB524358:IVL524358 JEX524358:JFH524358 JOT524358:JPD524358 JYP524358:JYZ524358 KIL524358:KIV524358 KSH524358:KSR524358 LCD524358:LCN524358 LLZ524358:LMJ524358 LVV524358:LWF524358 MFR524358:MGB524358 MPN524358:MPX524358 MZJ524358:MZT524358 NJF524358:NJP524358 NTB524358:NTL524358 OCX524358:ODH524358 OMT524358:OND524358 OWP524358:OWZ524358 PGL524358:PGV524358 PQH524358:PQR524358 QAD524358:QAN524358 QJZ524358:QKJ524358 QTV524358:QUF524358 RDR524358:REB524358 RNN524358:RNX524358 RXJ524358:RXT524358 SHF524358:SHP524358 SRB524358:SRL524358 TAX524358:TBH524358 TKT524358:TLD524358 TUP524358:TUZ524358 UEL524358:UEV524358 UOH524358:UOR524358 UYD524358:UYN524358 VHZ524358:VIJ524358 VRV524358:VSF524358 WBR524358:WCB524358 WLN524358:WLX524358 WVJ524358:WVT524358 B589894:L589894 IX589894:JH589894 ST589894:TD589894 ACP589894:ACZ589894 AML589894:AMV589894 AWH589894:AWR589894 BGD589894:BGN589894 BPZ589894:BQJ589894 BZV589894:CAF589894 CJR589894:CKB589894 CTN589894:CTX589894 DDJ589894:DDT589894 DNF589894:DNP589894 DXB589894:DXL589894 EGX589894:EHH589894 EQT589894:ERD589894 FAP589894:FAZ589894 FKL589894:FKV589894 FUH589894:FUR589894 GED589894:GEN589894 GNZ589894:GOJ589894 GXV589894:GYF589894 HHR589894:HIB589894 HRN589894:HRX589894 IBJ589894:IBT589894 ILF589894:ILP589894 IVB589894:IVL589894 JEX589894:JFH589894 JOT589894:JPD589894 JYP589894:JYZ589894 KIL589894:KIV589894 KSH589894:KSR589894 LCD589894:LCN589894 LLZ589894:LMJ589894 LVV589894:LWF589894 MFR589894:MGB589894 MPN589894:MPX589894 MZJ589894:MZT589894 NJF589894:NJP589894 NTB589894:NTL589894 OCX589894:ODH589894 OMT589894:OND589894 OWP589894:OWZ589894 PGL589894:PGV589894 PQH589894:PQR589894 QAD589894:QAN589894 QJZ589894:QKJ589894 QTV589894:QUF589894 RDR589894:REB589894 RNN589894:RNX589894 RXJ589894:RXT589894 SHF589894:SHP589894 SRB589894:SRL589894 TAX589894:TBH589894 TKT589894:TLD589894 TUP589894:TUZ589894 UEL589894:UEV589894 UOH589894:UOR589894 UYD589894:UYN589894 VHZ589894:VIJ589894 VRV589894:VSF589894 WBR589894:WCB589894 WLN589894:WLX589894 WVJ589894:WVT589894 B655430:L655430 IX655430:JH655430 ST655430:TD655430 ACP655430:ACZ655430 AML655430:AMV655430 AWH655430:AWR655430 BGD655430:BGN655430 BPZ655430:BQJ655430 BZV655430:CAF655430 CJR655430:CKB655430 CTN655430:CTX655430 DDJ655430:DDT655430 DNF655430:DNP655430 DXB655430:DXL655430 EGX655430:EHH655430 EQT655430:ERD655430 FAP655430:FAZ655430 FKL655430:FKV655430 FUH655430:FUR655430 GED655430:GEN655430 GNZ655430:GOJ655430 GXV655430:GYF655430 HHR655430:HIB655430 HRN655430:HRX655430 IBJ655430:IBT655430 ILF655430:ILP655430 IVB655430:IVL655430 JEX655430:JFH655430 JOT655430:JPD655430 JYP655430:JYZ655430 KIL655430:KIV655430 KSH655430:KSR655430 LCD655430:LCN655430 LLZ655430:LMJ655430 LVV655430:LWF655430 MFR655430:MGB655430 MPN655430:MPX655430 MZJ655430:MZT655430 NJF655430:NJP655430 NTB655430:NTL655430 OCX655430:ODH655430 OMT655430:OND655430 OWP655430:OWZ655430 PGL655430:PGV655430 PQH655430:PQR655430 QAD655430:QAN655430 QJZ655430:QKJ655430 QTV655430:QUF655430 RDR655430:REB655430 RNN655430:RNX655430 RXJ655430:RXT655430 SHF655430:SHP655430 SRB655430:SRL655430 TAX655430:TBH655430 TKT655430:TLD655430 TUP655430:TUZ655430 UEL655430:UEV655430 UOH655430:UOR655430 UYD655430:UYN655430 VHZ655430:VIJ655430 VRV655430:VSF655430 WBR655430:WCB655430 WLN655430:WLX655430 WVJ655430:WVT655430 B720966:L720966 IX720966:JH720966 ST720966:TD720966 ACP720966:ACZ720966 AML720966:AMV720966 AWH720966:AWR720966 BGD720966:BGN720966 BPZ720966:BQJ720966 BZV720966:CAF720966 CJR720966:CKB720966 CTN720966:CTX720966 DDJ720966:DDT720966 DNF720966:DNP720966 DXB720966:DXL720966 EGX720966:EHH720966 EQT720966:ERD720966 FAP720966:FAZ720966 FKL720966:FKV720966 FUH720966:FUR720966 GED720966:GEN720966 GNZ720966:GOJ720966 GXV720966:GYF720966 HHR720966:HIB720966 HRN720966:HRX720966 IBJ720966:IBT720966 ILF720966:ILP720966 IVB720966:IVL720966 JEX720966:JFH720966 JOT720966:JPD720966 JYP720966:JYZ720966 KIL720966:KIV720966 KSH720966:KSR720966 LCD720966:LCN720966 LLZ720966:LMJ720966 LVV720966:LWF720966 MFR720966:MGB720966 MPN720966:MPX720966 MZJ720966:MZT720966 NJF720966:NJP720966 NTB720966:NTL720966 OCX720966:ODH720966 OMT720966:OND720966 OWP720966:OWZ720966 PGL720966:PGV720966 PQH720966:PQR720966 QAD720966:QAN720966 QJZ720966:QKJ720966 QTV720966:QUF720966 RDR720966:REB720966 RNN720966:RNX720966 RXJ720966:RXT720966 SHF720966:SHP720966 SRB720966:SRL720966 TAX720966:TBH720966 TKT720966:TLD720966 TUP720966:TUZ720966 UEL720966:UEV720966 UOH720966:UOR720966 UYD720966:UYN720966 VHZ720966:VIJ720966 VRV720966:VSF720966 WBR720966:WCB720966 WLN720966:WLX720966 WVJ720966:WVT720966 B786502:L786502 IX786502:JH786502 ST786502:TD786502 ACP786502:ACZ786502 AML786502:AMV786502 AWH786502:AWR786502 BGD786502:BGN786502 BPZ786502:BQJ786502 BZV786502:CAF786502 CJR786502:CKB786502 CTN786502:CTX786502 DDJ786502:DDT786502 DNF786502:DNP786502 DXB786502:DXL786502 EGX786502:EHH786502 EQT786502:ERD786502 FAP786502:FAZ786502 FKL786502:FKV786502 FUH786502:FUR786502 GED786502:GEN786502 GNZ786502:GOJ786502 GXV786502:GYF786502 HHR786502:HIB786502 HRN786502:HRX786502 IBJ786502:IBT786502 ILF786502:ILP786502 IVB786502:IVL786502 JEX786502:JFH786502 JOT786502:JPD786502 JYP786502:JYZ786502 KIL786502:KIV786502 KSH786502:KSR786502 LCD786502:LCN786502 LLZ786502:LMJ786502 LVV786502:LWF786502 MFR786502:MGB786502 MPN786502:MPX786502 MZJ786502:MZT786502 NJF786502:NJP786502 NTB786502:NTL786502 OCX786502:ODH786502 OMT786502:OND786502 OWP786502:OWZ786502 PGL786502:PGV786502 PQH786502:PQR786502 QAD786502:QAN786502 QJZ786502:QKJ786502 QTV786502:QUF786502 RDR786502:REB786502 RNN786502:RNX786502 RXJ786502:RXT786502 SHF786502:SHP786502 SRB786502:SRL786502 TAX786502:TBH786502 TKT786502:TLD786502 TUP786502:TUZ786502 UEL786502:UEV786502 UOH786502:UOR786502 UYD786502:UYN786502 VHZ786502:VIJ786502 VRV786502:VSF786502 WBR786502:WCB786502 WLN786502:WLX786502 WVJ786502:WVT786502 B852038:L852038 IX852038:JH852038 ST852038:TD852038 ACP852038:ACZ852038 AML852038:AMV852038 AWH852038:AWR852038 BGD852038:BGN852038 BPZ852038:BQJ852038 BZV852038:CAF852038 CJR852038:CKB852038 CTN852038:CTX852038 DDJ852038:DDT852038 DNF852038:DNP852038 DXB852038:DXL852038 EGX852038:EHH852038 EQT852038:ERD852038 FAP852038:FAZ852038 FKL852038:FKV852038 FUH852038:FUR852038 GED852038:GEN852038 GNZ852038:GOJ852038 GXV852038:GYF852038 HHR852038:HIB852038 HRN852038:HRX852038 IBJ852038:IBT852038 ILF852038:ILP852038 IVB852038:IVL852038 JEX852038:JFH852038 JOT852038:JPD852038 JYP852038:JYZ852038 KIL852038:KIV852038 KSH852038:KSR852038 LCD852038:LCN852038 LLZ852038:LMJ852038 LVV852038:LWF852038 MFR852038:MGB852038 MPN852038:MPX852038 MZJ852038:MZT852038 NJF852038:NJP852038 NTB852038:NTL852038 OCX852038:ODH852038 OMT852038:OND852038 OWP852038:OWZ852038 PGL852038:PGV852038 PQH852038:PQR852038 QAD852038:QAN852038 QJZ852038:QKJ852038 QTV852038:QUF852038 RDR852038:REB852038 RNN852038:RNX852038 RXJ852038:RXT852038 SHF852038:SHP852038 SRB852038:SRL852038 TAX852038:TBH852038 TKT852038:TLD852038 TUP852038:TUZ852038 UEL852038:UEV852038 UOH852038:UOR852038 UYD852038:UYN852038 VHZ852038:VIJ852038 VRV852038:VSF852038 WBR852038:WCB852038 WLN852038:WLX852038 WVJ852038:WVT852038 B917574:L917574 IX917574:JH917574 ST917574:TD917574 ACP917574:ACZ917574 AML917574:AMV917574 AWH917574:AWR917574 BGD917574:BGN917574 BPZ917574:BQJ917574 BZV917574:CAF917574 CJR917574:CKB917574 CTN917574:CTX917574 DDJ917574:DDT917574 DNF917574:DNP917574 DXB917574:DXL917574 EGX917574:EHH917574 EQT917574:ERD917574 FAP917574:FAZ917574 FKL917574:FKV917574 FUH917574:FUR917574 GED917574:GEN917574 GNZ917574:GOJ917574 GXV917574:GYF917574 HHR917574:HIB917574 HRN917574:HRX917574 IBJ917574:IBT917574 ILF917574:ILP917574 IVB917574:IVL917574 JEX917574:JFH917574 JOT917574:JPD917574 JYP917574:JYZ917574 KIL917574:KIV917574 KSH917574:KSR917574 LCD917574:LCN917574 LLZ917574:LMJ917574 LVV917574:LWF917574 MFR917574:MGB917574 MPN917574:MPX917574 MZJ917574:MZT917574 NJF917574:NJP917574 NTB917574:NTL917574 OCX917574:ODH917574 OMT917574:OND917574 OWP917574:OWZ917574 PGL917574:PGV917574 PQH917574:PQR917574 QAD917574:QAN917574 QJZ917574:QKJ917574 QTV917574:QUF917574 RDR917574:REB917574 RNN917574:RNX917574 RXJ917574:RXT917574 SHF917574:SHP917574 SRB917574:SRL917574 TAX917574:TBH917574 TKT917574:TLD917574 TUP917574:TUZ917574 UEL917574:UEV917574 UOH917574:UOR917574 UYD917574:UYN917574 VHZ917574:VIJ917574 VRV917574:VSF917574 WBR917574:WCB917574 WLN917574:WLX917574 WVJ917574:WVT917574 B983110:L983110 IX983110:JH983110 ST983110:TD983110 ACP983110:ACZ983110 AML983110:AMV983110 AWH983110:AWR983110 BGD983110:BGN983110 BPZ983110:BQJ983110 BZV983110:CAF983110 CJR983110:CKB983110 CTN983110:CTX983110 DDJ983110:DDT983110 DNF983110:DNP983110 DXB983110:DXL983110 EGX983110:EHH983110 EQT983110:ERD983110 FAP983110:FAZ983110 FKL983110:FKV983110 FUH983110:FUR983110 GED983110:GEN983110 GNZ983110:GOJ983110 GXV983110:GYF983110 HHR983110:HIB983110 HRN983110:HRX983110 IBJ983110:IBT983110 ILF983110:ILP983110 IVB983110:IVL983110 JEX983110:JFH983110 JOT983110:JPD983110 JYP983110:JYZ983110 KIL983110:KIV983110 KSH983110:KSR983110 LCD983110:LCN983110 LLZ983110:LMJ983110 LVV983110:LWF983110 MFR983110:MGB983110 MPN983110:MPX983110 MZJ983110:MZT983110 NJF983110:NJP983110 NTB983110:NTL983110 OCX983110:ODH983110 OMT983110:OND983110 OWP983110:OWZ983110 PGL983110:PGV983110 PQH983110:PQR983110 QAD983110:QAN983110 QJZ983110:QKJ983110 QTV983110:QUF983110 RDR983110:REB983110 RNN983110:RNX983110 RXJ983110:RXT983110 SHF983110:SHP983110 SRB983110:SRL983110 TAX983110:TBH983110 TKT983110:TLD983110 TUP983110:TUZ983110 UEL983110:UEV983110 UOH983110:UOR983110 UYD983110:UYN983110 VHZ983110:VIJ983110 VRV983110:VSF983110 WBR983110:WCB983110 WLN983110:WLX983110 WVJ983110:WVT983110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A64:L69 IW64:JH69 SS64:TD69 ACO64:ACZ69 AMK64:AMV69 AWG64:AWR69 BGC64:BGN69 BPY64:BQJ69 BZU64:CAF69 CJQ64:CKB69 CTM64:CTX69 DDI64:DDT69 DNE64:DNP69 DXA64:DXL69 EGW64:EHH69 EQS64:ERD69 FAO64:FAZ69 FKK64:FKV69 FUG64:FUR69 GEC64:GEN69 GNY64:GOJ69 GXU64:GYF69 HHQ64:HIB69 HRM64:HRX69 IBI64:IBT69 ILE64:ILP69 IVA64:IVL69 JEW64:JFH69 JOS64:JPD69 JYO64:JYZ69 KIK64:KIV69 KSG64:KSR69 LCC64:LCN69 LLY64:LMJ69 LVU64:LWF69 MFQ64:MGB69 MPM64:MPX69 MZI64:MZT69 NJE64:NJP69 NTA64:NTL69 OCW64:ODH69 OMS64:OND69 OWO64:OWZ69 PGK64:PGV69 PQG64:PQR69 QAC64:QAN69 QJY64:QKJ69 QTU64:QUF69 RDQ64:REB69 RNM64:RNX69 RXI64:RXT69 SHE64:SHP69 SRA64:SRL69 TAW64:TBH69 TKS64:TLD69 TUO64:TUZ69 UEK64:UEV69 UOG64:UOR69 UYC64:UYN69 VHY64:VIJ69 VRU64:VSF69 WBQ64:WCB69 WLM64:WLX69 WVI64:WVT69 A65600:L65605 IW65600:JH65605 SS65600:TD65605 ACO65600:ACZ65605 AMK65600:AMV65605 AWG65600:AWR65605 BGC65600:BGN65605 BPY65600:BQJ65605 BZU65600:CAF65605 CJQ65600:CKB65605 CTM65600:CTX65605 DDI65600:DDT65605 DNE65600:DNP65605 DXA65600:DXL65605 EGW65600:EHH65605 EQS65600:ERD65605 FAO65600:FAZ65605 FKK65600:FKV65605 FUG65600:FUR65605 GEC65600:GEN65605 GNY65600:GOJ65605 GXU65600:GYF65605 HHQ65600:HIB65605 HRM65600:HRX65605 IBI65600:IBT65605 ILE65600:ILP65605 IVA65600:IVL65605 JEW65600:JFH65605 JOS65600:JPD65605 JYO65600:JYZ65605 KIK65600:KIV65605 KSG65600:KSR65605 LCC65600:LCN65605 LLY65600:LMJ65605 LVU65600:LWF65605 MFQ65600:MGB65605 MPM65600:MPX65605 MZI65600:MZT65605 NJE65600:NJP65605 NTA65600:NTL65605 OCW65600:ODH65605 OMS65600:OND65605 OWO65600:OWZ65605 PGK65600:PGV65605 PQG65600:PQR65605 QAC65600:QAN65605 QJY65600:QKJ65605 QTU65600:QUF65605 RDQ65600:REB65605 RNM65600:RNX65605 RXI65600:RXT65605 SHE65600:SHP65605 SRA65600:SRL65605 TAW65600:TBH65605 TKS65600:TLD65605 TUO65600:TUZ65605 UEK65600:UEV65605 UOG65600:UOR65605 UYC65600:UYN65605 VHY65600:VIJ65605 VRU65600:VSF65605 WBQ65600:WCB65605 WLM65600:WLX65605 WVI65600:WVT65605 A131136:L131141 IW131136:JH131141 SS131136:TD131141 ACO131136:ACZ131141 AMK131136:AMV131141 AWG131136:AWR131141 BGC131136:BGN131141 BPY131136:BQJ131141 BZU131136:CAF131141 CJQ131136:CKB131141 CTM131136:CTX131141 DDI131136:DDT131141 DNE131136:DNP131141 DXA131136:DXL131141 EGW131136:EHH131141 EQS131136:ERD131141 FAO131136:FAZ131141 FKK131136:FKV131141 FUG131136:FUR131141 GEC131136:GEN131141 GNY131136:GOJ131141 GXU131136:GYF131141 HHQ131136:HIB131141 HRM131136:HRX131141 IBI131136:IBT131141 ILE131136:ILP131141 IVA131136:IVL131141 JEW131136:JFH131141 JOS131136:JPD131141 JYO131136:JYZ131141 KIK131136:KIV131141 KSG131136:KSR131141 LCC131136:LCN131141 LLY131136:LMJ131141 LVU131136:LWF131141 MFQ131136:MGB131141 MPM131136:MPX131141 MZI131136:MZT131141 NJE131136:NJP131141 NTA131136:NTL131141 OCW131136:ODH131141 OMS131136:OND131141 OWO131136:OWZ131141 PGK131136:PGV131141 PQG131136:PQR131141 QAC131136:QAN131141 QJY131136:QKJ131141 QTU131136:QUF131141 RDQ131136:REB131141 RNM131136:RNX131141 RXI131136:RXT131141 SHE131136:SHP131141 SRA131136:SRL131141 TAW131136:TBH131141 TKS131136:TLD131141 TUO131136:TUZ131141 UEK131136:UEV131141 UOG131136:UOR131141 UYC131136:UYN131141 VHY131136:VIJ131141 VRU131136:VSF131141 WBQ131136:WCB131141 WLM131136:WLX131141 WVI131136:WVT131141 A196672:L196677 IW196672:JH196677 SS196672:TD196677 ACO196672:ACZ196677 AMK196672:AMV196677 AWG196672:AWR196677 BGC196672:BGN196677 BPY196672:BQJ196677 BZU196672:CAF196677 CJQ196672:CKB196677 CTM196672:CTX196677 DDI196672:DDT196677 DNE196672:DNP196677 DXA196672:DXL196677 EGW196672:EHH196677 EQS196672:ERD196677 FAO196672:FAZ196677 FKK196672:FKV196677 FUG196672:FUR196677 GEC196672:GEN196677 GNY196672:GOJ196677 GXU196672:GYF196677 HHQ196672:HIB196677 HRM196672:HRX196677 IBI196672:IBT196677 ILE196672:ILP196677 IVA196672:IVL196677 JEW196672:JFH196677 JOS196672:JPD196677 JYO196672:JYZ196677 KIK196672:KIV196677 KSG196672:KSR196677 LCC196672:LCN196677 LLY196672:LMJ196677 LVU196672:LWF196677 MFQ196672:MGB196677 MPM196672:MPX196677 MZI196672:MZT196677 NJE196672:NJP196677 NTA196672:NTL196677 OCW196672:ODH196677 OMS196672:OND196677 OWO196672:OWZ196677 PGK196672:PGV196677 PQG196672:PQR196677 QAC196672:QAN196677 QJY196672:QKJ196677 QTU196672:QUF196677 RDQ196672:REB196677 RNM196672:RNX196677 RXI196672:RXT196677 SHE196672:SHP196677 SRA196672:SRL196677 TAW196672:TBH196677 TKS196672:TLD196677 TUO196672:TUZ196677 UEK196672:UEV196677 UOG196672:UOR196677 UYC196672:UYN196677 VHY196672:VIJ196677 VRU196672:VSF196677 WBQ196672:WCB196677 WLM196672:WLX196677 WVI196672:WVT196677 A262208:L262213 IW262208:JH262213 SS262208:TD262213 ACO262208:ACZ262213 AMK262208:AMV262213 AWG262208:AWR262213 BGC262208:BGN262213 BPY262208:BQJ262213 BZU262208:CAF262213 CJQ262208:CKB262213 CTM262208:CTX262213 DDI262208:DDT262213 DNE262208:DNP262213 DXA262208:DXL262213 EGW262208:EHH262213 EQS262208:ERD262213 FAO262208:FAZ262213 FKK262208:FKV262213 FUG262208:FUR262213 GEC262208:GEN262213 GNY262208:GOJ262213 GXU262208:GYF262213 HHQ262208:HIB262213 HRM262208:HRX262213 IBI262208:IBT262213 ILE262208:ILP262213 IVA262208:IVL262213 JEW262208:JFH262213 JOS262208:JPD262213 JYO262208:JYZ262213 KIK262208:KIV262213 KSG262208:KSR262213 LCC262208:LCN262213 LLY262208:LMJ262213 LVU262208:LWF262213 MFQ262208:MGB262213 MPM262208:MPX262213 MZI262208:MZT262213 NJE262208:NJP262213 NTA262208:NTL262213 OCW262208:ODH262213 OMS262208:OND262213 OWO262208:OWZ262213 PGK262208:PGV262213 PQG262208:PQR262213 QAC262208:QAN262213 QJY262208:QKJ262213 QTU262208:QUF262213 RDQ262208:REB262213 RNM262208:RNX262213 RXI262208:RXT262213 SHE262208:SHP262213 SRA262208:SRL262213 TAW262208:TBH262213 TKS262208:TLD262213 TUO262208:TUZ262213 UEK262208:UEV262213 UOG262208:UOR262213 UYC262208:UYN262213 VHY262208:VIJ262213 VRU262208:VSF262213 WBQ262208:WCB262213 WLM262208:WLX262213 WVI262208:WVT262213 A327744:L327749 IW327744:JH327749 SS327744:TD327749 ACO327744:ACZ327749 AMK327744:AMV327749 AWG327744:AWR327749 BGC327744:BGN327749 BPY327744:BQJ327749 BZU327744:CAF327749 CJQ327744:CKB327749 CTM327744:CTX327749 DDI327744:DDT327749 DNE327744:DNP327749 DXA327744:DXL327749 EGW327744:EHH327749 EQS327744:ERD327749 FAO327744:FAZ327749 FKK327744:FKV327749 FUG327744:FUR327749 GEC327744:GEN327749 GNY327744:GOJ327749 GXU327744:GYF327749 HHQ327744:HIB327749 HRM327744:HRX327749 IBI327744:IBT327749 ILE327744:ILP327749 IVA327744:IVL327749 JEW327744:JFH327749 JOS327744:JPD327749 JYO327744:JYZ327749 KIK327744:KIV327749 KSG327744:KSR327749 LCC327744:LCN327749 LLY327744:LMJ327749 LVU327744:LWF327749 MFQ327744:MGB327749 MPM327744:MPX327749 MZI327744:MZT327749 NJE327744:NJP327749 NTA327744:NTL327749 OCW327744:ODH327749 OMS327744:OND327749 OWO327744:OWZ327749 PGK327744:PGV327749 PQG327744:PQR327749 QAC327744:QAN327749 QJY327744:QKJ327749 QTU327744:QUF327749 RDQ327744:REB327749 RNM327744:RNX327749 RXI327744:RXT327749 SHE327744:SHP327749 SRA327744:SRL327749 TAW327744:TBH327749 TKS327744:TLD327749 TUO327744:TUZ327749 UEK327744:UEV327749 UOG327744:UOR327749 UYC327744:UYN327749 VHY327744:VIJ327749 VRU327744:VSF327749 WBQ327744:WCB327749 WLM327744:WLX327749 WVI327744:WVT327749 A393280:L393285 IW393280:JH393285 SS393280:TD393285 ACO393280:ACZ393285 AMK393280:AMV393285 AWG393280:AWR393285 BGC393280:BGN393285 BPY393280:BQJ393285 BZU393280:CAF393285 CJQ393280:CKB393285 CTM393280:CTX393285 DDI393280:DDT393285 DNE393280:DNP393285 DXA393280:DXL393285 EGW393280:EHH393285 EQS393280:ERD393285 FAO393280:FAZ393285 FKK393280:FKV393285 FUG393280:FUR393285 GEC393280:GEN393285 GNY393280:GOJ393285 GXU393280:GYF393285 HHQ393280:HIB393285 HRM393280:HRX393285 IBI393280:IBT393285 ILE393280:ILP393285 IVA393280:IVL393285 JEW393280:JFH393285 JOS393280:JPD393285 JYO393280:JYZ393285 KIK393280:KIV393285 KSG393280:KSR393285 LCC393280:LCN393285 LLY393280:LMJ393285 LVU393280:LWF393285 MFQ393280:MGB393285 MPM393280:MPX393285 MZI393280:MZT393285 NJE393280:NJP393285 NTA393280:NTL393285 OCW393280:ODH393285 OMS393280:OND393285 OWO393280:OWZ393285 PGK393280:PGV393285 PQG393280:PQR393285 QAC393280:QAN393285 QJY393280:QKJ393285 QTU393280:QUF393285 RDQ393280:REB393285 RNM393280:RNX393285 RXI393280:RXT393285 SHE393280:SHP393285 SRA393280:SRL393285 TAW393280:TBH393285 TKS393280:TLD393285 TUO393280:TUZ393285 UEK393280:UEV393285 UOG393280:UOR393285 UYC393280:UYN393285 VHY393280:VIJ393285 VRU393280:VSF393285 WBQ393280:WCB393285 WLM393280:WLX393285 WVI393280:WVT393285 A458816:L458821 IW458816:JH458821 SS458816:TD458821 ACO458816:ACZ458821 AMK458816:AMV458821 AWG458816:AWR458821 BGC458816:BGN458821 BPY458816:BQJ458821 BZU458816:CAF458821 CJQ458816:CKB458821 CTM458816:CTX458821 DDI458816:DDT458821 DNE458816:DNP458821 DXA458816:DXL458821 EGW458816:EHH458821 EQS458816:ERD458821 FAO458816:FAZ458821 FKK458816:FKV458821 FUG458816:FUR458821 GEC458816:GEN458821 GNY458816:GOJ458821 GXU458816:GYF458821 HHQ458816:HIB458821 HRM458816:HRX458821 IBI458816:IBT458821 ILE458816:ILP458821 IVA458816:IVL458821 JEW458816:JFH458821 JOS458816:JPD458821 JYO458816:JYZ458821 KIK458816:KIV458821 KSG458816:KSR458821 LCC458816:LCN458821 LLY458816:LMJ458821 LVU458816:LWF458821 MFQ458816:MGB458821 MPM458816:MPX458821 MZI458816:MZT458821 NJE458816:NJP458821 NTA458816:NTL458821 OCW458816:ODH458821 OMS458816:OND458821 OWO458816:OWZ458821 PGK458816:PGV458821 PQG458816:PQR458821 QAC458816:QAN458821 QJY458816:QKJ458821 QTU458816:QUF458821 RDQ458816:REB458821 RNM458816:RNX458821 RXI458816:RXT458821 SHE458816:SHP458821 SRA458816:SRL458821 TAW458816:TBH458821 TKS458816:TLD458821 TUO458816:TUZ458821 UEK458816:UEV458821 UOG458816:UOR458821 UYC458816:UYN458821 VHY458816:VIJ458821 VRU458816:VSF458821 WBQ458816:WCB458821 WLM458816:WLX458821 WVI458816:WVT458821 A524352:L524357 IW524352:JH524357 SS524352:TD524357 ACO524352:ACZ524357 AMK524352:AMV524357 AWG524352:AWR524357 BGC524352:BGN524357 BPY524352:BQJ524357 BZU524352:CAF524357 CJQ524352:CKB524357 CTM524352:CTX524357 DDI524352:DDT524357 DNE524352:DNP524357 DXA524352:DXL524357 EGW524352:EHH524357 EQS524352:ERD524357 FAO524352:FAZ524357 FKK524352:FKV524357 FUG524352:FUR524357 GEC524352:GEN524357 GNY524352:GOJ524357 GXU524352:GYF524357 HHQ524352:HIB524357 HRM524352:HRX524357 IBI524352:IBT524357 ILE524352:ILP524357 IVA524352:IVL524357 JEW524352:JFH524357 JOS524352:JPD524357 JYO524352:JYZ524357 KIK524352:KIV524357 KSG524352:KSR524357 LCC524352:LCN524357 LLY524352:LMJ524357 LVU524352:LWF524357 MFQ524352:MGB524357 MPM524352:MPX524357 MZI524352:MZT524357 NJE524352:NJP524357 NTA524352:NTL524357 OCW524352:ODH524357 OMS524352:OND524357 OWO524352:OWZ524357 PGK524352:PGV524357 PQG524352:PQR524357 QAC524352:QAN524357 QJY524352:QKJ524357 QTU524352:QUF524357 RDQ524352:REB524357 RNM524352:RNX524357 RXI524352:RXT524357 SHE524352:SHP524357 SRA524352:SRL524357 TAW524352:TBH524357 TKS524352:TLD524357 TUO524352:TUZ524357 UEK524352:UEV524357 UOG524352:UOR524357 UYC524352:UYN524357 VHY524352:VIJ524357 VRU524352:VSF524357 WBQ524352:WCB524357 WLM524352:WLX524357 WVI524352:WVT524357 A589888:L589893 IW589888:JH589893 SS589888:TD589893 ACO589888:ACZ589893 AMK589888:AMV589893 AWG589888:AWR589893 BGC589888:BGN589893 BPY589888:BQJ589893 BZU589888:CAF589893 CJQ589888:CKB589893 CTM589888:CTX589893 DDI589888:DDT589893 DNE589888:DNP589893 DXA589888:DXL589893 EGW589888:EHH589893 EQS589888:ERD589893 FAO589888:FAZ589893 FKK589888:FKV589893 FUG589888:FUR589893 GEC589888:GEN589893 GNY589888:GOJ589893 GXU589888:GYF589893 HHQ589888:HIB589893 HRM589888:HRX589893 IBI589888:IBT589893 ILE589888:ILP589893 IVA589888:IVL589893 JEW589888:JFH589893 JOS589888:JPD589893 JYO589888:JYZ589893 KIK589888:KIV589893 KSG589888:KSR589893 LCC589888:LCN589893 LLY589888:LMJ589893 LVU589888:LWF589893 MFQ589888:MGB589893 MPM589888:MPX589893 MZI589888:MZT589893 NJE589888:NJP589893 NTA589888:NTL589893 OCW589888:ODH589893 OMS589888:OND589893 OWO589888:OWZ589893 PGK589888:PGV589893 PQG589888:PQR589893 QAC589888:QAN589893 QJY589888:QKJ589893 QTU589888:QUF589893 RDQ589888:REB589893 RNM589888:RNX589893 RXI589888:RXT589893 SHE589888:SHP589893 SRA589888:SRL589893 TAW589888:TBH589893 TKS589888:TLD589893 TUO589888:TUZ589893 UEK589888:UEV589893 UOG589888:UOR589893 UYC589888:UYN589893 VHY589888:VIJ589893 VRU589888:VSF589893 WBQ589888:WCB589893 WLM589888:WLX589893 WVI589888:WVT589893 A655424:L655429 IW655424:JH655429 SS655424:TD655429 ACO655424:ACZ655429 AMK655424:AMV655429 AWG655424:AWR655429 BGC655424:BGN655429 BPY655424:BQJ655429 BZU655424:CAF655429 CJQ655424:CKB655429 CTM655424:CTX655429 DDI655424:DDT655429 DNE655424:DNP655429 DXA655424:DXL655429 EGW655424:EHH655429 EQS655424:ERD655429 FAO655424:FAZ655429 FKK655424:FKV655429 FUG655424:FUR655429 GEC655424:GEN655429 GNY655424:GOJ655429 GXU655424:GYF655429 HHQ655424:HIB655429 HRM655424:HRX655429 IBI655424:IBT655429 ILE655424:ILP655429 IVA655424:IVL655429 JEW655424:JFH655429 JOS655424:JPD655429 JYO655424:JYZ655429 KIK655424:KIV655429 KSG655424:KSR655429 LCC655424:LCN655429 LLY655424:LMJ655429 LVU655424:LWF655429 MFQ655424:MGB655429 MPM655424:MPX655429 MZI655424:MZT655429 NJE655424:NJP655429 NTA655424:NTL655429 OCW655424:ODH655429 OMS655424:OND655429 OWO655424:OWZ655429 PGK655424:PGV655429 PQG655424:PQR655429 QAC655424:QAN655429 QJY655424:QKJ655429 QTU655424:QUF655429 RDQ655424:REB655429 RNM655424:RNX655429 RXI655424:RXT655429 SHE655424:SHP655429 SRA655424:SRL655429 TAW655424:TBH655429 TKS655424:TLD655429 TUO655424:TUZ655429 UEK655424:UEV655429 UOG655424:UOR655429 UYC655424:UYN655429 VHY655424:VIJ655429 VRU655424:VSF655429 WBQ655424:WCB655429 WLM655424:WLX655429 WVI655424:WVT655429 A720960:L720965 IW720960:JH720965 SS720960:TD720965 ACO720960:ACZ720965 AMK720960:AMV720965 AWG720960:AWR720965 BGC720960:BGN720965 BPY720960:BQJ720965 BZU720960:CAF720965 CJQ720960:CKB720965 CTM720960:CTX720965 DDI720960:DDT720965 DNE720960:DNP720965 DXA720960:DXL720965 EGW720960:EHH720965 EQS720960:ERD720965 FAO720960:FAZ720965 FKK720960:FKV720965 FUG720960:FUR720965 GEC720960:GEN720965 GNY720960:GOJ720965 GXU720960:GYF720965 HHQ720960:HIB720965 HRM720960:HRX720965 IBI720960:IBT720965 ILE720960:ILP720965 IVA720960:IVL720965 JEW720960:JFH720965 JOS720960:JPD720965 JYO720960:JYZ720965 KIK720960:KIV720965 KSG720960:KSR720965 LCC720960:LCN720965 LLY720960:LMJ720965 LVU720960:LWF720965 MFQ720960:MGB720965 MPM720960:MPX720965 MZI720960:MZT720965 NJE720960:NJP720965 NTA720960:NTL720965 OCW720960:ODH720965 OMS720960:OND720965 OWO720960:OWZ720965 PGK720960:PGV720965 PQG720960:PQR720965 QAC720960:QAN720965 QJY720960:QKJ720965 QTU720960:QUF720965 RDQ720960:REB720965 RNM720960:RNX720965 RXI720960:RXT720965 SHE720960:SHP720965 SRA720960:SRL720965 TAW720960:TBH720965 TKS720960:TLD720965 TUO720960:TUZ720965 UEK720960:UEV720965 UOG720960:UOR720965 UYC720960:UYN720965 VHY720960:VIJ720965 VRU720960:VSF720965 WBQ720960:WCB720965 WLM720960:WLX720965 WVI720960:WVT720965 A786496:L786501 IW786496:JH786501 SS786496:TD786501 ACO786496:ACZ786501 AMK786496:AMV786501 AWG786496:AWR786501 BGC786496:BGN786501 BPY786496:BQJ786501 BZU786496:CAF786501 CJQ786496:CKB786501 CTM786496:CTX786501 DDI786496:DDT786501 DNE786496:DNP786501 DXA786496:DXL786501 EGW786496:EHH786501 EQS786496:ERD786501 FAO786496:FAZ786501 FKK786496:FKV786501 FUG786496:FUR786501 GEC786496:GEN786501 GNY786496:GOJ786501 GXU786496:GYF786501 HHQ786496:HIB786501 HRM786496:HRX786501 IBI786496:IBT786501 ILE786496:ILP786501 IVA786496:IVL786501 JEW786496:JFH786501 JOS786496:JPD786501 JYO786496:JYZ786501 KIK786496:KIV786501 KSG786496:KSR786501 LCC786496:LCN786501 LLY786496:LMJ786501 LVU786496:LWF786501 MFQ786496:MGB786501 MPM786496:MPX786501 MZI786496:MZT786501 NJE786496:NJP786501 NTA786496:NTL786501 OCW786496:ODH786501 OMS786496:OND786501 OWO786496:OWZ786501 PGK786496:PGV786501 PQG786496:PQR786501 QAC786496:QAN786501 QJY786496:QKJ786501 QTU786496:QUF786501 RDQ786496:REB786501 RNM786496:RNX786501 RXI786496:RXT786501 SHE786496:SHP786501 SRA786496:SRL786501 TAW786496:TBH786501 TKS786496:TLD786501 TUO786496:TUZ786501 UEK786496:UEV786501 UOG786496:UOR786501 UYC786496:UYN786501 VHY786496:VIJ786501 VRU786496:VSF786501 WBQ786496:WCB786501 WLM786496:WLX786501 WVI786496:WVT786501 A852032:L852037 IW852032:JH852037 SS852032:TD852037 ACO852032:ACZ852037 AMK852032:AMV852037 AWG852032:AWR852037 BGC852032:BGN852037 BPY852032:BQJ852037 BZU852032:CAF852037 CJQ852032:CKB852037 CTM852032:CTX852037 DDI852032:DDT852037 DNE852032:DNP852037 DXA852032:DXL852037 EGW852032:EHH852037 EQS852032:ERD852037 FAO852032:FAZ852037 FKK852032:FKV852037 FUG852032:FUR852037 GEC852032:GEN852037 GNY852032:GOJ852037 GXU852032:GYF852037 HHQ852032:HIB852037 HRM852032:HRX852037 IBI852032:IBT852037 ILE852032:ILP852037 IVA852032:IVL852037 JEW852032:JFH852037 JOS852032:JPD852037 JYO852032:JYZ852037 KIK852032:KIV852037 KSG852032:KSR852037 LCC852032:LCN852037 LLY852032:LMJ852037 LVU852032:LWF852037 MFQ852032:MGB852037 MPM852032:MPX852037 MZI852032:MZT852037 NJE852032:NJP852037 NTA852032:NTL852037 OCW852032:ODH852037 OMS852032:OND852037 OWO852032:OWZ852037 PGK852032:PGV852037 PQG852032:PQR852037 QAC852032:QAN852037 QJY852032:QKJ852037 QTU852032:QUF852037 RDQ852032:REB852037 RNM852032:RNX852037 RXI852032:RXT852037 SHE852032:SHP852037 SRA852032:SRL852037 TAW852032:TBH852037 TKS852032:TLD852037 TUO852032:TUZ852037 UEK852032:UEV852037 UOG852032:UOR852037 UYC852032:UYN852037 VHY852032:VIJ852037 VRU852032:VSF852037 WBQ852032:WCB852037 WLM852032:WLX852037 WVI852032:WVT852037 A917568:L917573 IW917568:JH917573 SS917568:TD917573 ACO917568:ACZ917573 AMK917568:AMV917573 AWG917568:AWR917573 BGC917568:BGN917573 BPY917568:BQJ917573 BZU917568:CAF917573 CJQ917568:CKB917573 CTM917568:CTX917573 DDI917568:DDT917573 DNE917568:DNP917573 DXA917568:DXL917573 EGW917568:EHH917573 EQS917568:ERD917573 FAO917568:FAZ917573 FKK917568:FKV917573 FUG917568:FUR917573 GEC917568:GEN917573 GNY917568:GOJ917573 GXU917568:GYF917573 HHQ917568:HIB917573 HRM917568:HRX917573 IBI917568:IBT917573 ILE917568:ILP917573 IVA917568:IVL917573 JEW917568:JFH917573 JOS917568:JPD917573 JYO917568:JYZ917573 KIK917568:KIV917573 KSG917568:KSR917573 LCC917568:LCN917573 LLY917568:LMJ917573 LVU917568:LWF917573 MFQ917568:MGB917573 MPM917568:MPX917573 MZI917568:MZT917573 NJE917568:NJP917573 NTA917568:NTL917573 OCW917568:ODH917573 OMS917568:OND917573 OWO917568:OWZ917573 PGK917568:PGV917573 PQG917568:PQR917573 QAC917568:QAN917573 QJY917568:QKJ917573 QTU917568:QUF917573 RDQ917568:REB917573 RNM917568:RNX917573 RXI917568:RXT917573 SHE917568:SHP917573 SRA917568:SRL917573 TAW917568:TBH917573 TKS917568:TLD917573 TUO917568:TUZ917573 UEK917568:UEV917573 UOG917568:UOR917573 UYC917568:UYN917573 VHY917568:VIJ917573 VRU917568:VSF917573 WBQ917568:WCB917573 WLM917568:WLX917573 WVI917568:WVT917573 A983104:L983109 IW983104:JH983109 SS983104:TD983109 ACO983104:ACZ983109 AMK983104:AMV983109 AWG983104:AWR983109 BGC983104:BGN983109 BPY983104:BQJ983109 BZU983104:CAF983109 CJQ983104:CKB983109 CTM983104:CTX983109 DDI983104:DDT983109 DNE983104:DNP983109 DXA983104:DXL983109 EGW983104:EHH983109 EQS983104:ERD983109 FAO983104:FAZ983109 FKK983104:FKV983109 FUG983104:FUR983109 GEC983104:GEN983109 GNY983104:GOJ983109 GXU983104:GYF983109 HHQ983104:HIB983109 HRM983104:HRX983109 IBI983104:IBT983109 ILE983104:ILP983109 IVA983104:IVL983109 JEW983104:JFH983109 JOS983104:JPD983109 JYO983104:JYZ983109 KIK983104:KIV983109 KSG983104:KSR983109 LCC983104:LCN983109 LLY983104:LMJ983109 LVU983104:LWF983109 MFQ983104:MGB983109 MPM983104:MPX983109 MZI983104:MZT983109 NJE983104:NJP983109 NTA983104:NTL983109 OCW983104:ODH983109 OMS983104:OND983109 OWO983104:OWZ983109 PGK983104:PGV983109 PQG983104:PQR983109 QAC983104:QAN983109 QJY983104:QKJ983109 QTU983104:QUF983109 RDQ983104:REB983109 RNM983104:RNX983109 RXI983104:RXT983109 SHE983104:SHP983109 SRA983104:SRL983109 TAW983104:TBH983109 TKS983104:TLD983109 TUO983104:TUZ983109 UEK983104:UEV983109 UOG983104:UOR983109 UYC983104:UYN983109 VHY983104:VIJ983109 VRU983104:VSF983109 WBQ983104:WCB983109 WLM983104:WLX983109 WVI983104:WVT983109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６月(下旬)</v>
      </c>
      <c r="F1" s="13" t="s">
        <v>70</v>
      </c>
      <c r="G1" s="295"/>
      <c r="H1" s="295"/>
      <c r="I1" s="9"/>
      <c r="J1" s="1"/>
      <c r="K1" s="1"/>
      <c r="L1" s="9"/>
    </row>
    <row r="2" spans="1:12" s="58" customFormat="1" x14ac:dyDescent="0.4">
      <c r="A2" s="881"/>
      <c r="B2" s="886" t="s">
        <v>149</v>
      </c>
      <c r="C2" s="886"/>
      <c r="D2" s="886"/>
      <c r="E2" s="887"/>
      <c r="F2" s="885" t="s">
        <v>148</v>
      </c>
      <c r="G2" s="886"/>
      <c r="H2" s="886"/>
      <c r="I2" s="887"/>
      <c r="J2" s="885" t="s">
        <v>147</v>
      </c>
      <c r="K2" s="886"/>
      <c r="L2" s="887"/>
    </row>
    <row r="3" spans="1:12" s="58" customFormat="1" x14ac:dyDescent="0.4">
      <c r="A3" s="881"/>
      <c r="B3" s="889"/>
      <c r="C3" s="889"/>
      <c r="D3" s="889"/>
      <c r="E3" s="890"/>
      <c r="F3" s="888"/>
      <c r="G3" s="889"/>
      <c r="H3" s="889"/>
      <c r="I3" s="890"/>
      <c r="J3" s="888"/>
      <c r="K3" s="889"/>
      <c r="L3" s="890"/>
    </row>
    <row r="4" spans="1:12" s="58" customFormat="1" x14ac:dyDescent="0.4">
      <c r="A4" s="881"/>
      <c r="B4" s="900" t="s">
        <v>240</v>
      </c>
      <c r="C4" s="883" t="s">
        <v>239</v>
      </c>
      <c r="D4" s="881" t="s">
        <v>144</v>
      </c>
      <c r="E4" s="881"/>
      <c r="F4" s="897" t="s">
        <v>240</v>
      </c>
      <c r="G4" s="897" t="s">
        <v>239</v>
      </c>
      <c r="H4" s="881" t="s">
        <v>144</v>
      </c>
      <c r="I4" s="881"/>
      <c r="J4" s="897" t="s">
        <v>240</v>
      </c>
      <c r="K4" s="897" t="s">
        <v>239</v>
      </c>
      <c r="L4" s="898" t="s">
        <v>142</v>
      </c>
    </row>
    <row r="5" spans="1:12" s="128" customFormat="1" x14ac:dyDescent="0.4">
      <c r="A5" s="881"/>
      <c r="B5" s="900"/>
      <c r="C5" s="884"/>
      <c r="D5" s="361" t="s">
        <v>143</v>
      </c>
      <c r="E5" s="526" t="s">
        <v>142</v>
      </c>
      <c r="F5" s="897"/>
      <c r="G5" s="897"/>
      <c r="H5" s="361" t="s">
        <v>143</v>
      </c>
      <c r="I5" s="361" t="s">
        <v>142</v>
      </c>
      <c r="J5" s="897"/>
      <c r="K5" s="897"/>
      <c r="L5" s="899"/>
    </row>
    <row r="6" spans="1:12" s="60" customFormat="1" x14ac:dyDescent="0.4">
      <c r="A6" s="346" t="s">
        <v>141</v>
      </c>
      <c r="B6" s="343">
        <v>160558</v>
      </c>
      <c r="C6" s="343">
        <v>160566</v>
      </c>
      <c r="D6" s="340">
        <v>0.99995017625151028</v>
      </c>
      <c r="E6" s="423">
        <v>-8</v>
      </c>
      <c r="F6" s="343">
        <v>212571</v>
      </c>
      <c r="G6" s="343">
        <v>206802</v>
      </c>
      <c r="H6" s="340">
        <v>1.0278962485856036</v>
      </c>
      <c r="I6" s="423">
        <v>5769</v>
      </c>
      <c r="J6" s="340">
        <v>0.75531469485489555</v>
      </c>
      <c r="K6" s="340">
        <v>0.77642382568833956</v>
      </c>
      <c r="L6" s="414">
        <v>-2.1109130833444012E-2</v>
      </c>
    </row>
    <row r="7" spans="1:12" s="60" customFormat="1" x14ac:dyDescent="0.4">
      <c r="A7" s="346" t="s">
        <v>140</v>
      </c>
      <c r="B7" s="525">
        <v>68697</v>
      </c>
      <c r="C7" s="343">
        <v>70139</v>
      </c>
      <c r="D7" s="340">
        <v>0.97944082464819859</v>
      </c>
      <c r="E7" s="423">
        <v>-1442</v>
      </c>
      <c r="F7" s="343">
        <v>91623</v>
      </c>
      <c r="G7" s="343">
        <v>88676</v>
      </c>
      <c r="H7" s="340">
        <v>1.0332333438585413</v>
      </c>
      <c r="I7" s="524">
        <v>2947</v>
      </c>
      <c r="J7" s="340">
        <v>0.74977898562587997</v>
      </c>
      <c r="K7" s="340">
        <v>0.79095809463665478</v>
      </c>
      <c r="L7" s="414">
        <v>-4.1179109010774817E-2</v>
      </c>
    </row>
    <row r="8" spans="1:12" x14ac:dyDescent="0.4">
      <c r="A8" s="361" t="s">
        <v>139</v>
      </c>
      <c r="B8" s="510">
        <v>43745</v>
      </c>
      <c r="C8" s="493">
        <v>49139</v>
      </c>
      <c r="D8" s="489">
        <v>0.89022975640529922</v>
      </c>
      <c r="E8" s="509">
        <v>-5394</v>
      </c>
      <c r="F8" s="493">
        <v>61428</v>
      </c>
      <c r="G8" s="493">
        <v>64399</v>
      </c>
      <c r="H8" s="489">
        <v>0.95386574325688289</v>
      </c>
      <c r="I8" s="509">
        <v>-2971</v>
      </c>
      <c r="J8" s="489">
        <v>0.71213453148401384</v>
      </c>
      <c r="K8" s="489">
        <v>0.76303979875463901</v>
      </c>
      <c r="L8" s="488">
        <v>-5.0905267270625165E-2</v>
      </c>
    </row>
    <row r="9" spans="1:12" x14ac:dyDescent="0.4">
      <c r="A9" s="73" t="s">
        <v>107</v>
      </c>
      <c r="B9" s="517">
        <v>38275</v>
      </c>
      <c r="C9" s="517">
        <v>38566</v>
      </c>
      <c r="D9" s="483">
        <v>0.99245449359539495</v>
      </c>
      <c r="E9" s="505">
        <v>-291</v>
      </c>
      <c r="F9" s="372">
        <v>54778</v>
      </c>
      <c r="G9" s="372">
        <v>52022</v>
      </c>
      <c r="H9" s="483">
        <v>1.0529775864057513</v>
      </c>
      <c r="I9" s="505">
        <v>2756</v>
      </c>
      <c r="J9" s="483">
        <v>0.6987294169192011</v>
      </c>
      <c r="K9" s="483">
        <v>0.74134020222213681</v>
      </c>
      <c r="L9" s="521">
        <v>-4.2610785302935716E-2</v>
      </c>
    </row>
    <row r="10" spans="1:12" x14ac:dyDescent="0.4">
      <c r="A10" s="74" t="s">
        <v>138</v>
      </c>
      <c r="B10" s="517">
        <v>4391</v>
      </c>
      <c r="C10" s="517">
        <v>4362</v>
      </c>
      <c r="D10" s="485">
        <v>1.0066483264557542</v>
      </c>
      <c r="E10" s="503">
        <v>29</v>
      </c>
      <c r="F10" s="372">
        <v>5000</v>
      </c>
      <c r="G10" s="372">
        <v>5000</v>
      </c>
      <c r="H10" s="485">
        <v>1</v>
      </c>
      <c r="I10" s="503">
        <v>0</v>
      </c>
      <c r="J10" s="485">
        <v>0.87819999999999998</v>
      </c>
      <c r="K10" s="485">
        <v>0.87239999999999995</v>
      </c>
      <c r="L10" s="520">
        <v>5.8000000000000274E-3</v>
      </c>
    </row>
    <row r="11" spans="1:12" x14ac:dyDescent="0.4">
      <c r="A11" s="74" t="s">
        <v>105</v>
      </c>
      <c r="B11" s="517">
        <v>0</v>
      </c>
      <c r="C11" s="517">
        <v>5129</v>
      </c>
      <c r="D11" s="485">
        <v>0</v>
      </c>
      <c r="E11" s="503">
        <v>-5129</v>
      </c>
      <c r="F11" s="372">
        <v>0</v>
      </c>
      <c r="G11" s="372">
        <v>5937</v>
      </c>
      <c r="H11" s="485">
        <v>0</v>
      </c>
      <c r="I11" s="503">
        <v>-5937</v>
      </c>
      <c r="J11" s="485" t="e">
        <v>#DIV/0!</v>
      </c>
      <c r="K11" s="485">
        <v>0.86390432878558199</v>
      </c>
      <c r="L11" s="520" t="e">
        <v>#DIV/0!</v>
      </c>
    </row>
    <row r="12" spans="1:12" x14ac:dyDescent="0.4">
      <c r="A12" s="74" t="s">
        <v>102</v>
      </c>
      <c r="B12" s="517">
        <v>0</v>
      </c>
      <c r="C12" s="517">
        <v>0</v>
      </c>
      <c r="D12" s="485" t="e">
        <v>#DIV/0!</v>
      </c>
      <c r="E12" s="503">
        <v>0</v>
      </c>
      <c r="F12" s="372">
        <v>0</v>
      </c>
      <c r="G12" s="372">
        <v>0</v>
      </c>
      <c r="H12" s="485" t="e">
        <v>#DIV/0!</v>
      </c>
      <c r="I12" s="503">
        <v>0</v>
      </c>
      <c r="J12" s="485" t="e">
        <v>#DIV/0!</v>
      </c>
      <c r="K12" s="485" t="e">
        <v>#DIV/0!</v>
      </c>
      <c r="L12" s="490" t="e">
        <v>#DIV/0!</v>
      </c>
    </row>
    <row r="13" spans="1:12" x14ac:dyDescent="0.4">
      <c r="A13" s="74" t="s">
        <v>103</v>
      </c>
      <c r="B13" s="517">
        <v>0</v>
      </c>
      <c r="C13" s="517">
        <v>0</v>
      </c>
      <c r="D13" s="485" t="e">
        <v>#DIV/0!</v>
      </c>
      <c r="E13" s="503">
        <v>0</v>
      </c>
      <c r="F13" s="372">
        <v>0</v>
      </c>
      <c r="G13" s="372">
        <v>0</v>
      </c>
      <c r="H13" s="485" t="e">
        <v>#DIV/0!</v>
      </c>
      <c r="I13" s="503">
        <v>0</v>
      </c>
      <c r="J13" s="485" t="e">
        <v>#DIV/0!</v>
      </c>
      <c r="K13" s="485" t="e">
        <v>#DIV/0!</v>
      </c>
      <c r="L13" s="490" t="e">
        <v>#DIV/0!</v>
      </c>
    </row>
    <row r="14" spans="1:12" x14ac:dyDescent="0.4">
      <c r="A14" s="80" t="s">
        <v>136</v>
      </c>
      <c r="B14" s="507">
        <v>1079</v>
      </c>
      <c r="C14" s="517">
        <v>1082</v>
      </c>
      <c r="D14" s="418">
        <v>0.99722735674676521</v>
      </c>
      <c r="E14" s="515">
        <v>-3</v>
      </c>
      <c r="F14" s="494">
        <v>1650</v>
      </c>
      <c r="G14" s="494">
        <v>1440</v>
      </c>
      <c r="H14" s="418">
        <v>1.1458333333333333</v>
      </c>
      <c r="I14" s="515">
        <v>210</v>
      </c>
      <c r="J14" s="418">
        <v>0.65393939393939393</v>
      </c>
      <c r="K14" s="418">
        <v>0.75138888888888888</v>
      </c>
      <c r="L14" s="523">
        <v>-9.7449494949494953E-2</v>
      </c>
    </row>
    <row r="15" spans="1:12" x14ac:dyDescent="0.4">
      <c r="A15" s="74" t="s">
        <v>135</v>
      </c>
      <c r="B15" s="506">
        <v>0</v>
      </c>
      <c r="C15" s="517">
        <v>0</v>
      </c>
      <c r="D15" s="69" t="e">
        <v>#DIV/0!</v>
      </c>
      <c r="E15" s="102">
        <v>0</v>
      </c>
      <c r="F15" s="329">
        <v>0</v>
      </c>
      <c r="G15" s="329">
        <v>0</v>
      </c>
      <c r="H15" s="485" t="e">
        <v>#DIV/0!</v>
      </c>
      <c r="I15" s="503">
        <v>0</v>
      </c>
      <c r="J15" s="485" t="e">
        <v>#DIV/0!</v>
      </c>
      <c r="K15" s="485" t="e">
        <v>#DIV/0!</v>
      </c>
      <c r="L15" s="490" t="e">
        <v>#DIV/0!</v>
      </c>
    </row>
    <row r="16" spans="1:12" s="58" customFormat="1" x14ac:dyDescent="0.4">
      <c r="A16" s="94" t="s">
        <v>134</v>
      </c>
      <c r="B16" s="517">
        <v>0</v>
      </c>
      <c r="C16" s="517">
        <v>0</v>
      </c>
      <c r="D16" s="485" t="e">
        <v>#DIV/0!</v>
      </c>
      <c r="E16" s="503">
        <v>0</v>
      </c>
      <c r="F16" s="372">
        <v>0</v>
      </c>
      <c r="G16" s="372">
        <v>0</v>
      </c>
      <c r="H16" s="69" t="e">
        <v>#DIV/0!</v>
      </c>
      <c r="I16" s="102">
        <v>0</v>
      </c>
      <c r="J16" s="69" t="e">
        <v>#DIV/0!</v>
      </c>
      <c r="K16" s="69" t="e">
        <v>#DIV/0!</v>
      </c>
      <c r="L16" s="68" t="e">
        <v>#DIV/0!</v>
      </c>
    </row>
    <row r="17" spans="1:12" x14ac:dyDescent="0.4">
      <c r="A17" s="94" t="s">
        <v>133</v>
      </c>
      <c r="B17" s="366">
        <v>0</v>
      </c>
      <c r="C17" s="517">
        <v>0</v>
      </c>
      <c r="D17" s="418" t="e">
        <v>#DIV/0!</v>
      </c>
      <c r="E17" s="398">
        <v>0</v>
      </c>
      <c r="F17" s="366">
        <v>0</v>
      </c>
      <c r="G17" s="366">
        <v>0</v>
      </c>
      <c r="H17" s="89" t="e">
        <v>#DIV/0!</v>
      </c>
      <c r="I17" s="109">
        <v>0</v>
      </c>
      <c r="J17" s="418" t="e">
        <v>#DIV/0!</v>
      </c>
      <c r="K17" s="69" t="e">
        <v>#DIV/0!</v>
      </c>
      <c r="L17" s="68" t="e">
        <v>#DIV/0!</v>
      </c>
    </row>
    <row r="18" spans="1:12" x14ac:dyDescent="0.4">
      <c r="A18" s="361" t="s">
        <v>132</v>
      </c>
      <c r="B18" s="510">
        <v>24262</v>
      </c>
      <c r="C18" s="510">
        <v>20429</v>
      </c>
      <c r="D18" s="489">
        <v>1.1876254344314454</v>
      </c>
      <c r="E18" s="509">
        <v>3833</v>
      </c>
      <c r="F18" s="493">
        <v>29305</v>
      </c>
      <c r="G18" s="493">
        <v>23525</v>
      </c>
      <c r="H18" s="489">
        <v>1.2456960680127525</v>
      </c>
      <c r="I18" s="509">
        <v>5780</v>
      </c>
      <c r="J18" s="489">
        <v>0.82791332537109708</v>
      </c>
      <c r="K18" s="489">
        <v>0.86839532412327314</v>
      </c>
      <c r="L18" s="488">
        <v>-4.0481998752176063E-2</v>
      </c>
    </row>
    <row r="19" spans="1:12" x14ac:dyDescent="0.4">
      <c r="A19" s="73" t="s">
        <v>131</v>
      </c>
      <c r="B19" s="517">
        <v>0</v>
      </c>
      <c r="C19" s="517">
        <v>0</v>
      </c>
      <c r="D19" s="483" t="e">
        <v>#DIV/0!</v>
      </c>
      <c r="E19" s="505">
        <v>0</v>
      </c>
      <c r="F19" s="372">
        <v>0</v>
      </c>
      <c r="G19" s="372">
        <v>0</v>
      </c>
      <c r="H19" s="483" t="e">
        <v>#DIV/0!</v>
      </c>
      <c r="I19" s="505">
        <v>0</v>
      </c>
      <c r="J19" s="483" t="e">
        <v>#DIV/0!</v>
      </c>
      <c r="K19" s="483" t="e">
        <v>#DIV/0!</v>
      </c>
      <c r="L19" s="482" t="e">
        <v>#DIV/0!</v>
      </c>
    </row>
    <row r="20" spans="1:12" x14ac:dyDescent="0.4">
      <c r="A20" s="74" t="s">
        <v>130</v>
      </c>
      <c r="B20" s="517">
        <v>4714</v>
      </c>
      <c r="C20" s="517">
        <v>0</v>
      </c>
      <c r="D20" s="485" t="e">
        <v>#DIV/0!</v>
      </c>
      <c r="E20" s="503">
        <v>4714</v>
      </c>
      <c r="F20" s="372">
        <v>5990</v>
      </c>
      <c r="G20" s="372">
        <v>0</v>
      </c>
      <c r="H20" s="485" t="e">
        <v>#DIV/0!</v>
      </c>
      <c r="I20" s="503">
        <v>5990</v>
      </c>
      <c r="J20" s="485">
        <v>0.78697829716193657</v>
      </c>
      <c r="K20" s="485" t="e">
        <v>#DIV/0!</v>
      </c>
      <c r="L20" s="490" t="e">
        <v>#DIV/0!</v>
      </c>
    </row>
    <row r="21" spans="1:12" x14ac:dyDescent="0.4">
      <c r="A21" s="74" t="s">
        <v>129</v>
      </c>
      <c r="B21" s="517">
        <v>6503</v>
      </c>
      <c r="C21" s="517">
        <v>6901</v>
      </c>
      <c r="D21" s="485">
        <v>0.94232719895667294</v>
      </c>
      <c r="E21" s="503">
        <v>-398</v>
      </c>
      <c r="F21" s="372">
        <v>8735</v>
      </c>
      <c r="G21" s="372">
        <v>8700</v>
      </c>
      <c r="H21" s="485">
        <v>1.0040229885057472</v>
      </c>
      <c r="I21" s="503">
        <v>35</v>
      </c>
      <c r="J21" s="485">
        <v>0.74447624499141385</v>
      </c>
      <c r="K21" s="485">
        <v>0.79321839080459766</v>
      </c>
      <c r="L21" s="520">
        <v>-4.8742145813183813E-2</v>
      </c>
    </row>
    <row r="22" spans="1:12" x14ac:dyDescent="0.4">
      <c r="A22" s="74" t="s">
        <v>128</v>
      </c>
      <c r="B22" s="517">
        <v>2790</v>
      </c>
      <c r="C22" s="517">
        <v>2880</v>
      </c>
      <c r="D22" s="485">
        <v>0.96875</v>
      </c>
      <c r="E22" s="503">
        <v>-90</v>
      </c>
      <c r="F22" s="372">
        <v>2900</v>
      </c>
      <c r="G22" s="372">
        <v>2970</v>
      </c>
      <c r="H22" s="485">
        <v>0.97643097643097643</v>
      </c>
      <c r="I22" s="503">
        <v>-70</v>
      </c>
      <c r="J22" s="485">
        <v>0.96206896551724141</v>
      </c>
      <c r="K22" s="485">
        <v>0.96969696969696972</v>
      </c>
      <c r="L22" s="520">
        <v>-7.6280041797283094E-3</v>
      </c>
    </row>
    <row r="23" spans="1:12" x14ac:dyDescent="0.4">
      <c r="A23" s="74" t="s">
        <v>127</v>
      </c>
      <c r="B23" s="517">
        <v>1464</v>
      </c>
      <c r="C23" s="517">
        <v>1466</v>
      </c>
      <c r="D23" s="418">
        <v>0.99863574351978168</v>
      </c>
      <c r="E23" s="515">
        <v>-2</v>
      </c>
      <c r="F23" s="372">
        <v>1495</v>
      </c>
      <c r="G23" s="372">
        <v>1490</v>
      </c>
      <c r="H23" s="418">
        <v>1.0033557046979866</v>
      </c>
      <c r="I23" s="515">
        <v>5</v>
      </c>
      <c r="J23" s="418">
        <v>0.97926421404682273</v>
      </c>
      <c r="K23" s="418">
        <v>0.98389261744966439</v>
      </c>
      <c r="L23" s="523">
        <v>-4.6284034028416521E-3</v>
      </c>
    </row>
    <row r="24" spans="1:12" x14ac:dyDescent="0.4">
      <c r="A24" s="94" t="s">
        <v>126</v>
      </c>
      <c r="B24" s="517">
        <v>0</v>
      </c>
      <c r="C24" s="517">
        <v>0</v>
      </c>
      <c r="D24" s="485" t="e">
        <v>#DIV/0!</v>
      </c>
      <c r="E24" s="503">
        <v>0</v>
      </c>
      <c r="F24" s="372">
        <v>0</v>
      </c>
      <c r="G24" s="372">
        <v>0</v>
      </c>
      <c r="H24" s="485" t="e">
        <v>#DIV/0!</v>
      </c>
      <c r="I24" s="503">
        <v>0</v>
      </c>
      <c r="J24" s="485" t="e">
        <v>#DIV/0!</v>
      </c>
      <c r="K24" s="485" t="e">
        <v>#DIV/0!</v>
      </c>
      <c r="L24" s="520" t="e">
        <v>#DIV/0!</v>
      </c>
    </row>
    <row r="25" spans="1:12" x14ac:dyDescent="0.4">
      <c r="A25" s="94" t="s">
        <v>125</v>
      </c>
      <c r="B25" s="517">
        <v>1364</v>
      </c>
      <c r="C25" s="517">
        <v>1344</v>
      </c>
      <c r="D25" s="485">
        <v>1.0148809523809523</v>
      </c>
      <c r="E25" s="503">
        <v>20</v>
      </c>
      <c r="F25" s="372">
        <v>1450</v>
      </c>
      <c r="G25" s="372">
        <v>1480</v>
      </c>
      <c r="H25" s="485">
        <v>0.97972972972972971</v>
      </c>
      <c r="I25" s="503">
        <v>-30</v>
      </c>
      <c r="J25" s="485">
        <v>0.94068965517241376</v>
      </c>
      <c r="K25" s="485">
        <v>0.90810810810810816</v>
      </c>
      <c r="L25" s="520">
        <v>3.2581547064305605E-2</v>
      </c>
    </row>
    <row r="26" spans="1:12" s="58" customFormat="1" x14ac:dyDescent="0.4">
      <c r="A26" s="94" t="s">
        <v>124</v>
      </c>
      <c r="B26" s="517">
        <v>0</v>
      </c>
      <c r="C26" s="517">
        <v>0</v>
      </c>
      <c r="D26" s="69" t="e">
        <v>#DIV/0!</v>
      </c>
      <c r="E26" s="70">
        <v>0</v>
      </c>
      <c r="F26" s="372">
        <v>0</v>
      </c>
      <c r="G26" s="372">
        <v>0</v>
      </c>
      <c r="H26" s="69" t="e">
        <v>#DIV/0!</v>
      </c>
      <c r="I26" s="70">
        <v>0</v>
      </c>
      <c r="J26" s="69" t="e">
        <v>#DIV/0!</v>
      </c>
      <c r="K26" s="69" t="e">
        <v>#DIV/0!</v>
      </c>
      <c r="L26" s="68" t="e">
        <v>#DIV/0!</v>
      </c>
    </row>
    <row r="27" spans="1:12" x14ac:dyDescent="0.4">
      <c r="A27" s="74" t="s">
        <v>123</v>
      </c>
      <c r="B27" s="517">
        <v>0</v>
      </c>
      <c r="C27" s="517">
        <v>0</v>
      </c>
      <c r="D27" s="485" t="e">
        <v>#DIV/0!</v>
      </c>
      <c r="E27" s="503">
        <v>0</v>
      </c>
      <c r="F27" s="372">
        <v>0</v>
      </c>
      <c r="G27" s="372">
        <v>0</v>
      </c>
      <c r="H27" s="485" t="e">
        <v>#DIV/0!</v>
      </c>
      <c r="I27" s="503">
        <v>0</v>
      </c>
      <c r="J27" s="485" t="e">
        <v>#DIV/0!</v>
      </c>
      <c r="K27" s="485" t="e">
        <v>#DIV/0!</v>
      </c>
      <c r="L27" s="68" t="e">
        <v>#DIV/0!</v>
      </c>
    </row>
    <row r="28" spans="1:12" x14ac:dyDescent="0.4">
      <c r="A28" s="74" t="s">
        <v>122</v>
      </c>
      <c r="B28" s="517">
        <v>0</v>
      </c>
      <c r="C28" s="517">
        <v>0</v>
      </c>
      <c r="D28" s="485" t="e">
        <v>#DIV/0!</v>
      </c>
      <c r="E28" s="503">
        <v>0</v>
      </c>
      <c r="F28" s="372">
        <v>0</v>
      </c>
      <c r="G28" s="372">
        <v>0</v>
      </c>
      <c r="H28" s="485" t="e">
        <v>#DIV/0!</v>
      </c>
      <c r="I28" s="503">
        <v>0</v>
      </c>
      <c r="J28" s="485" t="e">
        <v>#DIV/0!</v>
      </c>
      <c r="K28" s="485" t="e">
        <v>#DIV/0!</v>
      </c>
      <c r="L28" s="68" t="e">
        <v>#DIV/0!</v>
      </c>
    </row>
    <row r="29" spans="1:12" x14ac:dyDescent="0.4">
      <c r="A29" s="74" t="s">
        <v>121</v>
      </c>
      <c r="B29" s="517">
        <v>0</v>
      </c>
      <c r="C29" s="517">
        <v>0</v>
      </c>
      <c r="D29" s="485" t="e">
        <v>#DIV/0!</v>
      </c>
      <c r="E29" s="503">
        <v>0</v>
      </c>
      <c r="F29" s="372">
        <v>0</v>
      </c>
      <c r="G29" s="372">
        <v>0</v>
      </c>
      <c r="H29" s="485" t="e">
        <v>#DIV/0!</v>
      </c>
      <c r="I29" s="503">
        <v>0</v>
      </c>
      <c r="J29" s="485" t="e">
        <v>#DIV/0!</v>
      </c>
      <c r="K29" s="485" t="e">
        <v>#DIV/0!</v>
      </c>
      <c r="L29" s="490" t="e">
        <v>#DIV/0!</v>
      </c>
    </row>
    <row r="30" spans="1:12" x14ac:dyDescent="0.4">
      <c r="A30" s="74" t="s">
        <v>120</v>
      </c>
      <c r="B30" s="517">
        <v>0</v>
      </c>
      <c r="C30" s="517">
        <v>0</v>
      </c>
      <c r="D30" s="418" t="e">
        <v>#DIV/0!</v>
      </c>
      <c r="E30" s="515">
        <v>0</v>
      </c>
      <c r="F30" s="372">
        <v>0</v>
      </c>
      <c r="G30" s="105">
        <v>0</v>
      </c>
      <c r="H30" s="418" t="e">
        <v>#DIV/0!</v>
      </c>
      <c r="I30" s="515">
        <v>0</v>
      </c>
      <c r="J30" s="418" t="e">
        <v>#DIV/0!</v>
      </c>
      <c r="K30" s="418" t="e">
        <v>#DIV/0!</v>
      </c>
      <c r="L30" s="417" t="e">
        <v>#DIV/0!</v>
      </c>
    </row>
    <row r="31" spans="1:12" x14ac:dyDescent="0.4">
      <c r="A31" s="94" t="s">
        <v>119</v>
      </c>
      <c r="B31" s="517">
        <v>0</v>
      </c>
      <c r="C31" s="517">
        <v>0</v>
      </c>
      <c r="D31" s="485" t="e">
        <v>#DIV/0!</v>
      </c>
      <c r="E31" s="503">
        <v>0</v>
      </c>
      <c r="F31" s="372">
        <v>0</v>
      </c>
      <c r="G31" s="105">
        <v>0</v>
      </c>
      <c r="H31" s="485" t="e">
        <v>#DIV/0!</v>
      </c>
      <c r="I31" s="503">
        <v>0</v>
      </c>
      <c r="J31" s="485" t="e">
        <v>#DIV/0!</v>
      </c>
      <c r="K31" s="485" t="e">
        <v>#DIV/0!</v>
      </c>
      <c r="L31" s="490" t="e">
        <v>#DIV/0!</v>
      </c>
    </row>
    <row r="32" spans="1:12" x14ac:dyDescent="0.4">
      <c r="A32" s="74" t="s">
        <v>118</v>
      </c>
      <c r="B32" s="517">
        <v>1433</v>
      </c>
      <c r="C32" s="517">
        <v>1528</v>
      </c>
      <c r="D32" s="485">
        <v>0.93782722513089001</v>
      </c>
      <c r="E32" s="503">
        <v>-95</v>
      </c>
      <c r="F32" s="372">
        <v>1450</v>
      </c>
      <c r="G32" s="105">
        <v>1600</v>
      </c>
      <c r="H32" s="485">
        <v>0.90625</v>
      </c>
      <c r="I32" s="503">
        <v>-150</v>
      </c>
      <c r="J32" s="485">
        <v>0.98827586206896556</v>
      </c>
      <c r="K32" s="485">
        <v>0.95499999999999996</v>
      </c>
      <c r="L32" s="520">
        <v>3.32758620689656E-2</v>
      </c>
    </row>
    <row r="33" spans="1:12" x14ac:dyDescent="0.4">
      <c r="A33" s="94" t="s">
        <v>117</v>
      </c>
      <c r="B33" s="517">
        <v>0</v>
      </c>
      <c r="C33" s="517">
        <v>0</v>
      </c>
      <c r="D33" s="418" t="e">
        <v>#DIV/0!</v>
      </c>
      <c r="E33" s="515">
        <v>0</v>
      </c>
      <c r="F33" s="372">
        <v>0</v>
      </c>
      <c r="G33" s="372">
        <v>0</v>
      </c>
      <c r="H33" s="418" t="e">
        <v>#DIV/0!</v>
      </c>
      <c r="I33" s="515">
        <v>0</v>
      </c>
      <c r="J33" s="418" t="e">
        <v>#DIV/0!</v>
      </c>
      <c r="K33" s="418" t="e">
        <v>#DIV/0!</v>
      </c>
      <c r="L33" s="417" t="e">
        <v>#DIV/0!</v>
      </c>
    </row>
    <row r="34" spans="1:12" x14ac:dyDescent="0.4">
      <c r="A34" s="94" t="s">
        <v>116</v>
      </c>
      <c r="B34" s="507">
        <v>921</v>
      </c>
      <c r="C34" s="517">
        <v>1424</v>
      </c>
      <c r="D34" s="418">
        <v>0.6467696629213483</v>
      </c>
      <c r="E34" s="515">
        <v>-503</v>
      </c>
      <c r="F34" s="372">
        <v>1450</v>
      </c>
      <c r="G34" s="494">
        <v>1450</v>
      </c>
      <c r="H34" s="418">
        <v>1</v>
      </c>
      <c r="I34" s="515">
        <v>0</v>
      </c>
      <c r="J34" s="418">
        <v>0.63517241379310341</v>
      </c>
      <c r="K34" s="418">
        <v>0.98206896551724143</v>
      </c>
      <c r="L34" s="523">
        <v>-0.34689655172413802</v>
      </c>
    </row>
    <row r="35" spans="1:12" x14ac:dyDescent="0.4">
      <c r="A35" s="74" t="s">
        <v>115</v>
      </c>
      <c r="B35" s="506">
        <v>0</v>
      </c>
      <c r="C35" s="517">
        <v>0</v>
      </c>
      <c r="D35" s="485" t="e">
        <v>#DIV/0!</v>
      </c>
      <c r="E35" s="503">
        <v>0</v>
      </c>
      <c r="F35" s="372">
        <v>0</v>
      </c>
      <c r="G35" s="329">
        <v>0</v>
      </c>
      <c r="H35" s="485" t="e">
        <v>#DIV/0!</v>
      </c>
      <c r="I35" s="503">
        <v>0</v>
      </c>
      <c r="J35" s="485" t="e">
        <v>#DIV/0!</v>
      </c>
      <c r="K35" s="485" t="e">
        <v>#DIV/0!</v>
      </c>
      <c r="L35" s="490" t="e">
        <v>#DIV/0!</v>
      </c>
    </row>
    <row r="36" spans="1:12" x14ac:dyDescent="0.4">
      <c r="A36" s="94" t="s">
        <v>114</v>
      </c>
      <c r="B36" s="507">
        <v>0</v>
      </c>
      <c r="C36" s="517">
        <v>0</v>
      </c>
      <c r="D36" s="418" t="e">
        <v>#DIV/0!</v>
      </c>
      <c r="E36" s="515">
        <v>0</v>
      </c>
      <c r="F36" s="494">
        <v>0</v>
      </c>
      <c r="G36" s="494">
        <v>0</v>
      </c>
      <c r="H36" s="418" t="e">
        <v>#DIV/0!</v>
      </c>
      <c r="I36" s="515">
        <v>0</v>
      </c>
      <c r="J36" s="418" t="e">
        <v>#DIV/0!</v>
      </c>
      <c r="K36" s="418" t="e">
        <v>#DIV/0!</v>
      </c>
      <c r="L36" s="417" t="e">
        <v>#DIV/0!</v>
      </c>
    </row>
    <row r="37" spans="1:12" x14ac:dyDescent="0.4">
      <c r="A37" s="67" t="s">
        <v>113</v>
      </c>
      <c r="B37" s="514">
        <v>5073</v>
      </c>
      <c r="C37" s="517">
        <v>4886</v>
      </c>
      <c r="D37" s="512">
        <v>1.0382726156365125</v>
      </c>
      <c r="E37" s="513">
        <v>187</v>
      </c>
      <c r="F37" s="374">
        <v>5835</v>
      </c>
      <c r="G37" s="374">
        <v>5835</v>
      </c>
      <c r="H37" s="512">
        <v>1</v>
      </c>
      <c r="I37" s="513">
        <v>0</v>
      </c>
      <c r="J37" s="512">
        <v>0.86940874035989713</v>
      </c>
      <c r="K37" s="512">
        <v>0.83736075407026567</v>
      </c>
      <c r="L37" s="522">
        <v>3.2047986289631458E-2</v>
      </c>
    </row>
    <row r="38" spans="1:12" x14ac:dyDescent="0.4">
      <c r="A38" s="361" t="s">
        <v>112</v>
      </c>
      <c r="B38" s="510">
        <v>690</v>
      </c>
      <c r="C38" s="493">
        <v>571</v>
      </c>
      <c r="D38" s="489">
        <v>1.2084063047285465</v>
      </c>
      <c r="E38" s="509">
        <v>119</v>
      </c>
      <c r="F38" s="493">
        <v>890</v>
      </c>
      <c r="G38" s="493">
        <v>752</v>
      </c>
      <c r="H38" s="489">
        <v>1.1835106382978724</v>
      </c>
      <c r="I38" s="509">
        <v>138</v>
      </c>
      <c r="J38" s="489">
        <v>0.7752808988764045</v>
      </c>
      <c r="K38" s="489">
        <v>0.75930851063829785</v>
      </c>
      <c r="L38" s="488">
        <v>1.597238823810665E-2</v>
      </c>
    </row>
    <row r="39" spans="1:12" x14ac:dyDescent="0.4">
      <c r="A39" s="73" t="s">
        <v>111</v>
      </c>
      <c r="B39" s="517">
        <v>409</v>
      </c>
      <c r="C39" s="517">
        <v>341</v>
      </c>
      <c r="D39" s="483">
        <v>1.1994134897360704</v>
      </c>
      <c r="E39" s="505">
        <v>68</v>
      </c>
      <c r="F39" s="372">
        <v>500</v>
      </c>
      <c r="G39" s="372">
        <v>401</v>
      </c>
      <c r="H39" s="483">
        <v>1.2468827930174564</v>
      </c>
      <c r="I39" s="505">
        <v>99</v>
      </c>
      <c r="J39" s="483">
        <v>0.81799999999999995</v>
      </c>
      <c r="K39" s="483">
        <v>0.85037406483790523</v>
      </c>
      <c r="L39" s="521">
        <v>-3.2374064837905281E-2</v>
      </c>
    </row>
    <row r="40" spans="1:12" x14ac:dyDescent="0.4">
      <c r="A40" s="74" t="s">
        <v>110</v>
      </c>
      <c r="B40" s="517">
        <v>281</v>
      </c>
      <c r="C40" s="517">
        <v>230</v>
      </c>
      <c r="D40" s="485">
        <v>1.2217391304347827</v>
      </c>
      <c r="E40" s="503">
        <v>51</v>
      </c>
      <c r="F40" s="372">
        <v>390</v>
      </c>
      <c r="G40" s="372">
        <v>351</v>
      </c>
      <c r="H40" s="485">
        <v>1.1111111111111112</v>
      </c>
      <c r="I40" s="503">
        <v>39</v>
      </c>
      <c r="J40" s="485">
        <v>0.72051282051282051</v>
      </c>
      <c r="K40" s="485">
        <v>0.65527065527065531</v>
      </c>
      <c r="L40" s="520">
        <v>6.5242165242165195E-2</v>
      </c>
    </row>
    <row r="41" spans="1:12" s="118" customFormat="1" x14ac:dyDescent="0.4">
      <c r="A41" s="346" t="s">
        <v>109</v>
      </c>
      <c r="B41" s="343">
        <v>91861</v>
      </c>
      <c r="C41" s="343">
        <v>90427</v>
      </c>
      <c r="D41" s="415">
        <v>1.0158580954803322</v>
      </c>
      <c r="E41" s="416">
        <v>1434</v>
      </c>
      <c r="F41" s="343">
        <v>120948</v>
      </c>
      <c r="G41" s="343">
        <v>118126</v>
      </c>
      <c r="H41" s="415">
        <v>1.0238897448487208</v>
      </c>
      <c r="I41" s="416">
        <v>2822</v>
      </c>
      <c r="J41" s="415">
        <v>0.75950821840791083</v>
      </c>
      <c r="K41" s="415">
        <v>0.76551309618542906</v>
      </c>
      <c r="L41" s="492">
        <v>-6.004877777518236E-3</v>
      </c>
    </row>
    <row r="42" spans="1:12" s="118" customFormat="1" x14ac:dyDescent="0.4">
      <c r="A42" s="361" t="s">
        <v>108</v>
      </c>
      <c r="B42" s="493">
        <v>90376</v>
      </c>
      <c r="C42" s="493">
        <v>89186</v>
      </c>
      <c r="D42" s="489">
        <v>1.0133429013522302</v>
      </c>
      <c r="E42" s="509">
        <v>1190</v>
      </c>
      <c r="F42" s="493">
        <v>118899</v>
      </c>
      <c r="G42" s="493">
        <v>116398</v>
      </c>
      <c r="H42" s="489">
        <v>1.0214866234815032</v>
      </c>
      <c r="I42" s="509">
        <v>2501</v>
      </c>
      <c r="J42" s="489">
        <v>0.76010731797576092</v>
      </c>
      <c r="K42" s="489">
        <v>0.76621591436278969</v>
      </c>
      <c r="L42" s="488">
        <v>-6.1085963870287641E-3</v>
      </c>
    </row>
    <row r="43" spans="1:12" x14ac:dyDescent="0.4">
      <c r="A43" s="74" t="s">
        <v>107</v>
      </c>
      <c r="B43" s="369">
        <v>36205</v>
      </c>
      <c r="C43" s="369">
        <v>38021</v>
      </c>
      <c r="D43" s="519">
        <v>0.95223692170116514</v>
      </c>
      <c r="E43" s="515">
        <v>-1816</v>
      </c>
      <c r="F43" s="369">
        <v>45023</v>
      </c>
      <c r="G43" s="518">
        <v>44483</v>
      </c>
      <c r="H43" s="418">
        <v>1.0121394690106333</v>
      </c>
      <c r="I43" s="503">
        <v>540</v>
      </c>
      <c r="J43" s="485">
        <v>0.80414454834195859</v>
      </c>
      <c r="K43" s="485">
        <v>0.85473102083942176</v>
      </c>
      <c r="L43" s="490">
        <v>-5.0586472497463175E-2</v>
      </c>
    </row>
    <row r="44" spans="1:12" x14ac:dyDescent="0.4">
      <c r="A44" s="74" t="s">
        <v>106</v>
      </c>
      <c r="B44" s="329">
        <v>3916</v>
      </c>
      <c r="C44" s="329">
        <v>4609</v>
      </c>
      <c r="D44" s="483">
        <v>0.84964200477326968</v>
      </c>
      <c r="E44" s="515">
        <v>-693</v>
      </c>
      <c r="F44" s="329">
        <v>4268</v>
      </c>
      <c r="G44" s="506">
        <v>5140</v>
      </c>
      <c r="H44" s="418">
        <v>0.83035019455252923</v>
      </c>
      <c r="I44" s="503">
        <v>-872</v>
      </c>
      <c r="J44" s="485">
        <v>0.91752577319587625</v>
      </c>
      <c r="K44" s="485">
        <v>0.89669260700389108</v>
      </c>
      <c r="L44" s="490">
        <v>2.0833166191985164E-2</v>
      </c>
    </row>
    <row r="45" spans="1:12" x14ac:dyDescent="0.4">
      <c r="A45" s="94" t="s">
        <v>105</v>
      </c>
      <c r="B45" s="329">
        <v>6354</v>
      </c>
      <c r="C45" s="329">
        <v>7539</v>
      </c>
      <c r="D45" s="483">
        <v>0.84281734978113809</v>
      </c>
      <c r="E45" s="515">
        <v>-1185</v>
      </c>
      <c r="F45" s="329">
        <v>7684</v>
      </c>
      <c r="G45" s="507">
        <v>10022</v>
      </c>
      <c r="H45" s="418">
        <v>0.76671323089203747</v>
      </c>
      <c r="I45" s="503">
        <v>-2338</v>
      </c>
      <c r="J45" s="485">
        <v>0.82691306611140036</v>
      </c>
      <c r="K45" s="485">
        <v>0.75224506086609455</v>
      </c>
      <c r="L45" s="490">
        <v>7.4668005245305813E-2</v>
      </c>
    </row>
    <row r="46" spans="1:12" x14ac:dyDescent="0.4">
      <c r="A46" s="94" t="s">
        <v>104</v>
      </c>
      <c r="B46" s="494">
        <v>2419</v>
      </c>
      <c r="C46" s="494">
        <v>3612</v>
      </c>
      <c r="D46" s="483">
        <v>0.66971207087486162</v>
      </c>
      <c r="E46" s="515">
        <v>-1193</v>
      </c>
      <c r="F46" s="494">
        <v>3549</v>
      </c>
      <c r="G46" s="516">
        <v>6247</v>
      </c>
      <c r="H46" s="418">
        <v>0.56811269409316467</v>
      </c>
      <c r="I46" s="503">
        <v>-2698</v>
      </c>
      <c r="J46" s="485">
        <v>0.68160045083122012</v>
      </c>
      <c r="K46" s="485">
        <v>0.57819753481671199</v>
      </c>
      <c r="L46" s="490">
        <v>0.10340291601450813</v>
      </c>
    </row>
    <row r="47" spans="1:12" x14ac:dyDescent="0.4">
      <c r="A47" s="74" t="s">
        <v>103</v>
      </c>
      <c r="B47" s="494">
        <v>7555</v>
      </c>
      <c r="C47" s="494">
        <v>7590</v>
      </c>
      <c r="D47" s="487">
        <v>0.99538866930171277</v>
      </c>
      <c r="E47" s="515">
        <v>-35</v>
      </c>
      <c r="F47" s="494">
        <v>9860</v>
      </c>
      <c r="G47" s="506">
        <v>8931</v>
      </c>
      <c r="H47" s="418">
        <v>1.1040197066397939</v>
      </c>
      <c r="I47" s="503">
        <v>929</v>
      </c>
      <c r="J47" s="485">
        <v>0.76622718052738337</v>
      </c>
      <c r="K47" s="485">
        <v>0.84984884111521664</v>
      </c>
      <c r="L47" s="490">
        <v>-8.3621660587833269E-2</v>
      </c>
    </row>
    <row r="48" spans="1:12" x14ac:dyDescent="0.4">
      <c r="A48" s="74" t="s">
        <v>102</v>
      </c>
      <c r="B48" s="329">
        <v>12181</v>
      </c>
      <c r="C48" s="329">
        <v>12412</v>
      </c>
      <c r="D48" s="483">
        <v>0.98138897840799222</v>
      </c>
      <c r="E48" s="515">
        <v>-231</v>
      </c>
      <c r="F48" s="329">
        <v>17392</v>
      </c>
      <c r="G48" s="506">
        <v>17121</v>
      </c>
      <c r="H48" s="418">
        <v>1.0158285146895625</v>
      </c>
      <c r="I48" s="503">
        <v>271</v>
      </c>
      <c r="J48" s="485">
        <v>0.70037948482060719</v>
      </c>
      <c r="K48" s="485">
        <v>0.72495765434262016</v>
      </c>
      <c r="L48" s="490">
        <v>-2.4578169522012971E-2</v>
      </c>
    </row>
    <row r="49" spans="1:12" x14ac:dyDescent="0.4">
      <c r="A49" s="96" t="s">
        <v>101</v>
      </c>
      <c r="B49" s="329">
        <v>1785</v>
      </c>
      <c r="C49" s="329">
        <v>1706</v>
      </c>
      <c r="D49" s="483">
        <v>1.0463071512309496</v>
      </c>
      <c r="E49" s="515">
        <v>79</v>
      </c>
      <c r="F49" s="329">
        <v>2700</v>
      </c>
      <c r="G49" s="506">
        <v>2700</v>
      </c>
      <c r="H49" s="418">
        <v>1</v>
      </c>
      <c r="I49" s="503">
        <v>0</v>
      </c>
      <c r="J49" s="485">
        <v>0.66111111111111109</v>
      </c>
      <c r="K49" s="485">
        <v>0.63185185185185189</v>
      </c>
      <c r="L49" s="490">
        <v>2.9259259259259207E-2</v>
      </c>
    </row>
    <row r="50" spans="1:12" s="58" customFormat="1" x14ac:dyDescent="0.4">
      <c r="A50" s="74" t="s">
        <v>100</v>
      </c>
      <c r="B50" s="329">
        <v>1526</v>
      </c>
      <c r="C50" s="329">
        <v>0</v>
      </c>
      <c r="D50" s="483" t="e">
        <v>#DIV/0!</v>
      </c>
      <c r="E50" s="515">
        <v>1526</v>
      </c>
      <c r="F50" s="329">
        <v>1751</v>
      </c>
      <c r="G50" s="506">
        <v>0</v>
      </c>
      <c r="H50" s="418" t="e">
        <v>#DIV/0!</v>
      </c>
      <c r="I50" s="503">
        <v>1751</v>
      </c>
      <c r="J50" s="485">
        <v>0.87150199885779556</v>
      </c>
      <c r="K50" s="485" t="e">
        <v>#DIV/0!</v>
      </c>
      <c r="L50" s="490" t="e">
        <v>#DIV/0!</v>
      </c>
    </row>
    <row r="51" spans="1:12" x14ac:dyDescent="0.4">
      <c r="A51" s="74" t="s">
        <v>99</v>
      </c>
      <c r="B51" s="329">
        <v>1890</v>
      </c>
      <c r="C51" s="329">
        <v>1814</v>
      </c>
      <c r="D51" s="485">
        <v>1.0418963616317531</v>
      </c>
      <c r="E51" s="515">
        <v>76</v>
      </c>
      <c r="F51" s="329">
        <v>2700</v>
      </c>
      <c r="G51" s="517">
        <v>2700</v>
      </c>
      <c r="H51" s="418">
        <v>1</v>
      </c>
      <c r="I51" s="503">
        <v>0</v>
      </c>
      <c r="J51" s="485">
        <v>0.7</v>
      </c>
      <c r="K51" s="485">
        <v>0.67185185185185181</v>
      </c>
      <c r="L51" s="490">
        <v>2.8148148148148144E-2</v>
      </c>
    </row>
    <row r="52" spans="1:12" x14ac:dyDescent="0.4">
      <c r="A52" s="74" t="s">
        <v>98</v>
      </c>
      <c r="B52" s="494">
        <v>0</v>
      </c>
      <c r="C52" s="494">
        <v>0</v>
      </c>
      <c r="D52" s="483" t="e">
        <v>#DIV/0!</v>
      </c>
      <c r="E52" s="515">
        <v>0</v>
      </c>
      <c r="F52" s="494">
        <v>0</v>
      </c>
      <c r="G52" s="506">
        <v>0</v>
      </c>
      <c r="H52" s="418" t="e">
        <v>#DIV/0!</v>
      </c>
      <c r="I52" s="503">
        <v>0</v>
      </c>
      <c r="J52" s="485" t="e">
        <v>#DIV/0!</v>
      </c>
      <c r="K52" s="485" t="e">
        <v>#DIV/0!</v>
      </c>
      <c r="L52" s="490" t="e">
        <v>#DIV/0!</v>
      </c>
    </row>
    <row r="53" spans="1:12" x14ac:dyDescent="0.4">
      <c r="A53" s="74" t="s">
        <v>97</v>
      </c>
      <c r="B53" s="329">
        <v>1200</v>
      </c>
      <c r="C53" s="329">
        <v>930</v>
      </c>
      <c r="D53" s="485">
        <v>1.2903225806451613</v>
      </c>
      <c r="E53" s="515">
        <v>270</v>
      </c>
      <c r="F53" s="329">
        <v>1760</v>
      </c>
      <c r="G53" s="516">
        <v>1200</v>
      </c>
      <c r="H53" s="418">
        <v>1.4666666666666666</v>
      </c>
      <c r="I53" s="503">
        <v>560</v>
      </c>
      <c r="J53" s="485">
        <v>0.68181818181818177</v>
      </c>
      <c r="K53" s="485">
        <v>0.77500000000000002</v>
      </c>
      <c r="L53" s="490">
        <v>-9.3181818181818254E-2</v>
      </c>
    </row>
    <row r="54" spans="1:12" x14ac:dyDescent="0.4">
      <c r="A54" s="74" t="s">
        <v>96</v>
      </c>
      <c r="B54" s="329">
        <v>1729</v>
      </c>
      <c r="C54" s="329">
        <v>2220</v>
      </c>
      <c r="D54" s="483">
        <v>0.77882882882882887</v>
      </c>
      <c r="E54" s="515">
        <v>-491</v>
      </c>
      <c r="F54" s="329">
        <v>2700</v>
      </c>
      <c r="G54" s="506">
        <v>3424</v>
      </c>
      <c r="H54" s="418">
        <v>0.78855140186915884</v>
      </c>
      <c r="I54" s="503">
        <v>-724</v>
      </c>
      <c r="J54" s="485">
        <v>0.64037037037037037</v>
      </c>
      <c r="K54" s="485">
        <v>0.64836448598130836</v>
      </c>
      <c r="L54" s="490">
        <v>-7.9941156109379907E-3</v>
      </c>
    </row>
    <row r="55" spans="1:12" x14ac:dyDescent="0.4">
      <c r="A55" s="74" t="s">
        <v>95</v>
      </c>
      <c r="B55" s="329">
        <v>1723</v>
      </c>
      <c r="C55" s="329">
        <v>1951</v>
      </c>
      <c r="D55" s="483">
        <v>0.88313685289595079</v>
      </c>
      <c r="E55" s="503">
        <v>-228</v>
      </c>
      <c r="F55" s="329">
        <v>2700</v>
      </c>
      <c r="G55" s="507">
        <v>2700</v>
      </c>
      <c r="H55" s="485">
        <v>1</v>
      </c>
      <c r="I55" s="503">
        <v>0</v>
      </c>
      <c r="J55" s="485">
        <v>0.63814814814814813</v>
      </c>
      <c r="K55" s="485">
        <v>0.72259259259259256</v>
      </c>
      <c r="L55" s="490">
        <v>-8.4444444444444433E-2</v>
      </c>
    </row>
    <row r="56" spans="1:12" x14ac:dyDescent="0.4">
      <c r="A56" s="74" t="s">
        <v>94</v>
      </c>
      <c r="B56" s="329">
        <v>1134</v>
      </c>
      <c r="C56" s="329">
        <v>880</v>
      </c>
      <c r="D56" s="483">
        <v>1.2886363636363636</v>
      </c>
      <c r="E56" s="503">
        <v>254</v>
      </c>
      <c r="F56" s="329">
        <v>1760</v>
      </c>
      <c r="G56" s="507">
        <v>1500</v>
      </c>
      <c r="H56" s="485">
        <v>1.1733333333333333</v>
      </c>
      <c r="I56" s="503">
        <v>260</v>
      </c>
      <c r="J56" s="485">
        <v>0.64431818181818179</v>
      </c>
      <c r="K56" s="485">
        <v>0.58666666666666667</v>
      </c>
      <c r="L56" s="490">
        <v>5.765151515151512E-2</v>
      </c>
    </row>
    <row r="57" spans="1:12" x14ac:dyDescent="0.4">
      <c r="A57" s="99" t="s">
        <v>93</v>
      </c>
      <c r="B57" s="494">
        <v>1073</v>
      </c>
      <c r="C57" s="494">
        <v>695</v>
      </c>
      <c r="D57" s="483">
        <v>1.5438848920863308</v>
      </c>
      <c r="E57" s="515">
        <v>378</v>
      </c>
      <c r="F57" s="494">
        <v>1760</v>
      </c>
      <c r="G57" s="506">
        <v>1200</v>
      </c>
      <c r="H57" s="418">
        <v>1.4666666666666666</v>
      </c>
      <c r="I57" s="503">
        <v>560</v>
      </c>
      <c r="J57" s="485">
        <v>0.60965909090909087</v>
      </c>
      <c r="K57" s="418">
        <v>0.57916666666666672</v>
      </c>
      <c r="L57" s="417">
        <v>3.0492424242424154E-2</v>
      </c>
    </row>
    <row r="58" spans="1:12" x14ac:dyDescent="0.4">
      <c r="A58" s="74" t="s">
        <v>92</v>
      </c>
      <c r="B58" s="494">
        <v>694</v>
      </c>
      <c r="C58" s="494">
        <v>790</v>
      </c>
      <c r="D58" s="483">
        <v>0.87848101265822787</v>
      </c>
      <c r="E58" s="503">
        <v>-96</v>
      </c>
      <c r="F58" s="494">
        <v>1760</v>
      </c>
      <c r="G58" s="506">
        <v>1199</v>
      </c>
      <c r="H58" s="485">
        <v>1.4678899082568808</v>
      </c>
      <c r="I58" s="503">
        <v>561</v>
      </c>
      <c r="J58" s="485">
        <v>0.39431818181818185</v>
      </c>
      <c r="K58" s="485">
        <v>0.65888240200166803</v>
      </c>
      <c r="L58" s="490">
        <v>-0.26456422018348619</v>
      </c>
    </row>
    <row r="59" spans="1:12" x14ac:dyDescent="0.4">
      <c r="A59" s="74" t="s">
        <v>91</v>
      </c>
      <c r="B59" s="329">
        <v>1047</v>
      </c>
      <c r="C59" s="329">
        <v>971</v>
      </c>
      <c r="D59" s="483">
        <v>1.07826982492276</v>
      </c>
      <c r="E59" s="503">
        <v>76</v>
      </c>
      <c r="F59" s="329">
        <v>1246</v>
      </c>
      <c r="G59" s="507">
        <v>1215</v>
      </c>
      <c r="H59" s="485">
        <v>1.025514403292181</v>
      </c>
      <c r="I59" s="503">
        <v>31</v>
      </c>
      <c r="J59" s="485">
        <v>0.8402889245585875</v>
      </c>
      <c r="K59" s="485">
        <v>0.79917695473251027</v>
      </c>
      <c r="L59" s="490">
        <v>4.1111969826077233E-2</v>
      </c>
    </row>
    <row r="60" spans="1:12" x14ac:dyDescent="0.4">
      <c r="A60" s="96" t="s">
        <v>90</v>
      </c>
      <c r="B60" s="329">
        <v>2064</v>
      </c>
      <c r="C60" s="329">
        <v>2082</v>
      </c>
      <c r="D60" s="483">
        <v>0.99135446685878958</v>
      </c>
      <c r="E60" s="503">
        <v>-18</v>
      </c>
      <c r="F60" s="329">
        <v>4156</v>
      </c>
      <c r="G60" s="506">
        <v>4149</v>
      </c>
      <c r="H60" s="485">
        <v>1.0016871535309713</v>
      </c>
      <c r="I60" s="503">
        <v>7</v>
      </c>
      <c r="J60" s="485">
        <v>0.49663137632338789</v>
      </c>
      <c r="K60" s="485">
        <v>0.50180766449746927</v>
      </c>
      <c r="L60" s="490">
        <v>-5.1762881740813893E-3</v>
      </c>
    </row>
    <row r="61" spans="1:12" s="58" customFormat="1" x14ac:dyDescent="0.4">
      <c r="A61" s="364" t="s">
        <v>89</v>
      </c>
      <c r="B61" s="329">
        <v>2647</v>
      </c>
      <c r="C61" s="329">
        <v>0</v>
      </c>
      <c r="D61" s="483" t="e">
        <v>#DIV/0!</v>
      </c>
      <c r="E61" s="503">
        <v>2647</v>
      </c>
      <c r="F61" s="329">
        <v>2700</v>
      </c>
      <c r="G61" s="506">
        <v>0</v>
      </c>
      <c r="H61" s="485" t="e">
        <v>#DIV/0!</v>
      </c>
      <c r="I61" s="503">
        <v>2700</v>
      </c>
      <c r="J61" s="485">
        <v>0.98037037037037034</v>
      </c>
      <c r="K61" s="485" t="e">
        <v>#DIV/0!</v>
      </c>
      <c r="L61" s="490" t="e">
        <v>#DIV/0!</v>
      </c>
    </row>
    <row r="62" spans="1:12" x14ac:dyDescent="0.4">
      <c r="A62" s="94" t="s">
        <v>88</v>
      </c>
      <c r="B62" s="366">
        <v>1588</v>
      </c>
      <c r="C62" s="366">
        <v>522</v>
      </c>
      <c r="D62" s="418">
        <v>3.0421455938697317</v>
      </c>
      <c r="E62" s="515">
        <v>1066</v>
      </c>
      <c r="F62" s="366">
        <v>1670</v>
      </c>
      <c r="G62" s="516">
        <v>1200</v>
      </c>
      <c r="H62" s="418">
        <v>1.3916666666666666</v>
      </c>
      <c r="I62" s="515">
        <v>470</v>
      </c>
      <c r="J62" s="418">
        <v>0.95089820359281441</v>
      </c>
      <c r="K62" s="418">
        <v>0.435</v>
      </c>
      <c r="L62" s="417">
        <v>0.51589820359281435</v>
      </c>
    </row>
    <row r="63" spans="1:12" s="58" customFormat="1" x14ac:dyDescent="0.4">
      <c r="A63" s="94" t="s">
        <v>87</v>
      </c>
      <c r="B63" s="366">
        <v>1646</v>
      </c>
      <c r="C63" s="366">
        <v>0</v>
      </c>
      <c r="D63" s="89" t="e">
        <v>#DIV/0!</v>
      </c>
      <c r="E63" s="90">
        <v>1646</v>
      </c>
      <c r="F63" s="366">
        <v>1760</v>
      </c>
      <c r="G63" s="366">
        <v>0</v>
      </c>
      <c r="H63" s="89" t="e">
        <v>#DIV/0!</v>
      </c>
      <c r="I63" s="90">
        <v>1760</v>
      </c>
      <c r="J63" s="89">
        <v>0.93522727272727268</v>
      </c>
      <c r="K63" s="89" t="e">
        <v>#DIV/0!</v>
      </c>
      <c r="L63" s="88" t="e">
        <v>#DIV/0!</v>
      </c>
    </row>
    <row r="64" spans="1:12" x14ac:dyDescent="0.4">
      <c r="A64" s="67" t="s">
        <v>86</v>
      </c>
      <c r="B64" s="374">
        <v>0</v>
      </c>
      <c r="C64" s="374">
        <v>842</v>
      </c>
      <c r="D64" s="512">
        <v>0</v>
      </c>
      <c r="E64" s="513">
        <v>-842</v>
      </c>
      <c r="F64" s="374">
        <v>0</v>
      </c>
      <c r="G64" s="514">
        <v>1267</v>
      </c>
      <c r="H64" s="512">
        <v>0</v>
      </c>
      <c r="I64" s="513">
        <v>-1267</v>
      </c>
      <c r="J64" s="512" t="e">
        <v>#DIV/0!</v>
      </c>
      <c r="K64" s="512">
        <v>0.66456195737963697</v>
      </c>
      <c r="L64" s="511" t="e">
        <v>#DIV/0!</v>
      </c>
    </row>
    <row r="65" spans="1:12" x14ac:dyDescent="0.4">
      <c r="A65" s="361" t="s">
        <v>85</v>
      </c>
      <c r="B65" s="510">
        <v>1485</v>
      </c>
      <c r="C65" s="510">
        <v>1241</v>
      </c>
      <c r="D65" s="489">
        <v>1.1966156325543915</v>
      </c>
      <c r="E65" s="509">
        <v>244</v>
      </c>
      <c r="F65" s="510">
        <v>2049</v>
      </c>
      <c r="G65" s="510">
        <v>1728</v>
      </c>
      <c r="H65" s="489">
        <v>1.1857638888888888</v>
      </c>
      <c r="I65" s="509">
        <v>321</v>
      </c>
      <c r="J65" s="489">
        <v>0.7247437774524158</v>
      </c>
      <c r="K65" s="489">
        <v>0.71817129629629628</v>
      </c>
      <c r="L65" s="488">
        <v>6.5724811561195251E-3</v>
      </c>
    </row>
    <row r="66" spans="1:12" x14ac:dyDescent="0.4">
      <c r="A66" s="383" t="s">
        <v>84</v>
      </c>
      <c r="B66" s="508">
        <v>333</v>
      </c>
      <c r="C66" s="190">
        <v>247</v>
      </c>
      <c r="D66" s="408">
        <v>1.3481781376518218</v>
      </c>
      <c r="E66" s="505">
        <v>86</v>
      </c>
      <c r="F66" s="508">
        <v>494</v>
      </c>
      <c r="G66" s="507">
        <v>285</v>
      </c>
      <c r="H66" s="98">
        <v>1.7333333333333334</v>
      </c>
      <c r="I66" s="505">
        <v>209</v>
      </c>
      <c r="J66" s="408">
        <v>0.67408906882591091</v>
      </c>
      <c r="K66" s="483">
        <v>0.8666666666666667</v>
      </c>
      <c r="L66" s="482">
        <v>-0.19257759784075579</v>
      </c>
    </row>
    <row r="67" spans="1:12" x14ac:dyDescent="0.4">
      <c r="A67" s="74" t="s">
        <v>83</v>
      </c>
      <c r="B67" s="189"/>
      <c r="C67" s="186">
        <v>375</v>
      </c>
      <c r="D67" s="408">
        <v>0</v>
      </c>
      <c r="E67" s="505">
        <v>-375</v>
      </c>
      <c r="F67" s="189"/>
      <c r="G67" s="506">
        <v>540</v>
      </c>
      <c r="H67" s="98">
        <v>0</v>
      </c>
      <c r="I67" s="505">
        <v>-540</v>
      </c>
      <c r="J67" s="408" t="e">
        <v>#DIV/0!</v>
      </c>
      <c r="K67" s="483">
        <v>0.69444444444444442</v>
      </c>
      <c r="L67" s="482" t="e">
        <v>#DIV/0!</v>
      </c>
    </row>
    <row r="68" spans="1:12" x14ac:dyDescent="0.4">
      <c r="A68" s="73" t="s">
        <v>82</v>
      </c>
      <c r="B68" s="187"/>
      <c r="C68" s="188">
        <v>208</v>
      </c>
      <c r="D68" s="408">
        <v>0</v>
      </c>
      <c r="E68" s="505">
        <v>-208</v>
      </c>
      <c r="F68" s="187"/>
      <c r="G68" s="372">
        <v>301</v>
      </c>
      <c r="H68" s="98">
        <v>0</v>
      </c>
      <c r="I68" s="505">
        <v>-301</v>
      </c>
      <c r="J68" s="408" t="e">
        <v>#DIV/0!</v>
      </c>
      <c r="K68" s="483">
        <v>0.69102990033222589</v>
      </c>
      <c r="L68" s="482" t="e">
        <v>#DIV/0!</v>
      </c>
    </row>
    <row r="69" spans="1:12" x14ac:dyDescent="0.4">
      <c r="A69" s="328" t="s">
        <v>81</v>
      </c>
      <c r="B69" s="504">
        <v>445</v>
      </c>
      <c r="C69" s="186">
        <v>411</v>
      </c>
      <c r="D69" s="399">
        <v>1.0827250608272505</v>
      </c>
      <c r="E69" s="503">
        <v>34</v>
      </c>
      <c r="F69" s="504">
        <v>604</v>
      </c>
      <c r="G69" s="329">
        <v>602</v>
      </c>
      <c r="H69" s="69">
        <v>1.0033222591362125</v>
      </c>
      <c r="I69" s="503">
        <v>2</v>
      </c>
      <c r="J69" s="399">
        <v>0.73675496688741726</v>
      </c>
      <c r="K69" s="485">
        <v>0.68272425249169433</v>
      </c>
      <c r="L69" s="490">
        <v>5.4030714395722934E-2</v>
      </c>
    </row>
    <row r="70" spans="1:12" x14ac:dyDescent="0.4">
      <c r="A70" s="502" t="s">
        <v>230</v>
      </c>
      <c r="B70" s="500">
        <v>707</v>
      </c>
      <c r="C70" s="499"/>
      <c r="D70" s="497" t="e">
        <v>#DIV/0!</v>
      </c>
      <c r="E70" s="501">
        <v>707</v>
      </c>
      <c r="F70" s="500">
        <v>951</v>
      </c>
      <c r="G70" s="499"/>
      <c r="H70" s="497" t="e">
        <v>#DIV/0!</v>
      </c>
      <c r="I70" s="498">
        <v>951</v>
      </c>
      <c r="J70" s="497">
        <v>0.74342797055730814</v>
      </c>
      <c r="K70" s="496" t="e">
        <v>#DIV/0!</v>
      </c>
      <c r="L70" s="495" t="e">
        <v>#DIV/0!</v>
      </c>
    </row>
    <row r="71" spans="1:12" x14ac:dyDescent="0.4">
      <c r="A71" s="58" t="s">
        <v>80</v>
      </c>
      <c r="C71" s="61"/>
      <c r="E71" s="130"/>
      <c r="G71" s="61"/>
      <c r="I71" s="130"/>
      <c r="K71" s="61"/>
    </row>
    <row r="72" spans="1:12" s="58" customFormat="1" x14ac:dyDescent="0.4">
      <c r="A72" s="60" t="s">
        <v>79</v>
      </c>
      <c r="B72" s="130"/>
      <c r="C72" s="61"/>
      <c r="D72" s="61"/>
      <c r="E72" s="130"/>
      <c r="F72" s="130"/>
      <c r="G72" s="61"/>
      <c r="H72" s="61"/>
      <c r="I72" s="130"/>
      <c r="J72" s="130"/>
      <c r="K72" s="61"/>
      <c r="L72" s="61"/>
    </row>
    <row r="73" spans="1:12" x14ac:dyDescent="0.4">
      <c r="A73" s="58" t="s">
        <v>78</v>
      </c>
      <c r="B73" s="59"/>
      <c r="C73" s="59"/>
      <c r="D73" s="58"/>
      <c r="E73" s="58"/>
      <c r="F73" s="59"/>
      <c r="G73" s="59"/>
      <c r="H73" s="58"/>
      <c r="I73" s="58"/>
      <c r="J73" s="59"/>
      <c r="K73" s="59"/>
      <c r="L73" s="58"/>
    </row>
    <row r="74" spans="1:12" x14ac:dyDescent="0.4">
      <c r="A74"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zoomScale="90" zoomScaleNormal="90" zoomScaleSheetLayoutView="85" workbookViewId="0">
      <selection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2" width="10.625" style="231" customWidth="1"/>
    <col min="13" max="13" width="10.625" style="527" customWidth="1"/>
    <col min="14" max="16384" width="9" style="231"/>
  </cols>
  <sheetData>
    <row r="1" spans="1:13" ht="19.5" thickBot="1" x14ac:dyDescent="0.2">
      <c r="A1" s="835" t="str">
        <f>'h25'!A1</f>
        <v>平成25年度</v>
      </c>
      <c r="B1" s="835"/>
      <c r="C1" s="6"/>
      <c r="D1" s="6"/>
      <c r="E1" s="6"/>
      <c r="F1" s="15" t="str">
        <f ca="1">RIGHT(CELL("filename",$A$1),LEN(CELL("filename",$A$1))-FIND("]",CELL("filename",$A$1)))</f>
        <v>６月月間</v>
      </c>
      <c r="G1" s="14" t="s">
        <v>69</v>
      </c>
      <c r="H1" s="10"/>
      <c r="I1" s="10"/>
      <c r="J1" s="10"/>
      <c r="K1" s="10"/>
      <c r="L1" s="10"/>
      <c r="M1" s="10"/>
    </row>
    <row r="2" spans="1:13" ht="18" customHeight="1" x14ac:dyDescent="0.15">
      <c r="A2" s="578"/>
      <c r="B2" s="577"/>
      <c r="C2" s="918" t="s">
        <v>196</v>
      </c>
      <c r="D2" s="919"/>
      <c r="E2" s="920"/>
      <c r="F2" s="921"/>
      <c r="G2" s="918" t="s">
        <v>195</v>
      </c>
      <c r="H2" s="919"/>
      <c r="I2" s="920"/>
      <c r="J2" s="921"/>
      <c r="K2" s="907" t="s">
        <v>247</v>
      </c>
      <c r="L2" s="908"/>
      <c r="M2" s="909"/>
    </row>
    <row r="3" spans="1:13" ht="18.75" customHeight="1" x14ac:dyDescent="0.15">
      <c r="A3" s="576"/>
      <c r="B3" s="575"/>
      <c r="C3" s="922" t="s">
        <v>246</v>
      </c>
      <c r="D3" s="923" t="s">
        <v>245</v>
      </c>
      <c r="E3" s="903" t="s">
        <v>192</v>
      </c>
      <c r="F3" s="904"/>
      <c r="G3" s="905" t="s">
        <v>244</v>
      </c>
      <c r="H3" s="940" t="s">
        <v>243</v>
      </c>
      <c r="I3" s="903" t="s">
        <v>192</v>
      </c>
      <c r="J3" s="904"/>
      <c r="K3" s="905" t="s">
        <v>244</v>
      </c>
      <c r="L3" s="929" t="s">
        <v>243</v>
      </c>
      <c r="M3" s="910" t="s">
        <v>242</v>
      </c>
    </row>
    <row r="4" spans="1:13" ht="18" customHeight="1" x14ac:dyDescent="0.15">
      <c r="A4" s="574" t="s">
        <v>241</v>
      </c>
      <c r="B4" s="573"/>
      <c r="C4" s="906"/>
      <c r="D4" s="924"/>
      <c r="E4" s="572" t="s">
        <v>191</v>
      </c>
      <c r="F4" s="571" t="s">
        <v>190</v>
      </c>
      <c r="G4" s="906"/>
      <c r="H4" s="941"/>
      <c r="I4" s="572" t="s">
        <v>191</v>
      </c>
      <c r="J4" s="571" t="s">
        <v>190</v>
      </c>
      <c r="K4" s="906"/>
      <c r="L4" s="924"/>
      <c r="M4" s="911"/>
    </row>
    <row r="5" spans="1:13" ht="13.5" customHeight="1" x14ac:dyDescent="0.15">
      <c r="A5" s="938" t="s">
        <v>189</v>
      </c>
      <c r="B5" s="939"/>
      <c r="C5" s="912">
        <v>441415</v>
      </c>
      <c r="D5" s="914">
        <v>435560</v>
      </c>
      <c r="E5" s="916">
        <v>1.0134424648728073</v>
      </c>
      <c r="F5" s="934">
        <v>5855</v>
      </c>
      <c r="G5" s="912">
        <v>699030</v>
      </c>
      <c r="H5" s="927">
        <v>675662</v>
      </c>
      <c r="I5" s="916">
        <v>1.0345853400072818</v>
      </c>
      <c r="J5" s="934">
        <v>23368</v>
      </c>
      <c r="K5" s="930">
        <v>0.63146789122069158</v>
      </c>
      <c r="L5" s="901">
        <v>0.64464184755099441</v>
      </c>
      <c r="M5" s="925">
        <v>-1.3173956330302827E-2</v>
      </c>
    </row>
    <row r="6" spans="1:13" ht="13.5" customHeight="1" x14ac:dyDescent="0.15">
      <c r="A6" s="936" t="s">
        <v>188</v>
      </c>
      <c r="B6" s="937"/>
      <c r="C6" s="913"/>
      <c r="D6" s="915"/>
      <c r="E6" s="917"/>
      <c r="F6" s="935"/>
      <c r="G6" s="913"/>
      <c r="H6" s="928"/>
      <c r="I6" s="917"/>
      <c r="J6" s="935"/>
      <c r="K6" s="931"/>
      <c r="L6" s="902"/>
      <c r="M6" s="926"/>
    </row>
    <row r="7" spans="1:13" ht="18" customHeight="1" x14ac:dyDescent="0.15">
      <c r="A7" s="932" t="s">
        <v>187</v>
      </c>
      <c r="B7" s="933"/>
      <c r="C7" s="557">
        <v>216117</v>
      </c>
      <c r="D7" s="556">
        <v>212633</v>
      </c>
      <c r="E7" s="555">
        <v>1.016385039010878</v>
      </c>
      <c r="F7" s="554">
        <v>3484</v>
      </c>
      <c r="G7" s="557">
        <v>353789</v>
      </c>
      <c r="H7" s="568">
        <v>330155</v>
      </c>
      <c r="I7" s="555">
        <v>1.0715845587678514</v>
      </c>
      <c r="J7" s="554">
        <v>23634</v>
      </c>
      <c r="K7" s="553">
        <v>0.61086410261483537</v>
      </c>
      <c r="L7" s="552">
        <v>0.64403992064333415</v>
      </c>
      <c r="M7" s="551">
        <v>-3.3175818028498782E-2</v>
      </c>
    </row>
    <row r="8" spans="1:13" ht="18" customHeight="1" x14ac:dyDescent="0.15">
      <c r="A8" s="547" t="s">
        <v>186</v>
      </c>
      <c r="B8" s="550" t="s">
        <v>178</v>
      </c>
      <c r="C8" s="545">
        <v>89236</v>
      </c>
      <c r="D8" s="548">
        <v>92164</v>
      </c>
      <c r="E8" s="542">
        <v>0.96823054554923826</v>
      </c>
      <c r="F8" s="541">
        <v>-2928</v>
      </c>
      <c r="G8" s="545">
        <v>165644</v>
      </c>
      <c r="H8" s="549">
        <v>152604</v>
      </c>
      <c r="I8" s="542">
        <v>1.0854499226756835</v>
      </c>
      <c r="J8" s="541">
        <v>13040</v>
      </c>
      <c r="K8" s="540">
        <v>0.53872159571128442</v>
      </c>
      <c r="L8" s="539">
        <v>0.60394222956147936</v>
      </c>
      <c r="M8" s="538">
        <v>-6.5220633850194942E-2</v>
      </c>
    </row>
    <row r="9" spans="1:13" ht="18" customHeight="1" x14ac:dyDescent="0.15">
      <c r="A9" s="547"/>
      <c r="B9" s="550" t="s">
        <v>177</v>
      </c>
      <c r="C9" s="545">
        <v>10743</v>
      </c>
      <c r="D9" s="548">
        <v>10518</v>
      </c>
      <c r="E9" s="542">
        <v>1.0213918996006845</v>
      </c>
      <c r="F9" s="541">
        <v>225</v>
      </c>
      <c r="G9" s="545">
        <v>13190</v>
      </c>
      <c r="H9" s="549">
        <v>13200</v>
      </c>
      <c r="I9" s="542">
        <v>0.99924242424242427</v>
      </c>
      <c r="J9" s="541">
        <v>-10</v>
      </c>
      <c r="K9" s="540">
        <v>0.8144806671721001</v>
      </c>
      <c r="L9" s="539">
        <v>0.79681818181818187</v>
      </c>
      <c r="M9" s="538">
        <v>1.7662485353918234E-2</v>
      </c>
    </row>
    <row r="10" spans="1:13" ht="18" customHeight="1" x14ac:dyDescent="0.15">
      <c r="A10" s="547"/>
      <c r="B10" s="550" t="s">
        <v>175</v>
      </c>
      <c r="C10" s="545">
        <v>91037</v>
      </c>
      <c r="D10" s="548">
        <v>90122</v>
      </c>
      <c r="E10" s="542">
        <v>1.0101529038414594</v>
      </c>
      <c r="F10" s="541">
        <v>915</v>
      </c>
      <c r="G10" s="545">
        <v>137785</v>
      </c>
      <c r="H10" s="549">
        <v>131429</v>
      </c>
      <c r="I10" s="542">
        <v>1.048360711867244</v>
      </c>
      <c r="J10" s="541">
        <v>6356</v>
      </c>
      <c r="K10" s="540">
        <v>0.66071778495482092</v>
      </c>
      <c r="L10" s="539">
        <v>0.68570863355880363</v>
      </c>
      <c r="M10" s="538">
        <v>-2.4990848603982707E-2</v>
      </c>
    </row>
    <row r="11" spans="1:13" ht="18" customHeight="1" x14ac:dyDescent="0.15">
      <c r="A11" s="547"/>
      <c r="B11" s="550" t="s">
        <v>180</v>
      </c>
      <c r="C11" s="545">
        <v>25101</v>
      </c>
      <c r="D11" s="570">
        <v>19829</v>
      </c>
      <c r="E11" s="542">
        <v>1.2658732159967725</v>
      </c>
      <c r="F11" s="541">
        <v>5272</v>
      </c>
      <c r="G11" s="545">
        <v>37170</v>
      </c>
      <c r="H11" s="570">
        <v>32922</v>
      </c>
      <c r="I11" s="542">
        <v>1.1290322580645162</v>
      </c>
      <c r="J11" s="541">
        <v>4248</v>
      </c>
      <c r="K11" s="540">
        <v>0.67530266343825662</v>
      </c>
      <c r="L11" s="539">
        <v>0.60230241176113242</v>
      </c>
      <c r="M11" s="538">
        <v>7.3000251677124206E-2</v>
      </c>
    </row>
    <row r="12" spans="1:13" ht="18" customHeight="1" x14ac:dyDescent="0.15">
      <c r="A12" s="932" t="s">
        <v>185</v>
      </c>
      <c r="B12" s="933"/>
      <c r="C12" s="557">
        <v>82047</v>
      </c>
      <c r="D12" s="556">
        <v>85931</v>
      </c>
      <c r="E12" s="555">
        <v>0.95480094494419943</v>
      </c>
      <c r="F12" s="554">
        <v>-3884</v>
      </c>
      <c r="G12" s="557">
        <v>111738</v>
      </c>
      <c r="H12" s="556">
        <v>131502</v>
      </c>
      <c r="I12" s="555">
        <v>0.84970570789797872</v>
      </c>
      <c r="J12" s="554">
        <v>-19764</v>
      </c>
      <c r="K12" s="553">
        <v>0.73428019116146703</v>
      </c>
      <c r="L12" s="552">
        <v>0.65345774208757279</v>
      </c>
      <c r="M12" s="567">
        <v>8.0822449073894242E-2</v>
      </c>
    </row>
    <row r="13" spans="1:13" ht="18" customHeight="1" x14ac:dyDescent="0.15">
      <c r="A13" s="547" t="s">
        <v>184</v>
      </c>
      <c r="B13" s="550" t="s">
        <v>178</v>
      </c>
      <c r="C13" s="545">
        <v>12410</v>
      </c>
      <c r="D13" s="548">
        <v>25076</v>
      </c>
      <c r="E13" s="542">
        <v>0.4948955176264157</v>
      </c>
      <c r="F13" s="541">
        <v>-12666</v>
      </c>
      <c r="G13" s="545">
        <v>15000</v>
      </c>
      <c r="H13" s="548">
        <v>32044</v>
      </c>
      <c r="I13" s="542">
        <v>0.46810635376357507</v>
      </c>
      <c r="J13" s="541">
        <v>-17044</v>
      </c>
      <c r="K13" s="540">
        <v>0.82733333333333337</v>
      </c>
      <c r="L13" s="539">
        <v>0.78254899513169396</v>
      </c>
      <c r="M13" s="538">
        <v>4.4784338201639406E-2</v>
      </c>
    </row>
    <row r="14" spans="1:13" ht="18" customHeight="1" x14ac:dyDescent="0.15">
      <c r="A14" s="547"/>
      <c r="B14" s="550" t="s">
        <v>177</v>
      </c>
      <c r="C14" s="545">
        <v>16557</v>
      </c>
      <c r="D14" s="548">
        <v>3047</v>
      </c>
      <c r="E14" s="542">
        <v>5.4338693797177555</v>
      </c>
      <c r="F14" s="541">
        <v>13510</v>
      </c>
      <c r="G14" s="545">
        <v>22040</v>
      </c>
      <c r="H14" s="548">
        <v>4455</v>
      </c>
      <c r="I14" s="542">
        <v>4.9472502805836136</v>
      </c>
      <c r="J14" s="541">
        <v>17585</v>
      </c>
      <c r="K14" s="540">
        <v>0.75122504537205081</v>
      </c>
      <c r="L14" s="539">
        <v>0.68395061728395057</v>
      </c>
      <c r="M14" s="538">
        <v>6.7274428088100247E-2</v>
      </c>
    </row>
    <row r="15" spans="1:13" ht="18" customHeight="1" x14ac:dyDescent="0.15">
      <c r="A15" s="547"/>
      <c r="B15" s="550" t="s">
        <v>175</v>
      </c>
      <c r="C15" s="545">
        <v>41572</v>
      </c>
      <c r="D15" s="548">
        <v>43324</v>
      </c>
      <c r="E15" s="542">
        <v>0.95956052072754128</v>
      </c>
      <c r="F15" s="541">
        <v>-1752</v>
      </c>
      <c r="G15" s="545">
        <v>55985</v>
      </c>
      <c r="H15" s="548">
        <v>70046</v>
      </c>
      <c r="I15" s="542">
        <v>0.79926048596636501</v>
      </c>
      <c r="J15" s="541">
        <v>-14061</v>
      </c>
      <c r="K15" s="540">
        <v>0.74255604179690993</v>
      </c>
      <c r="L15" s="539">
        <v>0.61850783770664997</v>
      </c>
      <c r="M15" s="538">
        <v>0.12404820409025996</v>
      </c>
    </row>
    <row r="16" spans="1:13" ht="18" customHeight="1" x14ac:dyDescent="0.15">
      <c r="A16" s="547"/>
      <c r="B16" s="550" t="s">
        <v>174</v>
      </c>
      <c r="C16" s="545">
        <v>1657</v>
      </c>
      <c r="D16" s="548">
        <v>0</v>
      </c>
      <c r="E16" s="542" t="e">
        <v>#DIV/0!</v>
      </c>
      <c r="F16" s="541">
        <v>1657</v>
      </c>
      <c r="G16" s="545">
        <v>2783</v>
      </c>
      <c r="H16" s="548">
        <v>0</v>
      </c>
      <c r="I16" s="542" t="e">
        <v>#DIV/0!</v>
      </c>
      <c r="J16" s="541">
        <v>2783</v>
      </c>
      <c r="K16" s="540">
        <v>0.59540064678404603</v>
      </c>
      <c r="L16" s="539" t="s">
        <v>171</v>
      </c>
      <c r="M16" s="538" t="e">
        <v>#VALUE!</v>
      </c>
    </row>
    <row r="17" spans="1:13" ht="18" customHeight="1" x14ac:dyDescent="0.15">
      <c r="A17" s="537"/>
      <c r="B17" s="566" t="s">
        <v>180</v>
      </c>
      <c r="C17" s="565">
        <v>9851</v>
      </c>
      <c r="D17" s="563">
        <v>14484</v>
      </c>
      <c r="E17" s="562">
        <v>0.68012979839823251</v>
      </c>
      <c r="F17" s="561">
        <v>-4633</v>
      </c>
      <c r="G17" s="565">
        <v>15930</v>
      </c>
      <c r="H17" s="563">
        <v>24957</v>
      </c>
      <c r="I17" s="562">
        <v>0.63829787234042556</v>
      </c>
      <c r="J17" s="561">
        <v>-9027</v>
      </c>
      <c r="K17" s="560">
        <v>0.61839296924042686</v>
      </c>
      <c r="L17" s="559">
        <v>0.58035821613174665</v>
      </c>
      <c r="M17" s="558">
        <v>3.8034753108680208E-2</v>
      </c>
    </row>
    <row r="18" spans="1:13" ht="18" customHeight="1" x14ac:dyDescent="0.15">
      <c r="A18" s="932" t="s">
        <v>183</v>
      </c>
      <c r="B18" s="933"/>
      <c r="C18" s="557">
        <v>59125</v>
      </c>
      <c r="D18" s="556">
        <v>56328</v>
      </c>
      <c r="E18" s="555">
        <v>1.0496555886947876</v>
      </c>
      <c r="F18" s="554">
        <v>2797</v>
      </c>
      <c r="G18" s="557">
        <v>89905</v>
      </c>
      <c r="H18" s="568">
        <v>88182</v>
      </c>
      <c r="I18" s="555">
        <v>1.0195391349708558</v>
      </c>
      <c r="J18" s="554">
        <v>1723</v>
      </c>
      <c r="K18" s="553">
        <v>0.65763861854179406</v>
      </c>
      <c r="L18" s="552">
        <v>0.63876981696944957</v>
      </c>
      <c r="M18" s="551">
        <v>1.8868801572344496E-2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38" t="e">
        <v>#VALUE!</v>
      </c>
    </row>
    <row r="20" spans="1:13" ht="18" customHeight="1" x14ac:dyDescent="0.15">
      <c r="A20" s="547"/>
      <c r="B20" s="550" t="s">
        <v>177</v>
      </c>
      <c r="C20" s="545">
        <v>17301</v>
      </c>
      <c r="D20" s="548">
        <v>17247</v>
      </c>
      <c r="E20" s="542">
        <v>1.0031309793007479</v>
      </c>
      <c r="F20" s="541">
        <v>54</v>
      </c>
      <c r="G20" s="545">
        <v>25945</v>
      </c>
      <c r="H20" s="549">
        <v>25960</v>
      </c>
      <c r="I20" s="542">
        <v>0.99942218798151006</v>
      </c>
      <c r="J20" s="541">
        <v>-15</v>
      </c>
      <c r="K20" s="540">
        <v>0.66683368664482556</v>
      </c>
      <c r="L20" s="539">
        <v>0.66436825885978423</v>
      </c>
      <c r="M20" s="538">
        <v>2.4654277850413298E-3</v>
      </c>
    </row>
    <row r="21" spans="1:13" ht="18" customHeight="1" x14ac:dyDescent="0.15">
      <c r="A21" s="547"/>
      <c r="B21" s="550" t="s">
        <v>175</v>
      </c>
      <c r="C21" s="545">
        <v>31004</v>
      </c>
      <c r="D21" s="548">
        <v>29636</v>
      </c>
      <c r="E21" s="542">
        <v>1.0461600755837495</v>
      </c>
      <c r="F21" s="541">
        <v>1368</v>
      </c>
      <c r="G21" s="545">
        <v>48030</v>
      </c>
      <c r="H21" s="549">
        <v>47177</v>
      </c>
      <c r="I21" s="542">
        <v>1.0180808444793013</v>
      </c>
      <c r="J21" s="541">
        <v>853</v>
      </c>
      <c r="K21" s="540">
        <v>0.64551322090360197</v>
      </c>
      <c r="L21" s="539">
        <v>0.62818746423045124</v>
      </c>
      <c r="M21" s="538">
        <v>1.7325756673150727E-2</v>
      </c>
    </row>
    <row r="22" spans="1:13" ht="18" customHeight="1" x14ac:dyDescent="0.15">
      <c r="A22" s="537"/>
      <c r="B22" s="566" t="s">
        <v>180</v>
      </c>
      <c r="C22" s="565">
        <v>10820</v>
      </c>
      <c r="D22" s="563">
        <v>9445</v>
      </c>
      <c r="E22" s="562">
        <v>1.1455796717840128</v>
      </c>
      <c r="F22" s="561">
        <v>1375</v>
      </c>
      <c r="G22" s="565">
        <v>15930</v>
      </c>
      <c r="H22" s="569">
        <v>15045</v>
      </c>
      <c r="I22" s="562">
        <v>1.0588235294117647</v>
      </c>
      <c r="J22" s="561">
        <v>885</v>
      </c>
      <c r="K22" s="560">
        <v>0.67922159447583175</v>
      </c>
      <c r="L22" s="559">
        <v>0.6277833167165171</v>
      </c>
      <c r="M22" s="538">
        <v>5.1438277759314643E-2</v>
      </c>
    </row>
    <row r="23" spans="1:13" ht="18" customHeight="1" x14ac:dyDescent="0.15">
      <c r="A23" s="932" t="s">
        <v>181</v>
      </c>
      <c r="B23" s="933"/>
      <c r="C23" s="557">
        <v>40819</v>
      </c>
      <c r="D23" s="556">
        <v>37478</v>
      </c>
      <c r="E23" s="555">
        <v>1.0891456321041677</v>
      </c>
      <c r="F23" s="554">
        <v>3341</v>
      </c>
      <c r="G23" s="557">
        <v>62580</v>
      </c>
      <c r="H23" s="568">
        <v>53123</v>
      </c>
      <c r="I23" s="555">
        <v>1.1780208196073263</v>
      </c>
      <c r="J23" s="554">
        <v>9457</v>
      </c>
      <c r="K23" s="553">
        <v>0.6522690955576862</v>
      </c>
      <c r="L23" s="552">
        <v>0.70549479509816837</v>
      </c>
      <c r="M23" s="567">
        <v>-5.3225699540482174E-2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38" t="e">
        <v>#VALUE!</v>
      </c>
    </row>
    <row r="25" spans="1:13" ht="18" customHeight="1" x14ac:dyDescent="0.15">
      <c r="A25" s="547"/>
      <c r="B25" s="550" t="s">
        <v>177</v>
      </c>
      <c r="C25" s="545">
        <v>12811</v>
      </c>
      <c r="D25" s="548">
        <v>12815</v>
      </c>
      <c r="E25" s="542">
        <v>0.99968786578228641</v>
      </c>
      <c r="F25" s="541">
        <v>-4</v>
      </c>
      <c r="G25" s="545">
        <v>17530</v>
      </c>
      <c r="H25" s="549">
        <v>17065</v>
      </c>
      <c r="I25" s="542">
        <v>1.0272487547612073</v>
      </c>
      <c r="J25" s="541">
        <v>465</v>
      </c>
      <c r="K25" s="540">
        <v>0.73080433542498568</v>
      </c>
      <c r="L25" s="539">
        <v>0.75095224142982708</v>
      </c>
      <c r="M25" s="538">
        <v>-2.0147906004841398E-2</v>
      </c>
    </row>
    <row r="26" spans="1:13" ht="18" customHeight="1" x14ac:dyDescent="0.15">
      <c r="A26" s="547"/>
      <c r="B26" s="550" t="s">
        <v>175</v>
      </c>
      <c r="C26" s="545">
        <v>20501</v>
      </c>
      <c r="D26" s="548">
        <v>18177</v>
      </c>
      <c r="E26" s="542">
        <v>1.1278538812785388</v>
      </c>
      <c r="F26" s="541">
        <v>2324</v>
      </c>
      <c r="G26" s="545">
        <v>34430</v>
      </c>
      <c r="H26" s="548">
        <v>26323</v>
      </c>
      <c r="I26" s="542">
        <v>1.3079816130380275</v>
      </c>
      <c r="J26" s="541">
        <v>8107</v>
      </c>
      <c r="K26" s="540">
        <v>0.59544002323555034</v>
      </c>
      <c r="L26" s="539">
        <v>0.69053679291874026</v>
      </c>
      <c r="M26" s="538">
        <v>-9.5096769683189919E-2</v>
      </c>
    </row>
    <row r="27" spans="1:13" ht="18" customHeight="1" x14ac:dyDescent="0.15">
      <c r="A27" s="537"/>
      <c r="B27" s="566" t="s">
        <v>180</v>
      </c>
      <c r="C27" s="565">
        <v>7507</v>
      </c>
      <c r="D27" s="563">
        <v>6486</v>
      </c>
      <c r="E27" s="562">
        <v>1.1574159728646316</v>
      </c>
      <c r="F27" s="561">
        <v>1021</v>
      </c>
      <c r="G27" s="564">
        <v>10620</v>
      </c>
      <c r="H27" s="563">
        <v>9735</v>
      </c>
      <c r="I27" s="562">
        <v>1.0909090909090908</v>
      </c>
      <c r="J27" s="561">
        <v>885</v>
      </c>
      <c r="K27" s="560">
        <v>0.70687382297551793</v>
      </c>
      <c r="L27" s="559">
        <v>0.66625577812018488</v>
      </c>
      <c r="M27" s="558">
        <v>4.0618044855333046E-2</v>
      </c>
    </row>
    <row r="28" spans="1:13" ht="18" customHeight="1" x14ac:dyDescent="0.15">
      <c r="A28" s="932" t="s">
        <v>179</v>
      </c>
      <c r="B28" s="933"/>
      <c r="C28" s="557">
        <v>43307</v>
      </c>
      <c r="D28" s="556">
        <v>43190</v>
      </c>
      <c r="E28" s="555">
        <v>1.0027089604075017</v>
      </c>
      <c r="F28" s="554">
        <v>117</v>
      </c>
      <c r="G28" s="557">
        <v>81018</v>
      </c>
      <c r="H28" s="556">
        <v>72700</v>
      </c>
      <c r="I28" s="555">
        <v>1.1144154057771665</v>
      </c>
      <c r="J28" s="554">
        <v>8318</v>
      </c>
      <c r="K28" s="553">
        <v>0.53453553531314024</v>
      </c>
      <c r="L28" s="552">
        <v>0.59408528198074273</v>
      </c>
      <c r="M28" s="551">
        <v>-5.9549746667602488E-2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38" t="e">
        <v>#VALUE!</v>
      </c>
    </row>
    <row r="30" spans="1:13" ht="18" customHeight="1" x14ac:dyDescent="0.15">
      <c r="A30" s="547"/>
      <c r="B30" s="546" t="s">
        <v>177</v>
      </c>
      <c r="C30" s="545">
        <v>5884</v>
      </c>
      <c r="D30" s="543">
        <v>7686</v>
      </c>
      <c r="E30" s="542">
        <v>0.76554774915430657</v>
      </c>
      <c r="F30" s="541">
        <v>-1802</v>
      </c>
      <c r="G30" s="545">
        <v>8700</v>
      </c>
      <c r="H30" s="549">
        <v>9295</v>
      </c>
      <c r="I30" s="542">
        <v>0.93598708983324364</v>
      </c>
      <c r="J30" s="541">
        <v>-595</v>
      </c>
      <c r="K30" s="540">
        <v>0.67632183908045973</v>
      </c>
      <c r="L30" s="539">
        <v>0.82689618074233462</v>
      </c>
      <c r="M30" s="538">
        <v>-0.15057434166187489</v>
      </c>
    </row>
    <row r="31" spans="1:13" ht="18" customHeight="1" x14ac:dyDescent="0.15">
      <c r="A31" s="547"/>
      <c r="B31" s="546" t="s">
        <v>176</v>
      </c>
      <c r="C31" s="545">
        <v>1615</v>
      </c>
      <c r="D31" s="548">
        <v>1389</v>
      </c>
      <c r="E31" s="542">
        <v>1.1627069834413246</v>
      </c>
      <c r="F31" s="541">
        <v>226</v>
      </c>
      <c r="G31" s="545">
        <v>2631</v>
      </c>
      <c r="H31" s="549">
        <v>2345</v>
      </c>
      <c r="I31" s="542">
        <v>1.1219616204690832</v>
      </c>
      <c r="J31" s="541">
        <v>286</v>
      </c>
      <c r="K31" s="540">
        <v>0.61383504370961617</v>
      </c>
      <c r="L31" s="539">
        <v>0.59232409381663109</v>
      </c>
      <c r="M31" s="538">
        <v>2.1510949892985076E-2</v>
      </c>
    </row>
    <row r="32" spans="1:13" ht="18" customHeight="1" x14ac:dyDescent="0.15">
      <c r="A32" s="547"/>
      <c r="B32" s="546" t="s">
        <v>175</v>
      </c>
      <c r="C32" s="545">
        <v>33741</v>
      </c>
      <c r="D32" s="548">
        <v>31011</v>
      </c>
      <c r="E32" s="542">
        <v>1.0880332785140756</v>
      </c>
      <c r="F32" s="541">
        <v>2730</v>
      </c>
      <c r="G32" s="545">
        <v>66217</v>
      </c>
      <c r="H32" s="549">
        <v>55780</v>
      </c>
      <c r="I32" s="542">
        <v>1.187110075295805</v>
      </c>
      <c r="J32" s="541">
        <v>10437</v>
      </c>
      <c r="K32" s="540">
        <v>0.50955192775269187</v>
      </c>
      <c r="L32" s="539">
        <v>0.55595195410541409</v>
      </c>
      <c r="M32" s="538">
        <v>-4.6400026352722223E-2</v>
      </c>
    </row>
    <row r="33" spans="1:13" ht="18" customHeight="1" x14ac:dyDescent="0.15">
      <c r="A33" s="547"/>
      <c r="B33" s="546" t="s">
        <v>174</v>
      </c>
      <c r="C33" s="545">
        <v>1977</v>
      </c>
      <c r="D33" s="548">
        <v>3028</v>
      </c>
      <c r="E33" s="542">
        <v>0.65290620871862615</v>
      </c>
      <c r="F33" s="541">
        <v>-1051</v>
      </c>
      <c r="G33" s="545">
        <v>3335</v>
      </c>
      <c r="H33" s="548">
        <v>5109</v>
      </c>
      <c r="I33" s="542">
        <v>0.65276962223527113</v>
      </c>
      <c r="J33" s="541">
        <v>-1774</v>
      </c>
      <c r="K33" s="540">
        <v>0.59280359820089956</v>
      </c>
      <c r="L33" s="539">
        <v>0.59267958504599727</v>
      </c>
      <c r="M33" s="538">
        <v>1.2401315490229159E-4</v>
      </c>
    </row>
    <row r="34" spans="1:13" ht="18" customHeight="1" x14ac:dyDescent="0.15">
      <c r="A34" s="547"/>
      <c r="B34" s="546" t="s">
        <v>173</v>
      </c>
      <c r="C34" s="545">
        <v>0</v>
      </c>
      <c r="D34" s="543">
        <v>0</v>
      </c>
      <c r="E34" s="542" t="e">
        <v>#DIV/0!</v>
      </c>
      <c r="F34" s="541">
        <v>0</v>
      </c>
      <c r="G34" s="544">
        <v>0</v>
      </c>
      <c r="H34" s="543">
        <v>0</v>
      </c>
      <c r="I34" s="542" t="e">
        <v>#DIV/0!</v>
      </c>
      <c r="J34" s="541">
        <v>0</v>
      </c>
      <c r="K34" s="540" t="s">
        <v>171</v>
      </c>
      <c r="L34" s="539" t="s">
        <v>171</v>
      </c>
      <c r="M34" s="538" t="e">
        <v>#VALUE!</v>
      </c>
    </row>
    <row r="35" spans="1:13" ht="18" customHeight="1" thickBot="1" x14ac:dyDescent="0.2">
      <c r="A35" s="537"/>
      <c r="B35" s="536" t="s">
        <v>172</v>
      </c>
      <c r="C35" s="535">
        <v>90</v>
      </c>
      <c r="D35" s="533">
        <v>76</v>
      </c>
      <c r="E35" s="532">
        <v>1.1842105263157894</v>
      </c>
      <c r="F35" s="531">
        <v>14</v>
      </c>
      <c r="G35" s="534">
        <v>135</v>
      </c>
      <c r="H35" s="533">
        <v>171</v>
      </c>
      <c r="I35" s="532">
        <v>0.78947368421052633</v>
      </c>
      <c r="J35" s="531">
        <v>-36</v>
      </c>
      <c r="K35" s="530">
        <v>0.66666666666666663</v>
      </c>
      <c r="L35" s="529">
        <v>0.44444444444444442</v>
      </c>
      <c r="M35" s="528">
        <v>0.22222222222222221</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F65" s="231">
        <v>0</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A18:B18"/>
    <mergeCell ref="A23:B23"/>
    <mergeCell ref="A28:B28"/>
    <mergeCell ref="J5:J6"/>
    <mergeCell ref="A6:B6"/>
    <mergeCell ref="A7:B7"/>
    <mergeCell ref="A12:B12"/>
    <mergeCell ref="I5:I6"/>
    <mergeCell ref="A5:B5"/>
    <mergeCell ref="F5:F6"/>
    <mergeCell ref="H3:H4"/>
    <mergeCell ref="C5:C6"/>
    <mergeCell ref="D5:D6"/>
    <mergeCell ref="E5:E6"/>
    <mergeCell ref="C2:F2"/>
    <mergeCell ref="C3:C4"/>
    <mergeCell ref="D3:D4"/>
    <mergeCell ref="E3:F3"/>
    <mergeCell ref="L5:L6"/>
    <mergeCell ref="I3:J3"/>
    <mergeCell ref="G3:G4"/>
    <mergeCell ref="K2:M2"/>
    <mergeCell ref="M3:M4"/>
    <mergeCell ref="M5:M6"/>
    <mergeCell ref="G2:J2"/>
    <mergeCell ref="G5:G6"/>
    <mergeCell ref="H5:H6"/>
    <mergeCell ref="K3:K4"/>
    <mergeCell ref="L3:L4"/>
    <mergeCell ref="K5:K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71"/>
  <sheetViews>
    <sheetView showGridLines="0" view="pageBreakPreview" zoomScale="90" zoomScaleNormal="90" zoomScaleSheetLayoutView="90" workbookViewId="0">
      <pane xSplit="2" ySplit="4" topLeftCell="C5" activePane="bottomRight" state="frozen"/>
      <selection activeCell="E1" sqref="E1"/>
      <selection pane="topRight" activeCell="E1" sqref="E1"/>
      <selection pane="bottomLeft" activeCell="E1" sqref="E1"/>
      <selection pane="bottomRight" sqref="A1:XFD1048576"/>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3" width="10.625" style="231" customWidth="1"/>
    <col min="14" max="16384" width="9" style="231"/>
  </cols>
  <sheetData>
    <row r="1" spans="1:13" ht="19.5" thickBot="1" x14ac:dyDescent="0.2">
      <c r="A1" s="835" t="str">
        <f>'h25'!A1</f>
        <v>平成25年度</v>
      </c>
      <c r="B1" s="835"/>
      <c r="C1" s="6"/>
      <c r="D1" s="6"/>
      <c r="E1" s="6"/>
      <c r="F1" s="15" t="str">
        <f ca="1">RIGHT(CELL("filename",$A$1),LEN(CELL("filename",$A$1))-FIND("]",CELL("filename",$A$1)))</f>
        <v>６月上旬</v>
      </c>
      <c r="G1" s="14" t="s">
        <v>69</v>
      </c>
      <c r="H1" s="10"/>
      <c r="I1" s="10"/>
      <c r="J1" s="10"/>
      <c r="K1" s="10"/>
      <c r="L1" s="10"/>
      <c r="M1" s="10"/>
    </row>
    <row r="2" spans="1:13" ht="18" customHeight="1" x14ac:dyDescent="0.15">
      <c r="A2" s="607"/>
      <c r="B2" s="606"/>
      <c r="C2" s="918" t="s">
        <v>196</v>
      </c>
      <c r="D2" s="919"/>
      <c r="E2" s="920"/>
      <c r="F2" s="921"/>
      <c r="G2" s="918" t="s">
        <v>195</v>
      </c>
      <c r="H2" s="919"/>
      <c r="I2" s="920"/>
      <c r="J2" s="921"/>
      <c r="K2" s="907" t="s">
        <v>247</v>
      </c>
      <c r="L2" s="908"/>
      <c r="M2" s="909"/>
    </row>
    <row r="3" spans="1:13" ht="18.75" customHeight="1" x14ac:dyDescent="0.15">
      <c r="A3" s="546"/>
      <c r="B3" s="605"/>
      <c r="C3" s="922" t="s">
        <v>251</v>
      </c>
      <c r="D3" s="923" t="s">
        <v>250</v>
      </c>
      <c r="E3" s="903" t="s">
        <v>192</v>
      </c>
      <c r="F3" s="904"/>
      <c r="G3" s="905" t="s">
        <v>249</v>
      </c>
      <c r="H3" s="940" t="s">
        <v>248</v>
      </c>
      <c r="I3" s="903" t="s">
        <v>192</v>
      </c>
      <c r="J3" s="904"/>
      <c r="K3" s="905" t="s">
        <v>249</v>
      </c>
      <c r="L3" s="929" t="s">
        <v>248</v>
      </c>
      <c r="M3" s="910" t="s">
        <v>242</v>
      </c>
    </row>
    <row r="4" spans="1:13" ht="18" customHeight="1" x14ac:dyDescent="0.15">
      <c r="A4" s="536"/>
      <c r="B4" s="604"/>
      <c r="C4" s="906"/>
      <c r="D4" s="924"/>
      <c r="E4" s="572" t="s">
        <v>191</v>
      </c>
      <c r="F4" s="571" t="s">
        <v>190</v>
      </c>
      <c r="G4" s="906"/>
      <c r="H4" s="941"/>
      <c r="I4" s="572" t="s">
        <v>191</v>
      </c>
      <c r="J4" s="571" t="s">
        <v>190</v>
      </c>
      <c r="K4" s="906"/>
      <c r="L4" s="924"/>
      <c r="M4" s="911"/>
    </row>
    <row r="5" spans="1:13" ht="13.5" customHeight="1" x14ac:dyDescent="0.15">
      <c r="A5" s="938" t="s">
        <v>189</v>
      </c>
      <c r="B5" s="939"/>
      <c r="C5" s="912">
        <v>115239</v>
      </c>
      <c r="D5" s="914">
        <v>119243</v>
      </c>
      <c r="E5" s="916">
        <v>0.96642150901939738</v>
      </c>
      <c r="F5" s="934">
        <v>-4004</v>
      </c>
      <c r="G5" s="912">
        <v>203751</v>
      </c>
      <c r="H5" s="927">
        <v>195912</v>
      </c>
      <c r="I5" s="916">
        <v>1.0400128629180447</v>
      </c>
      <c r="J5" s="934">
        <v>7839</v>
      </c>
      <c r="K5" s="930">
        <v>0.56558740815996</v>
      </c>
      <c r="L5" s="901">
        <v>0.60865592715096573</v>
      </c>
      <c r="M5" s="942">
        <v>-4.3068518991005722E-2</v>
      </c>
    </row>
    <row r="6" spans="1:13" ht="13.5" customHeight="1" x14ac:dyDescent="0.15">
      <c r="A6" s="936" t="s">
        <v>188</v>
      </c>
      <c r="B6" s="937"/>
      <c r="C6" s="913"/>
      <c r="D6" s="915"/>
      <c r="E6" s="917"/>
      <c r="F6" s="935"/>
      <c r="G6" s="913"/>
      <c r="H6" s="928"/>
      <c r="I6" s="917"/>
      <c r="J6" s="935"/>
      <c r="K6" s="931"/>
      <c r="L6" s="902"/>
      <c r="M6" s="943"/>
    </row>
    <row r="7" spans="1:13" ht="18" customHeight="1" x14ac:dyDescent="0.15">
      <c r="A7" s="932" t="s">
        <v>187</v>
      </c>
      <c r="B7" s="933"/>
      <c r="C7" s="557">
        <v>52479</v>
      </c>
      <c r="D7" s="556">
        <v>57840</v>
      </c>
      <c r="E7" s="555">
        <v>0.90731327800829875</v>
      </c>
      <c r="F7" s="554">
        <v>-5361</v>
      </c>
      <c r="G7" s="557">
        <v>103511</v>
      </c>
      <c r="H7" s="568">
        <v>97067</v>
      </c>
      <c r="I7" s="555">
        <v>1.066387134659565</v>
      </c>
      <c r="J7" s="554">
        <v>6444</v>
      </c>
      <c r="K7" s="553">
        <v>0.50698959530871113</v>
      </c>
      <c r="L7" s="552">
        <v>0.59587707459795813</v>
      </c>
      <c r="M7" s="598">
        <v>-8.8887479289247007E-2</v>
      </c>
    </row>
    <row r="8" spans="1:13" ht="18" customHeight="1" x14ac:dyDescent="0.15">
      <c r="A8" s="547" t="s">
        <v>186</v>
      </c>
      <c r="B8" s="550" t="s">
        <v>178</v>
      </c>
      <c r="C8" s="545">
        <v>24856</v>
      </c>
      <c r="D8" s="548">
        <v>28172</v>
      </c>
      <c r="E8" s="542">
        <v>0.88229447678546069</v>
      </c>
      <c r="F8" s="541">
        <v>-3316</v>
      </c>
      <c r="G8" s="545">
        <v>55428</v>
      </c>
      <c r="H8" s="549">
        <v>49916</v>
      </c>
      <c r="I8" s="542">
        <v>1.1104255148649731</v>
      </c>
      <c r="J8" s="541">
        <v>5512</v>
      </c>
      <c r="K8" s="540">
        <v>0.44843761275889443</v>
      </c>
      <c r="L8" s="539">
        <v>0.56438817212917702</v>
      </c>
      <c r="M8" s="597">
        <v>-0.11595055937028259</v>
      </c>
    </row>
    <row r="9" spans="1:13" ht="18" customHeight="1" x14ac:dyDescent="0.15">
      <c r="A9" s="547"/>
      <c r="B9" s="550" t="s">
        <v>177</v>
      </c>
      <c r="C9" s="545">
        <v>3214</v>
      </c>
      <c r="D9" s="548">
        <v>3255</v>
      </c>
      <c r="E9" s="542">
        <v>0.98740399385560673</v>
      </c>
      <c r="F9" s="541">
        <v>-41</v>
      </c>
      <c r="G9" s="545">
        <v>4395</v>
      </c>
      <c r="H9" s="549">
        <v>4450</v>
      </c>
      <c r="I9" s="542">
        <v>0.98764044943820228</v>
      </c>
      <c r="J9" s="541">
        <v>-55</v>
      </c>
      <c r="K9" s="540">
        <v>0.73128555176336751</v>
      </c>
      <c r="L9" s="539">
        <v>0.73146067415730343</v>
      </c>
      <c r="M9" s="597">
        <v>-1.7512239393591145E-4</v>
      </c>
    </row>
    <row r="10" spans="1:13" ht="18" customHeight="1" x14ac:dyDescent="0.15">
      <c r="A10" s="547"/>
      <c r="B10" s="550" t="s">
        <v>175</v>
      </c>
      <c r="C10" s="545">
        <v>24409</v>
      </c>
      <c r="D10" s="548">
        <v>26413</v>
      </c>
      <c r="E10" s="542">
        <v>0.92412827016999199</v>
      </c>
      <c r="F10" s="541">
        <v>-2004</v>
      </c>
      <c r="G10" s="545">
        <v>43688</v>
      </c>
      <c r="H10" s="549">
        <v>42701</v>
      </c>
      <c r="I10" s="542">
        <v>1.023114212781902</v>
      </c>
      <c r="J10" s="541">
        <v>987</v>
      </c>
      <c r="K10" s="540">
        <v>0.55871177440029296</v>
      </c>
      <c r="L10" s="539">
        <v>0.61855694246036397</v>
      </c>
      <c r="M10" s="597">
        <v>-5.9845168060071008E-2</v>
      </c>
    </row>
    <row r="11" spans="1:13" s="235" customFormat="1" ht="18" customHeight="1" x14ac:dyDescent="0.15">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row>
    <row r="12" spans="1:13" ht="18" customHeight="1" x14ac:dyDescent="0.15">
      <c r="A12" s="932" t="s">
        <v>185</v>
      </c>
      <c r="B12" s="933"/>
      <c r="C12" s="557">
        <v>26161</v>
      </c>
      <c r="D12" s="556">
        <v>26103</v>
      </c>
      <c r="E12" s="555">
        <v>1.0022219668237367</v>
      </c>
      <c r="F12" s="554">
        <v>58</v>
      </c>
      <c r="G12" s="557">
        <v>33661</v>
      </c>
      <c r="H12" s="556">
        <v>38310</v>
      </c>
      <c r="I12" s="555">
        <v>0.87864787261811539</v>
      </c>
      <c r="J12" s="554">
        <v>-4649</v>
      </c>
      <c r="K12" s="553">
        <v>0.77719022013606254</v>
      </c>
      <c r="L12" s="552">
        <v>0.68136256851996868</v>
      </c>
      <c r="M12" s="601">
        <v>9.5827651616093856E-2</v>
      </c>
    </row>
    <row r="13" spans="1:13" ht="18" customHeight="1" x14ac:dyDescent="0.15">
      <c r="A13" s="547" t="s">
        <v>184</v>
      </c>
      <c r="B13" s="550" t="s">
        <v>178</v>
      </c>
      <c r="C13" s="545">
        <v>4378</v>
      </c>
      <c r="D13" s="548">
        <v>9107</v>
      </c>
      <c r="E13" s="542">
        <v>0.4807291094762271</v>
      </c>
      <c r="F13" s="541">
        <v>-4729</v>
      </c>
      <c r="G13" s="545">
        <v>5000</v>
      </c>
      <c r="H13" s="548">
        <v>11012</v>
      </c>
      <c r="I13" s="542">
        <v>0.45405012713403559</v>
      </c>
      <c r="J13" s="541">
        <v>-6012</v>
      </c>
      <c r="K13" s="540">
        <v>0.87560000000000004</v>
      </c>
      <c r="L13" s="539">
        <v>0.82700690156193246</v>
      </c>
      <c r="M13" s="597">
        <v>4.8593098438067583E-2</v>
      </c>
    </row>
    <row r="14" spans="1:13" ht="18" customHeight="1" x14ac:dyDescent="0.15">
      <c r="A14" s="547"/>
      <c r="B14" s="550" t="s">
        <v>177</v>
      </c>
      <c r="C14" s="545">
        <v>5641</v>
      </c>
      <c r="D14" s="548">
        <v>1047</v>
      </c>
      <c r="E14" s="542">
        <v>5.3877745940783193</v>
      </c>
      <c r="F14" s="541">
        <v>4594</v>
      </c>
      <c r="G14" s="545">
        <v>7300</v>
      </c>
      <c r="H14" s="548">
        <v>1490</v>
      </c>
      <c r="I14" s="542">
        <v>4.8993288590604029</v>
      </c>
      <c r="J14" s="541">
        <v>5810</v>
      </c>
      <c r="K14" s="540">
        <v>0.77273972602739727</v>
      </c>
      <c r="L14" s="539">
        <v>0.70268456375838928</v>
      </c>
      <c r="M14" s="597">
        <v>7.0055162269007987E-2</v>
      </c>
    </row>
    <row r="15" spans="1:13" ht="18" customHeight="1" x14ac:dyDescent="0.15">
      <c r="A15" s="547"/>
      <c r="B15" s="550" t="s">
        <v>175</v>
      </c>
      <c r="C15" s="545">
        <v>15683</v>
      </c>
      <c r="D15" s="548">
        <v>15949</v>
      </c>
      <c r="E15" s="542">
        <v>0.98332183835977183</v>
      </c>
      <c r="F15" s="541">
        <v>-266</v>
      </c>
      <c r="G15" s="545">
        <v>20451</v>
      </c>
      <c r="H15" s="548">
        <v>25808</v>
      </c>
      <c r="I15" s="542">
        <v>0.79242870427774337</v>
      </c>
      <c r="J15" s="541">
        <v>-5357</v>
      </c>
      <c r="K15" s="540">
        <v>0.76685736638795166</v>
      </c>
      <c r="L15" s="539">
        <v>0.617986670799752</v>
      </c>
      <c r="M15" s="597">
        <v>0.14887069558819965</v>
      </c>
    </row>
    <row r="16" spans="1:13" ht="18" customHeight="1" x14ac:dyDescent="0.15">
      <c r="A16" s="547"/>
      <c r="B16" s="550" t="s">
        <v>174</v>
      </c>
      <c r="C16" s="545">
        <v>459</v>
      </c>
      <c r="D16" s="548">
        <v>0</v>
      </c>
      <c r="E16" s="542" t="e">
        <v>#DIV/0!</v>
      </c>
      <c r="F16" s="541">
        <v>459</v>
      </c>
      <c r="G16" s="545">
        <v>910</v>
      </c>
      <c r="H16" s="548">
        <v>0</v>
      </c>
      <c r="I16" s="542" t="e">
        <v>#DIV/0!</v>
      </c>
      <c r="J16" s="541">
        <v>910</v>
      </c>
      <c r="K16" s="540">
        <v>0.50439560439560438</v>
      </c>
      <c r="L16" s="539" t="s">
        <v>171</v>
      </c>
      <c r="M16" s="597" t="e">
        <v>#VALUE!</v>
      </c>
    </row>
    <row r="17" spans="1:13" s="235" customFormat="1" ht="18" customHeight="1" x14ac:dyDescent="0.15">
      <c r="A17" s="587"/>
      <c r="B17" s="600" t="s">
        <v>180</v>
      </c>
      <c r="C17" s="585" t="s">
        <v>171</v>
      </c>
      <c r="D17" s="584" t="s">
        <v>171</v>
      </c>
      <c r="E17" s="583" t="s">
        <v>171</v>
      </c>
      <c r="F17" s="582" t="s">
        <v>171</v>
      </c>
      <c r="G17" s="585" t="s">
        <v>171</v>
      </c>
      <c r="H17" s="584" t="s">
        <v>171</v>
      </c>
      <c r="I17" s="583" t="s">
        <v>171</v>
      </c>
      <c r="J17" s="582" t="s">
        <v>171</v>
      </c>
      <c r="K17" s="590" t="s">
        <v>171</v>
      </c>
      <c r="L17" s="589" t="s">
        <v>171</v>
      </c>
      <c r="M17" s="599" t="s">
        <v>171</v>
      </c>
    </row>
    <row r="18" spans="1:13" ht="18" customHeight="1" x14ac:dyDescent="0.15">
      <c r="A18" s="932" t="s">
        <v>183</v>
      </c>
      <c r="B18" s="933"/>
      <c r="C18" s="557">
        <v>14256</v>
      </c>
      <c r="D18" s="556">
        <v>12907</v>
      </c>
      <c r="E18" s="555">
        <v>1.1045169287983265</v>
      </c>
      <c r="F18" s="554">
        <v>1349</v>
      </c>
      <c r="G18" s="557">
        <v>22671</v>
      </c>
      <c r="H18" s="568">
        <v>21928</v>
      </c>
      <c r="I18" s="555">
        <v>1.0338836191171106</v>
      </c>
      <c r="J18" s="554">
        <v>743</v>
      </c>
      <c r="K18" s="553">
        <v>0.62882096069868998</v>
      </c>
      <c r="L18" s="552">
        <v>0.588608172199927</v>
      </c>
      <c r="M18" s="598">
        <v>4.0212788498762975E-2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97" t="e">
        <v>#VALUE!</v>
      </c>
    </row>
    <row r="20" spans="1:13" ht="18" customHeight="1" x14ac:dyDescent="0.15">
      <c r="A20" s="547"/>
      <c r="B20" s="550" t="s">
        <v>177</v>
      </c>
      <c r="C20" s="545">
        <v>5360</v>
      </c>
      <c r="D20" s="548">
        <v>5208</v>
      </c>
      <c r="E20" s="542">
        <v>1.0291858678955452</v>
      </c>
      <c r="F20" s="541">
        <v>152</v>
      </c>
      <c r="G20" s="545">
        <v>8610</v>
      </c>
      <c r="H20" s="549">
        <v>8705</v>
      </c>
      <c r="I20" s="542">
        <v>0.98908673176335438</v>
      </c>
      <c r="J20" s="541">
        <v>-95</v>
      </c>
      <c r="K20" s="540">
        <v>0.62253193960511033</v>
      </c>
      <c r="L20" s="539">
        <v>0.59827685238368755</v>
      </c>
      <c r="M20" s="597">
        <v>2.4255087221422778E-2</v>
      </c>
    </row>
    <row r="21" spans="1:13" ht="18" customHeight="1" x14ac:dyDescent="0.15">
      <c r="A21" s="547"/>
      <c r="B21" s="550" t="s">
        <v>175</v>
      </c>
      <c r="C21" s="545">
        <v>8896</v>
      </c>
      <c r="D21" s="548">
        <v>7699</v>
      </c>
      <c r="E21" s="542">
        <v>1.1554747369788285</v>
      </c>
      <c r="F21" s="541">
        <v>1197</v>
      </c>
      <c r="G21" s="545">
        <v>14061</v>
      </c>
      <c r="H21" s="549">
        <v>13223</v>
      </c>
      <c r="I21" s="542">
        <v>1.0633744233532481</v>
      </c>
      <c r="J21" s="541">
        <v>838</v>
      </c>
      <c r="K21" s="540">
        <v>0.63267192945025252</v>
      </c>
      <c r="L21" s="539">
        <v>0.58224306133252668</v>
      </c>
      <c r="M21" s="597">
        <v>5.0428868117725845E-2</v>
      </c>
    </row>
    <row r="22" spans="1:13" s="235" customFormat="1" ht="18" customHeight="1" x14ac:dyDescent="0.15">
      <c r="A22" s="587"/>
      <c r="B22" s="600" t="s">
        <v>180</v>
      </c>
      <c r="C22" s="585" t="s">
        <v>171</v>
      </c>
      <c r="D22" s="584" t="s">
        <v>171</v>
      </c>
      <c r="E22" s="583" t="s">
        <v>171</v>
      </c>
      <c r="F22" s="582" t="s">
        <v>171</v>
      </c>
      <c r="G22" s="585" t="s">
        <v>171</v>
      </c>
      <c r="H22" s="584" t="s">
        <v>171</v>
      </c>
      <c r="I22" s="583" t="s">
        <v>171</v>
      </c>
      <c r="J22" s="582" t="s">
        <v>171</v>
      </c>
      <c r="K22" s="590" t="s">
        <v>171</v>
      </c>
      <c r="L22" s="589" t="s">
        <v>171</v>
      </c>
      <c r="M22" s="599" t="s">
        <v>171</v>
      </c>
    </row>
    <row r="23" spans="1:13" ht="18" customHeight="1" x14ac:dyDescent="0.15">
      <c r="A23" s="932" t="s">
        <v>181</v>
      </c>
      <c r="B23" s="933"/>
      <c r="C23" s="557">
        <v>9762</v>
      </c>
      <c r="D23" s="556">
        <v>9881</v>
      </c>
      <c r="E23" s="555">
        <v>0.98795668454609853</v>
      </c>
      <c r="F23" s="554">
        <v>-119</v>
      </c>
      <c r="G23" s="557">
        <v>17143</v>
      </c>
      <c r="H23" s="568">
        <v>14420</v>
      </c>
      <c r="I23" s="555">
        <v>1.1888349514563106</v>
      </c>
      <c r="J23" s="554">
        <v>2723</v>
      </c>
      <c r="K23" s="553">
        <v>0.56944525462287809</v>
      </c>
      <c r="L23" s="552">
        <v>0.68522884882108182</v>
      </c>
      <c r="M23" s="601">
        <v>-0.11578359419820372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97" t="e">
        <v>#VALUE!</v>
      </c>
    </row>
    <row r="25" spans="1:13" ht="18" customHeight="1" x14ac:dyDescent="0.15">
      <c r="A25" s="547"/>
      <c r="B25" s="550" t="s">
        <v>177</v>
      </c>
      <c r="C25" s="545">
        <v>3972</v>
      </c>
      <c r="D25" s="548">
        <v>4409</v>
      </c>
      <c r="E25" s="542">
        <v>0.90088455432070769</v>
      </c>
      <c r="F25" s="541">
        <v>-437</v>
      </c>
      <c r="G25" s="545">
        <v>5850</v>
      </c>
      <c r="H25" s="549">
        <v>5830</v>
      </c>
      <c r="I25" s="542">
        <v>1.0034305317324186</v>
      </c>
      <c r="J25" s="541">
        <v>20</v>
      </c>
      <c r="K25" s="540">
        <v>0.67897435897435898</v>
      </c>
      <c r="L25" s="539">
        <v>0.75626072041166381</v>
      </c>
      <c r="M25" s="597">
        <v>-7.7286361437304829E-2</v>
      </c>
    </row>
    <row r="26" spans="1:13" ht="18" customHeight="1" x14ac:dyDescent="0.15">
      <c r="A26" s="547"/>
      <c r="B26" s="550" t="s">
        <v>175</v>
      </c>
      <c r="C26" s="545">
        <v>5790</v>
      </c>
      <c r="D26" s="548">
        <v>5472</v>
      </c>
      <c r="E26" s="542">
        <v>1.0581140350877194</v>
      </c>
      <c r="F26" s="541">
        <v>318</v>
      </c>
      <c r="G26" s="545">
        <v>11293</v>
      </c>
      <c r="H26" s="548">
        <v>8590</v>
      </c>
      <c r="I26" s="542">
        <v>1.3146682188591385</v>
      </c>
      <c r="J26" s="541">
        <v>2703</v>
      </c>
      <c r="K26" s="540">
        <v>0.51270698662888514</v>
      </c>
      <c r="L26" s="539">
        <v>0.63701979045401624</v>
      </c>
      <c r="M26" s="597">
        <v>-0.1243128038251311</v>
      </c>
    </row>
    <row r="27" spans="1:13" s="235" customFormat="1" ht="18" customHeight="1" x14ac:dyDescent="0.15">
      <c r="A27" s="587"/>
      <c r="B27" s="600" t="s">
        <v>180</v>
      </c>
      <c r="C27" s="585" t="s">
        <v>171</v>
      </c>
      <c r="D27" s="584" t="s">
        <v>171</v>
      </c>
      <c r="E27" s="583" t="s">
        <v>171</v>
      </c>
      <c r="F27" s="582" t="s">
        <v>171</v>
      </c>
      <c r="G27" s="585" t="s">
        <v>171</v>
      </c>
      <c r="H27" s="584" t="s">
        <v>171</v>
      </c>
      <c r="I27" s="583" t="s">
        <v>171</v>
      </c>
      <c r="J27" s="582" t="s">
        <v>171</v>
      </c>
      <c r="K27" s="590" t="s">
        <v>171</v>
      </c>
      <c r="L27" s="589" t="s">
        <v>171</v>
      </c>
      <c r="M27" s="599" t="s">
        <v>171</v>
      </c>
    </row>
    <row r="28" spans="1:13" ht="18" customHeight="1" x14ac:dyDescent="0.15">
      <c r="A28" s="932" t="s">
        <v>179</v>
      </c>
      <c r="B28" s="933"/>
      <c r="C28" s="557">
        <v>12581</v>
      </c>
      <c r="D28" s="556">
        <v>12512</v>
      </c>
      <c r="E28" s="555">
        <v>1.005514705882353</v>
      </c>
      <c r="F28" s="554">
        <v>69</v>
      </c>
      <c r="G28" s="557">
        <v>26765</v>
      </c>
      <c r="H28" s="556">
        <v>24187</v>
      </c>
      <c r="I28" s="555">
        <v>1.1065861826601067</v>
      </c>
      <c r="J28" s="554">
        <v>2578</v>
      </c>
      <c r="K28" s="553">
        <v>0.47005417522884363</v>
      </c>
      <c r="L28" s="552">
        <v>0.51730268325960227</v>
      </c>
      <c r="M28" s="598">
        <v>-4.724850803075864E-2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97" t="e">
        <v>#VALUE!</v>
      </c>
    </row>
    <row r="30" spans="1:13" ht="18" customHeight="1" x14ac:dyDescent="0.15">
      <c r="A30" s="547"/>
      <c r="B30" s="546" t="s">
        <v>177</v>
      </c>
      <c r="C30" s="545">
        <v>1760</v>
      </c>
      <c r="D30" s="543">
        <v>2214</v>
      </c>
      <c r="E30" s="542">
        <v>0.79494128274616083</v>
      </c>
      <c r="F30" s="541">
        <v>-454</v>
      </c>
      <c r="G30" s="545">
        <v>2900</v>
      </c>
      <c r="H30" s="549">
        <v>3050</v>
      </c>
      <c r="I30" s="542">
        <v>0.95081967213114749</v>
      </c>
      <c r="J30" s="541">
        <v>-150</v>
      </c>
      <c r="K30" s="540">
        <v>0.60689655172413792</v>
      </c>
      <c r="L30" s="539">
        <v>0.72590163934426233</v>
      </c>
      <c r="M30" s="597">
        <v>-0.11900508762012441</v>
      </c>
    </row>
    <row r="31" spans="1:13" ht="18" customHeight="1" x14ac:dyDescent="0.15">
      <c r="A31" s="547"/>
      <c r="B31" s="546" t="s">
        <v>176</v>
      </c>
      <c r="C31" s="545">
        <v>437</v>
      </c>
      <c r="D31" s="548">
        <v>391</v>
      </c>
      <c r="E31" s="542">
        <v>1.1176470588235294</v>
      </c>
      <c r="F31" s="541">
        <v>46</v>
      </c>
      <c r="G31" s="545">
        <v>851</v>
      </c>
      <c r="H31" s="549">
        <v>741</v>
      </c>
      <c r="I31" s="542">
        <v>1.1484480431848854</v>
      </c>
      <c r="J31" s="541">
        <v>110</v>
      </c>
      <c r="K31" s="540">
        <v>0.51351351351351349</v>
      </c>
      <c r="L31" s="539">
        <v>0.52766531713900133</v>
      </c>
      <c r="M31" s="597">
        <v>-1.4151803625487847E-2</v>
      </c>
    </row>
    <row r="32" spans="1:13" ht="18" customHeight="1" x14ac:dyDescent="0.15">
      <c r="A32" s="547"/>
      <c r="B32" s="546" t="s">
        <v>175</v>
      </c>
      <c r="C32" s="545">
        <v>9800</v>
      </c>
      <c r="D32" s="548">
        <v>9013</v>
      </c>
      <c r="E32" s="542">
        <v>1.0873183179851327</v>
      </c>
      <c r="F32" s="541">
        <v>787</v>
      </c>
      <c r="G32" s="545">
        <v>21919</v>
      </c>
      <c r="H32" s="548">
        <v>18646</v>
      </c>
      <c r="I32" s="542">
        <v>1.1755336265150702</v>
      </c>
      <c r="J32" s="541">
        <v>3273</v>
      </c>
      <c r="K32" s="540">
        <v>0.44710068890004107</v>
      </c>
      <c r="L32" s="539">
        <v>0.48337445028424325</v>
      </c>
      <c r="M32" s="597">
        <v>-3.6273761384202186E-2</v>
      </c>
    </row>
    <row r="33" spans="1:13" ht="18" customHeight="1" x14ac:dyDescent="0.15">
      <c r="A33" s="547"/>
      <c r="B33" s="546" t="s">
        <v>174</v>
      </c>
      <c r="C33" s="545">
        <v>584</v>
      </c>
      <c r="D33" s="548">
        <v>894</v>
      </c>
      <c r="E33" s="542">
        <v>0.65324384787472034</v>
      </c>
      <c r="F33" s="541">
        <v>-310</v>
      </c>
      <c r="G33" s="545">
        <v>1095</v>
      </c>
      <c r="H33" s="549">
        <v>1750</v>
      </c>
      <c r="I33" s="542">
        <v>0.62571428571428567</v>
      </c>
      <c r="J33" s="541">
        <v>-655</v>
      </c>
      <c r="K33" s="540">
        <v>0.53333333333333333</v>
      </c>
      <c r="L33" s="539">
        <v>0.5108571428571429</v>
      </c>
      <c r="M33" s="597">
        <v>2.2476190476190427E-2</v>
      </c>
    </row>
    <row r="34" spans="1:13" s="235" customFormat="1" ht="18" customHeight="1" x14ac:dyDescent="0.15">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row>
    <row r="35" spans="1:13" s="235" customFormat="1" ht="18" customHeight="1" thickBot="1" x14ac:dyDescent="0.2">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G5:G6"/>
    <mergeCell ref="H5:H6"/>
    <mergeCell ref="G3:G4"/>
    <mergeCell ref="H3:H4"/>
    <mergeCell ref="C2:F2"/>
    <mergeCell ref="G2:J2"/>
    <mergeCell ref="C3:C4"/>
    <mergeCell ref="D3:D4"/>
    <mergeCell ref="E3:F3"/>
    <mergeCell ref="I3:J3"/>
    <mergeCell ref="A18:B18"/>
    <mergeCell ref="A23:B23"/>
    <mergeCell ref="E5:E6"/>
    <mergeCell ref="A28:B28"/>
    <mergeCell ref="J5:J6"/>
    <mergeCell ref="A6:B6"/>
    <mergeCell ref="A7:B7"/>
    <mergeCell ref="A12:B12"/>
    <mergeCell ref="I5:I6"/>
    <mergeCell ref="A5:B5"/>
    <mergeCell ref="F5:F6"/>
    <mergeCell ref="C5:C6"/>
    <mergeCell ref="D5:D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fitToWidth="0" fitToHeight="0" orientation="portrait" r:id="rId1"/>
  <headerFooter alignWithMargins="0">
    <oddHeader>&amp;C&amp;16 2013年&amp;A航空旅客輸送実績</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609" customWidth="1"/>
    <col min="2" max="2" width="8.625" style="609" customWidth="1"/>
    <col min="3" max="10" width="10.625" style="608" customWidth="1"/>
    <col min="11" max="11" width="10.625" style="232" customWidth="1"/>
    <col min="12" max="13" width="10.625" style="231" customWidth="1"/>
    <col min="14" max="14" width="9" style="609"/>
    <col min="15" max="16384" width="9" style="608"/>
  </cols>
  <sheetData>
    <row r="1" spans="1:14" ht="19.5" thickBot="1" x14ac:dyDescent="0.45">
      <c r="A1" s="835" t="str">
        <f>'h25'!A1</f>
        <v>平成25年度</v>
      </c>
      <c r="B1" s="835"/>
      <c r="C1" s="6"/>
      <c r="D1" s="6"/>
      <c r="E1" s="6"/>
      <c r="F1" s="15" t="str">
        <f ca="1">RIGHT(CELL("filename",$A$1),LEN(CELL("filename",$A$1))-FIND("]",CELL("filename",$A$1)))</f>
        <v>６月中旬</v>
      </c>
      <c r="G1" s="14" t="s">
        <v>69</v>
      </c>
      <c r="H1" s="10"/>
      <c r="I1" s="10"/>
      <c r="J1" s="10"/>
      <c r="K1" s="10"/>
      <c r="L1" s="10"/>
      <c r="M1" s="10"/>
    </row>
    <row r="2" spans="1:14" ht="18" customHeight="1" x14ac:dyDescent="0.4">
      <c r="A2" s="607"/>
      <c r="B2" s="606"/>
      <c r="C2" s="918" t="s">
        <v>196</v>
      </c>
      <c r="D2" s="919"/>
      <c r="E2" s="920"/>
      <c r="F2" s="921"/>
      <c r="G2" s="918" t="s">
        <v>195</v>
      </c>
      <c r="H2" s="919"/>
      <c r="I2" s="920"/>
      <c r="J2" s="921"/>
      <c r="K2" s="907" t="s">
        <v>247</v>
      </c>
      <c r="L2" s="908"/>
      <c r="M2" s="909"/>
    </row>
    <row r="3" spans="1:14" ht="18.75" customHeight="1" x14ac:dyDescent="0.4">
      <c r="A3" s="546"/>
      <c r="B3" s="605"/>
      <c r="C3" s="922" t="s">
        <v>254</v>
      </c>
      <c r="D3" s="923" t="s">
        <v>252</v>
      </c>
      <c r="E3" s="903" t="s">
        <v>192</v>
      </c>
      <c r="F3" s="904"/>
      <c r="G3" s="905" t="s">
        <v>253</v>
      </c>
      <c r="H3" s="940" t="s">
        <v>252</v>
      </c>
      <c r="I3" s="903" t="s">
        <v>192</v>
      </c>
      <c r="J3" s="904"/>
      <c r="K3" s="905" t="s">
        <v>253</v>
      </c>
      <c r="L3" s="929" t="s">
        <v>252</v>
      </c>
      <c r="M3" s="910" t="s">
        <v>242</v>
      </c>
    </row>
    <row r="4" spans="1:14" ht="18" customHeight="1" x14ac:dyDescent="0.4">
      <c r="A4" s="536"/>
      <c r="B4" s="604"/>
      <c r="C4" s="906"/>
      <c r="D4" s="924"/>
      <c r="E4" s="572" t="s">
        <v>191</v>
      </c>
      <c r="F4" s="571" t="s">
        <v>190</v>
      </c>
      <c r="G4" s="906"/>
      <c r="H4" s="941"/>
      <c r="I4" s="572" t="s">
        <v>191</v>
      </c>
      <c r="J4" s="571" t="s">
        <v>190</v>
      </c>
      <c r="K4" s="906"/>
      <c r="L4" s="924"/>
      <c r="M4" s="911"/>
    </row>
    <row r="5" spans="1:14" ht="13.5" customHeight="1" x14ac:dyDescent="0.4">
      <c r="A5" s="938" t="s">
        <v>189</v>
      </c>
      <c r="B5" s="939"/>
      <c r="C5" s="912">
        <v>112249</v>
      </c>
      <c r="D5" s="914">
        <v>105431</v>
      </c>
      <c r="E5" s="916">
        <v>1.0646678870540922</v>
      </c>
      <c r="F5" s="934">
        <v>6818</v>
      </c>
      <c r="G5" s="912">
        <v>198451</v>
      </c>
      <c r="H5" s="927">
        <v>190118</v>
      </c>
      <c r="I5" s="916">
        <v>1.0438306735816703</v>
      </c>
      <c r="J5" s="934">
        <v>8333</v>
      </c>
      <c r="K5" s="930">
        <v>0.5656257716010501</v>
      </c>
      <c r="L5" s="901">
        <v>0.55455559179036173</v>
      </c>
      <c r="M5" s="925">
        <v>1.1070179810688363E-2</v>
      </c>
    </row>
    <row r="6" spans="1:14" ht="13.5" customHeight="1" x14ac:dyDescent="0.4">
      <c r="A6" s="936" t="s">
        <v>188</v>
      </c>
      <c r="B6" s="937"/>
      <c r="C6" s="913"/>
      <c r="D6" s="915"/>
      <c r="E6" s="917"/>
      <c r="F6" s="935"/>
      <c r="G6" s="913"/>
      <c r="H6" s="928"/>
      <c r="I6" s="917"/>
      <c r="J6" s="935"/>
      <c r="K6" s="931"/>
      <c r="L6" s="902"/>
      <c r="M6" s="926"/>
    </row>
    <row r="7" spans="1:14" ht="18" customHeight="1" x14ac:dyDescent="0.4">
      <c r="A7" s="932" t="s">
        <v>187</v>
      </c>
      <c r="B7" s="933"/>
      <c r="C7" s="557">
        <v>54292</v>
      </c>
      <c r="D7" s="556">
        <v>51243</v>
      </c>
      <c r="E7" s="555">
        <v>1.0595008098667136</v>
      </c>
      <c r="F7" s="554">
        <v>3049</v>
      </c>
      <c r="G7" s="557">
        <v>99162</v>
      </c>
      <c r="H7" s="568">
        <v>95061</v>
      </c>
      <c r="I7" s="555">
        <v>1.0431407201691545</v>
      </c>
      <c r="J7" s="554">
        <v>4101</v>
      </c>
      <c r="K7" s="553">
        <v>0.54750811802908372</v>
      </c>
      <c r="L7" s="552">
        <v>0.53905387067251553</v>
      </c>
      <c r="M7" s="551">
        <v>8.4542473565681897E-3</v>
      </c>
      <c r="N7" s="614"/>
    </row>
    <row r="8" spans="1:14" ht="18" customHeight="1" x14ac:dyDescent="0.4">
      <c r="A8" s="547" t="s">
        <v>186</v>
      </c>
      <c r="B8" s="550" t="s">
        <v>178</v>
      </c>
      <c r="C8" s="545">
        <v>25026</v>
      </c>
      <c r="D8" s="548">
        <v>24344</v>
      </c>
      <c r="E8" s="542">
        <v>1.0280151166611897</v>
      </c>
      <c r="F8" s="541">
        <v>682</v>
      </c>
      <c r="G8" s="545">
        <v>53788</v>
      </c>
      <c r="H8" s="549">
        <v>49226</v>
      </c>
      <c r="I8" s="542">
        <v>1.0926746028521512</v>
      </c>
      <c r="J8" s="541">
        <v>4562</v>
      </c>
      <c r="K8" s="540">
        <v>0.46527106417788355</v>
      </c>
      <c r="L8" s="539">
        <v>0.49453540811766139</v>
      </c>
      <c r="M8" s="538">
        <v>-2.9264343939777837E-2</v>
      </c>
      <c r="N8" s="614"/>
    </row>
    <row r="9" spans="1:14" ht="18" customHeight="1" x14ac:dyDescent="0.4">
      <c r="A9" s="547"/>
      <c r="B9" s="550" t="s">
        <v>177</v>
      </c>
      <c r="C9" s="545">
        <v>3275</v>
      </c>
      <c r="D9" s="548">
        <v>2917</v>
      </c>
      <c r="E9" s="542">
        <v>1.1227288309907439</v>
      </c>
      <c r="F9" s="541">
        <v>358</v>
      </c>
      <c r="G9" s="545">
        <v>4400</v>
      </c>
      <c r="H9" s="549">
        <v>4290</v>
      </c>
      <c r="I9" s="542">
        <v>1.0256410256410255</v>
      </c>
      <c r="J9" s="541">
        <v>110</v>
      </c>
      <c r="K9" s="540">
        <v>0.74431818181818177</v>
      </c>
      <c r="L9" s="539">
        <v>0.6799533799533799</v>
      </c>
      <c r="M9" s="538">
        <v>6.4364801864801868E-2</v>
      </c>
      <c r="N9" s="614"/>
    </row>
    <row r="10" spans="1:14" ht="18" customHeight="1" x14ac:dyDescent="0.4">
      <c r="A10" s="547"/>
      <c r="B10" s="550" t="s">
        <v>175</v>
      </c>
      <c r="C10" s="545">
        <v>25991</v>
      </c>
      <c r="D10" s="548">
        <v>23982</v>
      </c>
      <c r="E10" s="542">
        <v>1.0837711617046117</v>
      </c>
      <c r="F10" s="541">
        <v>2009</v>
      </c>
      <c r="G10" s="545">
        <v>40974</v>
      </c>
      <c r="H10" s="549">
        <v>41545</v>
      </c>
      <c r="I10" s="542">
        <v>0.98625586713202551</v>
      </c>
      <c r="J10" s="541">
        <v>-571</v>
      </c>
      <c r="K10" s="540">
        <v>0.63432908673793142</v>
      </c>
      <c r="L10" s="539">
        <v>0.57725358045492836</v>
      </c>
      <c r="M10" s="538">
        <v>5.7075506283003064E-2</v>
      </c>
      <c r="N10" s="614"/>
    </row>
    <row r="11" spans="1:14" s="612" customFormat="1" ht="18" customHeight="1" x14ac:dyDescent="0.4">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c r="N11" s="613"/>
    </row>
    <row r="12" spans="1:14" ht="18" customHeight="1" x14ac:dyDescent="0.4">
      <c r="A12" s="932" t="s">
        <v>185</v>
      </c>
      <c r="B12" s="933"/>
      <c r="C12" s="557">
        <v>20582</v>
      </c>
      <c r="D12" s="556">
        <v>18227</v>
      </c>
      <c r="E12" s="555">
        <v>1.1292039282383277</v>
      </c>
      <c r="F12" s="554">
        <v>2355</v>
      </c>
      <c r="G12" s="557">
        <v>31573</v>
      </c>
      <c r="H12" s="556">
        <v>33209</v>
      </c>
      <c r="I12" s="555">
        <v>0.95073624619831976</v>
      </c>
      <c r="J12" s="554">
        <v>-1636</v>
      </c>
      <c r="K12" s="553">
        <v>0.65188610521648249</v>
      </c>
      <c r="L12" s="552">
        <v>0.54885723749585957</v>
      </c>
      <c r="M12" s="567">
        <v>0.10302886772062292</v>
      </c>
      <c r="N12" s="614"/>
    </row>
    <row r="13" spans="1:14" ht="18" customHeight="1" x14ac:dyDescent="0.4">
      <c r="A13" s="547" t="s">
        <v>184</v>
      </c>
      <c r="B13" s="550" t="s">
        <v>178</v>
      </c>
      <c r="C13" s="545">
        <v>3641</v>
      </c>
      <c r="D13" s="548">
        <v>6478</v>
      </c>
      <c r="E13" s="542">
        <v>0.56205619018215502</v>
      </c>
      <c r="F13" s="541">
        <v>-2837</v>
      </c>
      <c r="G13" s="545">
        <v>5000</v>
      </c>
      <c r="H13" s="548">
        <v>10095</v>
      </c>
      <c r="I13" s="542">
        <v>0.49529470034670631</v>
      </c>
      <c r="J13" s="541">
        <v>-5095</v>
      </c>
      <c r="K13" s="540">
        <v>0.72819999999999996</v>
      </c>
      <c r="L13" s="539">
        <v>0.64170381376919272</v>
      </c>
      <c r="M13" s="538">
        <v>8.6496186230807237E-2</v>
      </c>
      <c r="N13" s="614"/>
    </row>
    <row r="14" spans="1:14" ht="18" customHeight="1" x14ac:dyDescent="0.4">
      <c r="A14" s="547"/>
      <c r="B14" s="550" t="s">
        <v>177</v>
      </c>
      <c r="C14" s="545">
        <v>4838</v>
      </c>
      <c r="D14" s="548">
        <v>656</v>
      </c>
      <c r="E14" s="542">
        <v>7.375</v>
      </c>
      <c r="F14" s="541">
        <v>4182</v>
      </c>
      <c r="G14" s="545">
        <v>7300</v>
      </c>
      <c r="H14" s="548">
        <v>1485</v>
      </c>
      <c r="I14" s="542">
        <v>4.9158249158249161</v>
      </c>
      <c r="J14" s="541">
        <v>5815</v>
      </c>
      <c r="K14" s="540">
        <v>0.66273972602739728</v>
      </c>
      <c r="L14" s="539">
        <v>0.44175084175084173</v>
      </c>
      <c r="M14" s="538">
        <v>0.22098888427655555</v>
      </c>
      <c r="N14" s="614"/>
    </row>
    <row r="15" spans="1:14" ht="18" customHeight="1" x14ac:dyDescent="0.4">
      <c r="A15" s="547"/>
      <c r="B15" s="550" t="s">
        <v>175</v>
      </c>
      <c r="C15" s="545">
        <v>11612</v>
      </c>
      <c r="D15" s="548">
        <v>11093</v>
      </c>
      <c r="E15" s="542">
        <v>1.0467862616064185</v>
      </c>
      <c r="F15" s="541">
        <v>519</v>
      </c>
      <c r="G15" s="545">
        <v>18363</v>
      </c>
      <c r="H15" s="548">
        <v>21629</v>
      </c>
      <c r="I15" s="542">
        <v>0.84899902908132596</v>
      </c>
      <c r="J15" s="541">
        <v>-3266</v>
      </c>
      <c r="K15" s="540">
        <v>0.63235854707836414</v>
      </c>
      <c r="L15" s="539">
        <v>0.51287623098617596</v>
      </c>
      <c r="M15" s="538">
        <v>0.11948231609218818</v>
      </c>
      <c r="N15" s="614"/>
    </row>
    <row r="16" spans="1:14" ht="18" customHeight="1" x14ac:dyDescent="0.4">
      <c r="A16" s="547"/>
      <c r="B16" s="550" t="s">
        <v>174</v>
      </c>
      <c r="C16" s="545">
        <v>491</v>
      </c>
      <c r="D16" s="548">
        <v>0</v>
      </c>
      <c r="E16" s="542" t="e">
        <v>#DIV/0!</v>
      </c>
      <c r="F16" s="541">
        <v>491</v>
      </c>
      <c r="G16" s="545">
        <v>910</v>
      </c>
      <c r="H16" s="548">
        <v>0</v>
      </c>
      <c r="I16" s="542" t="e">
        <v>#DIV/0!</v>
      </c>
      <c r="J16" s="541">
        <v>910</v>
      </c>
      <c r="K16" s="540">
        <v>0.53956043956043953</v>
      </c>
      <c r="L16" s="539" t="s">
        <v>171</v>
      </c>
      <c r="M16" s="538" t="e">
        <v>#VALUE!</v>
      </c>
      <c r="N16" s="614"/>
    </row>
    <row r="17" spans="1:14" s="612" customFormat="1" ht="18" customHeight="1" x14ac:dyDescent="0.4">
      <c r="A17" s="587"/>
      <c r="B17" s="600" t="s">
        <v>180</v>
      </c>
      <c r="C17" s="585" t="s">
        <v>171</v>
      </c>
      <c r="D17" s="584" t="s">
        <v>171</v>
      </c>
      <c r="E17" s="583" t="s">
        <v>171</v>
      </c>
      <c r="F17" s="582" t="s">
        <v>171</v>
      </c>
      <c r="G17" s="585" t="s">
        <v>171</v>
      </c>
      <c r="H17" s="584" t="s">
        <v>171</v>
      </c>
      <c r="I17" s="583" t="s">
        <v>171</v>
      </c>
      <c r="J17" s="582" t="s">
        <v>171</v>
      </c>
      <c r="K17" s="590" t="s">
        <v>171</v>
      </c>
      <c r="L17" s="589" t="s">
        <v>171</v>
      </c>
      <c r="M17" s="588" t="s">
        <v>171</v>
      </c>
      <c r="N17" s="613"/>
    </row>
    <row r="18" spans="1:14" ht="18" customHeight="1" x14ac:dyDescent="0.4">
      <c r="A18" s="932" t="s">
        <v>183</v>
      </c>
      <c r="B18" s="933"/>
      <c r="C18" s="557">
        <v>15365</v>
      </c>
      <c r="D18" s="556">
        <v>13821</v>
      </c>
      <c r="E18" s="555">
        <v>1.1117140583170537</v>
      </c>
      <c r="F18" s="554">
        <v>1544</v>
      </c>
      <c r="G18" s="557">
        <v>25177</v>
      </c>
      <c r="H18" s="568">
        <v>24121</v>
      </c>
      <c r="I18" s="555">
        <v>1.0437792794660254</v>
      </c>
      <c r="J18" s="554">
        <v>1056</v>
      </c>
      <c r="K18" s="553">
        <v>0.6102792231004488</v>
      </c>
      <c r="L18" s="552">
        <v>0.57298619460221389</v>
      </c>
      <c r="M18" s="567">
        <v>3.7293028498234904E-2</v>
      </c>
      <c r="N18" s="614"/>
    </row>
    <row r="19" spans="1:14" ht="18" customHeight="1" x14ac:dyDescent="0.4">
      <c r="A19" s="547" t="s">
        <v>182</v>
      </c>
      <c r="B19" s="550" t="s">
        <v>178</v>
      </c>
      <c r="C19" s="545">
        <v>0</v>
      </c>
      <c r="D19" s="548">
        <v>0</v>
      </c>
      <c r="E19" s="542" t="e">
        <v>#DIV/0!</v>
      </c>
      <c r="F19" s="541">
        <v>0</v>
      </c>
      <c r="G19" s="545">
        <v>0</v>
      </c>
      <c r="H19" s="549">
        <v>0</v>
      </c>
      <c r="I19" s="542" t="e">
        <v>#DIV/0!</v>
      </c>
      <c r="J19" s="541">
        <v>0</v>
      </c>
      <c r="K19" s="540" t="s">
        <v>171</v>
      </c>
      <c r="L19" s="539" t="s">
        <v>171</v>
      </c>
      <c r="M19" s="538" t="e">
        <v>#VALUE!</v>
      </c>
      <c r="N19" s="614"/>
    </row>
    <row r="20" spans="1:14" ht="18" customHeight="1" x14ac:dyDescent="0.4">
      <c r="A20" s="547"/>
      <c r="B20" s="550" t="s">
        <v>177</v>
      </c>
      <c r="C20" s="545">
        <v>5438</v>
      </c>
      <c r="D20" s="548">
        <v>5138</v>
      </c>
      <c r="E20" s="542">
        <v>1.0583884780070065</v>
      </c>
      <c r="F20" s="541">
        <v>300</v>
      </c>
      <c r="G20" s="545">
        <v>8600</v>
      </c>
      <c r="H20" s="549">
        <v>8555</v>
      </c>
      <c r="I20" s="542">
        <v>1.0052600818234951</v>
      </c>
      <c r="J20" s="541">
        <v>45</v>
      </c>
      <c r="K20" s="540">
        <v>0.63232558139534889</v>
      </c>
      <c r="L20" s="539">
        <v>0.60058445353594392</v>
      </c>
      <c r="M20" s="538">
        <v>3.1741127859404972E-2</v>
      </c>
      <c r="N20" s="614"/>
    </row>
    <row r="21" spans="1:14" ht="18" customHeight="1" x14ac:dyDescent="0.4">
      <c r="A21" s="547"/>
      <c r="B21" s="550" t="s">
        <v>175</v>
      </c>
      <c r="C21" s="545">
        <v>9927</v>
      </c>
      <c r="D21" s="548">
        <v>8683</v>
      </c>
      <c r="E21" s="542">
        <v>1.1432684556029022</v>
      </c>
      <c r="F21" s="541">
        <v>1244</v>
      </c>
      <c r="G21" s="545">
        <v>16577</v>
      </c>
      <c r="H21" s="549">
        <v>15566</v>
      </c>
      <c r="I21" s="542">
        <v>1.0649492483618141</v>
      </c>
      <c r="J21" s="541">
        <v>1011</v>
      </c>
      <c r="K21" s="540">
        <v>0.59884176871569039</v>
      </c>
      <c r="L21" s="539">
        <v>0.55781832198381087</v>
      </c>
      <c r="M21" s="538">
        <v>4.102344673187952E-2</v>
      </c>
      <c r="N21" s="614"/>
    </row>
    <row r="22" spans="1:14" s="612" customFormat="1" ht="18" customHeight="1" x14ac:dyDescent="0.4">
      <c r="A22" s="587"/>
      <c r="B22" s="600" t="s">
        <v>180</v>
      </c>
      <c r="C22" s="585" t="s">
        <v>171</v>
      </c>
      <c r="D22" s="584" t="s">
        <v>171</v>
      </c>
      <c r="E22" s="583" t="s">
        <v>171</v>
      </c>
      <c r="F22" s="582" t="s">
        <v>171</v>
      </c>
      <c r="G22" s="585" t="s">
        <v>171</v>
      </c>
      <c r="H22" s="584" t="s">
        <v>171</v>
      </c>
      <c r="I22" s="583" t="s">
        <v>171</v>
      </c>
      <c r="J22" s="582" t="s">
        <v>171</v>
      </c>
      <c r="K22" s="590" t="s">
        <v>171</v>
      </c>
      <c r="L22" s="589" t="s">
        <v>171</v>
      </c>
      <c r="M22" s="588" t="s">
        <v>171</v>
      </c>
      <c r="N22" s="613"/>
    </row>
    <row r="23" spans="1:14" ht="18" customHeight="1" x14ac:dyDescent="0.4">
      <c r="A23" s="932" t="s">
        <v>181</v>
      </c>
      <c r="B23" s="933"/>
      <c r="C23" s="557">
        <v>9276</v>
      </c>
      <c r="D23" s="556">
        <v>8635</v>
      </c>
      <c r="E23" s="555">
        <v>1.074232773595831</v>
      </c>
      <c r="F23" s="554">
        <v>641</v>
      </c>
      <c r="G23" s="557">
        <v>17362</v>
      </c>
      <c r="H23" s="568">
        <v>14202</v>
      </c>
      <c r="I23" s="555">
        <v>1.2225038726939867</v>
      </c>
      <c r="J23" s="554">
        <v>3160</v>
      </c>
      <c r="K23" s="553">
        <v>0.53427024536343737</v>
      </c>
      <c r="L23" s="552">
        <v>0.60801295592170113</v>
      </c>
      <c r="M23" s="567">
        <v>-7.3742710558263758E-2</v>
      </c>
      <c r="N23" s="614"/>
    </row>
    <row r="24" spans="1:14" ht="18" customHeight="1" x14ac:dyDescent="0.4">
      <c r="A24" s="547"/>
      <c r="B24" s="550" t="s">
        <v>178</v>
      </c>
      <c r="C24" s="545">
        <v>0</v>
      </c>
      <c r="D24" s="548">
        <v>0</v>
      </c>
      <c r="E24" s="542" t="e">
        <v>#DIV/0!</v>
      </c>
      <c r="F24" s="541">
        <v>0</v>
      </c>
      <c r="G24" s="545">
        <v>0</v>
      </c>
      <c r="H24" s="549">
        <v>0</v>
      </c>
      <c r="I24" s="542" t="e">
        <v>#DIV/0!</v>
      </c>
      <c r="J24" s="541">
        <v>0</v>
      </c>
      <c r="K24" s="540" t="s">
        <v>171</v>
      </c>
      <c r="L24" s="539" t="s">
        <v>171</v>
      </c>
      <c r="M24" s="538" t="e">
        <v>#VALUE!</v>
      </c>
      <c r="N24" s="614"/>
    </row>
    <row r="25" spans="1:14" ht="18" customHeight="1" x14ac:dyDescent="0.4">
      <c r="A25" s="547"/>
      <c r="B25" s="550" t="s">
        <v>177</v>
      </c>
      <c r="C25" s="545">
        <v>3766</v>
      </c>
      <c r="D25" s="548">
        <v>3520</v>
      </c>
      <c r="E25" s="542">
        <v>1.0698863636363636</v>
      </c>
      <c r="F25" s="541">
        <v>246</v>
      </c>
      <c r="G25" s="545">
        <v>5845</v>
      </c>
      <c r="H25" s="549">
        <v>5400</v>
      </c>
      <c r="I25" s="542">
        <v>1.0824074074074075</v>
      </c>
      <c r="J25" s="541">
        <v>445</v>
      </c>
      <c r="K25" s="540">
        <v>0.64431137724550902</v>
      </c>
      <c r="L25" s="539">
        <v>0.6518518518518519</v>
      </c>
      <c r="M25" s="538">
        <v>-7.540474606342884E-3</v>
      </c>
      <c r="N25" s="614"/>
    </row>
    <row r="26" spans="1:14" ht="18" customHeight="1" x14ac:dyDescent="0.4">
      <c r="A26" s="547"/>
      <c r="B26" s="550" t="s">
        <v>175</v>
      </c>
      <c r="C26" s="545">
        <v>5510</v>
      </c>
      <c r="D26" s="548">
        <v>5115</v>
      </c>
      <c r="E26" s="542">
        <v>1.0772238514173997</v>
      </c>
      <c r="F26" s="541">
        <v>395</v>
      </c>
      <c r="G26" s="545">
        <v>11517</v>
      </c>
      <c r="H26" s="548">
        <v>8802</v>
      </c>
      <c r="I26" s="542">
        <v>1.3084526244035446</v>
      </c>
      <c r="J26" s="541">
        <v>2715</v>
      </c>
      <c r="K26" s="540">
        <v>0.47842320048623771</v>
      </c>
      <c r="L26" s="539">
        <v>0.58111792774369464</v>
      </c>
      <c r="M26" s="538">
        <v>-0.10269472725745693</v>
      </c>
      <c r="N26" s="614"/>
    </row>
    <row r="27" spans="1:14" s="612" customFormat="1" ht="18" customHeight="1" x14ac:dyDescent="0.4">
      <c r="A27" s="587"/>
      <c r="B27" s="600" t="s">
        <v>180</v>
      </c>
      <c r="C27" s="585" t="s">
        <v>171</v>
      </c>
      <c r="D27" s="584" t="s">
        <v>171</v>
      </c>
      <c r="E27" s="583" t="s">
        <v>171</v>
      </c>
      <c r="F27" s="582" t="s">
        <v>171</v>
      </c>
      <c r="G27" s="585" t="s">
        <v>171</v>
      </c>
      <c r="H27" s="584" t="s">
        <v>171</v>
      </c>
      <c r="I27" s="583" t="s">
        <v>171</v>
      </c>
      <c r="J27" s="582" t="s">
        <v>171</v>
      </c>
      <c r="K27" s="590" t="s">
        <v>171</v>
      </c>
      <c r="L27" s="589" t="s">
        <v>171</v>
      </c>
      <c r="M27" s="588" t="s">
        <v>171</v>
      </c>
      <c r="N27" s="613"/>
    </row>
    <row r="28" spans="1:14" ht="18" customHeight="1" x14ac:dyDescent="0.4">
      <c r="A28" s="932" t="s">
        <v>179</v>
      </c>
      <c r="B28" s="933"/>
      <c r="C28" s="557">
        <v>12734</v>
      </c>
      <c r="D28" s="556">
        <v>13505</v>
      </c>
      <c r="E28" s="555">
        <v>0.94291003332099221</v>
      </c>
      <c r="F28" s="554">
        <v>-771</v>
      </c>
      <c r="G28" s="557">
        <v>25177</v>
      </c>
      <c r="H28" s="556">
        <v>23525</v>
      </c>
      <c r="I28" s="555">
        <v>1.0702231668437832</v>
      </c>
      <c r="J28" s="554">
        <v>1652</v>
      </c>
      <c r="K28" s="553">
        <v>0.50577908408468042</v>
      </c>
      <c r="L28" s="552">
        <v>0.57407013815090324</v>
      </c>
      <c r="M28" s="551">
        <v>-6.8291054066222823E-2</v>
      </c>
      <c r="N28" s="614"/>
    </row>
    <row r="29" spans="1:14" ht="18" customHeight="1" x14ac:dyDescent="0.4">
      <c r="A29" s="547"/>
      <c r="B29" s="550" t="s">
        <v>178</v>
      </c>
      <c r="C29" s="545">
        <v>0</v>
      </c>
      <c r="D29" s="548">
        <v>0</v>
      </c>
      <c r="E29" s="542" t="e">
        <v>#DIV/0!</v>
      </c>
      <c r="F29" s="541">
        <v>0</v>
      </c>
      <c r="G29" s="545">
        <v>0</v>
      </c>
      <c r="H29" s="549">
        <v>0</v>
      </c>
      <c r="I29" s="542" t="e">
        <v>#DIV/0!</v>
      </c>
      <c r="J29" s="541">
        <v>0</v>
      </c>
      <c r="K29" s="540" t="s">
        <v>171</v>
      </c>
      <c r="L29" s="539" t="s">
        <v>171</v>
      </c>
      <c r="M29" s="538" t="e">
        <v>#VALUE!</v>
      </c>
      <c r="N29" s="614"/>
    </row>
    <row r="30" spans="1:14" ht="18" customHeight="1" x14ac:dyDescent="0.4">
      <c r="A30" s="547"/>
      <c r="B30" s="546" t="s">
        <v>177</v>
      </c>
      <c r="C30" s="545">
        <v>1770</v>
      </c>
      <c r="D30" s="543">
        <v>2520</v>
      </c>
      <c r="E30" s="542">
        <v>0.70238095238095233</v>
      </c>
      <c r="F30" s="541">
        <v>-750</v>
      </c>
      <c r="G30" s="545">
        <v>2900</v>
      </c>
      <c r="H30" s="549">
        <v>3195</v>
      </c>
      <c r="I30" s="542">
        <v>0.90766823161189358</v>
      </c>
      <c r="J30" s="541">
        <v>-295</v>
      </c>
      <c r="K30" s="540">
        <v>0.6103448275862069</v>
      </c>
      <c r="L30" s="539">
        <v>0.78873239436619713</v>
      </c>
      <c r="M30" s="538">
        <v>-0.17838756677999024</v>
      </c>
      <c r="N30" s="614"/>
    </row>
    <row r="31" spans="1:14" ht="18" customHeight="1" x14ac:dyDescent="0.4">
      <c r="A31" s="547"/>
      <c r="B31" s="546" t="s">
        <v>176</v>
      </c>
      <c r="C31" s="545">
        <v>488</v>
      </c>
      <c r="D31" s="548">
        <v>427</v>
      </c>
      <c r="E31" s="542">
        <v>1.1428571428571428</v>
      </c>
      <c r="F31" s="541">
        <v>61</v>
      </c>
      <c r="G31" s="545">
        <v>890</v>
      </c>
      <c r="H31" s="549">
        <v>852</v>
      </c>
      <c r="I31" s="542">
        <v>1.0446009389671362</v>
      </c>
      <c r="J31" s="541">
        <v>38</v>
      </c>
      <c r="K31" s="540">
        <v>0.54831460674157306</v>
      </c>
      <c r="L31" s="539">
        <v>0.50117370892018775</v>
      </c>
      <c r="M31" s="538">
        <v>4.7140897821385308E-2</v>
      </c>
      <c r="N31" s="614"/>
    </row>
    <row r="32" spans="1:14" ht="18" customHeight="1" x14ac:dyDescent="0.4">
      <c r="A32" s="547"/>
      <c r="B32" s="546" t="s">
        <v>175</v>
      </c>
      <c r="C32" s="545">
        <v>9861</v>
      </c>
      <c r="D32" s="548">
        <v>9665</v>
      </c>
      <c r="E32" s="542">
        <v>1.020279358510088</v>
      </c>
      <c r="F32" s="541">
        <v>196</v>
      </c>
      <c r="G32" s="545">
        <v>20245</v>
      </c>
      <c r="H32" s="548">
        <v>17847</v>
      </c>
      <c r="I32" s="542">
        <v>1.134364318933154</v>
      </c>
      <c r="J32" s="541">
        <v>2398</v>
      </c>
      <c r="K32" s="540">
        <v>0.48708323042726598</v>
      </c>
      <c r="L32" s="539">
        <v>0.5415475990362526</v>
      </c>
      <c r="M32" s="538">
        <v>-5.4464368608986624E-2</v>
      </c>
      <c r="N32" s="614"/>
    </row>
    <row r="33" spans="1:14" ht="18" customHeight="1" x14ac:dyDescent="0.4">
      <c r="A33" s="547"/>
      <c r="B33" s="546" t="s">
        <v>174</v>
      </c>
      <c r="C33" s="545">
        <v>615</v>
      </c>
      <c r="D33" s="548">
        <v>893</v>
      </c>
      <c r="E33" s="542">
        <v>0.68868980963045912</v>
      </c>
      <c r="F33" s="541">
        <v>-278</v>
      </c>
      <c r="G33" s="545">
        <v>1142</v>
      </c>
      <c r="H33" s="548">
        <v>1631</v>
      </c>
      <c r="I33" s="542">
        <v>0.7001839362354384</v>
      </c>
      <c r="J33" s="541">
        <v>-489</v>
      </c>
      <c r="K33" s="540">
        <v>0.53852889667250436</v>
      </c>
      <c r="L33" s="539">
        <v>0.5475168608215818</v>
      </c>
      <c r="M33" s="538">
        <v>-8.987964149077432E-3</v>
      </c>
      <c r="N33" s="614"/>
    </row>
    <row r="34" spans="1:14" s="612" customFormat="1" ht="18" customHeight="1" x14ac:dyDescent="0.4">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c r="N34" s="613"/>
    </row>
    <row r="35" spans="1:14" s="612" customFormat="1" ht="18" customHeight="1" thickBot="1" x14ac:dyDescent="0.45">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c r="N35" s="613"/>
    </row>
    <row r="36" spans="1:14" x14ac:dyDescent="0.15">
      <c r="C36" s="610"/>
      <c r="G36" s="610"/>
    </row>
    <row r="37" spans="1:14" x14ac:dyDescent="0.15">
      <c r="C37" s="610"/>
      <c r="G37" s="610"/>
    </row>
    <row r="38" spans="1:14" x14ac:dyDescent="0.15">
      <c r="C38" s="610"/>
      <c r="G38" s="611"/>
    </row>
    <row r="39" spans="1:14" x14ac:dyDescent="0.15">
      <c r="C39" s="610"/>
      <c r="G39" s="610"/>
    </row>
    <row r="40" spans="1:14" x14ac:dyDescent="0.15">
      <c r="C40" s="610"/>
      <c r="G40" s="610"/>
    </row>
    <row r="41" spans="1:14" x14ac:dyDescent="0.15">
      <c r="C41" s="610"/>
      <c r="G41" s="610"/>
    </row>
    <row r="42" spans="1:14" x14ac:dyDescent="0.15">
      <c r="C42" s="610"/>
      <c r="G42" s="610"/>
    </row>
    <row r="43" spans="1:14" x14ac:dyDescent="0.15">
      <c r="C43" s="610"/>
      <c r="G43" s="610"/>
    </row>
    <row r="44" spans="1:14" x14ac:dyDescent="0.15">
      <c r="C44" s="610"/>
      <c r="G44" s="610"/>
    </row>
    <row r="45" spans="1:14" x14ac:dyDescent="0.15">
      <c r="C45" s="610"/>
      <c r="G45" s="610"/>
    </row>
    <row r="46" spans="1:14" x14ac:dyDescent="0.15">
      <c r="C46" s="610"/>
      <c r="G46" s="610"/>
    </row>
    <row r="47" spans="1:14" x14ac:dyDescent="0.15">
      <c r="C47" s="610"/>
      <c r="G47" s="610"/>
    </row>
    <row r="48" spans="1:14" x14ac:dyDescent="0.15">
      <c r="C48" s="610"/>
      <c r="G48" s="610"/>
    </row>
    <row r="49" spans="3:7" x14ac:dyDescent="0.15">
      <c r="C49" s="610"/>
      <c r="G49" s="610"/>
    </row>
    <row r="50" spans="3:7" x14ac:dyDescent="0.15">
      <c r="C50" s="610"/>
      <c r="G50" s="610"/>
    </row>
    <row r="51" spans="3:7" x14ac:dyDescent="0.15">
      <c r="C51" s="610"/>
      <c r="G51" s="610"/>
    </row>
    <row r="52" spans="3:7" x14ac:dyDescent="0.15">
      <c r="C52" s="610"/>
      <c r="G52" s="610"/>
    </row>
    <row r="53" spans="3:7" x14ac:dyDescent="0.15">
      <c r="C53" s="610"/>
      <c r="G53" s="610"/>
    </row>
    <row r="54" spans="3:7" x14ac:dyDescent="0.15">
      <c r="C54" s="610"/>
      <c r="G54" s="610"/>
    </row>
    <row r="55" spans="3:7" x14ac:dyDescent="0.15">
      <c r="C55" s="610"/>
      <c r="G55" s="610"/>
    </row>
    <row r="56" spans="3:7" x14ac:dyDescent="0.15">
      <c r="C56" s="610"/>
      <c r="G56" s="610"/>
    </row>
    <row r="57" spans="3:7" x14ac:dyDescent="0.15">
      <c r="C57" s="610"/>
      <c r="G57" s="610"/>
    </row>
    <row r="58" spans="3:7" x14ac:dyDescent="0.15">
      <c r="C58" s="610"/>
      <c r="G58" s="610"/>
    </row>
    <row r="59" spans="3:7" x14ac:dyDescent="0.15">
      <c r="C59" s="610"/>
      <c r="G59" s="610"/>
    </row>
    <row r="60" spans="3:7" x14ac:dyDescent="0.15">
      <c r="C60" s="610"/>
      <c r="G60" s="610"/>
    </row>
    <row r="61" spans="3:7" x14ac:dyDescent="0.15">
      <c r="C61" s="610"/>
      <c r="G61" s="610"/>
    </row>
    <row r="62" spans="3:7" x14ac:dyDescent="0.15">
      <c r="C62" s="610"/>
      <c r="G62" s="610"/>
    </row>
    <row r="63" spans="3:7" x14ac:dyDescent="0.15">
      <c r="C63" s="610"/>
      <c r="G63" s="610"/>
    </row>
    <row r="64" spans="3:7" x14ac:dyDescent="0.15">
      <c r="C64" s="610"/>
      <c r="G64" s="610"/>
    </row>
    <row r="65" spans="2:7" x14ac:dyDescent="0.15">
      <c r="C65" s="610"/>
      <c r="G65" s="610"/>
    </row>
    <row r="66" spans="2:7" x14ac:dyDescent="0.15">
      <c r="B66" s="609">
        <v>6025</v>
      </c>
      <c r="C66" s="610"/>
      <c r="F66" s="608">
        <v>10620</v>
      </c>
      <c r="G66" s="610"/>
    </row>
    <row r="67" spans="2:7" x14ac:dyDescent="0.15">
      <c r="C67" s="610"/>
      <c r="G67" s="610"/>
    </row>
    <row r="68" spans="2:7" x14ac:dyDescent="0.15">
      <c r="C68" s="610"/>
      <c r="G68" s="610"/>
    </row>
    <row r="69" spans="2:7" x14ac:dyDescent="0.15">
      <c r="C69" s="610"/>
      <c r="G69" s="610"/>
    </row>
    <row r="70" spans="2:7" x14ac:dyDescent="0.15">
      <c r="C70" s="610"/>
      <c r="G70" s="610"/>
    </row>
    <row r="71" spans="2:7" x14ac:dyDescent="0.15">
      <c r="C71" s="610"/>
      <c r="G71" s="610"/>
    </row>
  </sheetData>
  <mergeCells count="31">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8:B28"/>
    <mergeCell ref="A18:B18"/>
    <mergeCell ref="A23:B23"/>
    <mergeCell ref="F5:F6"/>
    <mergeCell ref="D5:D6"/>
    <mergeCell ref="E5:E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topLeftCell="A2" zoomScale="90" zoomScaleNormal="90" zoomScaleSheetLayoutView="90" workbookViewId="0">
      <selection activeCell="A2" sqref="A2:M35"/>
    </sheetView>
  </sheetViews>
  <sheetFormatPr defaultRowHeight="13.5" x14ac:dyDescent="0.15"/>
  <cols>
    <col min="1" max="1" width="16.625" style="233" customWidth="1"/>
    <col min="2" max="2" width="8.625" style="233" customWidth="1"/>
    <col min="3" max="10" width="10.625" style="231" customWidth="1"/>
    <col min="11" max="11" width="10.625" style="233" customWidth="1"/>
    <col min="12" max="13" width="10.625" style="231" customWidth="1"/>
    <col min="14" max="14" width="9" style="233"/>
    <col min="15" max="16384" width="9" style="231"/>
  </cols>
  <sheetData>
    <row r="1" spans="1:14" ht="19.5" thickBot="1" x14ac:dyDescent="0.2">
      <c r="A1" s="835" t="str">
        <f>'h25'!A1</f>
        <v>平成25年度</v>
      </c>
      <c r="B1" s="835"/>
      <c r="C1" s="6"/>
      <c r="D1" s="6"/>
      <c r="E1" s="6"/>
      <c r="F1" s="15" t="str">
        <f ca="1">RIGHT(CELL("filename",$A$1),LEN(CELL("filename",$A$1))-FIND("]",CELL("filename",$A$1)))</f>
        <v>６月下旬</v>
      </c>
      <c r="G1" s="14" t="s">
        <v>69</v>
      </c>
      <c r="H1" s="10"/>
      <c r="I1" s="10"/>
      <c r="J1" s="10"/>
      <c r="K1" s="10"/>
      <c r="L1" s="10"/>
      <c r="M1" s="10"/>
    </row>
    <row r="2" spans="1:14" ht="18" customHeight="1" x14ac:dyDescent="0.15">
      <c r="A2" s="273"/>
      <c r="B2" s="272"/>
      <c r="C2" s="918" t="s">
        <v>196</v>
      </c>
      <c r="D2" s="919"/>
      <c r="E2" s="950"/>
      <c r="F2" s="951"/>
      <c r="G2" s="918" t="s">
        <v>195</v>
      </c>
      <c r="H2" s="919"/>
      <c r="I2" s="950"/>
      <c r="J2" s="951"/>
      <c r="K2" s="907" t="s">
        <v>247</v>
      </c>
      <c r="L2" s="908"/>
      <c r="M2" s="909"/>
    </row>
    <row r="3" spans="1:14" ht="18.75" customHeight="1" x14ac:dyDescent="0.15">
      <c r="A3" s="634"/>
      <c r="B3" s="648"/>
      <c r="C3" s="922" t="s">
        <v>258</v>
      </c>
      <c r="D3" s="923" t="s">
        <v>257</v>
      </c>
      <c r="E3" s="903" t="s">
        <v>192</v>
      </c>
      <c r="F3" s="904"/>
      <c r="G3" s="905" t="s">
        <v>256</v>
      </c>
      <c r="H3" s="940" t="s">
        <v>255</v>
      </c>
      <c r="I3" s="903" t="s">
        <v>192</v>
      </c>
      <c r="J3" s="904"/>
      <c r="K3" s="905" t="s">
        <v>256</v>
      </c>
      <c r="L3" s="929" t="s">
        <v>255</v>
      </c>
      <c r="M3" s="910" t="s">
        <v>242</v>
      </c>
    </row>
    <row r="4" spans="1:14" ht="18" customHeight="1" x14ac:dyDescent="0.15">
      <c r="A4" s="647"/>
      <c r="B4" s="646"/>
      <c r="C4" s="952"/>
      <c r="D4" s="953"/>
      <c r="E4" s="572" t="s">
        <v>191</v>
      </c>
      <c r="F4" s="571" t="s">
        <v>190</v>
      </c>
      <c r="G4" s="952"/>
      <c r="H4" s="954"/>
      <c r="I4" s="572" t="s">
        <v>191</v>
      </c>
      <c r="J4" s="571" t="s">
        <v>190</v>
      </c>
      <c r="K4" s="906"/>
      <c r="L4" s="924"/>
      <c r="M4" s="911"/>
    </row>
    <row r="5" spans="1:14" ht="13.5" customHeight="1" x14ac:dyDescent="0.15">
      <c r="A5" s="948" t="s">
        <v>189</v>
      </c>
      <c r="B5" s="949"/>
      <c r="C5" s="912">
        <v>160558</v>
      </c>
      <c r="D5" s="914">
        <v>160566</v>
      </c>
      <c r="E5" s="916">
        <v>0.99995017625151028</v>
      </c>
      <c r="F5" s="934">
        <v>-8</v>
      </c>
      <c r="G5" s="912">
        <v>213522</v>
      </c>
      <c r="H5" s="927">
        <v>206802</v>
      </c>
      <c r="I5" s="916">
        <v>1.032494850146517</v>
      </c>
      <c r="J5" s="934">
        <v>6720</v>
      </c>
      <c r="K5" s="930">
        <v>0.75195061867161228</v>
      </c>
      <c r="L5" s="901">
        <v>0.77642382568833956</v>
      </c>
      <c r="M5" s="925">
        <v>-2.4473207016727283E-2</v>
      </c>
    </row>
    <row r="6" spans="1:14" ht="13.5" customHeight="1" x14ac:dyDescent="0.15">
      <c r="A6" s="946" t="s">
        <v>188</v>
      </c>
      <c r="B6" s="947"/>
      <c r="C6" s="913"/>
      <c r="D6" s="915"/>
      <c r="E6" s="917"/>
      <c r="F6" s="935"/>
      <c r="G6" s="913"/>
      <c r="H6" s="928"/>
      <c r="I6" s="917"/>
      <c r="J6" s="935"/>
      <c r="K6" s="931"/>
      <c r="L6" s="902"/>
      <c r="M6" s="926"/>
    </row>
    <row r="7" spans="1:14" ht="18" customHeight="1" x14ac:dyDescent="0.15">
      <c r="A7" s="944" t="s">
        <v>187</v>
      </c>
      <c r="B7" s="945"/>
      <c r="C7" s="641">
        <v>84245</v>
      </c>
      <c r="D7" s="640">
        <v>83721</v>
      </c>
      <c r="E7" s="639">
        <v>1.0062588836731525</v>
      </c>
      <c r="F7" s="638">
        <v>524</v>
      </c>
      <c r="G7" s="641">
        <v>111246</v>
      </c>
      <c r="H7" s="643">
        <v>105105</v>
      </c>
      <c r="I7" s="639">
        <v>1.0584272869987155</v>
      </c>
      <c r="J7" s="638">
        <v>6141</v>
      </c>
      <c r="K7" s="553">
        <v>0.75728565521456948</v>
      </c>
      <c r="L7" s="552">
        <v>0.7965463108320251</v>
      </c>
      <c r="M7" s="551">
        <v>-3.926065561745562E-2</v>
      </c>
      <c r="N7" s="628"/>
    </row>
    <row r="8" spans="1:14" ht="18" customHeight="1" x14ac:dyDescent="0.15">
      <c r="A8" s="635" t="s">
        <v>186</v>
      </c>
      <c r="B8" s="637" t="s">
        <v>178</v>
      </c>
      <c r="C8" s="632">
        <v>39354</v>
      </c>
      <c r="D8" s="633">
        <v>39648</v>
      </c>
      <c r="E8" s="630">
        <v>0.99258474576271183</v>
      </c>
      <c r="F8" s="629">
        <v>-294</v>
      </c>
      <c r="G8" s="632">
        <v>56428</v>
      </c>
      <c r="H8" s="631">
        <v>53462</v>
      </c>
      <c r="I8" s="630">
        <v>1.0554786577382065</v>
      </c>
      <c r="J8" s="629">
        <v>2966</v>
      </c>
      <c r="K8" s="540">
        <v>0.69741972070603242</v>
      </c>
      <c r="L8" s="539">
        <v>0.74161086379110397</v>
      </c>
      <c r="M8" s="538">
        <v>-4.4191143085071549E-2</v>
      </c>
      <c r="N8" s="628"/>
    </row>
    <row r="9" spans="1:14" ht="18" customHeight="1" x14ac:dyDescent="0.15">
      <c r="A9" s="635"/>
      <c r="B9" s="637" t="s">
        <v>177</v>
      </c>
      <c r="C9" s="632">
        <v>4254</v>
      </c>
      <c r="D9" s="633">
        <v>4346</v>
      </c>
      <c r="E9" s="630">
        <v>0.97883110906580761</v>
      </c>
      <c r="F9" s="629">
        <v>-92</v>
      </c>
      <c r="G9" s="632">
        <v>4395</v>
      </c>
      <c r="H9" s="631">
        <v>4460</v>
      </c>
      <c r="I9" s="630">
        <v>0.98542600896860988</v>
      </c>
      <c r="J9" s="629">
        <v>-65</v>
      </c>
      <c r="K9" s="540">
        <v>0.96791808873720131</v>
      </c>
      <c r="L9" s="539">
        <v>0.97443946188340802</v>
      </c>
      <c r="M9" s="538">
        <v>-6.5213731462067104E-3</v>
      </c>
      <c r="N9" s="628"/>
    </row>
    <row r="10" spans="1:14" ht="18" customHeight="1" x14ac:dyDescent="0.15">
      <c r="A10" s="635"/>
      <c r="B10" s="637" t="s">
        <v>175</v>
      </c>
      <c r="C10" s="632">
        <v>40637</v>
      </c>
      <c r="D10" s="633">
        <v>39727</v>
      </c>
      <c r="E10" s="630">
        <v>1.0229063357414352</v>
      </c>
      <c r="F10" s="629">
        <v>910</v>
      </c>
      <c r="G10" s="632">
        <v>50423</v>
      </c>
      <c r="H10" s="631">
        <v>47183</v>
      </c>
      <c r="I10" s="630">
        <v>1.0686688002034632</v>
      </c>
      <c r="J10" s="629">
        <v>3240</v>
      </c>
      <c r="K10" s="540">
        <v>0.80592190071990955</v>
      </c>
      <c r="L10" s="539">
        <v>0.84197698323548731</v>
      </c>
      <c r="M10" s="538">
        <v>-3.6055082515577763E-2</v>
      </c>
      <c r="N10" s="628"/>
    </row>
    <row r="11" spans="1:14" s="235" customFormat="1" ht="18" customHeight="1" x14ac:dyDescent="0.15">
      <c r="A11" s="627"/>
      <c r="B11" s="645" t="s">
        <v>180</v>
      </c>
      <c r="C11" s="644" t="s">
        <v>171</v>
      </c>
      <c r="D11" s="624" t="s">
        <v>171</v>
      </c>
      <c r="E11" s="623" t="s">
        <v>171</v>
      </c>
      <c r="F11" s="622" t="s">
        <v>171</v>
      </c>
      <c r="G11" s="644" t="s">
        <v>171</v>
      </c>
      <c r="H11" s="624" t="s">
        <v>171</v>
      </c>
      <c r="I11" s="623" t="s">
        <v>171</v>
      </c>
      <c r="J11" s="622" t="s">
        <v>171</v>
      </c>
      <c r="K11" s="590" t="s">
        <v>171</v>
      </c>
      <c r="L11" s="589" t="s">
        <v>171</v>
      </c>
      <c r="M11" s="588" t="s">
        <v>171</v>
      </c>
      <c r="N11" s="615"/>
    </row>
    <row r="12" spans="1:14" ht="18" customHeight="1" x14ac:dyDescent="0.15">
      <c r="A12" s="944" t="s">
        <v>185</v>
      </c>
      <c r="B12" s="945"/>
      <c r="C12" s="641">
        <v>25453</v>
      </c>
      <c r="D12" s="640">
        <v>27117</v>
      </c>
      <c r="E12" s="639">
        <v>0.9386362798244644</v>
      </c>
      <c r="F12" s="638">
        <v>-1664</v>
      </c>
      <c r="G12" s="641">
        <v>30562</v>
      </c>
      <c r="H12" s="640">
        <v>35026</v>
      </c>
      <c r="I12" s="639">
        <v>0.87255181864900355</v>
      </c>
      <c r="J12" s="638">
        <v>-4464</v>
      </c>
      <c r="K12" s="553">
        <v>0.83283162096721419</v>
      </c>
      <c r="L12" s="552">
        <v>0.77419631131159705</v>
      </c>
      <c r="M12" s="567">
        <v>5.863530965561714E-2</v>
      </c>
      <c r="N12" s="628"/>
    </row>
    <row r="13" spans="1:14" ht="18" customHeight="1" x14ac:dyDescent="0.15">
      <c r="A13" s="635" t="s">
        <v>184</v>
      </c>
      <c r="B13" s="637" t="s">
        <v>178</v>
      </c>
      <c r="C13" s="632">
        <v>4391</v>
      </c>
      <c r="D13" s="633">
        <v>9491</v>
      </c>
      <c r="E13" s="630">
        <v>0.46264882520282374</v>
      </c>
      <c r="F13" s="629">
        <v>-5100</v>
      </c>
      <c r="G13" s="632">
        <v>5000</v>
      </c>
      <c r="H13" s="633">
        <v>10937</v>
      </c>
      <c r="I13" s="630">
        <v>0.45716375605741977</v>
      </c>
      <c r="J13" s="629">
        <v>-5937</v>
      </c>
      <c r="K13" s="540">
        <v>0.87819999999999998</v>
      </c>
      <c r="L13" s="539">
        <v>0.86778824174819424</v>
      </c>
      <c r="M13" s="538">
        <v>1.0411758251805736E-2</v>
      </c>
      <c r="N13" s="628"/>
    </row>
    <row r="14" spans="1:14" ht="18" customHeight="1" x14ac:dyDescent="0.15">
      <c r="A14" s="635"/>
      <c r="B14" s="637" t="s">
        <v>177</v>
      </c>
      <c r="C14" s="632">
        <v>6078</v>
      </c>
      <c r="D14" s="633">
        <v>1344</v>
      </c>
      <c r="E14" s="630">
        <v>4.5223214285714288</v>
      </c>
      <c r="F14" s="629">
        <v>4734</v>
      </c>
      <c r="G14" s="632">
        <v>7440</v>
      </c>
      <c r="H14" s="633">
        <v>1480</v>
      </c>
      <c r="I14" s="630">
        <v>5.0270270270270272</v>
      </c>
      <c r="J14" s="629">
        <v>5960</v>
      </c>
      <c r="K14" s="540">
        <v>0.8169354838709677</v>
      </c>
      <c r="L14" s="539">
        <v>0.90810810810810816</v>
      </c>
      <c r="M14" s="538">
        <v>-9.1172624237140454E-2</v>
      </c>
      <c r="N14" s="628"/>
    </row>
    <row r="15" spans="1:14" ht="18" customHeight="1" x14ac:dyDescent="0.15">
      <c r="A15" s="635"/>
      <c r="B15" s="637" t="s">
        <v>175</v>
      </c>
      <c r="C15" s="632">
        <v>14277</v>
      </c>
      <c r="D15" s="633">
        <v>16282</v>
      </c>
      <c r="E15" s="630">
        <v>0.87685787986733821</v>
      </c>
      <c r="F15" s="629">
        <v>-2005</v>
      </c>
      <c r="G15" s="632">
        <v>17171</v>
      </c>
      <c r="H15" s="633">
        <v>22609</v>
      </c>
      <c r="I15" s="630">
        <v>0.7594763147419169</v>
      </c>
      <c r="J15" s="629">
        <v>-5438</v>
      </c>
      <c r="K15" s="540">
        <v>0.83146001980082695</v>
      </c>
      <c r="L15" s="539">
        <v>0.72015569021186254</v>
      </c>
      <c r="M15" s="538">
        <v>0.11130432958896441</v>
      </c>
      <c r="N15" s="628"/>
    </row>
    <row r="16" spans="1:14" ht="18" customHeight="1" x14ac:dyDescent="0.15">
      <c r="A16" s="635"/>
      <c r="B16" s="637" t="s">
        <v>174</v>
      </c>
      <c r="C16" s="632">
        <v>707</v>
      </c>
      <c r="D16" s="633">
        <v>0</v>
      </c>
      <c r="E16" s="630" t="e">
        <v>#DIV/0!</v>
      </c>
      <c r="F16" s="629">
        <v>707</v>
      </c>
      <c r="G16" s="632">
        <v>951</v>
      </c>
      <c r="H16" s="633">
        <v>0</v>
      </c>
      <c r="I16" s="630" t="e">
        <v>#DIV/0!</v>
      </c>
      <c r="J16" s="629">
        <v>951</v>
      </c>
      <c r="K16" s="540">
        <v>0.74342797055730814</v>
      </c>
      <c r="L16" s="539" t="s">
        <v>171</v>
      </c>
      <c r="M16" s="538" t="e">
        <v>#VALUE!</v>
      </c>
      <c r="N16" s="628"/>
    </row>
    <row r="17" spans="1:14" s="235" customFormat="1" ht="18" customHeight="1" x14ac:dyDescent="0.15">
      <c r="A17" s="621"/>
      <c r="B17" s="642" t="s">
        <v>180</v>
      </c>
      <c r="C17" s="619" t="s">
        <v>171</v>
      </c>
      <c r="D17" s="618" t="s">
        <v>171</v>
      </c>
      <c r="E17" s="617" t="s">
        <v>171</v>
      </c>
      <c r="F17" s="616" t="s">
        <v>171</v>
      </c>
      <c r="G17" s="619" t="s">
        <v>171</v>
      </c>
      <c r="H17" s="618" t="s">
        <v>171</v>
      </c>
      <c r="I17" s="617" t="s">
        <v>171</v>
      </c>
      <c r="J17" s="616" t="s">
        <v>171</v>
      </c>
      <c r="K17" s="590" t="s">
        <v>171</v>
      </c>
      <c r="L17" s="589" t="s">
        <v>171</v>
      </c>
      <c r="M17" s="599" t="s">
        <v>171</v>
      </c>
      <c r="N17" s="615"/>
    </row>
    <row r="18" spans="1:14" ht="18" customHeight="1" x14ac:dyDescent="0.15">
      <c r="A18" s="944" t="s">
        <v>183</v>
      </c>
      <c r="B18" s="945"/>
      <c r="C18" s="641">
        <v>18684</v>
      </c>
      <c r="D18" s="640">
        <v>20155</v>
      </c>
      <c r="E18" s="639">
        <v>0.92701562887620936</v>
      </c>
      <c r="F18" s="638">
        <v>-1471</v>
      </c>
      <c r="G18" s="641">
        <v>26127</v>
      </c>
      <c r="H18" s="643">
        <v>27088</v>
      </c>
      <c r="I18" s="639">
        <v>0.96452303603071465</v>
      </c>
      <c r="J18" s="638">
        <v>-961</v>
      </c>
      <c r="K18" s="553">
        <v>0.71512228728901139</v>
      </c>
      <c r="L18" s="552">
        <v>0.74405640874187828</v>
      </c>
      <c r="M18" s="551">
        <v>-2.893412145286689E-2</v>
      </c>
      <c r="N18" s="628"/>
    </row>
    <row r="19" spans="1:14" ht="18" customHeight="1" x14ac:dyDescent="0.15">
      <c r="A19" s="635" t="s">
        <v>182</v>
      </c>
      <c r="B19" s="637" t="s">
        <v>178</v>
      </c>
      <c r="C19" s="632">
        <v>0</v>
      </c>
      <c r="D19" s="633">
        <v>0</v>
      </c>
      <c r="E19" s="630" t="e">
        <v>#DIV/0!</v>
      </c>
      <c r="F19" s="629">
        <v>0</v>
      </c>
      <c r="G19" s="632">
        <v>0</v>
      </c>
      <c r="H19" s="631">
        <v>0</v>
      </c>
      <c r="I19" s="630" t="e">
        <v>#DIV/0!</v>
      </c>
      <c r="J19" s="629">
        <v>0</v>
      </c>
      <c r="K19" s="540" t="s">
        <v>171</v>
      </c>
      <c r="L19" s="539" t="s">
        <v>171</v>
      </c>
      <c r="M19" s="538" t="e">
        <v>#VALUE!</v>
      </c>
      <c r="N19" s="628"/>
    </row>
    <row r="20" spans="1:14" ht="18" customHeight="1" x14ac:dyDescent="0.15">
      <c r="A20" s="635"/>
      <c r="B20" s="637" t="s">
        <v>177</v>
      </c>
      <c r="C20" s="632">
        <v>6503</v>
      </c>
      <c r="D20" s="633">
        <v>6901</v>
      </c>
      <c r="E20" s="630">
        <v>0.94232719895667294</v>
      </c>
      <c r="F20" s="629">
        <v>-398</v>
      </c>
      <c r="G20" s="632">
        <v>8735</v>
      </c>
      <c r="H20" s="631">
        <v>8700</v>
      </c>
      <c r="I20" s="630">
        <v>1.0040229885057472</v>
      </c>
      <c r="J20" s="629">
        <v>35</v>
      </c>
      <c r="K20" s="540">
        <v>0.74447624499141385</v>
      </c>
      <c r="L20" s="539">
        <v>0.79321839080459766</v>
      </c>
      <c r="M20" s="538">
        <v>-4.8742145813183813E-2</v>
      </c>
      <c r="N20" s="628"/>
    </row>
    <row r="21" spans="1:14" ht="18" customHeight="1" x14ac:dyDescent="0.15">
      <c r="A21" s="635"/>
      <c r="B21" s="637" t="s">
        <v>175</v>
      </c>
      <c r="C21" s="632">
        <v>12181</v>
      </c>
      <c r="D21" s="633">
        <v>13254</v>
      </c>
      <c r="E21" s="630">
        <v>0.91904330768070019</v>
      </c>
      <c r="F21" s="629">
        <v>-1073</v>
      </c>
      <c r="G21" s="632">
        <v>17392</v>
      </c>
      <c r="H21" s="631">
        <v>18388</v>
      </c>
      <c r="I21" s="630">
        <v>0.94583423972155756</v>
      </c>
      <c r="J21" s="629">
        <v>-996</v>
      </c>
      <c r="K21" s="540">
        <v>0.70037948482060719</v>
      </c>
      <c r="L21" s="539">
        <v>0.72079617141614094</v>
      </c>
      <c r="M21" s="538">
        <v>-2.0416686595533751E-2</v>
      </c>
      <c r="N21" s="628"/>
    </row>
    <row r="22" spans="1:14" s="235" customFormat="1" ht="18" customHeight="1" x14ac:dyDescent="0.15">
      <c r="A22" s="621"/>
      <c r="B22" s="642" t="s">
        <v>180</v>
      </c>
      <c r="C22" s="619" t="s">
        <v>171</v>
      </c>
      <c r="D22" s="618" t="s">
        <v>171</v>
      </c>
      <c r="E22" s="617" t="s">
        <v>171</v>
      </c>
      <c r="F22" s="616" t="s">
        <v>171</v>
      </c>
      <c r="G22" s="619" t="s">
        <v>171</v>
      </c>
      <c r="H22" s="618" t="s">
        <v>171</v>
      </c>
      <c r="I22" s="617" t="s">
        <v>171</v>
      </c>
      <c r="J22" s="616" t="s">
        <v>171</v>
      </c>
      <c r="K22" s="590" t="s">
        <v>171</v>
      </c>
      <c r="L22" s="589" t="s">
        <v>171</v>
      </c>
      <c r="M22" s="599" t="s">
        <v>171</v>
      </c>
      <c r="N22" s="615"/>
    </row>
    <row r="23" spans="1:14" ht="18" customHeight="1" x14ac:dyDescent="0.15">
      <c r="A23" s="944" t="s">
        <v>181</v>
      </c>
      <c r="B23" s="945"/>
      <c r="C23" s="641">
        <v>14274</v>
      </c>
      <c r="D23" s="640">
        <v>12476</v>
      </c>
      <c r="E23" s="639">
        <v>1.1441167040718179</v>
      </c>
      <c r="F23" s="638">
        <v>1798</v>
      </c>
      <c r="G23" s="641">
        <v>17455</v>
      </c>
      <c r="H23" s="643">
        <v>14766</v>
      </c>
      <c r="I23" s="639">
        <v>1.1821075443586617</v>
      </c>
      <c r="J23" s="638">
        <v>2689</v>
      </c>
      <c r="K23" s="553">
        <v>0.81775995416786018</v>
      </c>
      <c r="L23" s="552">
        <v>0.84491399160232972</v>
      </c>
      <c r="M23" s="567">
        <v>-2.7154037434469536E-2</v>
      </c>
      <c r="N23" s="628"/>
    </row>
    <row r="24" spans="1:14" ht="18" customHeight="1" x14ac:dyDescent="0.15">
      <c r="A24" s="635"/>
      <c r="B24" s="637" t="s">
        <v>178</v>
      </c>
      <c r="C24" s="632">
        <v>0</v>
      </c>
      <c r="D24" s="633">
        <v>0</v>
      </c>
      <c r="E24" s="630" t="e">
        <v>#DIV/0!</v>
      </c>
      <c r="F24" s="629">
        <v>0</v>
      </c>
      <c r="G24" s="632">
        <v>0</v>
      </c>
      <c r="H24" s="631">
        <v>0</v>
      </c>
      <c r="I24" s="630" t="e">
        <v>#DIV/0!</v>
      </c>
      <c r="J24" s="629">
        <v>0</v>
      </c>
      <c r="K24" s="540" t="s">
        <v>171</v>
      </c>
      <c r="L24" s="539" t="s">
        <v>171</v>
      </c>
      <c r="M24" s="538" t="e">
        <v>#VALUE!</v>
      </c>
      <c r="N24" s="628"/>
    </row>
    <row r="25" spans="1:14" ht="18" customHeight="1" x14ac:dyDescent="0.15">
      <c r="A25" s="635"/>
      <c r="B25" s="637" t="s">
        <v>177</v>
      </c>
      <c r="C25" s="632">
        <v>5073</v>
      </c>
      <c r="D25" s="633">
        <v>4886</v>
      </c>
      <c r="E25" s="630">
        <v>1.0382726156365125</v>
      </c>
      <c r="F25" s="629">
        <v>187</v>
      </c>
      <c r="G25" s="632">
        <v>5835</v>
      </c>
      <c r="H25" s="631">
        <v>5835</v>
      </c>
      <c r="I25" s="630">
        <v>1</v>
      </c>
      <c r="J25" s="629">
        <v>0</v>
      </c>
      <c r="K25" s="540">
        <v>0.86940874035989713</v>
      </c>
      <c r="L25" s="539">
        <v>0.83736075407026567</v>
      </c>
      <c r="M25" s="538">
        <v>3.2047986289631458E-2</v>
      </c>
      <c r="N25" s="628"/>
    </row>
    <row r="26" spans="1:14" ht="18" customHeight="1" x14ac:dyDescent="0.15">
      <c r="A26" s="635"/>
      <c r="B26" s="637" t="s">
        <v>175</v>
      </c>
      <c r="C26" s="632">
        <v>9201</v>
      </c>
      <c r="D26" s="633">
        <v>7590</v>
      </c>
      <c r="E26" s="630">
        <v>1.2122529644268776</v>
      </c>
      <c r="F26" s="629">
        <v>1611</v>
      </c>
      <c r="G26" s="632">
        <v>11620</v>
      </c>
      <c r="H26" s="633">
        <v>8931</v>
      </c>
      <c r="I26" s="630">
        <v>1.3010861045795543</v>
      </c>
      <c r="J26" s="629">
        <v>2689</v>
      </c>
      <c r="K26" s="540">
        <v>0.79182444061962132</v>
      </c>
      <c r="L26" s="539">
        <v>0.84984884111521664</v>
      </c>
      <c r="M26" s="538">
        <v>-5.8024400495595319E-2</v>
      </c>
      <c r="N26" s="628"/>
    </row>
    <row r="27" spans="1:14" s="235" customFormat="1" ht="18" customHeight="1" x14ac:dyDescent="0.15">
      <c r="A27" s="621"/>
      <c r="B27" s="642" t="s">
        <v>180</v>
      </c>
      <c r="C27" s="619" t="s">
        <v>171</v>
      </c>
      <c r="D27" s="618" t="s">
        <v>171</v>
      </c>
      <c r="E27" s="617" t="s">
        <v>171</v>
      </c>
      <c r="F27" s="616" t="s">
        <v>171</v>
      </c>
      <c r="G27" s="619" t="s">
        <v>171</v>
      </c>
      <c r="H27" s="618" t="s">
        <v>171</v>
      </c>
      <c r="I27" s="617" t="s">
        <v>171</v>
      </c>
      <c r="J27" s="616" t="s">
        <v>171</v>
      </c>
      <c r="K27" s="590" t="s">
        <v>171</v>
      </c>
      <c r="L27" s="589" t="s">
        <v>171</v>
      </c>
      <c r="M27" s="599" t="s">
        <v>171</v>
      </c>
      <c r="N27" s="615"/>
    </row>
    <row r="28" spans="1:14" ht="18" customHeight="1" x14ac:dyDescent="0.15">
      <c r="A28" s="944" t="s">
        <v>179</v>
      </c>
      <c r="B28" s="945"/>
      <c r="C28" s="641">
        <v>17902</v>
      </c>
      <c r="D28" s="640">
        <v>17097</v>
      </c>
      <c r="E28" s="639">
        <v>1.0470842837924783</v>
      </c>
      <c r="F28" s="638">
        <v>805</v>
      </c>
      <c r="G28" s="641">
        <v>28132</v>
      </c>
      <c r="H28" s="640">
        <v>24817</v>
      </c>
      <c r="I28" s="639">
        <v>1.1335777894185437</v>
      </c>
      <c r="J28" s="638">
        <v>3315</v>
      </c>
      <c r="K28" s="553">
        <v>0.63635717332575004</v>
      </c>
      <c r="L28" s="552">
        <v>0.68892291574324049</v>
      </c>
      <c r="M28" s="551">
        <v>-5.2565742417490458E-2</v>
      </c>
      <c r="N28" s="628"/>
    </row>
    <row r="29" spans="1:14" ht="18" customHeight="1" x14ac:dyDescent="0.15">
      <c r="A29" s="635"/>
      <c r="B29" s="637" t="s">
        <v>178</v>
      </c>
      <c r="C29" s="632">
        <v>0</v>
      </c>
      <c r="D29" s="633">
        <v>0</v>
      </c>
      <c r="E29" s="630" t="e">
        <v>#DIV/0!</v>
      </c>
      <c r="F29" s="629">
        <v>0</v>
      </c>
      <c r="G29" s="632">
        <v>0</v>
      </c>
      <c r="H29" s="631">
        <v>0</v>
      </c>
      <c r="I29" s="630" t="e">
        <v>#DIV/0!</v>
      </c>
      <c r="J29" s="629">
        <v>0</v>
      </c>
      <c r="K29" s="540" t="s">
        <v>171</v>
      </c>
      <c r="L29" s="539" t="s">
        <v>171</v>
      </c>
      <c r="M29" s="538" t="e">
        <v>#VALUE!</v>
      </c>
      <c r="N29" s="628"/>
    </row>
    <row r="30" spans="1:14" ht="18" customHeight="1" x14ac:dyDescent="0.15">
      <c r="A30" s="635"/>
      <c r="B30" s="634" t="s">
        <v>177</v>
      </c>
      <c r="C30" s="632">
        <v>2354</v>
      </c>
      <c r="D30" s="636">
        <v>2952</v>
      </c>
      <c r="E30" s="630">
        <v>0.79742547425474253</v>
      </c>
      <c r="F30" s="629">
        <v>-598</v>
      </c>
      <c r="G30" s="632">
        <v>2900</v>
      </c>
      <c r="H30" s="631">
        <v>3050</v>
      </c>
      <c r="I30" s="630">
        <v>0.95081967213114749</v>
      </c>
      <c r="J30" s="629">
        <v>-150</v>
      </c>
      <c r="K30" s="540">
        <v>0.81172413793103448</v>
      </c>
      <c r="L30" s="539">
        <v>0.96786885245901644</v>
      </c>
      <c r="M30" s="538">
        <v>-0.15614471452798195</v>
      </c>
      <c r="N30" s="628"/>
    </row>
    <row r="31" spans="1:14" ht="18" customHeight="1" x14ac:dyDescent="0.15">
      <c r="A31" s="635"/>
      <c r="B31" s="634" t="s">
        <v>176</v>
      </c>
      <c r="C31" s="632">
        <v>690</v>
      </c>
      <c r="D31" s="633">
        <v>571</v>
      </c>
      <c r="E31" s="630">
        <v>1.2084063047285465</v>
      </c>
      <c r="F31" s="629">
        <v>119</v>
      </c>
      <c r="G31" s="632">
        <v>890</v>
      </c>
      <c r="H31" s="631">
        <v>752</v>
      </c>
      <c r="I31" s="630">
        <v>1.1835106382978724</v>
      </c>
      <c r="J31" s="629">
        <v>138</v>
      </c>
      <c r="K31" s="540">
        <v>0.7752808988764045</v>
      </c>
      <c r="L31" s="539">
        <v>0.75930851063829785</v>
      </c>
      <c r="M31" s="538">
        <v>1.597238823810665E-2</v>
      </c>
      <c r="N31" s="628"/>
    </row>
    <row r="32" spans="1:14" ht="18" customHeight="1" x14ac:dyDescent="0.15">
      <c r="A32" s="635"/>
      <c r="B32" s="634" t="s">
        <v>175</v>
      </c>
      <c r="C32" s="632">
        <v>14080</v>
      </c>
      <c r="D32" s="633">
        <v>12333</v>
      </c>
      <c r="E32" s="630">
        <v>1.1416524770939755</v>
      </c>
      <c r="F32" s="629">
        <v>1747</v>
      </c>
      <c r="G32" s="632">
        <v>22293</v>
      </c>
      <c r="H32" s="631">
        <v>19287</v>
      </c>
      <c r="I32" s="630">
        <v>1.15585627624825</v>
      </c>
      <c r="J32" s="629">
        <v>3006</v>
      </c>
      <c r="K32" s="540">
        <v>0.6315883909747454</v>
      </c>
      <c r="L32" s="539">
        <v>0.63944625913827968</v>
      </c>
      <c r="M32" s="538">
        <v>-7.8578681635342873E-3</v>
      </c>
      <c r="N32" s="628"/>
    </row>
    <row r="33" spans="1:14" ht="18" customHeight="1" x14ac:dyDescent="0.15">
      <c r="A33" s="635"/>
      <c r="B33" s="634" t="s">
        <v>174</v>
      </c>
      <c r="C33" s="632">
        <v>778</v>
      </c>
      <c r="D33" s="633">
        <v>1241</v>
      </c>
      <c r="E33" s="630">
        <v>0.62691377921031421</v>
      </c>
      <c r="F33" s="629">
        <v>-463</v>
      </c>
      <c r="G33" s="632">
        <v>2049</v>
      </c>
      <c r="H33" s="631">
        <v>1728</v>
      </c>
      <c r="I33" s="630">
        <v>1.1857638888888888</v>
      </c>
      <c r="J33" s="629">
        <v>321</v>
      </c>
      <c r="K33" s="540">
        <v>0.37969741337237678</v>
      </c>
      <c r="L33" s="539">
        <v>0.71817129629629628</v>
      </c>
      <c r="M33" s="538">
        <v>-0.3384738829239195</v>
      </c>
      <c r="N33" s="628"/>
    </row>
    <row r="34" spans="1:14" s="235" customFormat="1" ht="18" customHeight="1" x14ac:dyDescent="0.15">
      <c r="A34" s="627"/>
      <c r="B34" s="626" t="s">
        <v>173</v>
      </c>
      <c r="C34" s="625" t="s">
        <v>171</v>
      </c>
      <c r="D34" s="624" t="s">
        <v>171</v>
      </c>
      <c r="E34" s="623" t="s">
        <v>171</v>
      </c>
      <c r="F34" s="622" t="s">
        <v>171</v>
      </c>
      <c r="G34" s="625" t="s">
        <v>171</v>
      </c>
      <c r="H34" s="624" t="s">
        <v>171</v>
      </c>
      <c r="I34" s="623" t="s">
        <v>171</v>
      </c>
      <c r="J34" s="622" t="s">
        <v>171</v>
      </c>
      <c r="K34" s="590" t="s">
        <v>171</v>
      </c>
      <c r="L34" s="589" t="s">
        <v>171</v>
      </c>
      <c r="M34" s="588" t="s">
        <v>171</v>
      </c>
      <c r="N34" s="615"/>
    </row>
    <row r="35" spans="1:14" s="235" customFormat="1" ht="18" customHeight="1" thickBot="1" x14ac:dyDescent="0.2">
      <c r="A35" s="621"/>
      <c r="B35" s="620" t="s">
        <v>172</v>
      </c>
      <c r="C35" s="619" t="s">
        <v>171</v>
      </c>
      <c r="D35" s="618" t="s">
        <v>171</v>
      </c>
      <c r="E35" s="617" t="s">
        <v>171</v>
      </c>
      <c r="F35" s="616" t="s">
        <v>171</v>
      </c>
      <c r="G35" s="619" t="s">
        <v>171</v>
      </c>
      <c r="H35" s="618" t="s">
        <v>171</v>
      </c>
      <c r="I35" s="617" t="s">
        <v>171</v>
      </c>
      <c r="J35" s="616" t="s">
        <v>171</v>
      </c>
      <c r="K35" s="581" t="s">
        <v>171</v>
      </c>
      <c r="L35" s="580" t="s">
        <v>171</v>
      </c>
      <c r="M35" s="579" t="s">
        <v>171</v>
      </c>
      <c r="N35" s="615"/>
    </row>
    <row r="36" spans="1:14" x14ac:dyDescent="0.15">
      <c r="C36" s="234"/>
      <c r="G36" s="234"/>
    </row>
    <row r="37" spans="1:14" x14ac:dyDescent="0.15">
      <c r="C37" s="234"/>
      <c r="G37" s="234"/>
    </row>
    <row r="38" spans="1:14" x14ac:dyDescent="0.15">
      <c r="C38" s="234"/>
      <c r="G38" s="611"/>
    </row>
    <row r="39" spans="1:14" x14ac:dyDescent="0.15">
      <c r="C39" s="234"/>
      <c r="G39" s="234"/>
    </row>
    <row r="40" spans="1:14" x14ac:dyDescent="0.15">
      <c r="C40" s="234"/>
      <c r="G40" s="234"/>
    </row>
    <row r="41" spans="1:14" x14ac:dyDescent="0.15">
      <c r="C41" s="234"/>
      <c r="G41" s="234"/>
    </row>
    <row r="42" spans="1:14" x14ac:dyDescent="0.15">
      <c r="C42" s="234"/>
      <c r="G42" s="234"/>
    </row>
    <row r="43" spans="1:14" x14ac:dyDescent="0.15">
      <c r="C43" s="234"/>
      <c r="G43" s="234"/>
    </row>
    <row r="44" spans="1:14" x14ac:dyDescent="0.15">
      <c r="C44" s="234"/>
      <c r="G44" s="234"/>
    </row>
    <row r="45" spans="1:14" x14ac:dyDescent="0.15">
      <c r="C45" s="234"/>
      <c r="G45" s="234"/>
    </row>
    <row r="46" spans="1:14" x14ac:dyDescent="0.15">
      <c r="C46" s="234"/>
      <c r="G46" s="234"/>
    </row>
    <row r="47" spans="1:14" x14ac:dyDescent="0.15">
      <c r="C47" s="234"/>
      <c r="G47" s="234"/>
    </row>
    <row r="48" spans="1:14"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5717</v>
      </c>
      <c r="C65" s="234"/>
      <c r="F65" s="231">
        <v>14691</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8:B28"/>
    <mergeCell ref="A18:B18"/>
    <mergeCell ref="A23:B23"/>
    <mergeCell ref="F5:F6"/>
    <mergeCell ref="D5:D6"/>
    <mergeCell ref="E5:E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showGridLines="0" zoomScaleNormal="100" zoomScaleSheetLayoutView="100" workbookViewId="0">
      <pane xSplit="1" ySplit="6" topLeftCell="B7" activePane="bottomRight" state="frozen"/>
      <selection pane="topRight" activeCell="B1" sqref="B1"/>
      <selection pane="bottomLeft" activeCell="A6" sqref="A6"/>
      <selection pane="bottomRight"/>
    </sheetView>
  </sheetViews>
  <sheetFormatPr defaultColWidth="15.75" defaultRowHeight="10.5" x14ac:dyDescent="0.4"/>
  <cols>
    <col min="1" max="1" width="23.375" style="58" customWidth="1"/>
    <col min="2" max="3" width="11" style="130" customWidth="1"/>
    <col min="4" max="5" width="11.25" style="58" customWidth="1"/>
    <col min="6" max="7" width="11" style="130" customWidth="1"/>
    <col min="8" max="9" width="11.25" style="58" customWidth="1"/>
    <col min="10" max="11" width="11.25" style="130" customWidth="1"/>
    <col min="12" max="12" width="11.25" style="58"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７月(月間)</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ht="10.5" customHeight="1" x14ac:dyDescent="0.4">
      <c r="A4" s="230"/>
      <c r="B4" s="846" t="s">
        <v>262</v>
      </c>
      <c r="C4" s="847" t="s">
        <v>261</v>
      </c>
      <c r="D4" s="845" t="s">
        <v>144</v>
      </c>
      <c r="E4" s="845"/>
      <c r="F4" s="836" t="s">
        <v>262</v>
      </c>
      <c r="G4" s="836" t="s">
        <v>261</v>
      </c>
      <c r="H4" s="845" t="s">
        <v>144</v>
      </c>
      <c r="I4" s="845"/>
      <c r="J4" s="836" t="s">
        <v>262</v>
      </c>
      <c r="K4" s="836" t="s">
        <v>261</v>
      </c>
      <c r="L4" s="843" t="s">
        <v>142</v>
      </c>
    </row>
    <row r="5" spans="1:12" s="227" customFormat="1" ht="10.5" customHeight="1" x14ac:dyDescent="0.4">
      <c r="A5" s="229"/>
      <c r="B5" s="846"/>
      <c r="C5" s="848"/>
      <c r="D5" s="129" t="s">
        <v>143</v>
      </c>
      <c r="E5" s="228" t="s">
        <v>142</v>
      </c>
      <c r="F5" s="836"/>
      <c r="G5" s="836"/>
      <c r="H5" s="129" t="s">
        <v>143</v>
      </c>
      <c r="I5" s="129" t="s">
        <v>142</v>
      </c>
      <c r="J5" s="836"/>
      <c r="K5" s="836"/>
      <c r="L5" s="844"/>
    </row>
    <row r="6" spans="1:12" s="60" customFormat="1" x14ac:dyDescent="0.4">
      <c r="A6" s="119" t="s">
        <v>168</v>
      </c>
      <c r="B6" s="117">
        <v>534994</v>
      </c>
      <c r="C6" s="117">
        <v>530783</v>
      </c>
      <c r="D6" s="115">
        <v>1.0079335623032388</v>
      </c>
      <c r="E6" s="225">
        <v>4211</v>
      </c>
      <c r="F6" s="117">
        <v>798753</v>
      </c>
      <c r="G6" s="117">
        <v>786491</v>
      </c>
      <c r="H6" s="115">
        <v>1.0155907696337276</v>
      </c>
      <c r="I6" s="116">
        <v>12262</v>
      </c>
      <c r="J6" s="115">
        <v>0.66978652975325292</v>
      </c>
      <c r="K6" s="115">
        <v>0.67487485552917958</v>
      </c>
      <c r="L6" s="114">
        <v>-5.0883257759266609E-3</v>
      </c>
    </row>
    <row r="7" spans="1:12" s="118" customFormat="1" x14ac:dyDescent="0.4">
      <c r="A7" s="119" t="s">
        <v>140</v>
      </c>
      <c r="B7" s="117">
        <v>199580</v>
      </c>
      <c r="C7" s="117">
        <v>205191</v>
      </c>
      <c r="D7" s="226">
        <v>0.97265474606586055</v>
      </c>
      <c r="E7" s="225">
        <v>-5611</v>
      </c>
      <c r="F7" s="224">
        <v>289123</v>
      </c>
      <c r="G7" s="117">
        <v>289378</v>
      </c>
      <c r="H7" s="115">
        <v>0.99911879963231487</v>
      </c>
      <c r="I7" s="116">
        <v>-255</v>
      </c>
      <c r="J7" s="115">
        <v>0.69029444215783597</v>
      </c>
      <c r="K7" s="115">
        <v>0.70907601821838562</v>
      </c>
      <c r="L7" s="114">
        <v>-1.8781576060549643E-2</v>
      </c>
    </row>
    <row r="8" spans="1:12" s="58" customFormat="1" x14ac:dyDescent="0.4">
      <c r="A8" s="85" t="s">
        <v>139</v>
      </c>
      <c r="B8" s="84">
        <v>135761</v>
      </c>
      <c r="C8" s="84">
        <v>143088</v>
      </c>
      <c r="D8" s="82">
        <v>0.94879374930112936</v>
      </c>
      <c r="E8" s="83">
        <v>-7327</v>
      </c>
      <c r="F8" s="84">
        <v>200792</v>
      </c>
      <c r="G8" s="84">
        <v>202753</v>
      </c>
      <c r="H8" s="82">
        <v>0.99032813324587055</v>
      </c>
      <c r="I8" s="83">
        <v>-1961</v>
      </c>
      <c r="J8" s="82">
        <v>0.6761275349615522</v>
      </c>
      <c r="K8" s="82">
        <v>0.70572568593313045</v>
      </c>
      <c r="L8" s="81">
        <v>-2.9598150971578252E-2</v>
      </c>
    </row>
    <row r="9" spans="1:12" x14ac:dyDescent="0.4">
      <c r="A9" s="73" t="s">
        <v>107</v>
      </c>
      <c r="B9" s="113">
        <v>115897</v>
      </c>
      <c r="C9" s="105">
        <v>115870</v>
      </c>
      <c r="D9" s="98">
        <v>1.0002330197635281</v>
      </c>
      <c r="E9" s="106">
        <v>27</v>
      </c>
      <c r="F9" s="113">
        <v>174731</v>
      </c>
      <c r="G9" s="105">
        <v>164102</v>
      </c>
      <c r="H9" s="98">
        <v>1.0647706913992516</v>
      </c>
      <c r="I9" s="106">
        <v>10629</v>
      </c>
      <c r="J9" s="98">
        <v>0.66328814005528502</v>
      </c>
      <c r="K9" s="98">
        <v>0.7060852396680114</v>
      </c>
      <c r="L9" s="120">
        <v>-4.2797099612726375E-2</v>
      </c>
    </row>
    <row r="10" spans="1:12" x14ac:dyDescent="0.4">
      <c r="A10" s="74" t="s">
        <v>138</v>
      </c>
      <c r="B10" s="72">
        <v>16566</v>
      </c>
      <c r="C10" s="71">
        <v>14211</v>
      </c>
      <c r="D10" s="69">
        <v>1.1657166983322778</v>
      </c>
      <c r="E10" s="106">
        <v>2355</v>
      </c>
      <c r="F10" s="72">
        <v>21531</v>
      </c>
      <c r="G10" s="71">
        <v>18767</v>
      </c>
      <c r="H10" s="69">
        <v>1.1472797996483188</v>
      </c>
      <c r="I10" s="70">
        <v>2764</v>
      </c>
      <c r="J10" s="69">
        <v>0.76940225721053368</v>
      </c>
      <c r="K10" s="69">
        <v>0.75723344167954387</v>
      </c>
      <c r="L10" s="68">
        <v>1.2168815530989807E-2</v>
      </c>
    </row>
    <row r="11" spans="1:12" s="58" customFormat="1" x14ac:dyDescent="0.4">
      <c r="A11" s="74" t="s">
        <v>105</v>
      </c>
      <c r="B11" s="127"/>
      <c r="C11" s="71">
        <v>9817</v>
      </c>
      <c r="D11" s="69">
        <v>0</v>
      </c>
      <c r="E11" s="106">
        <v>-9817</v>
      </c>
      <c r="F11" s="127"/>
      <c r="G11" s="71">
        <v>15416</v>
      </c>
      <c r="H11" s="69">
        <v>0</v>
      </c>
      <c r="I11" s="70">
        <v>-15416</v>
      </c>
      <c r="J11" s="69" t="e">
        <v>#DIV/0!</v>
      </c>
      <c r="K11" s="69">
        <v>0.63680591593149971</v>
      </c>
      <c r="L11" s="68" t="e">
        <v>#DIV/0!</v>
      </c>
    </row>
    <row r="12" spans="1:12" s="58" customFormat="1" x14ac:dyDescent="0.4">
      <c r="A12" s="74" t="s">
        <v>102</v>
      </c>
      <c r="B12" s="122"/>
      <c r="C12" s="95"/>
      <c r="D12" s="69" t="e">
        <v>#DIV/0!</v>
      </c>
      <c r="E12" s="106">
        <v>0</v>
      </c>
      <c r="F12" s="122"/>
      <c r="G12" s="95"/>
      <c r="H12" s="69" t="e">
        <v>#DIV/0!</v>
      </c>
      <c r="I12" s="70">
        <v>0</v>
      </c>
      <c r="J12" s="69" t="e">
        <v>#DIV/0!</v>
      </c>
      <c r="K12" s="69" t="e">
        <v>#DIV/0!</v>
      </c>
      <c r="L12" s="68" t="e">
        <v>#DIV/0!</v>
      </c>
    </row>
    <row r="13" spans="1:12" s="58" customFormat="1" x14ac:dyDescent="0.4">
      <c r="A13" s="74" t="s">
        <v>103</v>
      </c>
      <c r="B13" s="122"/>
      <c r="C13" s="95"/>
      <c r="D13" s="69" t="e">
        <v>#DIV/0!</v>
      </c>
      <c r="E13" s="106">
        <v>0</v>
      </c>
      <c r="F13" s="122"/>
      <c r="G13" s="95"/>
      <c r="H13" s="69" t="e">
        <v>#DIV/0!</v>
      </c>
      <c r="I13" s="70">
        <v>0</v>
      </c>
      <c r="J13" s="69" t="e">
        <v>#DIV/0!</v>
      </c>
      <c r="K13" s="69" t="e">
        <v>#DIV/0!</v>
      </c>
      <c r="L13" s="68" t="e">
        <v>#DIV/0!</v>
      </c>
    </row>
    <row r="14" spans="1:12" x14ac:dyDescent="0.4">
      <c r="A14" s="80" t="s">
        <v>136</v>
      </c>
      <c r="B14" s="92">
        <v>3298</v>
      </c>
      <c r="C14" s="97">
        <v>3190</v>
      </c>
      <c r="D14" s="89">
        <v>1.0338557993730408</v>
      </c>
      <c r="E14" s="106">
        <v>108</v>
      </c>
      <c r="F14" s="92">
        <v>4530</v>
      </c>
      <c r="G14" s="97">
        <v>4468</v>
      </c>
      <c r="H14" s="89">
        <v>1.0138764547896151</v>
      </c>
      <c r="I14" s="90">
        <v>62</v>
      </c>
      <c r="J14" s="89">
        <v>0.72803532008830019</v>
      </c>
      <c r="K14" s="89">
        <v>0.71396598030438674</v>
      </c>
      <c r="L14" s="88">
        <v>1.4069339783913448E-2</v>
      </c>
    </row>
    <row r="15" spans="1:12" x14ac:dyDescent="0.4">
      <c r="A15" s="74" t="s">
        <v>135</v>
      </c>
      <c r="B15" s="122"/>
      <c r="C15" s="95"/>
      <c r="D15" s="69" t="e">
        <v>#DIV/0!</v>
      </c>
      <c r="E15" s="106">
        <v>0</v>
      </c>
      <c r="F15" s="122"/>
      <c r="G15" s="95"/>
      <c r="H15" s="69" t="e">
        <v>#DIV/0!</v>
      </c>
      <c r="I15" s="70">
        <v>0</v>
      </c>
      <c r="J15" s="69" t="e">
        <v>#DIV/0!</v>
      </c>
      <c r="K15" s="69" t="e">
        <v>#DIV/0!</v>
      </c>
      <c r="L15" s="68" t="e">
        <v>#DIV/0!</v>
      </c>
    </row>
    <row r="16" spans="1:12" s="58" customFormat="1" x14ac:dyDescent="0.4">
      <c r="A16" s="94" t="s">
        <v>134</v>
      </c>
      <c r="B16" s="122"/>
      <c r="C16" s="95"/>
      <c r="D16" s="69" t="e">
        <v>#DIV/0!</v>
      </c>
      <c r="E16" s="106">
        <v>0</v>
      </c>
      <c r="F16" s="122"/>
      <c r="G16" s="95"/>
      <c r="H16" s="69" t="e">
        <v>#DIV/0!</v>
      </c>
      <c r="I16" s="102">
        <v>0</v>
      </c>
      <c r="J16" s="69" t="e">
        <v>#DIV/0!</v>
      </c>
      <c r="K16" s="69" t="e">
        <v>#DIV/0!</v>
      </c>
      <c r="L16" s="68" t="e">
        <v>#DIV/0!</v>
      </c>
    </row>
    <row r="17" spans="1:12" x14ac:dyDescent="0.4">
      <c r="A17" s="94" t="s">
        <v>133</v>
      </c>
      <c r="B17" s="121"/>
      <c r="C17" s="93"/>
      <c r="D17" s="89" t="e">
        <v>#DIV/0!</v>
      </c>
      <c r="E17" s="183">
        <v>0</v>
      </c>
      <c r="F17" s="121"/>
      <c r="G17" s="93"/>
      <c r="H17" s="89" t="e">
        <v>#DIV/0!</v>
      </c>
      <c r="I17" s="90">
        <v>0</v>
      </c>
      <c r="J17" s="89" t="e">
        <v>#DIV/0!</v>
      </c>
      <c r="K17" s="89" t="e">
        <v>#DIV/0!</v>
      </c>
      <c r="L17" s="88" t="e">
        <v>#DIV/0!</v>
      </c>
    </row>
    <row r="18" spans="1:12" s="58" customFormat="1" x14ac:dyDescent="0.4">
      <c r="A18" s="85" t="s">
        <v>132</v>
      </c>
      <c r="B18" s="84">
        <v>61581</v>
      </c>
      <c r="C18" s="84">
        <v>60075</v>
      </c>
      <c r="D18" s="82">
        <v>1.0250686641697877</v>
      </c>
      <c r="E18" s="83">
        <v>1506</v>
      </c>
      <c r="F18" s="84">
        <v>85055</v>
      </c>
      <c r="G18" s="84">
        <v>83485</v>
      </c>
      <c r="H18" s="82">
        <v>1.0188057734922442</v>
      </c>
      <c r="I18" s="83">
        <v>1570</v>
      </c>
      <c r="J18" s="82">
        <v>0.72401387337605083</v>
      </c>
      <c r="K18" s="82">
        <v>0.71959034557106072</v>
      </c>
      <c r="L18" s="81">
        <v>4.4235278049901128E-3</v>
      </c>
    </row>
    <row r="19" spans="1:12" x14ac:dyDescent="0.4">
      <c r="A19" s="73" t="s">
        <v>131</v>
      </c>
      <c r="B19" s="124"/>
      <c r="C19" s="125"/>
      <c r="D19" s="98" t="e">
        <v>#DIV/0!</v>
      </c>
      <c r="E19" s="106">
        <v>0</v>
      </c>
      <c r="F19" s="124"/>
      <c r="G19" s="125"/>
      <c r="H19" s="98" t="e">
        <v>#DIV/0!</v>
      </c>
      <c r="I19" s="106">
        <v>0</v>
      </c>
      <c r="J19" s="98" t="e">
        <v>#DIV/0!</v>
      </c>
      <c r="K19" s="98" t="e">
        <v>#DIV/0!</v>
      </c>
      <c r="L19" s="120" t="e">
        <v>#DIV/0!</v>
      </c>
    </row>
    <row r="20" spans="1:12" x14ac:dyDescent="0.4">
      <c r="A20" s="74" t="s">
        <v>130</v>
      </c>
      <c r="B20" s="72">
        <v>9623</v>
      </c>
      <c r="C20" s="95">
        <v>5744</v>
      </c>
      <c r="D20" s="69">
        <v>1.6753133704735377</v>
      </c>
      <c r="E20" s="106">
        <v>3879</v>
      </c>
      <c r="F20" s="72">
        <v>13605</v>
      </c>
      <c r="G20" s="95">
        <v>8310</v>
      </c>
      <c r="H20" s="69">
        <v>1.6371841155234657</v>
      </c>
      <c r="I20" s="70">
        <v>5295</v>
      </c>
      <c r="J20" s="69">
        <v>0.7073134876883499</v>
      </c>
      <c r="K20" s="69">
        <v>0.69121540312876051</v>
      </c>
      <c r="L20" s="68">
        <v>1.6098084559589387E-2</v>
      </c>
    </row>
    <row r="21" spans="1:12" x14ac:dyDescent="0.4">
      <c r="A21" s="74" t="s">
        <v>129</v>
      </c>
      <c r="B21" s="72">
        <v>16968</v>
      </c>
      <c r="C21" s="71">
        <v>18653</v>
      </c>
      <c r="D21" s="69">
        <v>0.90966600546828924</v>
      </c>
      <c r="E21" s="106">
        <v>-1685</v>
      </c>
      <c r="F21" s="72">
        <v>26765</v>
      </c>
      <c r="G21" s="71">
        <v>29780</v>
      </c>
      <c r="H21" s="69">
        <v>0.89875755540631297</v>
      </c>
      <c r="I21" s="70">
        <v>-3015</v>
      </c>
      <c r="J21" s="69">
        <v>0.63396226415094337</v>
      </c>
      <c r="K21" s="69">
        <v>0.62635997313633307</v>
      </c>
      <c r="L21" s="68">
        <v>7.6022910146102962E-3</v>
      </c>
    </row>
    <row r="22" spans="1:12" x14ac:dyDescent="0.4">
      <c r="A22" s="74" t="s">
        <v>128</v>
      </c>
      <c r="B22" s="72">
        <v>5507</v>
      </c>
      <c r="C22" s="71">
        <v>5865</v>
      </c>
      <c r="D22" s="69">
        <v>0.93895993179880644</v>
      </c>
      <c r="E22" s="106">
        <v>-358</v>
      </c>
      <c r="F22" s="72">
        <v>5945</v>
      </c>
      <c r="G22" s="71">
        <v>6355</v>
      </c>
      <c r="H22" s="69">
        <v>0.93548387096774188</v>
      </c>
      <c r="I22" s="70">
        <v>-410</v>
      </c>
      <c r="J22" s="69">
        <v>0.92632464255677038</v>
      </c>
      <c r="K22" s="69">
        <v>0.92289535798583788</v>
      </c>
      <c r="L22" s="68">
        <v>3.4292845709325004E-3</v>
      </c>
    </row>
    <row r="23" spans="1:12" x14ac:dyDescent="0.4">
      <c r="A23" s="74" t="s">
        <v>127</v>
      </c>
      <c r="B23" s="92">
        <v>4261</v>
      </c>
      <c r="C23" s="97">
        <v>4296</v>
      </c>
      <c r="D23" s="89">
        <v>0.99185288640595903</v>
      </c>
      <c r="E23" s="106">
        <v>-35</v>
      </c>
      <c r="F23" s="92">
        <v>4460</v>
      </c>
      <c r="G23" s="97">
        <v>4590</v>
      </c>
      <c r="H23" s="89">
        <v>0.97167755991285398</v>
      </c>
      <c r="I23" s="90">
        <v>-130</v>
      </c>
      <c r="J23" s="89">
        <v>0.95538116591928246</v>
      </c>
      <c r="K23" s="89">
        <v>0.93594771241830066</v>
      </c>
      <c r="L23" s="88">
        <v>1.9433453500981801E-2</v>
      </c>
    </row>
    <row r="24" spans="1:12" x14ac:dyDescent="0.4">
      <c r="A24" s="94" t="s">
        <v>126</v>
      </c>
      <c r="B24" s="72">
        <v>1106</v>
      </c>
      <c r="C24" s="95">
        <v>1278</v>
      </c>
      <c r="D24" s="69">
        <v>0.86541471048513297</v>
      </c>
      <c r="E24" s="106">
        <v>-172</v>
      </c>
      <c r="F24" s="72">
        <v>2755</v>
      </c>
      <c r="G24" s="95">
        <v>2800</v>
      </c>
      <c r="H24" s="69">
        <v>0.98392857142857137</v>
      </c>
      <c r="I24" s="70">
        <v>-45</v>
      </c>
      <c r="J24" s="69">
        <v>0.40145190562613431</v>
      </c>
      <c r="K24" s="69">
        <v>0.45642857142857141</v>
      </c>
      <c r="L24" s="68">
        <v>-5.4976665802437097E-2</v>
      </c>
    </row>
    <row r="25" spans="1:12" x14ac:dyDescent="0.4">
      <c r="A25" s="94" t="s">
        <v>125</v>
      </c>
      <c r="B25" s="72">
        <v>3893</v>
      </c>
      <c r="C25" s="71">
        <v>3755</v>
      </c>
      <c r="D25" s="69">
        <v>1.036750998668442</v>
      </c>
      <c r="E25" s="106">
        <v>138</v>
      </c>
      <c r="F25" s="72">
        <v>4460</v>
      </c>
      <c r="G25" s="71">
        <v>4580</v>
      </c>
      <c r="H25" s="69">
        <v>0.97379912663755464</v>
      </c>
      <c r="I25" s="70">
        <v>-120</v>
      </c>
      <c r="J25" s="69">
        <v>0.87286995515695065</v>
      </c>
      <c r="K25" s="69">
        <v>0.81986899563318782</v>
      </c>
      <c r="L25" s="68">
        <v>5.3000959523762825E-2</v>
      </c>
    </row>
    <row r="26" spans="1:12" s="58" customFormat="1" x14ac:dyDescent="0.4">
      <c r="A26" s="94" t="s">
        <v>124</v>
      </c>
      <c r="B26" s="122"/>
      <c r="C26" s="95"/>
      <c r="D26" s="69" t="e">
        <v>#DIV/0!</v>
      </c>
      <c r="E26" s="70">
        <v>0</v>
      </c>
      <c r="F26" s="122"/>
      <c r="G26" s="95"/>
      <c r="H26" s="69" t="e">
        <v>#DIV/0!</v>
      </c>
      <c r="I26" s="70">
        <v>0</v>
      </c>
      <c r="J26" s="69" t="e">
        <v>#DIV/0!</v>
      </c>
      <c r="K26" s="69" t="e">
        <v>#DIV/0!</v>
      </c>
      <c r="L26" s="68" t="e">
        <v>#DIV/0!</v>
      </c>
    </row>
    <row r="27" spans="1:12" x14ac:dyDescent="0.4">
      <c r="A27" s="74" t="s">
        <v>123</v>
      </c>
      <c r="B27" s="122"/>
      <c r="C27" s="95"/>
      <c r="D27" s="69" t="e">
        <v>#DIV/0!</v>
      </c>
      <c r="E27" s="106">
        <v>0</v>
      </c>
      <c r="F27" s="122"/>
      <c r="G27" s="95"/>
      <c r="H27" s="69" t="e">
        <v>#DIV/0!</v>
      </c>
      <c r="I27" s="70">
        <v>0</v>
      </c>
      <c r="J27" s="69" t="e">
        <v>#DIV/0!</v>
      </c>
      <c r="K27" s="69" t="e">
        <v>#DIV/0!</v>
      </c>
      <c r="L27" s="68" t="e">
        <v>#DIV/0!</v>
      </c>
    </row>
    <row r="28" spans="1:12" x14ac:dyDescent="0.4">
      <c r="A28" s="74" t="s">
        <v>122</v>
      </c>
      <c r="B28" s="122"/>
      <c r="C28" s="95"/>
      <c r="D28" s="69" t="e">
        <v>#DIV/0!</v>
      </c>
      <c r="E28" s="106">
        <v>0</v>
      </c>
      <c r="F28" s="122"/>
      <c r="G28" s="9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89" t="e">
        <v>#DIV/0!</v>
      </c>
      <c r="E30" s="106">
        <v>0</v>
      </c>
      <c r="F30" s="121"/>
      <c r="G30" s="93"/>
      <c r="H30" s="89" t="e">
        <v>#DIV/0!</v>
      </c>
      <c r="I30" s="90">
        <v>0</v>
      </c>
      <c r="J30" s="89" t="e">
        <v>#DIV/0!</v>
      </c>
      <c r="K30" s="89" t="e">
        <v>#DIV/0!</v>
      </c>
      <c r="L30" s="88" t="e">
        <v>#DIV/0!</v>
      </c>
    </row>
    <row r="31" spans="1:12" x14ac:dyDescent="0.4">
      <c r="A31" s="94" t="s">
        <v>119</v>
      </c>
      <c r="B31" s="122"/>
      <c r="C31" s="95"/>
      <c r="D31" s="69" t="e">
        <v>#DIV/0!</v>
      </c>
      <c r="E31" s="106">
        <v>0</v>
      </c>
      <c r="F31" s="122"/>
      <c r="G31" s="95"/>
      <c r="H31" s="69" t="e">
        <v>#DIV/0!</v>
      </c>
      <c r="I31" s="70">
        <v>0</v>
      </c>
      <c r="J31" s="69" t="e">
        <v>#DIV/0!</v>
      </c>
      <c r="K31" s="69" t="e">
        <v>#DIV/0!</v>
      </c>
      <c r="L31" s="68" t="e">
        <v>#DIV/0!</v>
      </c>
    </row>
    <row r="32" spans="1:12" x14ac:dyDescent="0.4">
      <c r="A32" s="74" t="s">
        <v>118</v>
      </c>
      <c r="B32" s="72">
        <v>3951</v>
      </c>
      <c r="C32" s="71">
        <v>3631</v>
      </c>
      <c r="D32" s="69">
        <v>1.0881299917378133</v>
      </c>
      <c r="E32" s="106">
        <v>320</v>
      </c>
      <c r="F32" s="72">
        <v>4495</v>
      </c>
      <c r="G32" s="71">
        <v>4495</v>
      </c>
      <c r="H32" s="69">
        <v>1</v>
      </c>
      <c r="I32" s="70">
        <v>0</v>
      </c>
      <c r="J32" s="69">
        <v>0.87897664071190207</v>
      </c>
      <c r="K32" s="69">
        <v>0.80778642936596223</v>
      </c>
      <c r="L32" s="68">
        <v>7.1190211345939836E-2</v>
      </c>
    </row>
    <row r="33" spans="1:12" x14ac:dyDescent="0.4">
      <c r="A33" s="94" t="s">
        <v>117</v>
      </c>
      <c r="B33" s="121"/>
      <c r="C33" s="93"/>
      <c r="D33" s="89" t="e">
        <v>#DIV/0!</v>
      </c>
      <c r="E33" s="106">
        <v>0</v>
      </c>
      <c r="F33" s="121"/>
      <c r="G33" s="93"/>
      <c r="H33" s="89" t="e">
        <v>#DIV/0!</v>
      </c>
      <c r="I33" s="90">
        <v>0</v>
      </c>
      <c r="J33" s="89" t="e">
        <v>#DIV/0!</v>
      </c>
      <c r="K33" s="89" t="e">
        <v>#DIV/0!</v>
      </c>
      <c r="L33" s="88" t="e">
        <v>#DIV/0!</v>
      </c>
    </row>
    <row r="34" spans="1:12" x14ac:dyDescent="0.4">
      <c r="A34" s="94" t="s">
        <v>116</v>
      </c>
      <c r="B34" s="92">
        <v>2328</v>
      </c>
      <c r="C34" s="97">
        <v>2994</v>
      </c>
      <c r="D34" s="89">
        <v>0.77755511022044088</v>
      </c>
      <c r="E34" s="106">
        <v>-666</v>
      </c>
      <c r="F34" s="92">
        <v>4495</v>
      </c>
      <c r="G34" s="97">
        <v>4555</v>
      </c>
      <c r="H34" s="89">
        <v>0.98682766190998905</v>
      </c>
      <c r="I34" s="90">
        <v>-60</v>
      </c>
      <c r="J34" s="89">
        <v>0.51790878754171299</v>
      </c>
      <c r="K34" s="89">
        <v>0.65729967069154771</v>
      </c>
      <c r="L34" s="88">
        <v>-0.13939088314983472</v>
      </c>
    </row>
    <row r="35" spans="1:12" x14ac:dyDescent="0.4">
      <c r="A35" s="74" t="s">
        <v>115</v>
      </c>
      <c r="B35" s="122"/>
      <c r="C35" s="95"/>
      <c r="D35" s="69" t="e">
        <v>#DIV/0!</v>
      </c>
      <c r="E35" s="106">
        <v>0</v>
      </c>
      <c r="F35" s="122"/>
      <c r="G35" s="95"/>
      <c r="H35" s="69" t="e">
        <v>#DIV/0!</v>
      </c>
      <c r="I35" s="70">
        <v>0</v>
      </c>
      <c r="J35" s="69" t="e">
        <v>#DIV/0!</v>
      </c>
      <c r="K35" s="69" t="e">
        <v>#DIV/0!</v>
      </c>
      <c r="L35" s="68" t="e">
        <v>#DIV/0!</v>
      </c>
    </row>
    <row r="36" spans="1:12" x14ac:dyDescent="0.4">
      <c r="A36" s="94" t="s">
        <v>114</v>
      </c>
      <c r="B36" s="121"/>
      <c r="C36" s="93"/>
      <c r="D36" s="89" t="e">
        <v>#DIV/0!</v>
      </c>
      <c r="E36" s="106">
        <v>0</v>
      </c>
      <c r="F36" s="121"/>
      <c r="G36" s="93"/>
      <c r="H36" s="89" t="e">
        <v>#DIV/0!</v>
      </c>
      <c r="I36" s="90">
        <v>0</v>
      </c>
      <c r="J36" s="89" t="e">
        <v>#DIV/0!</v>
      </c>
      <c r="K36" s="89" t="e">
        <v>#DIV/0!</v>
      </c>
      <c r="L36" s="88" t="e">
        <v>#DIV/0!</v>
      </c>
    </row>
    <row r="37" spans="1:12" x14ac:dyDescent="0.4">
      <c r="A37" s="67" t="s">
        <v>113</v>
      </c>
      <c r="B37" s="66">
        <v>13944</v>
      </c>
      <c r="C37" s="65">
        <v>13859</v>
      </c>
      <c r="D37" s="89">
        <v>1.0061331986434807</v>
      </c>
      <c r="E37" s="183">
        <v>85</v>
      </c>
      <c r="F37" s="66">
        <v>18075</v>
      </c>
      <c r="G37" s="65">
        <v>18020</v>
      </c>
      <c r="H37" s="89">
        <v>1.0030521642619312</v>
      </c>
      <c r="I37" s="90">
        <v>55</v>
      </c>
      <c r="J37" s="89">
        <v>0.77145228215767636</v>
      </c>
      <c r="K37" s="89">
        <v>0.76908990011098777</v>
      </c>
      <c r="L37" s="88">
        <v>2.3623820466885936E-3</v>
      </c>
    </row>
    <row r="38" spans="1:12" s="58" customFormat="1" x14ac:dyDescent="0.4">
      <c r="A38" s="85" t="s">
        <v>112</v>
      </c>
      <c r="B38" s="84">
        <v>2238</v>
      </c>
      <c r="C38" s="84">
        <v>2028</v>
      </c>
      <c r="D38" s="82">
        <v>1.1035502958579881</v>
      </c>
      <c r="E38" s="83">
        <v>210</v>
      </c>
      <c r="F38" s="84">
        <v>3276</v>
      </c>
      <c r="G38" s="84">
        <v>3140</v>
      </c>
      <c r="H38" s="82">
        <v>1.043312101910828</v>
      </c>
      <c r="I38" s="83">
        <v>136</v>
      </c>
      <c r="J38" s="82">
        <v>0.68315018315018317</v>
      </c>
      <c r="K38" s="82">
        <v>0.64585987261146494</v>
      </c>
      <c r="L38" s="81">
        <v>3.729031053871823E-2</v>
      </c>
    </row>
    <row r="39" spans="1:12" x14ac:dyDescent="0.4">
      <c r="A39" s="73" t="s">
        <v>111</v>
      </c>
      <c r="B39" s="113">
        <v>1499</v>
      </c>
      <c r="C39" s="105">
        <v>1398</v>
      </c>
      <c r="D39" s="98">
        <v>1.0722460658082975</v>
      </c>
      <c r="E39" s="106">
        <v>101</v>
      </c>
      <c r="F39" s="113">
        <v>2067</v>
      </c>
      <c r="G39" s="105">
        <v>2065</v>
      </c>
      <c r="H39" s="98">
        <v>1.0009685230024212</v>
      </c>
      <c r="I39" s="106">
        <v>2</v>
      </c>
      <c r="J39" s="98">
        <v>0.72520561199806488</v>
      </c>
      <c r="K39" s="98">
        <v>0.676997578692494</v>
      </c>
      <c r="L39" s="120">
        <v>4.8208033305570885E-2</v>
      </c>
    </row>
    <row r="40" spans="1:12" x14ac:dyDescent="0.4">
      <c r="A40" s="74" t="s">
        <v>110</v>
      </c>
      <c r="B40" s="72">
        <v>739</v>
      </c>
      <c r="C40" s="71">
        <v>630</v>
      </c>
      <c r="D40" s="69">
        <v>1.1730158730158731</v>
      </c>
      <c r="E40" s="183">
        <v>109</v>
      </c>
      <c r="F40" s="72">
        <v>1209</v>
      </c>
      <c r="G40" s="71">
        <v>1075</v>
      </c>
      <c r="H40" s="69">
        <v>1.1246511627906977</v>
      </c>
      <c r="I40" s="70">
        <v>134</v>
      </c>
      <c r="J40" s="69">
        <v>0.61124896608767576</v>
      </c>
      <c r="K40" s="69">
        <v>0.586046511627907</v>
      </c>
      <c r="L40" s="68">
        <v>2.5202454459768764E-2</v>
      </c>
    </row>
    <row r="41" spans="1:12" s="118" customFormat="1" x14ac:dyDescent="0.4">
      <c r="A41" s="119" t="s">
        <v>109</v>
      </c>
      <c r="B41" s="117">
        <v>266784</v>
      </c>
      <c r="C41" s="117">
        <v>258492</v>
      </c>
      <c r="D41" s="115">
        <v>1.0320783621930272</v>
      </c>
      <c r="E41" s="83">
        <v>8292</v>
      </c>
      <c r="F41" s="117">
        <v>414125</v>
      </c>
      <c r="G41" s="117">
        <v>393139</v>
      </c>
      <c r="H41" s="115">
        <v>1.053380610928959</v>
      </c>
      <c r="I41" s="116">
        <v>20986</v>
      </c>
      <c r="J41" s="115">
        <v>0.64421128886205858</v>
      </c>
      <c r="K41" s="115">
        <v>0.65750790432900319</v>
      </c>
      <c r="L41" s="114">
        <v>-1.3296615466944606E-2</v>
      </c>
    </row>
    <row r="42" spans="1:12" s="60" customFormat="1" x14ac:dyDescent="0.4">
      <c r="A42" s="85" t="s">
        <v>108</v>
      </c>
      <c r="B42" s="84">
        <v>262943</v>
      </c>
      <c r="C42" s="84">
        <v>255326</v>
      </c>
      <c r="D42" s="82">
        <v>1.0298324494959386</v>
      </c>
      <c r="E42" s="83">
        <v>7617</v>
      </c>
      <c r="F42" s="84">
        <v>407760</v>
      </c>
      <c r="G42" s="84">
        <v>387748</v>
      </c>
      <c r="H42" s="82">
        <v>1.0516108400301227</v>
      </c>
      <c r="I42" s="83">
        <v>20012</v>
      </c>
      <c r="J42" s="82">
        <v>0.64484745928977827</v>
      </c>
      <c r="K42" s="82">
        <v>0.65848437645068447</v>
      </c>
      <c r="L42" s="81">
        <v>-1.3636917160906203E-2</v>
      </c>
    </row>
    <row r="43" spans="1:12" x14ac:dyDescent="0.4">
      <c r="A43" s="74" t="s">
        <v>107</v>
      </c>
      <c r="B43" s="72">
        <v>107684</v>
      </c>
      <c r="C43" s="71">
        <v>109633</v>
      </c>
      <c r="D43" s="76">
        <v>0.98222250599728189</v>
      </c>
      <c r="E43" s="106">
        <v>-1949</v>
      </c>
      <c r="F43" s="72">
        <v>151815</v>
      </c>
      <c r="G43" s="78">
        <v>145199</v>
      </c>
      <c r="H43" s="89">
        <v>1.0455650521009099</v>
      </c>
      <c r="I43" s="70">
        <v>6616</v>
      </c>
      <c r="J43" s="69">
        <v>0.70931067417580607</v>
      </c>
      <c r="K43" s="69">
        <v>0.75505340945874277</v>
      </c>
      <c r="L43" s="68">
        <v>-4.5742735282936708E-2</v>
      </c>
    </row>
    <row r="44" spans="1:12" x14ac:dyDescent="0.4">
      <c r="A44" s="74" t="s">
        <v>106</v>
      </c>
      <c r="B44" s="72">
        <v>18186</v>
      </c>
      <c r="C44" s="71">
        <v>13256</v>
      </c>
      <c r="D44" s="98">
        <v>1.3719070609535304</v>
      </c>
      <c r="E44" s="106">
        <v>4930</v>
      </c>
      <c r="F44" s="72">
        <v>28247</v>
      </c>
      <c r="G44" s="71">
        <v>20955</v>
      </c>
      <c r="H44" s="89">
        <v>1.3479837747554282</v>
      </c>
      <c r="I44" s="70">
        <v>7292</v>
      </c>
      <c r="J44" s="69">
        <v>0.64382058271674869</v>
      </c>
      <c r="K44" s="69">
        <v>0.63259365306609405</v>
      </c>
      <c r="L44" s="68">
        <v>1.1226929650654638E-2</v>
      </c>
    </row>
    <row r="45" spans="1:12" x14ac:dyDescent="0.4">
      <c r="A45" s="94" t="s">
        <v>105</v>
      </c>
      <c r="B45" s="72">
        <v>16181</v>
      </c>
      <c r="C45" s="71">
        <v>21599</v>
      </c>
      <c r="D45" s="98">
        <v>0.74915505347469791</v>
      </c>
      <c r="E45" s="106">
        <v>-5418</v>
      </c>
      <c r="F45" s="72">
        <v>22458</v>
      </c>
      <c r="G45" s="71">
        <v>35029</v>
      </c>
      <c r="H45" s="89">
        <v>0.64112592423420589</v>
      </c>
      <c r="I45" s="70">
        <v>-12571</v>
      </c>
      <c r="J45" s="69">
        <v>0.72050048980318815</v>
      </c>
      <c r="K45" s="69">
        <v>0.61660338576607954</v>
      </c>
      <c r="L45" s="68">
        <v>0.10389710403710861</v>
      </c>
    </row>
    <row r="46" spans="1:12" x14ac:dyDescent="0.4">
      <c r="A46" s="94" t="s">
        <v>104</v>
      </c>
      <c r="B46" s="72">
        <v>6895</v>
      </c>
      <c r="C46" s="71">
        <v>11147</v>
      </c>
      <c r="D46" s="98">
        <v>0.618552076791962</v>
      </c>
      <c r="E46" s="106">
        <v>-4252</v>
      </c>
      <c r="F46" s="72">
        <v>11163</v>
      </c>
      <c r="G46" s="71">
        <v>19173</v>
      </c>
      <c r="H46" s="89">
        <v>0.58222500391175092</v>
      </c>
      <c r="I46" s="70">
        <v>-8010</v>
      </c>
      <c r="J46" s="69">
        <v>0.61766550210516891</v>
      </c>
      <c r="K46" s="69">
        <v>0.5813904970531476</v>
      </c>
      <c r="L46" s="68">
        <v>3.6275005052021303E-2</v>
      </c>
    </row>
    <row r="47" spans="1:12" x14ac:dyDescent="0.4">
      <c r="A47" s="74" t="s">
        <v>103</v>
      </c>
      <c r="B47" s="72">
        <v>20289</v>
      </c>
      <c r="C47" s="71">
        <v>20863</v>
      </c>
      <c r="D47" s="98">
        <v>0.97248717825816033</v>
      </c>
      <c r="E47" s="106">
        <v>-574</v>
      </c>
      <c r="F47" s="72">
        <v>35842</v>
      </c>
      <c r="G47" s="223">
        <v>32114</v>
      </c>
      <c r="H47" s="89">
        <v>1.1160864420501961</v>
      </c>
      <c r="I47" s="70">
        <v>3728</v>
      </c>
      <c r="J47" s="69">
        <v>0.56606774175548236</v>
      </c>
      <c r="K47" s="69">
        <v>0.64965435635548363</v>
      </c>
      <c r="L47" s="68">
        <v>-8.3586614600001274E-2</v>
      </c>
    </row>
    <row r="48" spans="1:12" x14ac:dyDescent="0.4">
      <c r="A48" s="74" t="s">
        <v>102</v>
      </c>
      <c r="B48" s="72">
        <v>34213</v>
      </c>
      <c r="C48" s="71">
        <v>32994</v>
      </c>
      <c r="D48" s="98">
        <v>1.0369461114141965</v>
      </c>
      <c r="E48" s="106">
        <v>1219</v>
      </c>
      <c r="F48" s="72">
        <v>59061</v>
      </c>
      <c r="G48" s="71">
        <v>54656</v>
      </c>
      <c r="H48" s="89">
        <v>1.0805949941451991</v>
      </c>
      <c r="I48" s="70">
        <v>4405</v>
      </c>
      <c r="J48" s="69">
        <v>0.57928243680262781</v>
      </c>
      <c r="K48" s="69">
        <v>0.60366656908665106</v>
      </c>
      <c r="L48" s="68">
        <v>-2.4384132284023252E-2</v>
      </c>
    </row>
    <row r="49" spans="1:12" x14ac:dyDescent="0.4">
      <c r="A49" s="74" t="s">
        <v>101</v>
      </c>
      <c r="B49" s="72">
        <v>5250</v>
      </c>
      <c r="C49" s="71">
        <v>5465</v>
      </c>
      <c r="D49" s="98">
        <v>0.96065873741994512</v>
      </c>
      <c r="E49" s="106">
        <v>-215</v>
      </c>
      <c r="F49" s="72">
        <v>8369</v>
      </c>
      <c r="G49" s="71">
        <v>8370</v>
      </c>
      <c r="H49" s="89">
        <v>0.99988052568697727</v>
      </c>
      <c r="I49" s="70">
        <v>-1</v>
      </c>
      <c r="J49" s="69">
        <v>0.62731509140877051</v>
      </c>
      <c r="K49" s="69">
        <v>0.65292712066905612</v>
      </c>
      <c r="L49" s="68">
        <v>-2.5612029260285607E-2</v>
      </c>
    </row>
    <row r="50" spans="1:12" x14ac:dyDescent="0.4">
      <c r="A50" s="74" t="s">
        <v>100</v>
      </c>
      <c r="B50" s="72">
        <v>2652</v>
      </c>
      <c r="C50" s="71"/>
      <c r="D50" s="98" t="e">
        <v>#DIV/0!</v>
      </c>
      <c r="E50" s="106">
        <v>2652</v>
      </c>
      <c r="F50" s="72">
        <v>5456</v>
      </c>
      <c r="G50" s="71"/>
      <c r="H50" s="89" t="e">
        <v>#DIV/0!</v>
      </c>
      <c r="I50" s="70">
        <v>5456</v>
      </c>
      <c r="J50" s="69">
        <v>0.48607038123167157</v>
      </c>
      <c r="K50" s="69" t="e">
        <v>#DIV/0!</v>
      </c>
      <c r="L50" s="68" t="e">
        <v>#DIV/0!</v>
      </c>
    </row>
    <row r="51" spans="1:12" x14ac:dyDescent="0.4">
      <c r="A51" s="74" t="s">
        <v>99</v>
      </c>
      <c r="B51" s="72">
        <v>5572</v>
      </c>
      <c r="C51" s="71">
        <v>5986</v>
      </c>
      <c r="D51" s="98">
        <v>0.93083862345472768</v>
      </c>
      <c r="E51" s="106">
        <v>-414</v>
      </c>
      <c r="F51" s="72">
        <v>8370</v>
      </c>
      <c r="G51" s="222">
        <v>8124</v>
      </c>
      <c r="H51" s="89">
        <v>1.0302806499261448</v>
      </c>
      <c r="I51" s="70">
        <v>246</v>
      </c>
      <c r="J51" s="69">
        <v>0.66571087216248503</v>
      </c>
      <c r="K51" s="69">
        <v>0.73682914820285572</v>
      </c>
      <c r="L51" s="68">
        <v>-7.1118276040370687E-2</v>
      </c>
    </row>
    <row r="52" spans="1:12" s="58" customFormat="1" x14ac:dyDescent="0.4">
      <c r="A52" s="74" t="s">
        <v>98</v>
      </c>
      <c r="B52" s="72"/>
      <c r="C52" s="71"/>
      <c r="D52" s="98" t="e">
        <v>#DIV/0!</v>
      </c>
      <c r="E52" s="106">
        <v>0</v>
      </c>
      <c r="F52" s="72"/>
      <c r="G52" s="71"/>
      <c r="H52" s="89" t="e">
        <v>#DIV/0!</v>
      </c>
      <c r="I52" s="70">
        <v>0</v>
      </c>
      <c r="J52" s="69" t="e">
        <v>#DIV/0!</v>
      </c>
      <c r="K52" s="69" t="e">
        <v>#DIV/0!</v>
      </c>
      <c r="L52" s="68" t="e">
        <v>#DIV/0!</v>
      </c>
    </row>
    <row r="53" spans="1:12" x14ac:dyDescent="0.4">
      <c r="A53" s="74" t="s">
        <v>97</v>
      </c>
      <c r="B53" s="72">
        <v>3036</v>
      </c>
      <c r="C53" s="71">
        <v>2693</v>
      </c>
      <c r="D53" s="98">
        <v>1.1273672484218344</v>
      </c>
      <c r="E53" s="106">
        <v>343</v>
      </c>
      <c r="F53" s="72">
        <v>5400</v>
      </c>
      <c r="G53" s="97">
        <v>3720</v>
      </c>
      <c r="H53" s="89">
        <v>1.4516129032258065</v>
      </c>
      <c r="I53" s="70">
        <v>1680</v>
      </c>
      <c r="J53" s="69">
        <v>0.56222222222222218</v>
      </c>
      <c r="K53" s="69">
        <v>0.72392473118279566</v>
      </c>
      <c r="L53" s="68">
        <v>-0.16170250896057348</v>
      </c>
    </row>
    <row r="54" spans="1:12" x14ac:dyDescent="0.4">
      <c r="A54" s="74" t="s">
        <v>96</v>
      </c>
      <c r="B54" s="72">
        <v>5340</v>
      </c>
      <c r="C54" s="71">
        <v>8291</v>
      </c>
      <c r="D54" s="98">
        <v>0.64407188517669767</v>
      </c>
      <c r="E54" s="106">
        <v>-2951</v>
      </c>
      <c r="F54" s="72">
        <v>8370</v>
      </c>
      <c r="G54" s="97">
        <v>16740</v>
      </c>
      <c r="H54" s="89">
        <v>0.5</v>
      </c>
      <c r="I54" s="70">
        <v>-8370</v>
      </c>
      <c r="J54" s="69">
        <v>0.63799283154121866</v>
      </c>
      <c r="K54" s="69">
        <v>0.49528076463560333</v>
      </c>
      <c r="L54" s="68">
        <v>0.14271206690561533</v>
      </c>
    </row>
    <row r="55" spans="1:12" x14ac:dyDescent="0.4">
      <c r="A55" s="74" t="s">
        <v>95</v>
      </c>
      <c r="B55" s="72">
        <v>4006</v>
      </c>
      <c r="C55" s="71">
        <v>4174</v>
      </c>
      <c r="D55" s="98">
        <v>0.9597508385241974</v>
      </c>
      <c r="E55" s="106">
        <v>-168</v>
      </c>
      <c r="F55" s="72">
        <v>8362</v>
      </c>
      <c r="G55" s="71">
        <v>8362</v>
      </c>
      <c r="H55" s="69">
        <v>1</v>
      </c>
      <c r="I55" s="70">
        <v>0</v>
      </c>
      <c r="J55" s="69">
        <v>0.47907199234632863</v>
      </c>
      <c r="K55" s="69">
        <v>0.49916287969385315</v>
      </c>
      <c r="L55" s="68">
        <v>-2.0090887347524511E-2</v>
      </c>
    </row>
    <row r="56" spans="1:12" x14ac:dyDescent="0.4">
      <c r="A56" s="74" t="s">
        <v>94</v>
      </c>
      <c r="B56" s="72">
        <v>2731</v>
      </c>
      <c r="C56" s="71">
        <v>2509</v>
      </c>
      <c r="D56" s="98">
        <v>1.0884814667198086</v>
      </c>
      <c r="E56" s="106">
        <v>222</v>
      </c>
      <c r="F56" s="72">
        <v>5438</v>
      </c>
      <c r="G56" s="71">
        <v>3876</v>
      </c>
      <c r="H56" s="69">
        <v>1.4029927760577916</v>
      </c>
      <c r="I56" s="70">
        <v>1562</v>
      </c>
      <c r="J56" s="69">
        <v>0.5022066936373667</v>
      </c>
      <c r="K56" s="69">
        <v>0.64731682146542824</v>
      </c>
      <c r="L56" s="68">
        <v>-0.14511012782806154</v>
      </c>
    </row>
    <row r="57" spans="1:12" x14ac:dyDescent="0.4">
      <c r="A57" s="94" t="s">
        <v>93</v>
      </c>
      <c r="B57" s="72">
        <v>3029</v>
      </c>
      <c r="C57" s="71">
        <v>2117</v>
      </c>
      <c r="D57" s="98">
        <v>1.4307982994803967</v>
      </c>
      <c r="E57" s="106">
        <v>912</v>
      </c>
      <c r="F57" s="72">
        <v>5456</v>
      </c>
      <c r="G57" s="71">
        <v>3724</v>
      </c>
      <c r="H57" s="89">
        <v>1.4650912996777659</v>
      </c>
      <c r="I57" s="70">
        <v>1732</v>
      </c>
      <c r="J57" s="69">
        <v>0.55516862170087977</v>
      </c>
      <c r="K57" s="89">
        <v>0.56847475832438243</v>
      </c>
      <c r="L57" s="88">
        <v>-1.3306136623502662E-2</v>
      </c>
    </row>
    <row r="58" spans="1:12" x14ac:dyDescent="0.4">
      <c r="A58" s="74" t="s">
        <v>92</v>
      </c>
      <c r="B58" s="72">
        <v>2293</v>
      </c>
      <c r="C58" s="71">
        <v>2134</v>
      </c>
      <c r="D58" s="98">
        <v>1.0745079662605437</v>
      </c>
      <c r="E58" s="106">
        <v>159</v>
      </c>
      <c r="F58" s="72">
        <v>5456</v>
      </c>
      <c r="G58" s="71">
        <v>3720</v>
      </c>
      <c r="H58" s="69">
        <v>1.4666666666666666</v>
      </c>
      <c r="I58" s="70">
        <v>1736</v>
      </c>
      <c r="J58" s="69">
        <v>0.42027126099706746</v>
      </c>
      <c r="K58" s="69">
        <v>0.57365591397849458</v>
      </c>
      <c r="L58" s="68">
        <v>-0.15338465298142712</v>
      </c>
    </row>
    <row r="59" spans="1:12" x14ac:dyDescent="0.4">
      <c r="A59" s="74" t="s">
        <v>91</v>
      </c>
      <c r="B59" s="72">
        <v>1894</v>
      </c>
      <c r="C59" s="71">
        <v>2310</v>
      </c>
      <c r="D59" s="98">
        <v>0.81991341991341993</v>
      </c>
      <c r="E59" s="106">
        <v>-416</v>
      </c>
      <c r="F59" s="72">
        <v>3720</v>
      </c>
      <c r="G59" s="71">
        <v>3715</v>
      </c>
      <c r="H59" s="69">
        <v>1.0013458950201883</v>
      </c>
      <c r="I59" s="70">
        <v>5</v>
      </c>
      <c r="J59" s="69">
        <v>0.50913978494623657</v>
      </c>
      <c r="K59" s="69">
        <v>0.62180349932705248</v>
      </c>
      <c r="L59" s="68">
        <v>-0.1126637143808159</v>
      </c>
    </row>
    <row r="60" spans="1:12" x14ac:dyDescent="0.4">
      <c r="A60" s="74" t="s">
        <v>90</v>
      </c>
      <c r="B60" s="72">
        <v>5790</v>
      </c>
      <c r="C60" s="71">
        <v>6297</v>
      </c>
      <c r="D60" s="98">
        <v>0.91948546927108143</v>
      </c>
      <c r="E60" s="106">
        <v>-507</v>
      </c>
      <c r="F60" s="72">
        <v>12774</v>
      </c>
      <c r="G60" s="71">
        <v>12765</v>
      </c>
      <c r="H60" s="69">
        <v>1.0007050528789658</v>
      </c>
      <c r="I60" s="70">
        <v>9</v>
      </c>
      <c r="J60" s="69">
        <v>0.45326444340065758</v>
      </c>
      <c r="K60" s="69">
        <v>0.49330199764982374</v>
      </c>
      <c r="L60" s="68">
        <v>-4.0037554249166163E-2</v>
      </c>
    </row>
    <row r="61" spans="1:12" s="58" customFormat="1" x14ac:dyDescent="0.4">
      <c r="A61" s="94" t="s">
        <v>89</v>
      </c>
      <c r="B61" s="92">
        <v>7190</v>
      </c>
      <c r="C61" s="93"/>
      <c r="D61" s="98" t="e">
        <v>#DIV/0!</v>
      </c>
      <c r="E61" s="106">
        <v>7190</v>
      </c>
      <c r="F61" s="92">
        <v>8100</v>
      </c>
      <c r="G61" s="93"/>
      <c r="H61" s="69" t="e">
        <v>#DIV/0!</v>
      </c>
      <c r="I61" s="70">
        <v>8100</v>
      </c>
      <c r="J61" s="69">
        <v>0.88765432098765429</v>
      </c>
      <c r="K61" s="89" t="e">
        <v>#DIV/0!</v>
      </c>
      <c r="L61" s="68" t="e">
        <v>#DIV/0!</v>
      </c>
    </row>
    <row r="62" spans="1:12" x14ac:dyDescent="0.4">
      <c r="A62" s="94" t="s">
        <v>88</v>
      </c>
      <c r="B62" s="92">
        <v>3777</v>
      </c>
      <c r="C62" s="97">
        <v>1564</v>
      </c>
      <c r="D62" s="89">
        <v>2.4149616368286444</v>
      </c>
      <c r="E62" s="183">
        <v>2213</v>
      </c>
      <c r="F62" s="92">
        <v>4843</v>
      </c>
      <c r="G62" s="97">
        <v>3600</v>
      </c>
      <c r="H62" s="89">
        <v>1.3452777777777778</v>
      </c>
      <c r="I62" s="90">
        <v>1243</v>
      </c>
      <c r="J62" s="89">
        <v>0.77988849886434031</v>
      </c>
      <c r="K62" s="89">
        <v>0.43444444444444447</v>
      </c>
      <c r="L62" s="88">
        <v>0.34544405441989584</v>
      </c>
    </row>
    <row r="63" spans="1:12" x14ac:dyDescent="0.4">
      <c r="A63" s="94" t="s">
        <v>87</v>
      </c>
      <c r="B63" s="92">
        <v>4193</v>
      </c>
      <c r="C63" s="97"/>
      <c r="D63" s="89" t="e">
        <v>#DIV/0!</v>
      </c>
      <c r="E63" s="183">
        <v>4193</v>
      </c>
      <c r="F63" s="92">
        <v>5280</v>
      </c>
      <c r="G63" s="97"/>
      <c r="H63" s="89" t="e">
        <v>#DIV/0!</v>
      </c>
      <c r="I63" s="90">
        <v>5280</v>
      </c>
      <c r="J63" s="89">
        <v>0.79412878787878793</v>
      </c>
      <c r="K63" s="89" t="e">
        <v>#DIV/0!</v>
      </c>
      <c r="L63" s="88" t="e">
        <v>#DIV/0!</v>
      </c>
    </row>
    <row r="64" spans="1:12" x14ac:dyDescent="0.4">
      <c r="A64" s="67" t="s">
        <v>86</v>
      </c>
      <c r="B64" s="66">
        <v>2742</v>
      </c>
      <c r="C64" s="65">
        <v>2294</v>
      </c>
      <c r="D64" s="63">
        <v>1.1952920662598081</v>
      </c>
      <c r="E64" s="64">
        <v>448</v>
      </c>
      <c r="F64" s="66">
        <v>3780</v>
      </c>
      <c r="G64" s="65">
        <v>3906</v>
      </c>
      <c r="H64" s="63">
        <v>0.967741935483871</v>
      </c>
      <c r="I64" s="64">
        <v>-126</v>
      </c>
      <c r="J64" s="63">
        <v>0.72539682539682537</v>
      </c>
      <c r="K64" s="63">
        <v>0.58730158730158732</v>
      </c>
      <c r="L64" s="62">
        <v>0.13809523809523805</v>
      </c>
    </row>
    <row r="65" spans="1:12" s="58" customFormat="1" x14ac:dyDescent="0.4">
      <c r="A65" s="85" t="s">
        <v>85</v>
      </c>
      <c r="B65" s="84">
        <v>3841</v>
      </c>
      <c r="C65" s="84">
        <v>3166</v>
      </c>
      <c r="D65" s="82">
        <v>1.2132027795325331</v>
      </c>
      <c r="E65" s="83">
        <v>675</v>
      </c>
      <c r="F65" s="84">
        <v>6365</v>
      </c>
      <c r="G65" s="84">
        <v>5391</v>
      </c>
      <c r="H65" s="82">
        <v>1.1806714895195696</v>
      </c>
      <c r="I65" s="83">
        <v>974</v>
      </c>
      <c r="J65" s="82">
        <v>0.60345640219952867</v>
      </c>
      <c r="K65" s="82">
        <v>0.58727508810981266</v>
      </c>
      <c r="L65" s="81">
        <v>1.6181314089716015E-2</v>
      </c>
    </row>
    <row r="66" spans="1:12" x14ac:dyDescent="0.4">
      <c r="A66" s="80" t="s">
        <v>84</v>
      </c>
      <c r="B66" s="105">
        <v>972</v>
      </c>
      <c r="C66" s="105">
        <v>676</v>
      </c>
      <c r="D66" s="98">
        <v>1.4378698224852071</v>
      </c>
      <c r="E66" s="106">
        <v>296</v>
      </c>
      <c r="F66" s="105">
        <v>1674</v>
      </c>
      <c r="G66" s="105">
        <v>935</v>
      </c>
      <c r="H66" s="98">
        <v>1.7903743315508021</v>
      </c>
      <c r="I66" s="106">
        <v>739</v>
      </c>
      <c r="J66" s="98">
        <v>0.58064516129032262</v>
      </c>
      <c r="K66" s="98">
        <v>0.72299465240641714</v>
      </c>
      <c r="L66" s="120">
        <v>-0.14234949111609452</v>
      </c>
    </row>
    <row r="67" spans="1:12" x14ac:dyDescent="0.4">
      <c r="A67" s="74" t="s">
        <v>83</v>
      </c>
      <c r="B67" s="105">
        <v>0</v>
      </c>
      <c r="C67" s="105">
        <v>744</v>
      </c>
      <c r="D67" s="98">
        <v>0</v>
      </c>
      <c r="E67" s="106">
        <v>-744</v>
      </c>
      <c r="F67" s="105">
        <v>0</v>
      </c>
      <c r="G67" s="105">
        <v>1670</v>
      </c>
      <c r="H67" s="98">
        <v>0</v>
      </c>
      <c r="I67" s="106">
        <v>-1670</v>
      </c>
      <c r="J67" s="98" t="e">
        <v>#DIV/0!</v>
      </c>
      <c r="K67" s="98">
        <v>0.44550898203592815</v>
      </c>
      <c r="L67" s="120" t="e">
        <v>#DIV/0!</v>
      </c>
    </row>
    <row r="68" spans="1:12" x14ac:dyDescent="0.4">
      <c r="A68" s="73" t="s">
        <v>82</v>
      </c>
      <c r="B68" s="105">
        <v>0</v>
      </c>
      <c r="C68" s="105">
        <v>580</v>
      </c>
      <c r="D68" s="98">
        <v>0</v>
      </c>
      <c r="E68" s="106">
        <v>-580</v>
      </c>
      <c r="F68" s="105">
        <v>0</v>
      </c>
      <c r="G68" s="105">
        <v>954</v>
      </c>
      <c r="H68" s="98">
        <v>0</v>
      </c>
      <c r="I68" s="106">
        <v>-954</v>
      </c>
      <c r="J68" s="98" t="e">
        <v>#DIV/0!</v>
      </c>
      <c r="K68" s="98">
        <v>0.60796645702306085</v>
      </c>
      <c r="L68" s="120" t="e">
        <v>#DIV/0!</v>
      </c>
    </row>
    <row r="69" spans="1:12" x14ac:dyDescent="0.4">
      <c r="A69" s="94" t="s">
        <v>81</v>
      </c>
      <c r="B69" s="97">
        <v>1391</v>
      </c>
      <c r="C69" s="97">
        <v>1166</v>
      </c>
      <c r="D69" s="89">
        <v>1.1929674099485421</v>
      </c>
      <c r="E69" s="183">
        <v>225</v>
      </c>
      <c r="F69" s="97">
        <v>1880</v>
      </c>
      <c r="G69" s="97">
        <v>1832</v>
      </c>
      <c r="H69" s="89">
        <v>1.0262008733624455</v>
      </c>
      <c r="I69" s="90">
        <v>48</v>
      </c>
      <c r="J69" s="89">
        <v>0.73989361702127665</v>
      </c>
      <c r="K69" s="89">
        <v>0.63646288209606983</v>
      </c>
      <c r="L69" s="88">
        <v>0.10343073492520682</v>
      </c>
    </row>
    <row r="70" spans="1:12" x14ac:dyDescent="0.4">
      <c r="A70" s="67" t="s">
        <v>230</v>
      </c>
      <c r="B70" s="97">
        <v>1478</v>
      </c>
      <c r="C70" s="65"/>
      <c r="D70" s="63" t="e">
        <v>#DIV/0!</v>
      </c>
      <c r="E70" s="64">
        <v>1478</v>
      </c>
      <c r="F70" s="97">
        <v>2811</v>
      </c>
      <c r="G70" s="65"/>
      <c r="H70" s="63" t="e">
        <v>#DIV/0!</v>
      </c>
      <c r="I70" s="64">
        <v>2811</v>
      </c>
      <c r="J70" s="63">
        <v>0.52579153326218431</v>
      </c>
      <c r="K70" s="63" t="e">
        <v>#DIV/0!</v>
      </c>
      <c r="L70" s="62" t="e">
        <v>#DIV/0!</v>
      </c>
    </row>
    <row r="71" spans="1:12" s="58" customFormat="1" x14ac:dyDescent="0.4">
      <c r="A71" s="119" t="s">
        <v>167</v>
      </c>
      <c r="B71" s="117">
        <v>68505</v>
      </c>
      <c r="C71" s="117">
        <v>66965</v>
      </c>
      <c r="D71" s="115">
        <v>1.022997088031061</v>
      </c>
      <c r="E71" s="83">
        <v>1540</v>
      </c>
      <c r="F71" s="117">
        <v>95226</v>
      </c>
      <c r="G71" s="117">
        <v>103722</v>
      </c>
      <c r="H71" s="115">
        <v>0.91808873720136519</v>
      </c>
      <c r="I71" s="116">
        <v>-8496</v>
      </c>
      <c r="J71" s="115">
        <v>0.7193938630206036</v>
      </c>
      <c r="K71" s="115">
        <v>0.64562002275312858</v>
      </c>
      <c r="L71" s="114">
        <v>7.3773840267475022E-2</v>
      </c>
    </row>
    <row r="72" spans="1:12" x14ac:dyDescent="0.4">
      <c r="A72" s="73" t="s">
        <v>166</v>
      </c>
      <c r="B72" s="113">
        <v>22349</v>
      </c>
      <c r="C72" s="221">
        <v>22051</v>
      </c>
      <c r="D72" s="98">
        <v>1.0135141263434766</v>
      </c>
      <c r="E72" s="106">
        <v>298</v>
      </c>
      <c r="F72" s="113">
        <v>27612</v>
      </c>
      <c r="G72" s="221">
        <v>25488</v>
      </c>
      <c r="H72" s="98">
        <v>1.0833333333333333</v>
      </c>
      <c r="I72" s="106">
        <v>2124</v>
      </c>
      <c r="J72" s="220">
        <v>0.80939446617412714</v>
      </c>
      <c r="K72" s="220">
        <v>0.86515222849968609</v>
      </c>
      <c r="L72" s="219">
        <v>-5.5757762325558957E-2</v>
      </c>
    </row>
    <row r="73" spans="1:12" x14ac:dyDescent="0.4">
      <c r="A73" s="74" t="s">
        <v>165</v>
      </c>
      <c r="B73" s="72">
        <v>8497</v>
      </c>
      <c r="C73" s="71">
        <v>7833</v>
      </c>
      <c r="D73" s="69">
        <v>1.0847695646623261</v>
      </c>
      <c r="E73" s="70">
        <v>664</v>
      </c>
      <c r="F73" s="72">
        <v>10974</v>
      </c>
      <c r="G73" s="71">
        <v>10974</v>
      </c>
      <c r="H73" s="69">
        <v>1</v>
      </c>
      <c r="I73" s="70">
        <v>0</v>
      </c>
      <c r="J73" s="213">
        <v>0.77428467286313107</v>
      </c>
      <c r="K73" s="213">
        <v>0.71377802077638053</v>
      </c>
      <c r="L73" s="212">
        <v>6.0506652086750545E-2</v>
      </c>
    </row>
    <row r="74" spans="1:12" s="58" customFormat="1" x14ac:dyDescent="0.4">
      <c r="A74" s="74" t="s">
        <v>164</v>
      </c>
      <c r="B74" s="218">
        <v>12657</v>
      </c>
      <c r="C74" s="217">
        <v>9644</v>
      </c>
      <c r="D74" s="69">
        <v>1.3124222314392369</v>
      </c>
      <c r="E74" s="70">
        <v>3013</v>
      </c>
      <c r="F74" s="218">
        <v>16461</v>
      </c>
      <c r="G74" s="217">
        <v>16284</v>
      </c>
      <c r="H74" s="69">
        <v>1.0108695652173914</v>
      </c>
      <c r="I74" s="70">
        <v>177</v>
      </c>
      <c r="J74" s="213">
        <v>0.76890832877710957</v>
      </c>
      <c r="K74" s="213">
        <v>0.59223777941537703</v>
      </c>
      <c r="L74" s="212">
        <v>0.17667054936173254</v>
      </c>
    </row>
    <row r="75" spans="1:12" s="58" customFormat="1" x14ac:dyDescent="0.4">
      <c r="A75" s="74" t="s">
        <v>163</v>
      </c>
      <c r="B75" s="218"/>
      <c r="C75" s="217">
        <v>9318</v>
      </c>
      <c r="D75" s="69">
        <v>0</v>
      </c>
      <c r="E75" s="70">
        <v>-9318</v>
      </c>
      <c r="F75" s="218"/>
      <c r="G75" s="217">
        <v>16461</v>
      </c>
      <c r="H75" s="69">
        <v>0</v>
      </c>
      <c r="I75" s="70">
        <v>-16461</v>
      </c>
      <c r="J75" s="213" t="e">
        <v>#DIV/0!</v>
      </c>
      <c r="K75" s="213">
        <v>0.56606524512484058</v>
      </c>
      <c r="L75" s="212" t="e">
        <v>#DIV/0!</v>
      </c>
    </row>
    <row r="76" spans="1:12" s="58" customFormat="1" ht="11.25" customHeight="1" x14ac:dyDescent="0.4">
      <c r="A76" s="74" t="s">
        <v>162</v>
      </c>
      <c r="B76" s="218">
        <v>9050</v>
      </c>
      <c r="C76" s="217">
        <v>8074</v>
      </c>
      <c r="D76" s="69">
        <v>1.1208818429526877</v>
      </c>
      <c r="E76" s="70">
        <v>976</v>
      </c>
      <c r="F76" s="218">
        <v>16461</v>
      </c>
      <c r="G76" s="217">
        <v>16461</v>
      </c>
      <c r="H76" s="69">
        <v>1</v>
      </c>
      <c r="I76" s="70">
        <v>0</v>
      </c>
      <c r="J76" s="213">
        <v>0.54978433874005228</v>
      </c>
      <c r="K76" s="213">
        <v>0.49049267966709192</v>
      </c>
      <c r="L76" s="212">
        <v>5.9291659072960357E-2</v>
      </c>
    </row>
    <row r="77" spans="1:12" s="58" customFormat="1" ht="11.25" customHeight="1" x14ac:dyDescent="0.4">
      <c r="A77" s="74" t="s">
        <v>229</v>
      </c>
      <c r="B77" s="215">
        <v>3173</v>
      </c>
      <c r="C77" s="216">
        <v>1830</v>
      </c>
      <c r="D77" s="69">
        <v>1.7338797814207649</v>
      </c>
      <c r="E77" s="70">
        <v>1343</v>
      </c>
      <c r="F77" s="215">
        <v>5487</v>
      </c>
      <c r="G77" s="214">
        <v>5310</v>
      </c>
      <c r="H77" s="69">
        <v>1.0333333333333334</v>
      </c>
      <c r="I77" s="70">
        <v>177</v>
      </c>
      <c r="J77" s="213">
        <v>0.57827592491343172</v>
      </c>
      <c r="K77" s="213">
        <v>0.34463276836158191</v>
      </c>
      <c r="L77" s="212">
        <v>0.23364315655184981</v>
      </c>
    </row>
    <row r="78" spans="1:12" s="58" customFormat="1" x14ac:dyDescent="0.4">
      <c r="A78" s="74" t="s">
        <v>160</v>
      </c>
      <c r="B78" s="215"/>
      <c r="C78" s="216">
        <v>285</v>
      </c>
      <c r="D78" s="69">
        <v>0</v>
      </c>
      <c r="E78" s="70">
        <v>-285</v>
      </c>
      <c r="F78" s="215"/>
      <c r="G78" s="214">
        <v>1770</v>
      </c>
      <c r="H78" s="69">
        <v>0</v>
      </c>
      <c r="I78" s="70">
        <v>-1770</v>
      </c>
      <c r="J78" s="213" t="e">
        <v>#DIV/0!</v>
      </c>
      <c r="K78" s="213">
        <v>0.16101694915254236</v>
      </c>
      <c r="L78" s="212" t="e">
        <v>#DIV/0!</v>
      </c>
    </row>
    <row r="79" spans="1:12" s="58" customFormat="1" x14ac:dyDescent="0.4">
      <c r="A79" s="94" t="s">
        <v>159</v>
      </c>
      <c r="B79" s="653">
        <v>8652</v>
      </c>
      <c r="C79" s="217">
        <v>7930</v>
      </c>
      <c r="D79" s="89">
        <v>1.0910466582597731</v>
      </c>
      <c r="E79" s="90">
        <v>722</v>
      </c>
      <c r="F79" s="653">
        <v>10974</v>
      </c>
      <c r="G79" s="652">
        <v>10974</v>
      </c>
      <c r="H79" s="89">
        <v>1</v>
      </c>
      <c r="I79" s="90">
        <v>0</v>
      </c>
      <c r="J79" s="651">
        <v>0.78840896664844173</v>
      </c>
      <c r="K79" s="651">
        <v>0.72261709495170401</v>
      </c>
      <c r="L79" s="650">
        <v>6.5791871696737725E-2</v>
      </c>
    </row>
    <row r="80" spans="1:12" s="58" customFormat="1" x14ac:dyDescent="0.4">
      <c r="A80" s="74" t="s">
        <v>260</v>
      </c>
      <c r="B80" s="218">
        <v>2195</v>
      </c>
      <c r="C80" s="179"/>
      <c r="D80" s="69" t="e">
        <v>#DIV/0!</v>
      </c>
      <c r="E80" s="70">
        <v>2195</v>
      </c>
      <c r="F80" s="218">
        <v>3717</v>
      </c>
      <c r="G80" s="649"/>
      <c r="H80" s="69" t="e">
        <v>#DIV/0!</v>
      </c>
      <c r="I80" s="70">
        <v>3717</v>
      </c>
      <c r="J80" s="213">
        <v>0.59052999730965827</v>
      </c>
      <c r="K80" s="213" t="e">
        <v>#DIV/0!</v>
      </c>
      <c r="L80" s="212" t="e">
        <v>#DIV/0!</v>
      </c>
    </row>
    <row r="81" spans="1:12" s="58" customFormat="1" x14ac:dyDescent="0.4">
      <c r="A81" s="67" t="s">
        <v>259</v>
      </c>
      <c r="B81" s="210">
        <v>1932</v>
      </c>
      <c r="C81" s="211"/>
      <c r="D81" s="63" t="e">
        <v>#DIV/0!</v>
      </c>
      <c r="E81" s="64">
        <v>1932</v>
      </c>
      <c r="F81" s="210">
        <v>3540</v>
      </c>
      <c r="G81" s="202"/>
      <c r="H81" s="63" t="e">
        <v>#DIV/0!</v>
      </c>
      <c r="I81" s="64">
        <v>3540</v>
      </c>
      <c r="J81" s="201">
        <v>0.54576271186440672</v>
      </c>
      <c r="K81" s="201" t="e">
        <v>#DIV/0!</v>
      </c>
      <c r="L81" s="200" t="e">
        <v>#DIV/0!</v>
      </c>
    </row>
    <row r="82" spans="1:12" s="58" customFormat="1" x14ac:dyDescent="0.4">
      <c r="A82" s="209" t="s">
        <v>158</v>
      </c>
      <c r="B82" s="207">
        <v>125</v>
      </c>
      <c r="C82" s="207">
        <v>135</v>
      </c>
      <c r="D82" s="205">
        <v>0.92592592592592593</v>
      </c>
      <c r="E82" s="208">
        <v>-10</v>
      </c>
      <c r="F82" s="207">
        <v>279</v>
      </c>
      <c r="G82" s="207">
        <v>252</v>
      </c>
      <c r="H82" s="205">
        <v>1.1071428571428572</v>
      </c>
      <c r="I82" s="206">
        <v>27</v>
      </c>
      <c r="J82" s="205">
        <v>0.44802867383512546</v>
      </c>
      <c r="K82" s="205">
        <v>0.5357142857142857</v>
      </c>
      <c r="L82" s="204">
        <v>-8.7685611879160241E-2</v>
      </c>
    </row>
    <row r="83" spans="1:12" s="58" customFormat="1" x14ac:dyDescent="0.4">
      <c r="A83" s="67" t="s">
        <v>157</v>
      </c>
      <c r="B83" s="203">
        <v>125</v>
      </c>
      <c r="C83" s="202">
        <v>135</v>
      </c>
      <c r="D83" s="63">
        <v>0.92592592592592593</v>
      </c>
      <c r="E83" s="64">
        <v>-10</v>
      </c>
      <c r="F83" s="203">
        <v>279</v>
      </c>
      <c r="G83" s="202">
        <v>252</v>
      </c>
      <c r="H83" s="63">
        <v>1.1071428571428572</v>
      </c>
      <c r="I83" s="64">
        <v>27</v>
      </c>
      <c r="J83" s="201">
        <v>0.44802867383512546</v>
      </c>
      <c r="K83" s="201">
        <v>0.5357142857142857</v>
      </c>
      <c r="L83" s="200">
        <v>-8.7685611879160241E-2</v>
      </c>
    </row>
    <row r="84" spans="1:12" x14ac:dyDescent="0.4">
      <c r="A84" s="58" t="s">
        <v>80</v>
      </c>
      <c r="B84" s="59"/>
      <c r="C84" s="58"/>
      <c r="E84" s="59"/>
      <c r="F84" s="59"/>
      <c r="G84" s="58"/>
      <c r="I84" s="59"/>
      <c r="J84" s="59"/>
      <c r="K84" s="58"/>
    </row>
    <row r="85" spans="1:12" x14ac:dyDescent="0.4">
      <c r="A85" s="60" t="s">
        <v>79</v>
      </c>
      <c r="B85" s="59"/>
      <c r="C85" s="59"/>
      <c r="F85" s="59"/>
      <c r="G85" s="59"/>
      <c r="J85" s="59"/>
      <c r="K85" s="59"/>
    </row>
    <row r="86" spans="1:12" x14ac:dyDescent="0.4">
      <c r="A86" s="58" t="s">
        <v>78</v>
      </c>
      <c r="B86" s="59"/>
      <c r="C86" s="59"/>
      <c r="F86" s="59"/>
      <c r="G86" s="59"/>
      <c r="J86" s="59"/>
      <c r="K86" s="59"/>
    </row>
    <row r="87" spans="1:12" x14ac:dyDescent="0.4">
      <c r="A87" s="58" t="s">
        <v>150</v>
      </c>
      <c r="B87" s="59"/>
      <c r="C87" s="59"/>
      <c r="F87" s="59"/>
      <c r="G87" s="59"/>
      <c r="J87" s="59"/>
      <c r="K87" s="59"/>
    </row>
    <row r="88" spans="1:12" x14ac:dyDescent="0.4">
      <c r="B88" s="59"/>
      <c r="C88" s="59"/>
      <c r="F88" s="59"/>
      <c r="G88" s="59"/>
      <c r="J88" s="59"/>
      <c r="K88" s="59"/>
    </row>
    <row r="89" spans="1:12" x14ac:dyDescent="0.4">
      <c r="B89" s="59"/>
      <c r="C89" s="59"/>
      <c r="F89" s="59"/>
      <c r="G89" s="59"/>
      <c r="J89" s="59"/>
      <c r="K89" s="59"/>
    </row>
    <row r="90" spans="1:12" x14ac:dyDescent="0.4">
      <c r="B90" s="59"/>
      <c r="C90" s="59"/>
      <c r="F90" s="59"/>
      <c r="G90" s="59"/>
      <c r="J90" s="59"/>
      <c r="K90" s="59"/>
    </row>
    <row r="91" spans="1:12" x14ac:dyDescent="0.4">
      <c r="B91" s="59"/>
      <c r="C91" s="59"/>
      <c r="F91" s="59"/>
      <c r="G91" s="59"/>
      <c r="J91" s="59"/>
      <c r="K91" s="59"/>
    </row>
    <row r="92" spans="1:12" x14ac:dyDescent="0.4">
      <c r="B92" s="59"/>
      <c r="C92" s="59"/>
      <c r="F92" s="59"/>
      <c r="G92" s="59"/>
      <c r="J92" s="59"/>
      <c r="K92" s="59"/>
    </row>
    <row r="93" spans="1:12" x14ac:dyDescent="0.4">
      <c r="B93" s="59"/>
      <c r="C93" s="59"/>
      <c r="F93" s="59"/>
      <c r="G93" s="59"/>
      <c r="J93" s="59"/>
      <c r="K93" s="59"/>
    </row>
    <row r="94" spans="1:12" x14ac:dyDescent="0.4">
      <c r="B94" s="59"/>
      <c r="C94" s="59"/>
      <c r="F94" s="59"/>
      <c r="G94" s="59"/>
      <c r="J94" s="59"/>
      <c r="K94" s="59"/>
    </row>
    <row r="95" spans="1:12" x14ac:dyDescent="0.4">
      <c r="B95" s="59"/>
      <c r="C95" s="59"/>
      <c r="F95" s="59"/>
      <c r="G95" s="59"/>
      <c r="J95" s="59"/>
      <c r="K95" s="59"/>
    </row>
    <row r="96" spans="1:12" x14ac:dyDescent="0.4">
      <c r="B96" s="59"/>
      <c r="C96" s="59"/>
      <c r="F96" s="59"/>
      <c r="G96" s="59"/>
      <c r="J96" s="59"/>
      <c r="K96" s="59"/>
    </row>
    <row r="97" spans="2:11" x14ac:dyDescent="0.4">
      <c r="B97" s="59"/>
      <c r="C97" s="59"/>
      <c r="F97" s="59"/>
      <c r="G97" s="59"/>
      <c r="J97" s="59"/>
      <c r="K97" s="59"/>
    </row>
    <row r="98" spans="2:11" x14ac:dyDescent="0.4">
      <c r="B98" s="59"/>
      <c r="C98" s="59"/>
      <c r="F98" s="59"/>
      <c r="G98" s="59"/>
      <c r="J98" s="59"/>
      <c r="K98" s="59"/>
    </row>
    <row r="99" spans="2:11" x14ac:dyDescent="0.4">
      <c r="B99" s="59"/>
      <c r="C99" s="59"/>
      <c r="F99" s="59"/>
      <c r="G99" s="59"/>
      <c r="J99" s="59"/>
      <c r="K99" s="59"/>
    </row>
    <row r="100" spans="2:11" x14ac:dyDescent="0.4">
      <c r="B100" s="59"/>
      <c r="C100" s="59"/>
      <c r="F100" s="59"/>
      <c r="G100" s="59"/>
      <c r="J100" s="59"/>
      <c r="K100" s="59"/>
    </row>
    <row r="101" spans="2:11" x14ac:dyDescent="0.4">
      <c r="B101" s="59"/>
      <c r="C101" s="59"/>
      <c r="F101" s="59"/>
      <c r="G101" s="59"/>
      <c r="J101" s="59"/>
      <c r="K101" s="59"/>
    </row>
  </sheetData>
  <mergeCells count="13">
    <mergeCell ref="J4:J5"/>
    <mergeCell ref="K4:K5"/>
    <mergeCell ref="J2:L3"/>
    <mergeCell ref="L4:L5"/>
    <mergeCell ref="F4:F5"/>
    <mergeCell ref="G4:G5"/>
    <mergeCell ref="H4:I4"/>
    <mergeCell ref="F2:I3"/>
    <mergeCell ref="A2:A3"/>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59055118110236227" bottom="0.35433070866141736"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D70:E70 IZ70:JA70 SV70:SW70 ACR70:ACS70 AMN70:AMO70 AWJ70:AWK70 BGF70:BGG70 BQB70:BQC70 BZX70:BZY70 CJT70:CJU70 CTP70:CTQ70 DDL70:DDM70 DNH70:DNI70 DXD70:DXE70 EGZ70:EHA70 EQV70:EQW70 FAR70:FAS70 FKN70:FKO70 FUJ70:FUK70 GEF70:GEG70 GOB70:GOC70 GXX70:GXY70 HHT70:HHU70 HRP70:HRQ70 IBL70:IBM70 ILH70:ILI70 IVD70:IVE70 JEZ70:JFA70 JOV70:JOW70 JYR70:JYS70 KIN70:KIO70 KSJ70:KSK70 LCF70:LCG70 LMB70:LMC70 LVX70:LVY70 MFT70:MFU70 MPP70:MPQ70 MZL70:MZM70 NJH70:NJI70 NTD70:NTE70 OCZ70:ODA70 OMV70:OMW70 OWR70:OWS70 PGN70:PGO70 PQJ70:PQK70 QAF70:QAG70 QKB70:QKC70 QTX70:QTY70 RDT70:RDU70 RNP70:RNQ70 RXL70:RXM70 SHH70:SHI70 SRD70:SRE70 TAZ70:TBA70 TKV70:TKW70 TUR70:TUS70 UEN70:UEO70 UOJ70:UOK70 UYF70:UYG70 VIB70:VIC70 VRX70:VRY70 WBT70:WBU70 WLP70:WLQ70 WVL70:WVM70 D65606:E65606 IZ65606:JA65606 SV65606:SW65606 ACR65606:ACS65606 AMN65606:AMO65606 AWJ65606:AWK65606 BGF65606:BGG65606 BQB65606:BQC65606 BZX65606:BZY65606 CJT65606:CJU65606 CTP65606:CTQ65606 DDL65606:DDM65606 DNH65606:DNI65606 DXD65606:DXE65606 EGZ65606:EHA65606 EQV65606:EQW65606 FAR65606:FAS65606 FKN65606:FKO65606 FUJ65606:FUK65606 GEF65606:GEG65606 GOB65606:GOC65606 GXX65606:GXY65606 HHT65606:HHU65606 HRP65606:HRQ65606 IBL65606:IBM65606 ILH65606:ILI65606 IVD65606:IVE65606 JEZ65606:JFA65606 JOV65606:JOW65606 JYR65606:JYS65606 KIN65606:KIO65606 KSJ65606:KSK65606 LCF65606:LCG65606 LMB65606:LMC65606 LVX65606:LVY65606 MFT65606:MFU65606 MPP65606:MPQ65606 MZL65606:MZM65606 NJH65606:NJI65606 NTD65606:NTE65606 OCZ65606:ODA65606 OMV65606:OMW65606 OWR65606:OWS65606 PGN65606:PGO65606 PQJ65606:PQK65606 QAF65606:QAG65606 QKB65606:QKC65606 QTX65606:QTY65606 RDT65606:RDU65606 RNP65606:RNQ65606 RXL65606:RXM65606 SHH65606:SHI65606 SRD65606:SRE65606 TAZ65606:TBA65606 TKV65606:TKW65606 TUR65606:TUS65606 UEN65606:UEO65606 UOJ65606:UOK65606 UYF65606:UYG65606 VIB65606:VIC65606 VRX65606:VRY65606 WBT65606:WBU65606 WLP65606:WLQ65606 WVL65606:WVM65606 D131142:E131142 IZ131142:JA131142 SV131142:SW131142 ACR131142:ACS131142 AMN131142:AMO131142 AWJ131142:AWK131142 BGF131142:BGG131142 BQB131142:BQC131142 BZX131142:BZY131142 CJT131142:CJU131142 CTP131142:CTQ131142 DDL131142:DDM131142 DNH131142:DNI131142 DXD131142:DXE131142 EGZ131142:EHA131142 EQV131142:EQW131142 FAR131142:FAS131142 FKN131142:FKO131142 FUJ131142:FUK131142 GEF131142:GEG131142 GOB131142:GOC131142 GXX131142:GXY131142 HHT131142:HHU131142 HRP131142:HRQ131142 IBL131142:IBM131142 ILH131142:ILI131142 IVD131142:IVE131142 JEZ131142:JFA131142 JOV131142:JOW131142 JYR131142:JYS131142 KIN131142:KIO131142 KSJ131142:KSK131142 LCF131142:LCG131142 LMB131142:LMC131142 LVX131142:LVY131142 MFT131142:MFU131142 MPP131142:MPQ131142 MZL131142:MZM131142 NJH131142:NJI131142 NTD131142:NTE131142 OCZ131142:ODA131142 OMV131142:OMW131142 OWR131142:OWS131142 PGN131142:PGO131142 PQJ131142:PQK131142 QAF131142:QAG131142 QKB131142:QKC131142 QTX131142:QTY131142 RDT131142:RDU131142 RNP131142:RNQ131142 RXL131142:RXM131142 SHH131142:SHI131142 SRD131142:SRE131142 TAZ131142:TBA131142 TKV131142:TKW131142 TUR131142:TUS131142 UEN131142:UEO131142 UOJ131142:UOK131142 UYF131142:UYG131142 VIB131142:VIC131142 VRX131142:VRY131142 WBT131142:WBU131142 WLP131142:WLQ131142 WVL131142:WVM131142 D196678:E196678 IZ196678:JA196678 SV196678:SW196678 ACR196678:ACS196678 AMN196678:AMO196678 AWJ196678:AWK196678 BGF196678:BGG196678 BQB196678:BQC196678 BZX196678:BZY196678 CJT196678:CJU196678 CTP196678:CTQ196678 DDL196678:DDM196678 DNH196678:DNI196678 DXD196678:DXE196678 EGZ196678:EHA196678 EQV196678:EQW196678 FAR196678:FAS196678 FKN196678:FKO196678 FUJ196678:FUK196678 GEF196678:GEG196678 GOB196678:GOC196678 GXX196678:GXY196678 HHT196678:HHU196678 HRP196678:HRQ196678 IBL196678:IBM196678 ILH196678:ILI196678 IVD196678:IVE196678 JEZ196678:JFA196678 JOV196678:JOW196678 JYR196678:JYS196678 KIN196678:KIO196678 KSJ196678:KSK196678 LCF196678:LCG196678 LMB196678:LMC196678 LVX196678:LVY196678 MFT196678:MFU196678 MPP196678:MPQ196678 MZL196678:MZM196678 NJH196678:NJI196678 NTD196678:NTE196678 OCZ196678:ODA196678 OMV196678:OMW196678 OWR196678:OWS196678 PGN196678:PGO196678 PQJ196678:PQK196678 QAF196678:QAG196678 QKB196678:QKC196678 QTX196678:QTY196678 RDT196678:RDU196678 RNP196678:RNQ196678 RXL196678:RXM196678 SHH196678:SHI196678 SRD196678:SRE196678 TAZ196678:TBA196678 TKV196678:TKW196678 TUR196678:TUS196678 UEN196678:UEO196678 UOJ196678:UOK196678 UYF196678:UYG196678 VIB196678:VIC196678 VRX196678:VRY196678 WBT196678:WBU196678 WLP196678:WLQ196678 WVL196678:WVM196678 D262214:E262214 IZ262214:JA262214 SV262214:SW262214 ACR262214:ACS262214 AMN262214:AMO262214 AWJ262214:AWK262214 BGF262214:BGG262214 BQB262214:BQC262214 BZX262214:BZY262214 CJT262214:CJU262214 CTP262214:CTQ262214 DDL262214:DDM262214 DNH262214:DNI262214 DXD262214:DXE262214 EGZ262214:EHA262214 EQV262214:EQW262214 FAR262214:FAS262214 FKN262214:FKO262214 FUJ262214:FUK262214 GEF262214:GEG262214 GOB262214:GOC262214 GXX262214:GXY262214 HHT262214:HHU262214 HRP262214:HRQ262214 IBL262214:IBM262214 ILH262214:ILI262214 IVD262214:IVE262214 JEZ262214:JFA262214 JOV262214:JOW262214 JYR262214:JYS262214 KIN262214:KIO262214 KSJ262214:KSK262214 LCF262214:LCG262214 LMB262214:LMC262214 LVX262214:LVY262214 MFT262214:MFU262214 MPP262214:MPQ262214 MZL262214:MZM262214 NJH262214:NJI262214 NTD262214:NTE262214 OCZ262214:ODA262214 OMV262214:OMW262214 OWR262214:OWS262214 PGN262214:PGO262214 PQJ262214:PQK262214 QAF262214:QAG262214 QKB262214:QKC262214 QTX262214:QTY262214 RDT262214:RDU262214 RNP262214:RNQ262214 RXL262214:RXM262214 SHH262214:SHI262214 SRD262214:SRE262214 TAZ262214:TBA262214 TKV262214:TKW262214 TUR262214:TUS262214 UEN262214:UEO262214 UOJ262214:UOK262214 UYF262214:UYG262214 VIB262214:VIC262214 VRX262214:VRY262214 WBT262214:WBU262214 WLP262214:WLQ262214 WVL262214:WVM262214 D327750:E327750 IZ327750:JA327750 SV327750:SW327750 ACR327750:ACS327750 AMN327750:AMO327750 AWJ327750:AWK327750 BGF327750:BGG327750 BQB327750:BQC327750 BZX327750:BZY327750 CJT327750:CJU327750 CTP327750:CTQ327750 DDL327750:DDM327750 DNH327750:DNI327750 DXD327750:DXE327750 EGZ327750:EHA327750 EQV327750:EQW327750 FAR327750:FAS327750 FKN327750:FKO327750 FUJ327750:FUK327750 GEF327750:GEG327750 GOB327750:GOC327750 GXX327750:GXY327750 HHT327750:HHU327750 HRP327750:HRQ327750 IBL327750:IBM327750 ILH327750:ILI327750 IVD327750:IVE327750 JEZ327750:JFA327750 JOV327750:JOW327750 JYR327750:JYS327750 KIN327750:KIO327750 KSJ327750:KSK327750 LCF327750:LCG327750 LMB327750:LMC327750 LVX327750:LVY327750 MFT327750:MFU327750 MPP327750:MPQ327750 MZL327750:MZM327750 NJH327750:NJI327750 NTD327750:NTE327750 OCZ327750:ODA327750 OMV327750:OMW327750 OWR327750:OWS327750 PGN327750:PGO327750 PQJ327750:PQK327750 QAF327750:QAG327750 QKB327750:QKC327750 QTX327750:QTY327750 RDT327750:RDU327750 RNP327750:RNQ327750 RXL327750:RXM327750 SHH327750:SHI327750 SRD327750:SRE327750 TAZ327750:TBA327750 TKV327750:TKW327750 TUR327750:TUS327750 UEN327750:UEO327750 UOJ327750:UOK327750 UYF327750:UYG327750 VIB327750:VIC327750 VRX327750:VRY327750 WBT327750:WBU327750 WLP327750:WLQ327750 WVL327750:WVM327750 D393286:E393286 IZ393286:JA393286 SV393286:SW393286 ACR393286:ACS393286 AMN393286:AMO393286 AWJ393286:AWK393286 BGF393286:BGG393286 BQB393286:BQC393286 BZX393286:BZY393286 CJT393286:CJU393286 CTP393286:CTQ393286 DDL393286:DDM393286 DNH393286:DNI393286 DXD393286:DXE393286 EGZ393286:EHA393286 EQV393286:EQW393286 FAR393286:FAS393286 FKN393286:FKO393286 FUJ393286:FUK393286 GEF393286:GEG393286 GOB393286:GOC393286 GXX393286:GXY393286 HHT393286:HHU393286 HRP393286:HRQ393286 IBL393286:IBM393286 ILH393286:ILI393286 IVD393286:IVE393286 JEZ393286:JFA393286 JOV393286:JOW393286 JYR393286:JYS393286 KIN393286:KIO393286 KSJ393286:KSK393286 LCF393286:LCG393286 LMB393286:LMC393286 LVX393286:LVY393286 MFT393286:MFU393286 MPP393286:MPQ393286 MZL393286:MZM393286 NJH393286:NJI393286 NTD393286:NTE393286 OCZ393286:ODA393286 OMV393286:OMW393286 OWR393286:OWS393286 PGN393286:PGO393286 PQJ393286:PQK393286 QAF393286:QAG393286 QKB393286:QKC393286 QTX393286:QTY393286 RDT393286:RDU393286 RNP393286:RNQ393286 RXL393286:RXM393286 SHH393286:SHI393286 SRD393286:SRE393286 TAZ393286:TBA393286 TKV393286:TKW393286 TUR393286:TUS393286 UEN393286:UEO393286 UOJ393286:UOK393286 UYF393286:UYG393286 VIB393286:VIC393286 VRX393286:VRY393286 WBT393286:WBU393286 WLP393286:WLQ393286 WVL393286:WVM393286 D458822:E458822 IZ458822:JA458822 SV458822:SW458822 ACR458822:ACS458822 AMN458822:AMO458822 AWJ458822:AWK458822 BGF458822:BGG458822 BQB458822:BQC458822 BZX458822:BZY458822 CJT458822:CJU458822 CTP458822:CTQ458822 DDL458822:DDM458822 DNH458822:DNI458822 DXD458822:DXE458822 EGZ458822:EHA458822 EQV458822:EQW458822 FAR458822:FAS458822 FKN458822:FKO458822 FUJ458822:FUK458822 GEF458822:GEG458822 GOB458822:GOC458822 GXX458822:GXY458822 HHT458822:HHU458822 HRP458822:HRQ458822 IBL458822:IBM458822 ILH458822:ILI458822 IVD458822:IVE458822 JEZ458822:JFA458822 JOV458822:JOW458822 JYR458822:JYS458822 KIN458822:KIO458822 KSJ458822:KSK458822 LCF458822:LCG458822 LMB458822:LMC458822 LVX458822:LVY458822 MFT458822:MFU458822 MPP458822:MPQ458822 MZL458822:MZM458822 NJH458822:NJI458822 NTD458822:NTE458822 OCZ458822:ODA458822 OMV458822:OMW458822 OWR458822:OWS458822 PGN458822:PGO458822 PQJ458822:PQK458822 QAF458822:QAG458822 QKB458822:QKC458822 QTX458822:QTY458822 RDT458822:RDU458822 RNP458822:RNQ458822 RXL458822:RXM458822 SHH458822:SHI458822 SRD458822:SRE458822 TAZ458822:TBA458822 TKV458822:TKW458822 TUR458822:TUS458822 UEN458822:UEO458822 UOJ458822:UOK458822 UYF458822:UYG458822 VIB458822:VIC458822 VRX458822:VRY458822 WBT458822:WBU458822 WLP458822:WLQ458822 WVL458822:WVM458822 D524358:E524358 IZ524358:JA524358 SV524358:SW524358 ACR524358:ACS524358 AMN524358:AMO524358 AWJ524358:AWK524358 BGF524358:BGG524358 BQB524358:BQC524358 BZX524358:BZY524358 CJT524358:CJU524358 CTP524358:CTQ524358 DDL524358:DDM524358 DNH524358:DNI524358 DXD524358:DXE524358 EGZ524358:EHA524358 EQV524358:EQW524358 FAR524358:FAS524358 FKN524358:FKO524358 FUJ524358:FUK524358 GEF524358:GEG524358 GOB524358:GOC524358 GXX524358:GXY524358 HHT524358:HHU524358 HRP524358:HRQ524358 IBL524358:IBM524358 ILH524358:ILI524358 IVD524358:IVE524358 JEZ524358:JFA524358 JOV524358:JOW524358 JYR524358:JYS524358 KIN524358:KIO524358 KSJ524358:KSK524358 LCF524358:LCG524358 LMB524358:LMC524358 LVX524358:LVY524358 MFT524358:MFU524358 MPP524358:MPQ524358 MZL524358:MZM524358 NJH524358:NJI524358 NTD524358:NTE524358 OCZ524358:ODA524358 OMV524358:OMW524358 OWR524358:OWS524358 PGN524358:PGO524358 PQJ524358:PQK524358 QAF524358:QAG524358 QKB524358:QKC524358 QTX524358:QTY524358 RDT524358:RDU524358 RNP524358:RNQ524358 RXL524358:RXM524358 SHH524358:SHI524358 SRD524358:SRE524358 TAZ524358:TBA524358 TKV524358:TKW524358 TUR524358:TUS524358 UEN524358:UEO524358 UOJ524358:UOK524358 UYF524358:UYG524358 VIB524358:VIC524358 VRX524358:VRY524358 WBT524358:WBU524358 WLP524358:WLQ524358 WVL524358:WVM524358 D589894:E589894 IZ589894:JA589894 SV589894:SW589894 ACR589894:ACS589894 AMN589894:AMO589894 AWJ589894:AWK589894 BGF589894:BGG589894 BQB589894:BQC589894 BZX589894:BZY589894 CJT589894:CJU589894 CTP589894:CTQ589894 DDL589894:DDM589894 DNH589894:DNI589894 DXD589894:DXE589894 EGZ589894:EHA589894 EQV589894:EQW589894 FAR589894:FAS589894 FKN589894:FKO589894 FUJ589894:FUK589894 GEF589894:GEG589894 GOB589894:GOC589894 GXX589894:GXY589894 HHT589894:HHU589894 HRP589894:HRQ589894 IBL589894:IBM589894 ILH589894:ILI589894 IVD589894:IVE589894 JEZ589894:JFA589894 JOV589894:JOW589894 JYR589894:JYS589894 KIN589894:KIO589894 KSJ589894:KSK589894 LCF589894:LCG589894 LMB589894:LMC589894 LVX589894:LVY589894 MFT589894:MFU589894 MPP589894:MPQ589894 MZL589894:MZM589894 NJH589894:NJI589894 NTD589894:NTE589894 OCZ589894:ODA589894 OMV589894:OMW589894 OWR589894:OWS589894 PGN589894:PGO589894 PQJ589894:PQK589894 QAF589894:QAG589894 QKB589894:QKC589894 QTX589894:QTY589894 RDT589894:RDU589894 RNP589894:RNQ589894 RXL589894:RXM589894 SHH589894:SHI589894 SRD589894:SRE589894 TAZ589894:TBA589894 TKV589894:TKW589894 TUR589894:TUS589894 UEN589894:UEO589894 UOJ589894:UOK589894 UYF589894:UYG589894 VIB589894:VIC589894 VRX589894:VRY589894 WBT589894:WBU589894 WLP589894:WLQ589894 WVL589894:WVM589894 D655430:E655430 IZ655430:JA655430 SV655430:SW655430 ACR655430:ACS655430 AMN655430:AMO655430 AWJ655430:AWK655430 BGF655430:BGG655430 BQB655430:BQC655430 BZX655430:BZY655430 CJT655430:CJU655430 CTP655430:CTQ655430 DDL655430:DDM655430 DNH655430:DNI655430 DXD655430:DXE655430 EGZ655430:EHA655430 EQV655430:EQW655430 FAR655430:FAS655430 FKN655430:FKO655430 FUJ655430:FUK655430 GEF655430:GEG655430 GOB655430:GOC655430 GXX655430:GXY655430 HHT655430:HHU655430 HRP655430:HRQ655430 IBL655430:IBM655430 ILH655430:ILI655430 IVD655430:IVE655430 JEZ655430:JFA655430 JOV655430:JOW655430 JYR655430:JYS655430 KIN655430:KIO655430 KSJ655430:KSK655430 LCF655430:LCG655430 LMB655430:LMC655430 LVX655430:LVY655430 MFT655430:MFU655430 MPP655430:MPQ655430 MZL655430:MZM655430 NJH655430:NJI655430 NTD655430:NTE655430 OCZ655430:ODA655430 OMV655430:OMW655430 OWR655430:OWS655430 PGN655430:PGO655430 PQJ655430:PQK655430 QAF655430:QAG655430 QKB655430:QKC655430 QTX655430:QTY655430 RDT655430:RDU655430 RNP655430:RNQ655430 RXL655430:RXM655430 SHH655430:SHI655430 SRD655430:SRE655430 TAZ655430:TBA655430 TKV655430:TKW655430 TUR655430:TUS655430 UEN655430:UEO655430 UOJ655430:UOK655430 UYF655430:UYG655430 VIB655430:VIC655430 VRX655430:VRY655430 WBT655430:WBU655430 WLP655430:WLQ655430 WVL655430:WVM655430 D720966:E720966 IZ720966:JA720966 SV720966:SW720966 ACR720966:ACS720966 AMN720966:AMO720966 AWJ720966:AWK720966 BGF720966:BGG720966 BQB720966:BQC720966 BZX720966:BZY720966 CJT720966:CJU720966 CTP720966:CTQ720966 DDL720966:DDM720966 DNH720966:DNI720966 DXD720966:DXE720966 EGZ720966:EHA720966 EQV720966:EQW720966 FAR720966:FAS720966 FKN720966:FKO720966 FUJ720966:FUK720966 GEF720966:GEG720966 GOB720966:GOC720966 GXX720966:GXY720966 HHT720966:HHU720966 HRP720966:HRQ720966 IBL720966:IBM720966 ILH720966:ILI720966 IVD720966:IVE720966 JEZ720966:JFA720966 JOV720966:JOW720966 JYR720966:JYS720966 KIN720966:KIO720966 KSJ720966:KSK720966 LCF720966:LCG720966 LMB720966:LMC720966 LVX720966:LVY720966 MFT720966:MFU720966 MPP720966:MPQ720966 MZL720966:MZM720966 NJH720966:NJI720966 NTD720966:NTE720966 OCZ720966:ODA720966 OMV720966:OMW720966 OWR720966:OWS720966 PGN720966:PGO720966 PQJ720966:PQK720966 QAF720966:QAG720966 QKB720966:QKC720966 QTX720966:QTY720966 RDT720966:RDU720966 RNP720966:RNQ720966 RXL720966:RXM720966 SHH720966:SHI720966 SRD720966:SRE720966 TAZ720966:TBA720966 TKV720966:TKW720966 TUR720966:TUS720966 UEN720966:UEO720966 UOJ720966:UOK720966 UYF720966:UYG720966 VIB720966:VIC720966 VRX720966:VRY720966 WBT720966:WBU720966 WLP720966:WLQ720966 WVL720966:WVM720966 D786502:E786502 IZ786502:JA786502 SV786502:SW786502 ACR786502:ACS786502 AMN786502:AMO786502 AWJ786502:AWK786502 BGF786502:BGG786502 BQB786502:BQC786502 BZX786502:BZY786502 CJT786502:CJU786502 CTP786502:CTQ786502 DDL786502:DDM786502 DNH786502:DNI786502 DXD786502:DXE786502 EGZ786502:EHA786502 EQV786502:EQW786502 FAR786502:FAS786502 FKN786502:FKO786502 FUJ786502:FUK786502 GEF786502:GEG786502 GOB786502:GOC786502 GXX786502:GXY786502 HHT786502:HHU786502 HRP786502:HRQ786502 IBL786502:IBM786502 ILH786502:ILI786502 IVD786502:IVE786502 JEZ786502:JFA786502 JOV786502:JOW786502 JYR786502:JYS786502 KIN786502:KIO786502 KSJ786502:KSK786502 LCF786502:LCG786502 LMB786502:LMC786502 LVX786502:LVY786502 MFT786502:MFU786502 MPP786502:MPQ786502 MZL786502:MZM786502 NJH786502:NJI786502 NTD786502:NTE786502 OCZ786502:ODA786502 OMV786502:OMW786502 OWR786502:OWS786502 PGN786502:PGO786502 PQJ786502:PQK786502 QAF786502:QAG786502 QKB786502:QKC786502 QTX786502:QTY786502 RDT786502:RDU786502 RNP786502:RNQ786502 RXL786502:RXM786502 SHH786502:SHI786502 SRD786502:SRE786502 TAZ786502:TBA786502 TKV786502:TKW786502 TUR786502:TUS786502 UEN786502:UEO786502 UOJ786502:UOK786502 UYF786502:UYG786502 VIB786502:VIC786502 VRX786502:VRY786502 WBT786502:WBU786502 WLP786502:WLQ786502 WVL786502:WVM786502 D852038:E852038 IZ852038:JA852038 SV852038:SW852038 ACR852038:ACS852038 AMN852038:AMO852038 AWJ852038:AWK852038 BGF852038:BGG852038 BQB852038:BQC852038 BZX852038:BZY852038 CJT852038:CJU852038 CTP852038:CTQ852038 DDL852038:DDM852038 DNH852038:DNI852038 DXD852038:DXE852038 EGZ852038:EHA852038 EQV852038:EQW852038 FAR852038:FAS852038 FKN852038:FKO852038 FUJ852038:FUK852038 GEF852038:GEG852038 GOB852038:GOC852038 GXX852038:GXY852038 HHT852038:HHU852038 HRP852038:HRQ852038 IBL852038:IBM852038 ILH852038:ILI852038 IVD852038:IVE852038 JEZ852038:JFA852038 JOV852038:JOW852038 JYR852038:JYS852038 KIN852038:KIO852038 KSJ852038:KSK852038 LCF852038:LCG852038 LMB852038:LMC852038 LVX852038:LVY852038 MFT852038:MFU852038 MPP852038:MPQ852038 MZL852038:MZM852038 NJH852038:NJI852038 NTD852038:NTE852038 OCZ852038:ODA852038 OMV852038:OMW852038 OWR852038:OWS852038 PGN852038:PGO852038 PQJ852038:PQK852038 QAF852038:QAG852038 QKB852038:QKC852038 QTX852038:QTY852038 RDT852038:RDU852038 RNP852038:RNQ852038 RXL852038:RXM852038 SHH852038:SHI852038 SRD852038:SRE852038 TAZ852038:TBA852038 TKV852038:TKW852038 TUR852038:TUS852038 UEN852038:UEO852038 UOJ852038:UOK852038 UYF852038:UYG852038 VIB852038:VIC852038 VRX852038:VRY852038 WBT852038:WBU852038 WLP852038:WLQ852038 WVL852038:WVM852038 D917574:E917574 IZ917574:JA917574 SV917574:SW917574 ACR917574:ACS917574 AMN917574:AMO917574 AWJ917574:AWK917574 BGF917574:BGG917574 BQB917574:BQC917574 BZX917574:BZY917574 CJT917574:CJU917574 CTP917574:CTQ917574 DDL917574:DDM917574 DNH917574:DNI917574 DXD917574:DXE917574 EGZ917574:EHA917574 EQV917574:EQW917574 FAR917574:FAS917574 FKN917574:FKO917574 FUJ917574:FUK917574 GEF917574:GEG917574 GOB917574:GOC917574 GXX917574:GXY917574 HHT917574:HHU917574 HRP917574:HRQ917574 IBL917574:IBM917574 ILH917574:ILI917574 IVD917574:IVE917574 JEZ917574:JFA917574 JOV917574:JOW917574 JYR917574:JYS917574 KIN917574:KIO917574 KSJ917574:KSK917574 LCF917574:LCG917574 LMB917574:LMC917574 LVX917574:LVY917574 MFT917574:MFU917574 MPP917574:MPQ917574 MZL917574:MZM917574 NJH917574:NJI917574 NTD917574:NTE917574 OCZ917574:ODA917574 OMV917574:OMW917574 OWR917574:OWS917574 PGN917574:PGO917574 PQJ917574:PQK917574 QAF917574:QAG917574 QKB917574:QKC917574 QTX917574:QTY917574 RDT917574:RDU917574 RNP917574:RNQ917574 RXL917574:RXM917574 SHH917574:SHI917574 SRD917574:SRE917574 TAZ917574:TBA917574 TKV917574:TKW917574 TUR917574:TUS917574 UEN917574:UEO917574 UOJ917574:UOK917574 UYF917574:UYG917574 VIB917574:VIC917574 VRX917574:VRY917574 WBT917574:WBU917574 WLP917574:WLQ917574 WVL917574:WVM917574 D983110:E983110 IZ983110:JA983110 SV983110:SW983110 ACR983110:ACS983110 AMN983110:AMO983110 AWJ983110:AWK983110 BGF983110:BGG983110 BQB983110:BQC983110 BZX983110:BZY983110 CJT983110:CJU983110 CTP983110:CTQ983110 DDL983110:DDM983110 DNH983110:DNI983110 DXD983110:DXE983110 EGZ983110:EHA983110 EQV983110:EQW983110 FAR983110:FAS983110 FKN983110:FKO983110 FUJ983110:FUK983110 GEF983110:GEG983110 GOB983110:GOC983110 GXX983110:GXY983110 HHT983110:HHU983110 HRP983110:HRQ983110 IBL983110:IBM983110 ILH983110:ILI983110 IVD983110:IVE983110 JEZ983110:JFA983110 JOV983110:JOW983110 JYR983110:JYS983110 KIN983110:KIO983110 KSJ983110:KSK983110 LCF983110:LCG983110 LMB983110:LMC983110 LVX983110:LVY983110 MFT983110:MFU983110 MPP983110:MPQ983110 MZL983110:MZM983110 NJH983110:NJI983110 NTD983110:NTE983110 OCZ983110:ODA983110 OMV983110:OMW983110 OWR983110:OWS983110 PGN983110:PGO983110 PQJ983110:PQK983110 QAF983110:QAG983110 QKB983110:QKC983110 QTX983110:QTY983110 RDT983110:RDU983110 RNP983110:RNQ983110 RXL983110:RXM983110 SHH983110:SHI983110 SRD983110:SRE983110 TAZ983110:TBA983110 TKV983110:TKW983110 TUR983110:TUS983110 UEN983110:UEO983110 UOJ983110:UOK983110 UYF983110:UYG983110 VIB983110:VIC983110 VRX983110:VRY983110 WBT983110:WBU983110 WLP983110:WLQ983110 WVL983110:WVM983110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A62:L69 IW62:JH69 SS62:TD69 ACO62:ACZ69 AMK62:AMV69 AWG62:AWR69 BGC62:BGN69 BPY62:BQJ69 BZU62:CAF69 CJQ62:CKB69 CTM62:CTX69 DDI62:DDT69 DNE62:DNP69 DXA62:DXL69 EGW62:EHH69 EQS62:ERD69 FAO62:FAZ69 FKK62:FKV69 FUG62:FUR69 GEC62:GEN69 GNY62:GOJ69 GXU62:GYF69 HHQ62:HIB69 HRM62:HRX69 IBI62:IBT69 ILE62:ILP69 IVA62:IVL69 JEW62:JFH69 JOS62:JPD69 JYO62:JYZ69 KIK62:KIV69 KSG62:KSR69 LCC62:LCN69 LLY62:LMJ69 LVU62:LWF69 MFQ62:MGB69 MPM62:MPX69 MZI62:MZT69 NJE62:NJP69 NTA62:NTL69 OCW62:ODH69 OMS62:OND69 OWO62:OWZ69 PGK62:PGV69 PQG62:PQR69 QAC62:QAN69 QJY62:QKJ69 QTU62:QUF69 RDQ62:REB69 RNM62:RNX69 RXI62:RXT69 SHE62:SHP69 SRA62:SRL69 TAW62:TBH69 TKS62:TLD69 TUO62:TUZ69 UEK62:UEV69 UOG62:UOR69 UYC62:UYN69 VHY62:VIJ69 VRU62:VSF69 WBQ62:WCB69 WLM62:WLX69 WVI62:WVT69 A65598:L65605 IW65598:JH65605 SS65598:TD65605 ACO65598:ACZ65605 AMK65598:AMV65605 AWG65598:AWR65605 BGC65598:BGN65605 BPY65598:BQJ65605 BZU65598:CAF65605 CJQ65598:CKB65605 CTM65598:CTX65605 DDI65598:DDT65605 DNE65598:DNP65605 DXA65598:DXL65605 EGW65598:EHH65605 EQS65598:ERD65605 FAO65598:FAZ65605 FKK65598:FKV65605 FUG65598:FUR65605 GEC65598:GEN65605 GNY65598:GOJ65605 GXU65598:GYF65605 HHQ65598:HIB65605 HRM65598:HRX65605 IBI65598:IBT65605 ILE65598:ILP65605 IVA65598:IVL65605 JEW65598:JFH65605 JOS65598:JPD65605 JYO65598:JYZ65605 KIK65598:KIV65605 KSG65598:KSR65605 LCC65598:LCN65605 LLY65598:LMJ65605 LVU65598:LWF65605 MFQ65598:MGB65605 MPM65598:MPX65605 MZI65598:MZT65605 NJE65598:NJP65605 NTA65598:NTL65605 OCW65598:ODH65605 OMS65598:OND65605 OWO65598:OWZ65605 PGK65598:PGV65605 PQG65598:PQR65605 QAC65598:QAN65605 QJY65598:QKJ65605 QTU65598:QUF65605 RDQ65598:REB65605 RNM65598:RNX65605 RXI65598:RXT65605 SHE65598:SHP65605 SRA65598:SRL65605 TAW65598:TBH65605 TKS65598:TLD65605 TUO65598:TUZ65605 UEK65598:UEV65605 UOG65598:UOR65605 UYC65598:UYN65605 VHY65598:VIJ65605 VRU65598:VSF65605 WBQ65598:WCB65605 WLM65598:WLX65605 WVI65598:WVT65605 A131134:L131141 IW131134:JH131141 SS131134:TD131141 ACO131134:ACZ131141 AMK131134:AMV131141 AWG131134:AWR131141 BGC131134:BGN131141 BPY131134:BQJ131141 BZU131134:CAF131141 CJQ131134:CKB131141 CTM131134:CTX131141 DDI131134:DDT131141 DNE131134:DNP131141 DXA131134:DXL131141 EGW131134:EHH131141 EQS131134:ERD131141 FAO131134:FAZ131141 FKK131134:FKV131141 FUG131134:FUR131141 GEC131134:GEN131141 GNY131134:GOJ131141 GXU131134:GYF131141 HHQ131134:HIB131141 HRM131134:HRX131141 IBI131134:IBT131141 ILE131134:ILP131141 IVA131134:IVL131141 JEW131134:JFH131141 JOS131134:JPD131141 JYO131134:JYZ131141 KIK131134:KIV131141 KSG131134:KSR131141 LCC131134:LCN131141 LLY131134:LMJ131141 LVU131134:LWF131141 MFQ131134:MGB131141 MPM131134:MPX131141 MZI131134:MZT131141 NJE131134:NJP131141 NTA131134:NTL131141 OCW131134:ODH131141 OMS131134:OND131141 OWO131134:OWZ131141 PGK131134:PGV131141 PQG131134:PQR131141 QAC131134:QAN131141 QJY131134:QKJ131141 QTU131134:QUF131141 RDQ131134:REB131141 RNM131134:RNX131141 RXI131134:RXT131141 SHE131134:SHP131141 SRA131134:SRL131141 TAW131134:TBH131141 TKS131134:TLD131141 TUO131134:TUZ131141 UEK131134:UEV131141 UOG131134:UOR131141 UYC131134:UYN131141 VHY131134:VIJ131141 VRU131134:VSF131141 WBQ131134:WCB131141 WLM131134:WLX131141 WVI131134:WVT131141 A196670:L196677 IW196670:JH196677 SS196670:TD196677 ACO196670:ACZ196677 AMK196670:AMV196677 AWG196670:AWR196677 BGC196670:BGN196677 BPY196670:BQJ196677 BZU196670:CAF196677 CJQ196670:CKB196677 CTM196670:CTX196677 DDI196670:DDT196677 DNE196670:DNP196677 DXA196670:DXL196677 EGW196670:EHH196677 EQS196670:ERD196677 FAO196670:FAZ196677 FKK196670:FKV196677 FUG196670:FUR196677 GEC196670:GEN196677 GNY196670:GOJ196677 GXU196670:GYF196677 HHQ196670:HIB196677 HRM196670:HRX196677 IBI196670:IBT196677 ILE196670:ILP196677 IVA196670:IVL196677 JEW196670:JFH196677 JOS196670:JPD196677 JYO196670:JYZ196677 KIK196670:KIV196677 KSG196670:KSR196677 LCC196670:LCN196677 LLY196670:LMJ196677 LVU196670:LWF196677 MFQ196670:MGB196677 MPM196670:MPX196677 MZI196670:MZT196677 NJE196670:NJP196677 NTA196670:NTL196677 OCW196670:ODH196677 OMS196670:OND196677 OWO196670:OWZ196677 PGK196670:PGV196677 PQG196670:PQR196677 QAC196670:QAN196677 QJY196670:QKJ196677 QTU196670:QUF196677 RDQ196670:REB196677 RNM196670:RNX196677 RXI196670:RXT196677 SHE196670:SHP196677 SRA196670:SRL196677 TAW196670:TBH196677 TKS196670:TLD196677 TUO196670:TUZ196677 UEK196670:UEV196677 UOG196670:UOR196677 UYC196670:UYN196677 VHY196670:VIJ196677 VRU196670:VSF196677 WBQ196670:WCB196677 WLM196670:WLX196677 WVI196670:WVT196677 A262206:L262213 IW262206:JH262213 SS262206:TD262213 ACO262206:ACZ262213 AMK262206:AMV262213 AWG262206:AWR262213 BGC262206:BGN262213 BPY262206:BQJ262213 BZU262206:CAF262213 CJQ262206:CKB262213 CTM262206:CTX262213 DDI262206:DDT262213 DNE262206:DNP262213 DXA262206:DXL262213 EGW262206:EHH262213 EQS262206:ERD262213 FAO262206:FAZ262213 FKK262206:FKV262213 FUG262206:FUR262213 GEC262206:GEN262213 GNY262206:GOJ262213 GXU262206:GYF262213 HHQ262206:HIB262213 HRM262206:HRX262213 IBI262206:IBT262213 ILE262206:ILP262213 IVA262206:IVL262213 JEW262206:JFH262213 JOS262206:JPD262213 JYO262206:JYZ262213 KIK262206:KIV262213 KSG262206:KSR262213 LCC262206:LCN262213 LLY262206:LMJ262213 LVU262206:LWF262213 MFQ262206:MGB262213 MPM262206:MPX262213 MZI262206:MZT262213 NJE262206:NJP262213 NTA262206:NTL262213 OCW262206:ODH262213 OMS262206:OND262213 OWO262206:OWZ262213 PGK262206:PGV262213 PQG262206:PQR262213 QAC262206:QAN262213 QJY262206:QKJ262213 QTU262206:QUF262213 RDQ262206:REB262213 RNM262206:RNX262213 RXI262206:RXT262213 SHE262206:SHP262213 SRA262206:SRL262213 TAW262206:TBH262213 TKS262206:TLD262213 TUO262206:TUZ262213 UEK262206:UEV262213 UOG262206:UOR262213 UYC262206:UYN262213 VHY262206:VIJ262213 VRU262206:VSF262213 WBQ262206:WCB262213 WLM262206:WLX262213 WVI262206:WVT262213 A327742:L327749 IW327742:JH327749 SS327742:TD327749 ACO327742:ACZ327749 AMK327742:AMV327749 AWG327742:AWR327749 BGC327742:BGN327749 BPY327742:BQJ327749 BZU327742:CAF327749 CJQ327742:CKB327749 CTM327742:CTX327749 DDI327742:DDT327749 DNE327742:DNP327749 DXA327742:DXL327749 EGW327742:EHH327749 EQS327742:ERD327749 FAO327742:FAZ327749 FKK327742:FKV327749 FUG327742:FUR327749 GEC327742:GEN327749 GNY327742:GOJ327749 GXU327742:GYF327749 HHQ327742:HIB327749 HRM327742:HRX327749 IBI327742:IBT327749 ILE327742:ILP327749 IVA327742:IVL327749 JEW327742:JFH327749 JOS327742:JPD327749 JYO327742:JYZ327749 KIK327742:KIV327749 KSG327742:KSR327749 LCC327742:LCN327749 LLY327742:LMJ327749 LVU327742:LWF327749 MFQ327742:MGB327749 MPM327742:MPX327749 MZI327742:MZT327749 NJE327742:NJP327749 NTA327742:NTL327749 OCW327742:ODH327749 OMS327742:OND327749 OWO327742:OWZ327749 PGK327742:PGV327749 PQG327742:PQR327749 QAC327742:QAN327749 QJY327742:QKJ327749 QTU327742:QUF327749 RDQ327742:REB327749 RNM327742:RNX327749 RXI327742:RXT327749 SHE327742:SHP327749 SRA327742:SRL327749 TAW327742:TBH327749 TKS327742:TLD327749 TUO327742:TUZ327749 UEK327742:UEV327749 UOG327742:UOR327749 UYC327742:UYN327749 VHY327742:VIJ327749 VRU327742:VSF327749 WBQ327742:WCB327749 WLM327742:WLX327749 WVI327742:WVT327749 A393278:L393285 IW393278:JH393285 SS393278:TD393285 ACO393278:ACZ393285 AMK393278:AMV393285 AWG393278:AWR393285 BGC393278:BGN393285 BPY393278:BQJ393285 BZU393278:CAF393285 CJQ393278:CKB393285 CTM393278:CTX393285 DDI393278:DDT393285 DNE393278:DNP393285 DXA393278:DXL393285 EGW393278:EHH393285 EQS393278:ERD393285 FAO393278:FAZ393285 FKK393278:FKV393285 FUG393278:FUR393285 GEC393278:GEN393285 GNY393278:GOJ393285 GXU393278:GYF393285 HHQ393278:HIB393285 HRM393278:HRX393285 IBI393278:IBT393285 ILE393278:ILP393285 IVA393278:IVL393285 JEW393278:JFH393285 JOS393278:JPD393285 JYO393278:JYZ393285 KIK393278:KIV393285 KSG393278:KSR393285 LCC393278:LCN393285 LLY393278:LMJ393285 LVU393278:LWF393285 MFQ393278:MGB393285 MPM393278:MPX393285 MZI393278:MZT393285 NJE393278:NJP393285 NTA393278:NTL393285 OCW393278:ODH393285 OMS393278:OND393285 OWO393278:OWZ393285 PGK393278:PGV393285 PQG393278:PQR393285 QAC393278:QAN393285 QJY393278:QKJ393285 QTU393278:QUF393285 RDQ393278:REB393285 RNM393278:RNX393285 RXI393278:RXT393285 SHE393278:SHP393285 SRA393278:SRL393285 TAW393278:TBH393285 TKS393278:TLD393285 TUO393278:TUZ393285 UEK393278:UEV393285 UOG393278:UOR393285 UYC393278:UYN393285 VHY393278:VIJ393285 VRU393278:VSF393285 WBQ393278:WCB393285 WLM393278:WLX393285 WVI393278:WVT393285 A458814:L458821 IW458814:JH458821 SS458814:TD458821 ACO458814:ACZ458821 AMK458814:AMV458821 AWG458814:AWR458821 BGC458814:BGN458821 BPY458814:BQJ458821 BZU458814:CAF458821 CJQ458814:CKB458821 CTM458814:CTX458821 DDI458814:DDT458821 DNE458814:DNP458821 DXA458814:DXL458821 EGW458814:EHH458821 EQS458814:ERD458821 FAO458814:FAZ458821 FKK458814:FKV458821 FUG458814:FUR458821 GEC458814:GEN458821 GNY458814:GOJ458821 GXU458814:GYF458821 HHQ458814:HIB458821 HRM458814:HRX458821 IBI458814:IBT458821 ILE458814:ILP458821 IVA458814:IVL458821 JEW458814:JFH458821 JOS458814:JPD458821 JYO458814:JYZ458821 KIK458814:KIV458821 KSG458814:KSR458821 LCC458814:LCN458821 LLY458814:LMJ458821 LVU458814:LWF458821 MFQ458814:MGB458821 MPM458814:MPX458821 MZI458814:MZT458821 NJE458814:NJP458821 NTA458814:NTL458821 OCW458814:ODH458821 OMS458814:OND458821 OWO458814:OWZ458821 PGK458814:PGV458821 PQG458814:PQR458821 QAC458814:QAN458821 QJY458814:QKJ458821 QTU458814:QUF458821 RDQ458814:REB458821 RNM458814:RNX458821 RXI458814:RXT458821 SHE458814:SHP458821 SRA458814:SRL458821 TAW458814:TBH458821 TKS458814:TLD458821 TUO458814:TUZ458821 UEK458814:UEV458821 UOG458814:UOR458821 UYC458814:UYN458821 VHY458814:VIJ458821 VRU458814:VSF458821 WBQ458814:WCB458821 WLM458814:WLX458821 WVI458814:WVT458821 A524350:L524357 IW524350:JH524357 SS524350:TD524357 ACO524350:ACZ524357 AMK524350:AMV524357 AWG524350:AWR524357 BGC524350:BGN524357 BPY524350:BQJ524357 BZU524350:CAF524357 CJQ524350:CKB524357 CTM524350:CTX524357 DDI524350:DDT524357 DNE524350:DNP524357 DXA524350:DXL524357 EGW524350:EHH524357 EQS524350:ERD524357 FAO524350:FAZ524357 FKK524350:FKV524357 FUG524350:FUR524357 GEC524350:GEN524357 GNY524350:GOJ524357 GXU524350:GYF524357 HHQ524350:HIB524357 HRM524350:HRX524357 IBI524350:IBT524357 ILE524350:ILP524357 IVA524350:IVL524357 JEW524350:JFH524357 JOS524350:JPD524357 JYO524350:JYZ524357 KIK524350:KIV524357 KSG524350:KSR524357 LCC524350:LCN524357 LLY524350:LMJ524357 LVU524350:LWF524357 MFQ524350:MGB524357 MPM524350:MPX524357 MZI524350:MZT524357 NJE524350:NJP524357 NTA524350:NTL524357 OCW524350:ODH524357 OMS524350:OND524357 OWO524350:OWZ524357 PGK524350:PGV524357 PQG524350:PQR524357 QAC524350:QAN524357 QJY524350:QKJ524357 QTU524350:QUF524357 RDQ524350:REB524357 RNM524350:RNX524357 RXI524350:RXT524357 SHE524350:SHP524357 SRA524350:SRL524357 TAW524350:TBH524357 TKS524350:TLD524357 TUO524350:TUZ524357 UEK524350:UEV524357 UOG524350:UOR524357 UYC524350:UYN524357 VHY524350:VIJ524357 VRU524350:VSF524357 WBQ524350:WCB524357 WLM524350:WLX524357 WVI524350:WVT524357 A589886:L589893 IW589886:JH589893 SS589886:TD589893 ACO589886:ACZ589893 AMK589886:AMV589893 AWG589886:AWR589893 BGC589886:BGN589893 BPY589886:BQJ589893 BZU589886:CAF589893 CJQ589886:CKB589893 CTM589886:CTX589893 DDI589886:DDT589893 DNE589886:DNP589893 DXA589886:DXL589893 EGW589886:EHH589893 EQS589886:ERD589893 FAO589886:FAZ589893 FKK589886:FKV589893 FUG589886:FUR589893 GEC589886:GEN589893 GNY589886:GOJ589893 GXU589886:GYF589893 HHQ589886:HIB589893 HRM589886:HRX589893 IBI589886:IBT589893 ILE589886:ILP589893 IVA589886:IVL589893 JEW589886:JFH589893 JOS589886:JPD589893 JYO589886:JYZ589893 KIK589886:KIV589893 KSG589886:KSR589893 LCC589886:LCN589893 LLY589886:LMJ589893 LVU589886:LWF589893 MFQ589886:MGB589893 MPM589886:MPX589893 MZI589886:MZT589893 NJE589886:NJP589893 NTA589886:NTL589893 OCW589886:ODH589893 OMS589886:OND589893 OWO589886:OWZ589893 PGK589886:PGV589893 PQG589886:PQR589893 QAC589886:QAN589893 QJY589886:QKJ589893 QTU589886:QUF589893 RDQ589886:REB589893 RNM589886:RNX589893 RXI589886:RXT589893 SHE589886:SHP589893 SRA589886:SRL589893 TAW589886:TBH589893 TKS589886:TLD589893 TUO589886:TUZ589893 UEK589886:UEV589893 UOG589886:UOR589893 UYC589886:UYN589893 VHY589886:VIJ589893 VRU589886:VSF589893 WBQ589886:WCB589893 WLM589886:WLX589893 WVI589886:WVT589893 A655422:L655429 IW655422:JH655429 SS655422:TD655429 ACO655422:ACZ655429 AMK655422:AMV655429 AWG655422:AWR655429 BGC655422:BGN655429 BPY655422:BQJ655429 BZU655422:CAF655429 CJQ655422:CKB655429 CTM655422:CTX655429 DDI655422:DDT655429 DNE655422:DNP655429 DXA655422:DXL655429 EGW655422:EHH655429 EQS655422:ERD655429 FAO655422:FAZ655429 FKK655422:FKV655429 FUG655422:FUR655429 GEC655422:GEN655429 GNY655422:GOJ655429 GXU655422:GYF655429 HHQ655422:HIB655429 HRM655422:HRX655429 IBI655422:IBT655429 ILE655422:ILP655429 IVA655422:IVL655429 JEW655422:JFH655429 JOS655422:JPD655429 JYO655422:JYZ655429 KIK655422:KIV655429 KSG655422:KSR655429 LCC655422:LCN655429 LLY655422:LMJ655429 LVU655422:LWF655429 MFQ655422:MGB655429 MPM655422:MPX655429 MZI655422:MZT655429 NJE655422:NJP655429 NTA655422:NTL655429 OCW655422:ODH655429 OMS655422:OND655429 OWO655422:OWZ655429 PGK655422:PGV655429 PQG655422:PQR655429 QAC655422:QAN655429 QJY655422:QKJ655429 QTU655422:QUF655429 RDQ655422:REB655429 RNM655422:RNX655429 RXI655422:RXT655429 SHE655422:SHP655429 SRA655422:SRL655429 TAW655422:TBH655429 TKS655422:TLD655429 TUO655422:TUZ655429 UEK655422:UEV655429 UOG655422:UOR655429 UYC655422:UYN655429 VHY655422:VIJ655429 VRU655422:VSF655429 WBQ655422:WCB655429 WLM655422:WLX655429 WVI655422:WVT655429 A720958:L720965 IW720958:JH720965 SS720958:TD720965 ACO720958:ACZ720965 AMK720958:AMV720965 AWG720958:AWR720965 BGC720958:BGN720965 BPY720958:BQJ720965 BZU720958:CAF720965 CJQ720958:CKB720965 CTM720958:CTX720965 DDI720958:DDT720965 DNE720958:DNP720965 DXA720958:DXL720965 EGW720958:EHH720965 EQS720958:ERD720965 FAO720958:FAZ720965 FKK720958:FKV720965 FUG720958:FUR720965 GEC720958:GEN720965 GNY720958:GOJ720965 GXU720958:GYF720965 HHQ720958:HIB720965 HRM720958:HRX720965 IBI720958:IBT720965 ILE720958:ILP720965 IVA720958:IVL720965 JEW720958:JFH720965 JOS720958:JPD720965 JYO720958:JYZ720965 KIK720958:KIV720965 KSG720958:KSR720965 LCC720958:LCN720965 LLY720958:LMJ720965 LVU720958:LWF720965 MFQ720958:MGB720965 MPM720958:MPX720965 MZI720958:MZT720965 NJE720958:NJP720965 NTA720958:NTL720965 OCW720958:ODH720965 OMS720958:OND720965 OWO720958:OWZ720965 PGK720958:PGV720965 PQG720958:PQR720965 QAC720958:QAN720965 QJY720958:QKJ720965 QTU720958:QUF720965 RDQ720958:REB720965 RNM720958:RNX720965 RXI720958:RXT720965 SHE720958:SHP720965 SRA720958:SRL720965 TAW720958:TBH720965 TKS720958:TLD720965 TUO720958:TUZ720965 UEK720958:UEV720965 UOG720958:UOR720965 UYC720958:UYN720965 VHY720958:VIJ720965 VRU720958:VSF720965 WBQ720958:WCB720965 WLM720958:WLX720965 WVI720958:WVT720965 A786494:L786501 IW786494:JH786501 SS786494:TD786501 ACO786494:ACZ786501 AMK786494:AMV786501 AWG786494:AWR786501 BGC786494:BGN786501 BPY786494:BQJ786501 BZU786494:CAF786501 CJQ786494:CKB786501 CTM786494:CTX786501 DDI786494:DDT786501 DNE786494:DNP786501 DXA786494:DXL786501 EGW786494:EHH786501 EQS786494:ERD786501 FAO786494:FAZ786501 FKK786494:FKV786501 FUG786494:FUR786501 GEC786494:GEN786501 GNY786494:GOJ786501 GXU786494:GYF786501 HHQ786494:HIB786501 HRM786494:HRX786501 IBI786494:IBT786501 ILE786494:ILP786501 IVA786494:IVL786501 JEW786494:JFH786501 JOS786494:JPD786501 JYO786494:JYZ786501 KIK786494:KIV786501 KSG786494:KSR786501 LCC786494:LCN786501 LLY786494:LMJ786501 LVU786494:LWF786501 MFQ786494:MGB786501 MPM786494:MPX786501 MZI786494:MZT786501 NJE786494:NJP786501 NTA786494:NTL786501 OCW786494:ODH786501 OMS786494:OND786501 OWO786494:OWZ786501 PGK786494:PGV786501 PQG786494:PQR786501 QAC786494:QAN786501 QJY786494:QKJ786501 QTU786494:QUF786501 RDQ786494:REB786501 RNM786494:RNX786501 RXI786494:RXT786501 SHE786494:SHP786501 SRA786494:SRL786501 TAW786494:TBH786501 TKS786494:TLD786501 TUO786494:TUZ786501 UEK786494:UEV786501 UOG786494:UOR786501 UYC786494:UYN786501 VHY786494:VIJ786501 VRU786494:VSF786501 WBQ786494:WCB786501 WLM786494:WLX786501 WVI786494:WVT786501 A852030:L852037 IW852030:JH852037 SS852030:TD852037 ACO852030:ACZ852037 AMK852030:AMV852037 AWG852030:AWR852037 BGC852030:BGN852037 BPY852030:BQJ852037 BZU852030:CAF852037 CJQ852030:CKB852037 CTM852030:CTX852037 DDI852030:DDT852037 DNE852030:DNP852037 DXA852030:DXL852037 EGW852030:EHH852037 EQS852030:ERD852037 FAO852030:FAZ852037 FKK852030:FKV852037 FUG852030:FUR852037 GEC852030:GEN852037 GNY852030:GOJ852037 GXU852030:GYF852037 HHQ852030:HIB852037 HRM852030:HRX852037 IBI852030:IBT852037 ILE852030:ILP852037 IVA852030:IVL852037 JEW852030:JFH852037 JOS852030:JPD852037 JYO852030:JYZ852037 KIK852030:KIV852037 KSG852030:KSR852037 LCC852030:LCN852037 LLY852030:LMJ852037 LVU852030:LWF852037 MFQ852030:MGB852037 MPM852030:MPX852037 MZI852030:MZT852037 NJE852030:NJP852037 NTA852030:NTL852037 OCW852030:ODH852037 OMS852030:OND852037 OWO852030:OWZ852037 PGK852030:PGV852037 PQG852030:PQR852037 QAC852030:QAN852037 QJY852030:QKJ852037 QTU852030:QUF852037 RDQ852030:REB852037 RNM852030:RNX852037 RXI852030:RXT852037 SHE852030:SHP852037 SRA852030:SRL852037 TAW852030:TBH852037 TKS852030:TLD852037 TUO852030:TUZ852037 UEK852030:UEV852037 UOG852030:UOR852037 UYC852030:UYN852037 VHY852030:VIJ852037 VRU852030:VSF852037 WBQ852030:WCB852037 WLM852030:WLX852037 WVI852030:WVT852037 A917566:L917573 IW917566:JH917573 SS917566:TD917573 ACO917566:ACZ917573 AMK917566:AMV917573 AWG917566:AWR917573 BGC917566:BGN917573 BPY917566:BQJ917573 BZU917566:CAF917573 CJQ917566:CKB917573 CTM917566:CTX917573 DDI917566:DDT917573 DNE917566:DNP917573 DXA917566:DXL917573 EGW917566:EHH917573 EQS917566:ERD917573 FAO917566:FAZ917573 FKK917566:FKV917573 FUG917566:FUR917573 GEC917566:GEN917573 GNY917566:GOJ917573 GXU917566:GYF917573 HHQ917566:HIB917573 HRM917566:HRX917573 IBI917566:IBT917573 ILE917566:ILP917573 IVA917566:IVL917573 JEW917566:JFH917573 JOS917566:JPD917573 JYO917566:JYZ917573 KIK917566:KIV917573 KSG917566:KSR917573 LCC917566:LCN917573 LLY917566:LMJ917573 LVU917566:LWF917573 MFQ917566:MGB917573 MPM917566:MPX917573 MZI917566:MZT917573 NJE917566:NJP917573 NTA917566:NTL917573 OCW917566:ODH917573 OMS917566:OND917573 OWO917566:OWZ917573 PGK917566:PGV917573 PQG917566:PQR917573 QAC917566:QAN917573 QJY917566:QKJ917573 QTU917566:QUF917573 RDQ917566:REB917573 RNM917566:RNX917573 RXI917566:RXT917573 SHE917566:SHP917573 SRA917566:SRL917573 TAW917566:TBH917573 TKS917566:TLD917573 TUO917566:TUZ917573 UEK917566:UEV917573 UOG917566:UOR917573 UYC917566:UYN917573 VHY917566:VIJ917573 VRU917566:VSF917573 WBQ917566:WCB917573 WLM917566:WLX917573 WVI917566:WVT917573 A983102:L983109 IW983102:JH983109 SS983102:TD983109 ACO983102:ACZ983109 AMK983102:AMV983109 AWG983102:AWR983109 BGC983102:BGN983109 BPY983102:BQJ983109 BZU983102:CAF983109 CJQ983102:CKB983109 CTM983102:CTX983109 DDI983102:DDT983109 DNE983102:DNP983109 DXA983102:DXL983109 EGW983102:EHH983109 EQS983102:ERD983109 FAO983102:FAZ983109 FKK983102:FKV983109 FUG983102:FUR983109 GEC983102:GEN983109 GNY983102:GOJ983109 GXU983102:GYF983109 HHQ983102:HIB983109 HRM983102:HRX983109 IBI983102:IBT983109 ILE983102:ILP983109 IVA983102:IVL983109 JEW983102:JFH983109 JOS983102:JPD983109 JYO983102:JYZ983109 KIK983102:KIV983109 KSG983102:KSR983109 LCC983102:LCN983109 LLY983102:LMJ983109 LVU983102:LWF983109 MFQ983102:MGB983109 MPM983102:MPX983109 MZI983102:MZT983109 NJE983102:NJP983109 NTA983102:NTL983109 OCW983102:ODH983109 OMS983102:OND983109 OWO983102:OWZ983109 PGK983102:PGV983109 PQG983102:PQR983109 QAC983102:QAN983109 QJY983102:QKJ983109 QTU983102:QUF983109 RDQ983102:REB983109 RNM983102:RNX983109 RXI983102:RXT983109 SHE983102:SHP983109 SRA983102:SRL983109 TAW983102:TBH983109 TKS983102:TLD983109 TUO983102:TUZ983109 UEK983102:UEV983109 UOG983102:UOR983109 UYC983102:UYN983109 VHY983102:VIJ983109 VRU983102:VSF983109 WBQ983102:WCB983109 WLM983102:WLX983109 WVI983102:WVT983109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F70:F88 JB70:JB88 SX70:SX88 ACT70:ACT88 AMP70:AMP88 AWL70:AWL88 BGH70:BGH88 BQD70:BQD88 BZZ70:BZZ88 CJV70:CJV88 CTR70:CTR88 DDN70:DDN88 DNJ70:DNJ88 DXF70:DXF88 EHB70:EHB88 EQX70:EQX88 FAT70:FAT88 FKP70:FKP88 FUL70:FUL88 GEH70:GEH88 GOD70:GOD88 GXZ70:GXZ88 HHV70:HHV88 HRR70:HRR88 IBN70:IBN88 ILJ70:ILJ88 IVF70:IVF88 JFB70:JFB88 JOX70:JOX88 JYT70:JYT88 KIP70:KIP88 KSL70:KSL88 LCH70:LCH88 LMD70:LMD88 LVZ70:LVZ88 MFV70:MFV88 MPR70:MPR88 MZN70:MZN88 NJJ70:NJJ88 NTF70:NTF88 ODB70:ODB88 OMX70:OMX88 OWT70:OWT88 PGP70:PGP88 PQL70:PQL88 QAH70:QAH88 QKD70:QKD88 QTZ70:QTZ88 RDV70:RDV88 RNR70:RNR88 RXN70:RXN88 SHJ70:SHJ88 SRF70:SRF88 TBB70:TBB88 TKX70:TKX88 TUT70:TUT88 UEP70:UEP88 UOL70:UOL88 UYH70:UYH88 VID70:VID88 VRZ70:VRZ88 WBV70:WBV88 WLR70:WLR88 WVN70:WVN88 F65606:F65624 JB65606:JB65624 SX65606:SX65624 ACT65606:ACT65624 AMP65606:AMP65624 AWL65606:AWL65624 BGH65606:BGH65624 BQD65606:BQD65624 BZZ65606:BZZ65624 CJV65606:CJV65624 CTR65606:CTR65624 DDN65606:DDN65624 DNJ65606:DNJ65624 DXF65606:DXF65624 EHB65606:EHB65624 EQX65606:EQX65624 FAT65606:FAT65624 FKP65606:FKP65624 FUL65606:FUL65624 GEH65606:GEH65624 GOD65606:GOD65624 GXZ65606:GXZ65624 HHV65606:HHV65624 HRR65606:HRR65624 IBN65606:IBN65624 ILJ65606:ILJ65624 IVF65606:IVF65624 JFB65606:JFB65624 JOX65606:JOX65624 JYT65606:JYT65624 KIP65606:KIP65624 KSL65606:KSL65624 LCH65606:LCH65624 LMD65606:LMD65624 LVZ65606:LVZ65624 MFV65606:MFV65624 MPR65606:MPR65624 MZN65606:MZN65624 NJJ65606:NJJ65624 NTF65606:NTF65624 ODB65606:ODB65624 OMX65606:OMX65624 OWT65606:OWT65624 PGP65606:PGP65624 PQL65606:PQL65624 QAH65606:QAH65624 QKD65606:QKD65624 QTZ65606:QTZ65624 RDV65606:RDV65624 RNR65606:RNR65624 RXN65606:RXN65624 SHJ65606:SHJ65624 SRF65606:SRF65624 TBB65606:TBB65624 TKX65606:TKX65624 TUT65606:TUT65624 UEP65606:UEP65624 UOL65606:UOL65624 UYH65606:UYH65624 VID65606:VID65624 VRZ65606:VRZ65624 WBV65606:WBV65624 WLR65606:WLR65624 WVN65606:WVN65624 F131142:F131160 JB131142:JB131160 SX131142:SX131160 ACT131142:ACT131160 AMP131142:AMP131160 AWL131142:AWL131160 BGH131142:BGH131160 BQD131142:BQD131160 BZZ131142:BZZ131160 CJV131142:CJV131160 CTR131142:CTR131160 DDN131142:DDN131160 DNJ131142:DNJ131160 DXF131142:DXF131160 EHB131142:EHB131160 EQX131142:EQX131160 FAT131142:FAT131160 FKP131142:FKP131160 FUL131142:FUL131160 GEH131142:GEH131160 GOD131142:GOD131160 GXZ131142:GXZ131160 HHV131142:HHV131160 HRR131142:HRR131160 IBN131142:IBN131160 ILJ131142:ILJ131160 IVF131142:IVF131160 JFB131142:JFB131160 JOX131142:JOX131160 JYT131142:JYT131160 KIP131142:KIP131160 KSL131142:KSL131160 LCH131142:LCH131160 LMD131142:LMD131160 LVZ131142:LVZ131160 MFV131142:MFV131160 MPR131142:MPR131160 MZN131142:MZN131160 NJJ131142:NJJ131160 NTF131142:NTF131160 ODB131142:ODB131160 OMX131142:OMX131160 OWT131142:OWT131160 PGP131142:PGP131160 PQL131142:PQL131160 QAH131142:QAH131160 QKD131142:QKD131160 QTZ131142:QTZ131160 RDV131142:RDV131160 RNR131142:RNR131160 RXN131142:RXN131160 SHJ131142:SHJ131160 SRF131142:SRF131160 TBB131142:TBB131160 TKX131142:TKX131160 TUT131142:TUT131160 UEP131142:UEP131160 UOL131142:UOL131160 UYH131142:UYH131160 VID131142:VID131160 VRZ131142:VRZ131160 WBV131142:WBV131160 WLR131142:WLR131160 WVN131142:WVN131160 F196678:F196696 JB196678:JB196696 SX196678:SX196696 ACT196678:ACT196696 AMP196678:AMP196696 AWL196678:AWL196696 BGH196678:BGH196696 BQD196678:BQD196696 BZZ196678:BZZ196696 CJV196678:CJV196696 CTR196678:CTR196696 DDN196678:DDN196696 DNJ196678:DNJ196696 DXF196678:DXF196696 EHB196678:EHB196696 EQX196678:EQX196696 FAT196678:FAT196696 FKP196678:FKP196696 FUL196678:FUL196696 GEH196678:GEH196696 GOD196678:GOD196696 GXZ196678:GXZ196696 HHV196678:HHV196696 HRR196678:HRR196696 IBN196678:IBN196696 ILJ196678:ILJ196696 IVF196678:IVF196696 JFB196678:JFB196696 JOX196678:JOX196696 JYT196678:JYT196696 KIP196678:KIP196696 KSL196678:KSL196696 LCH196678:LCH196696 LMD196678:LMD196696 LVZ196678:LVZ196696 MFV196678:MFV196696 MPR196678:MPR196696 MZN196678:MZN196696 NJJ196678:NJJ196696 NTF196678:NTF196696 ODB196678:ODB196696 OMX196678:OMX196696 OWT196678:OWT196696 PGP196678:PGP196696 PQL196678:PQL196696 QAH196678:QAH196696 QKD196678:QKD196696 QTZ196678:QTZ196696 RDV196678:RDV196696 RNR196678:RNR196696 RXN196678:RXN196696 SHJ196678:SHJ196696 SRF196678:SRF196696 TBB196678:TBB196696 TKX196678:TKX196696 TUT196678:TUT196696 UEP196678:UEP196696 UOL196678:UOL196696 UYH196678:UYH196696 VID196678:VID196696 VRZ196678:VRZ196696 WBV196678:WBV196696 WLR196678:WLR196696 WVN196678:WVN196696 F262214:F262232 JB262214:JB262232 SX262214:SX262232 ACT262214:ACT262232 AMP262214:AMP262232 AWL262214:AWL262232 BGH262214:BGH262232 BQD262214:BQD262232 BZZ262214:BZZ262232 CJV262214:CJV262232 CTR262214:CTR262232 DDN262214:DDN262232 DNJ262214:DNJ262232 DXF262214:DXF262232 EHB262214:EHB262232 EQX262214:EQX262232 FAT262214:FAT262232 FKP262214:FKP262232 FUL262214:FUL262232 GEH262214:GEH262232 GOD262214:GOD262232 GXZ262214:GXZ262232 HHV262214:HHV262232 HRR262214:HRR262232 IBN262214:IBN262232 ILJ262214:ILJ262232 IVF262214:IVF262232 JFB262214:JFB262232 JOX262214:JOX262232 JYT262214:JYT262232 KIP262214:KIP262232 KSL262214:KSL262232 LCH262214:LCH262232 LMD262214:LMD262232 LVZ262214:LVZ262232 MFV262214:MFV262232 MPR262214:MPR262232 MZN262214:MZN262232 NJJ262214:NJJ262232 NTF262214:NTF262232 ODB262214:ODB262232 OMX262214:OMX262232 OWT262214:OWT262232 PGP262214:PGP262232 PQL262214:PQL262232 QAH262214:QAH262232 QKD262214:QKD262232 QTZ262214:QTZ262232 RDV262214:RDV262232 RNR262214:RNR262232 RXN262214:RXN262232 SHJ262214:SHJ262232 SRF262214:SRF262232 TBB262214:TBB262232 TKX262214:TKX262232 TUT262214:TUT262232 UEP262214:UEP262232 UOL262214:UOL262232 UYH262214:UYH262232 VID262214:VID262232 VRZ262214:VRZ262232 WBV262214:WBV262232 WLR262214:WLR262232 WVN262214:WVN262232 F327750:F327768 JB327750:JB327768 SX327750:SX327768 ACT327750:ACT327768 AMP327750:AMP327768 AWL327750:AWL327768 BGH327750:BGH327768 BQD327750:BQD327768 BZZ327750:BZZ327768 CJV327750:CJV327768 CTR327750:CTR327768 DDN327750:DDN327768 DNJ327750:DNJ327768 DXF327750:DXF327768 EHB327750:EHB327768 EQX327750:EQX327768 FAT327750:FAT327768 FKP327750:FKP327768 FUL327750:FUL327768 GEH327750:GEH327768 GOD327750:GOD327768 GXZ327750:GXZ327768 HHV327750:HHV327768 HRR327750:HRR327768 IBN327750:IBN327768 ILJ327750:ILJ327768 IVF327750:IVF327768 JFB327750:JFB327768 JOX327750:JOX327768 JYT327750:JYT327768 KIP327750:KIP327768 KSL327750:KSL327768 LCH327750:LCH327768 LMD327750:LMD327768 LVZ327750:LVZ327768 MFV327750:MFV327768 MPR327750:MPR327768 MZN327750:MZN327768 NJJ327750:NJJ327768 NTF327750:NTF327768 ODB327750:ODB327768 OMX327750:OMX327768 OWT327750:OWT327768 PGP327750:PGP327768 PQL327750:PQL327768 QAH327750:QAH327768 QKD327750:QKD327768 QTZ327750:QTZ327768 RDV327750:RDV327768 RNR327750:RNR327768 RXN327750:RXN327768 SHJ327750:SHJ327768 SRF327750:SRF327768 TBB327750:TBB327768 TKX327750:TKX327768 TUT327750:TUT327768 UEP327750:UEP327768 UOL327750:UOL327768 UYH327750:UYH327768 VID327750:VID327768 VRZ327750:VRZ327768 WBV327750:WBV327768 WLR327750:WLR327768 WVN327750:WVN327768 F393286:F393304 JB393286:JB393304 SX393286:SX393304 ACT393286:ACT393304 AMP393286:AMP393304 AWL393286:AWL393304 BGH393286:BGH393304 BQD393286:BQD393304 BZZ393286:BZZ393304 CJV393286:CJV393304 CTR393286:CTR393304 DDN393286:DDN393304 DNJ393286:DNJ393304 DXF393286:DXF393304 EHB393286:EHB393304 EQX393286:EQX393304 FAT393286:FAT393304 FKP393286:FKP393304 FUL393286:FUL393304 GEH393286:GEH393304 GOD393286:GOD393304 GXZ393286:GXZ393304 HHV393286:HHV393304 HRR393286:HRR393304 IBN393286:IBN393304 ILJ393286:ILJ393304 IVF393286:IVF393304 JFB393286:JFB393304 JOX393286:JOX393304 JYT393286:JYT393304 KIP393286:KIP393304 KSL393286:KSL393304 LCH393286:LCH393304 LMD393286:LMD393304 LVZ393286:LVZ393304 MFV393286:MFV393304 MPR393286:MPR393304 MZN393286:MZN393304 NJJ393286:NJJ393304 NTF393286:NTF393304 ODB393286:ODB393304 OMX393286:OMX393304 OWT393286:OWT393304 PGP393286:PGP393304 PQL393286:PQL393304 QAH393286:QAH393304 QKD393286:QKD393304 QTZ393286:QTZ393304 RDV393286:RDV393304 RNR393286:RNR393304 RXN393286:RXN393304 SHJ393286:SHJ393304 SRF393286:SRF393304 TBB393286:TBB393304 TKX393286:TKX393304 TUT393286:TUT393304 UEP393286:UEP393304 UOL393286:UOL393304 UYH393286:UYH393304 VID393286:VID393304 VRZ393286:VRZ393304 WBV393286:WBV393304 WLR393286:WLR393304 WVN393286:WVN393304 F458822:F458840 JB458822:JB458840 SX458822:SX458840 ACT458822:ACT458840 AMP458822:AMP458840 AWL458822:AWL458840 BGH458822:BGH458840 BQD458822:BQD458840 BZZ458822:BZZ458840 CJV458822:CJV458840 CTR458822:CTR458840 DDN458822:DDN458840 DNJ458822:DNJ458840 DXF458822:DXF458840 EHB458822:EHB458840 EQX458822:EQX458840 FAT458822:FAT458840 FKP458822:FKP458840 FUL458822:FUL458840 GEH458822:GEH458840 GOD458822:GOD458840 GXZ458822:GXZ458840 HHV458822:HHV458840 HRR458822:HRR458840 IBN458822:IBN458840 ILJ458822:ILJ458840 IVF458822:IVF458840 JFB458822:JFB458840 JOX458822:JOX458840 JYT458822:JYT458840 KIP458822:KIP458840 KSL458822:KSL458840 LCH458822:LCH458840 LMD458822:LMD458840 LVZ458822:LVZ458840 MFV458822:MFV458840 MPR458822:MPR458840 MZN458822:MZN458840 NJJ458822:NJJ458840 NTF458822:NTF458840 ODB458822:ODB458840 OMX458822:OMX458840 OWT458822:OWT458840 PGP458822:PGP458840 PQL458822:PQL458840 QAH458822:QAH458840 QKD458822:QKD458840 QTZ458822:QTZ458840 RDV458822:RDV458840 RNR458822:RNR458840 RXN458822:RXN458840 SHJ458822:SHJ458840 SRF458822:SRF458840 TBB458822:TBB458840 TKX458822:TKX458840 TUT458822:TUT458840 UEP458822:UEP458840 UOL458822:UOL458840 UYH458822:UYH458840 VID458822:VID458840 VRZ458822:VRZ458840 WBV458822:WBV458840 WLR458822:WLR458840 WVN458822:WVN458840 F524358:F524376 JB524358:JB524376 SX524358:SX524376 ACT524358:ACT524376 AMP524358:AMP524376 AWL524358:AWL524376 BGH524358:BGH524376 BQD524358:BQD524376 BZZ524358:BZZ524376 CJV524358:CJV524376 CTR524358:CTR524376 DDN524358:DDN524376 DNJ524358:DNJ524376 DXF524358:DXF524376 EHB524358:EHB524376 EQX524358:EQX524376 FAT524358:FAT524376 FKP524358:FKP524376 FUL524358:FUL524376 GEH524358:GEH524376 GOD524358:GOD524376 GXZ524358:GXZ524376 HHV524358:HHV524376 HRR524358:HRR524376 IBN524358:IBN524376 ILJ524358:ILJ524376 IVF524358:IVF524376 JFB524358:JFB524376 JOX524358:JOX524376 JYT524358:JYT524376 KIP524358:KIP524376 KSL524358:KSL524376 LCH524358:LCH524376 LMD524358:LMD524376 LVZ524358:LVZ524376 MFV524358:MFV524376 MPR524358:MPR524376 MZN524358:MZN524376 NJJ524358:NJJ524376 NTF524358:NTF524376 ODB524358:ODB524376 OMX524358:OMX524376 OWT524358:OWT524376 PGP524358:PGP524376 PQL524358:PQL524376 QAH524358:QAH524376 QKD524358:QKD524376 QTZ524358:QTZ524376 RDV524358:RDV524376 RNR524358:RNR524376 RXN524358:RXN524376 SHJ524358:SHJ524376 SRF524358:SRF524376 TBB524358:TBB524376 TKX524358:TKX524376 TUT524358:TUT524376 UEP524358:UEP524376 UOL524358:UOL524376 UYH524358:UYH524376 VID524358:VID524376 VRZ524358:VRZ524376 WBV524358:WBV524376 WLR524358:WLR524376 WVN524358:WVN524376 F589894:F589912 JB589894:JB589912 SX589894:SX589912 ACT589894:ACT589912 AMP589894:AMP589912 AWL589894:AWL589912 BGH589894:BGH589912 BQD589894:BQD589912 BZZ589894:BZZ589912 CJV589894:CJV589912 CTR589894:CTR589912 DDN589894:DDN589912 DNJ589894:DNJ589912 DXF589894:DXF589912 EHB589894:EHB589912 EQX589894:EQX589912 FAT589894:FAT589912 FKP589894:FKP589912 FUL589894:FUL589912 GEH589894:GEH589912 GOD589894:GOD589912 GXZ589894:GXZ589912 HHV589894:HHV589912 HRR589894:HRR589912 IBN589894:IBN589912 ILJ589894:ILJ589912 IVF589894:IVF589912 JFB589894:JFB589912 JOX589894:JOX589912 JYT589894:JYT589912 KIP589894:KIP589912 KSL589894:KSL589912 LCH589894:LCH589912 LMD589894:LMD589912 LVZ589894:LVZ589912 MFV589894:MFV589912 MPR589894:MPR589912 MZN589894:MZN589912 NJJ589894:NJJ589912 NTF589894:NTF589912 ODB589894:ODB589912 OMX589894:OMX589912 OWT589894:OWT589912 PGP589894:PGP589912 PQL589894:PQL589912 QAH589894:QAH589912 QKD589894:QKD589912 QTZ589894:QTZ589912 RDV589894:RDV589912 RNR589894:RNR589912 RXN589894:RXN589912 SHJ589894:SHJ589912 SRF589894:SRF589912 TBB589894:TBB589912 TKX589894:TKX589912 TUT589894:TUT589912 UEP589894:UEP589912 UOL589894:UOL589912 UYH589894:UYH589912 VID589894:VID589912 VRZ589894:VRZ589912 WBV589894:WBV589912 WLR589894:WLR589912 WVN589894:WVN589912 F655430:F655448 JB655430:JB655448 SX655430:SX655448 ACT655430:ACT655448 AMP655430:AMP655448 AWL655430:AWL655448 BGH655430:BGH655448 BQD655430:BQD655448 BZZ655430:BZZ655448 CJV655430:CJV655448 CTR655430:CTR655448 DDN655430:DDN655448 DNJ655430:DNJ655448 DXF655430:DXF655448 EHB655430:EHB655448 EQX655430:EQX655448 FAT655430:FAT655448 FKP655430:FKP655448 FUL655430:FUL655448 GEH655430:GEH655448 GOD655430:GOD655448 GXZ655430:GXZ655448 HHV655430:HHV655448 HRR655430:HRR655448 IBN655430:IBN655448 ILJ655430:ILJ655448 IVF655430:IVF655448 JFB655430:JFB655448 JOX655430:JOX655448 JYT655430:JYT655448 KIP655430:KIP655448 KSL655430:KSL655448 LCH655430:LCH655448 LMD655430:LMD655448 LVZ655430:LVZ655448 MFV655430:MFV655448 MPR655430:MPR655448 MZN655430:MZN655448 NJJ655430:NJJ655448 NTF655430:NTF655448 ODB655430:ODB655448 OMX655430:OMX655448 OWT655430:OWT655448 PGP655430:PGP655448 PQL655430:PQL655448 QAH655430:QAH655448 QKD655430:QKD655448 QTZ655430:QTZ655448 RDV655430:RDV655448 RNR655430:RNR655448 RXN655430:RXN655448 SHJ655430:SHJ655448 SRF655430:SRF655448 TBB655430:TBB655448 TKX655430:TKX655448 TUT655430:TUT655448 UEP655430:UEP655448 UOL655430:UOL655448 UYH655430:UYH655448 VID655430:VID655448 VRZ655430:VRZ655448 WBV655430:WBV655448 WLR655430:WLR655448 WVN655430:WVN655448 F720966:F720984 JB720966:JB720984 SX720966:SX720984 ACT720966:ACT720984 AMP720966:AMP720984 AWL720966:AWL720984 BGH720966:BGH720984 BQD720966:BQD720984 BZZ720966:BZZ720984 CJV720966:CJV720984 CTR720966:CTR720984 DDN720966:DDN720984 DNJ720966:DNJ720984 DXF720966:DXF720984 EHB720966:EHB720984 EQX720966:EQX720984 FAT720966:FAT720984 FKP720966:FKP720984 FUL720966:FUL720984 GEH720966:GEH720984 GOD720966:GOD720984 GXZ720966:GXZ720984 HHV720966:HHV720984 HRR720966:HRR720984 IBN720966:IBN720984 ILJ720966:ILJ720984 IVF720966:IVF720984 JFB720966:JFB720984 JOX720966:JOX720984 JYT720966:JYT720984 KIP720966:KIP720984 KSL720966:KSL720984 LCH720966:LCH720984 LMD720966:LMD720984 LVZ720966:LVZ720984 MFV720966:MFV720984 MPR720966:MPR720984 MZN720966:MZN720984 NJJ720966:NJJ720984 NTF720966:NTF720984 ODB720966:ODB720984 OMX720966:OMX720984 OWT720966:OWT720984 PGP720966:PGP720984 PQL720966:PQL720984 QAH720966:QAH720984 QKD720966:QKD720984 QTZ720966:QTZ720984 RDV720966:RDV720984 RNR720966:RNR720984 RXN720966:RXN720984 SHJ720966:SHJ720984 SRF720966:SRF720984 TBB720966:TBB720984 TKX720966:TKX720984 TUT720966:TUT720984 UEP720966:UEP720984 UOL720966:UOL720984 UYH720966:UYH720984 VID720966:VID720984 VRZ720966:VRZ720984 WBV720966:WBV720984 WLR720966:WLR720984 WVN720966:WVN720984 F786502:F786520 JB786502:JB786520 SX786502:SX786520 ACT786502:ACT786520 AMP786502:AMP786520 AWL786502:AWL786520 BGH786502:BGH786520 BQD786502:BQD786520 BZZ786502:BZZ786520 CJV786502:CJV786520 CTR786502:CTR786520 DDN786502:DDN786520 DNJ786502:DNJ786520 DXF786502:DXF786520 EHB786502:EHB786520 EQX786502:EQX786520 FAT786502:FAT786520 FKP786502:FKP786520 FUL786502:FUL786520 GEH786502:GEH786520 GOD786502:GOD786520 GXZ786502:GXZ786520 HHV786502:HHV786520 HRR786502:HRR786520 IBN786502:IBN786520 ILJ786502:ILJ786520 IVF786502:IVF786520 JFB786502:JFB786520 JOX786502:JOX786520 JYT786502:JYT786520 KIP786502:KIP786520 KSL786502:KSL786520 LCH786502:LCH786520 LMD786502:LMD786520 LVZ786502:LVZ786520 MFV786502:MFV786520 MPR786502:MPR786520 MZN786502:MZN786520 NJJ786502:NJJ786520 NTF786502:NTF786520 ODB786502:ODB786520 OMX786502:OMX786520 OWT786502:OWT786520 PGP786502:PGP786520 PQL786502:PQL786520 QAH786502:QAH786520 QKD786502:QKD786520 QTZ786502:QTZ786520 RDV786502:RDV786520 RNR786502:RNR786520 RXN786502:RXN786520 SHJ786502:SHJ786520 SRF786502:SRF786520 TBB786502:TBB786520 TKX786502:TKX786520 TUT786502:TUT786520 UEP786502:UEP786520 UOL786502:UOL786520 UYH786502:UYH786520 VID786502:VID786520 VRZ786502:VRZ786520 WBV786502:WBV786520 WLR786502:WLR786520 WVN786502:WVN786520 F852038:F852056 JB852038:JB852056 SX852038:SX852056 ACT852038:ACT852056 AMP852038:AMP852056 AWL852038:AWL852056 BGH852038:BGH852056 BQD852038:BQD852056 BZZ852038:BZZ852056 CJV852038:CJV852056 CTR852038:CTR852056 DDN852038:DDN852056 DNJ852038:DNJ852056 DXF852038:DXF852056 EHB852038:EHB852056 EQX852038:EQX852056 FAT852038:FAT852056 FKP852038:FKP852056 FUL852038:FUL852056 GEH852038:GEH852056 GOD852038:GOD852056 GXZ852038:GXZ852056 HHV852038:HHV852056 HRR852038:HRR852056 IBN852038:IBN852056 ILJ852038:ILJ852056 IVF852038:IVF852056 JFB852038:JFB852056 JOX852038:JOX852056 JYT852038:JYT852056 KIP852038:KIP852056 KSL852038:KSL852056 LCH852038:LCH852056 LMD852038:LMD852056 LVZ852038:LVZ852056 MFV852038:MFV852056 MPR852038:MPR852056 MZN852038:MZN852056 NJJ852038:NJJ852056 NTF852038:NTF852056 ODB852038:ODB852056 OMX852038:OMX852056 OWT852038:OWT852056 PGP852038:PGP852056 PQL852038:PQL852056 QAH852038:QAH852056 QKD852038:QKD852056 QTZ852038:QTZ852056 RDV852038:RDV852056 RNR852038:RNR852056 RXN852038:RXN852056 SHJ852038:SHJ852056 SRF852038:SRF852056 TBB852038:TBB852056 TKX852038:TKX852056 TUT852038:TUT852056 UEP852038:UEP852056 UOL852038:UOL852056 UYH852038:UYH852056 VID852038:VID852056 VRZ852038:VRZ852056 WBV852038:WBV852056 WLR852038:WLR852056 WVN852038:WVN852056 F917574:F917592 JB917574:JB917592 SX917574:SX917592 ACT917574:ACT917592 AMP917574:AMP917592 AWL917574:AWL917592 BGH917574:BGH917592 BQD917574:BQD917592 BZZ917574:BZZ917592 CJV917574:CJV917592 CTR917574:CTR917592 DDN917574:DDN917592 DNJ917574:DNJ917592 DXF917574:DXF917592 EHB917574:EHB917592 EQX917574:EQX917592 FAT917574:FAT917592 FKP917574:FKP917592 FUL917574:FUL917592 GEH917574:GEH917592 GOD917574:GOD917592 GXZ917574:GXZ917592 HHV917574:HHV917592 HRR917574:HRR917592 IBN917574:IBN917592 ILJ917574:ILJ917592 IVF917574:IVF917592 JFB917574:JFB917592 JOX917574:JOX917592 JYT917574:JYT917592 KIP917574:KIP917592 KSL917574:KSL917592 LCH917574:LCH917592 LMD917574:LMD917592 LVZ917574:LVZ917592 MFV917574:MFV917592 MPR917574:MPR917592 MZN917574:MZN917592 NJJ917574:NJJ917592 NTF917574:NTF917592 ODB917574:ODB917592 OMX917574:OMX917592 OWT917574:OWT917592 PGP917574:PGP917592 PQL917574:PQL917592 QAH917574:QAH917592 QKD917574:QKD917592 QTZ917574:QTZ917592 RDV917574:RDV917592 RNR917574:RNR917592 RXN917574:RXN917592 SHJ917574:SHJ917592 SRF917574:SRF917592 TBB917574:TBB917592 TKX917574:TKX917592 TUT917574:TUT917592 UEP917574:UEP917592 UOL917574:UOL917592 UYH917574:UYH917592 VID917574:VID917592 VRZ917574:VRZ917592 WBV917574:WBV917592 WLR917574:WLR917592 WVN917574:WVN917592 F983110:F983128 JB983110:JB983128 SX983110:SX983128 ACT983110:ACT983128 AMP983110:AMP983128 AWL983110:AWL983128 BGH983110:BGH983128 BQD983110:BQD983128 BZZ983110:BZZ983128 CJV983110:CJV983128 CTR983110:CTR983128 DDN983110:DDN983128 DNJ983110:DNJ983128 DXF983110:DXF983128 EHB983110:EHB983128 EQX983110:EQX983128 FAT983110:FAT983128 FKP983110:FKP983128 FUL983110:FUL983128 GEH983110:GEH983128 GOD983110:GOD983128 GXZ983110:GXZ983128 HHV983110:HHV983128 HRR983110:HRR983128 IBN983110:IBN983128 ILJ983110:ILJ983128 IVF983110:IVF983128 JFB983110:JFB983128 JOX983110:JOX983128 JYT983110:JYT983128 KIP983110:KIP983128 KSL983110:KSL983128 LCH983110:LCH983128 LMD983110:LMD983128 LVZ983110:LVZ983128 MFV983110:MFV983128 MPR983110:MPR983128 MZN983110:MZN983128 NJJ983110:NJJ983128 NTF983110:NTF983128 ODB983110:ODB983128 OMX983110:OMX983128 OWT983110:OWT983128 PGP983110:PGP983128 PQL983110:PQL983128 QAH983110:QAH983128 QKD983110:QKD983128 QTZ983110:QTZ983128 RDV983110:RDV983128 RNR983110:RNR983128 RXN983110:RXN983128 SHJ983110:SHJ983128 SRF983110:SRF983128 TBB983110:TBB983128 TKX983110:TKX983128 TUT983110:TUT983128 UEP983110:UEP983128 UOL983110:UOL983128 UYH983110:UYH983128 VID983110:VID983128 VRZ983110:VRZ983128 WBV983110:WBV983128 WLR983110:WLR983128 WVN983110:WVN983128 A71:E88 IW71:JA88 SS71:SW88 ACO71:ACS88 AMK71:AMO88 AWG71:AWK88 BGC71:BGG88 BPY71:BQC88 BZU71:BZY88 CJQ71:CJU88 CTM71:CTQ88 DDI71:DDM88 DNE71:DNI88 DXA71:DXE88 EGW71:EHA88 EQS71:EQW88 FAO71:FAS88 FKK71:FKO88 FUG71:FUK88 GEC71:GEG88 GNY71:GOC88 GXU71:GXY88 HHQ71:HHU88 HRM71:HRQ88 IBI71:IBM88 ILE71:ILI88 IVA71:IVE88 JEW71:JFA88 JOS71:JOW88 JYO71:JYS88 KIK71:KIO88 KSG71:KSK88 LCC71:LCG88 LLY71:LMC88 LVU71:LVY88 MFQ71:MFU88 MPM71:MPQ88 MZI71:MZM88 NJE71:NJI88 NTA71:NTE88 OCW71:ODA88 OMS71:OMW88 OWO71:OWS88 PGK71:PGO88 PQG71:PQK88 QAC71:QAG88 QJY71:QKC88 QTU71:QTY88 RDQ71:RDU88 RNM71:RNQ88 RXI71:RXM88 SHE71:SHI88 SRA71:SRE88 TAW71:TBA88 TKS71:TKW88 TUO71:TUS88 UEK71:UEO88 UOG71:UOK88 UYC71:UYG88 VHY71:VIC88 VRU71:VRY88 WBQ71:WBU88 WLM71:WLQ88 WVI71:WVM88 A65607:E65624 IW65607:JA65624 SS65607:SW65624 ACO65607:ACS65624 AMK65607:AMO65624 AWG65607:AWK65624 BGC65607:BGG65624 BPY65607:BQC65624 BZU65607:BZY65624 CJQ65607:CJU65624 CTM65607:CTQ65624 DDI65607:DDM65624 DNE65607:DNI65624 DXA65607:DXE65624 EGW65607:EHA65624 EQS65607:EQW65624 FAO65607:FAS65624 FKK65607:FKO65624 FUG65607:FUK65624 GEC65607:GEG65624 GNY65607:GOC65624 GXU65607:GXY65624 HHQ65607:HHU65624 HRM65607:HRQ65624 IBI65607:IBM65624 ILE65607:ILI65624 IVA65607:IVE65624 JEW65607:JFA65624 JOS65607:JOW65624 JYO65607:JYS65624 KIK65607:KIO65624 KSG65607:KSK65624 LCC65607:LCG65624 LLY65607:LMC65624 LVU65607:LVY65624 MFQ65607:MFU65624 MPM65607:MPQ65624 MZI65607:MZM65624 NJE65607:NJI65624 NTA65607:NTE65624 OCW65607:ODA65624 OMS65607:OMW65624 OWO65607:OWS65624 PGK65607:PGO65624 PQG65607:PQK65624 QAC65607:QAG65624 QJY65607:QKC65624 QTU65607:QTY65624 RDQ65607:RDU65624 RNM65607:RNQ65624 RXI65607:RXM65624 SHE65607:SHI65624 SRA65607:SRE65624 TAW65607:TBA65624 TKS65607:TKW65624 TUO65607:TUS65624 UEK65607:UEO65624 UOG65607:UOK65624 UYC65607:UYG65624 VHY65607:VIC65624 VRU65607:VRY65624 WBQ65607:WBU65624 WLM65607:WLQ65624 WVI65607:WVM65624 A131143:E131160 IW131143:JA131160 SS131143:SW131160 ACO131143:ACS131160 AMK131143:AMO131160 AWG131143:AWK131160 BGC131143:BGG131160 BPY131143:BQC131160 BZU131143:BZY131160 CJQ131143:CJU131160 CTM131143:CTQ131160 DDI131143:DDM131160 DNE131143:DNI131160 DXA131143:DXE131160 EGW131143:EHA131160 EQS131143:EQW131160 FAO131143:FAS131160 FKK131143:FKO131160 FUG131143:FUK131160 GEC131143:GEG131160 GNY131143:GOC131160 GXU131143:GXY131160 HHQ131143:HHU131160 HRM131143:HRQ131160 IBI131143:IBM131160 ILE131143:ILI131160 IVA131143:IVE131160 JEW131143:JFA131160 JOS131143:JOW131160 JYO131143:JYS131160 KIK131143:KIO131160 KSG131143:KSK131160 LCC131143:LCG131160 LLY131143:LMC131160 LVU131143:LVY131160 MFQ131143:MFU131160 MPM131143:MPQ131160 MZI131143:MZM131160 NJE131143:NJI131160 NTA131143:NTE131160 OCW131143:ODA131160 OMS131143:OMW131160 OWO131143:OWS131160 PGK131143:PGO131160 PQG131143:PQK131160 QAC131143:QAG131160 QJY131143:QKC131160 QTU131143:QTY131160 RDQ131143:RDU131160 RNM131143:RNQ131160 RXI131143:RXM131160 SHE131143:SHI131160 SRA131143:SRE131160 TAW131143:TBA131160 TKS131143:TKW131160 TUO131143:TUS131160 UEK131143:UEO131160 UOG131143:UOK131160 UYC131143:UYG131160 VHY131143:VIC131160 VRU131143:VRY131160 WBQ131143:WBU131160 WLM131143:WLQ131160 WVI131143:WVM131160 A196679:E196696 IW196679:JA196696 SS196679:SW196696 ACO196679:ACS196696 AMK196679:AMO196696 AWG196679:AWK196696 BGC196679:BGG196696 BPY196679:BQC196696 BZU196679:BZY196696 CJQ196679:CJU196696 CTM196679:CTQ196696 DDI196679:DDM196696 DNE196679:DNI196696 DXA196679:DXE196696 EGW196679:EHA196696 EQS196679:EQW196696 FAO196679:FAS196696 FKK196679:FKO196696 FUG196679:FUK196696 GEC196679:GEG196696 GNY196679:GOC196696 GXU196679:GXY196696 HHQ196679:HHU196696 HRM196679:HRQ196696 IBI196679:IBM196696 ILE196679:ILI196696 IVA196679:IVE196696 JEW196679:JFA196696 JOS196679:JOW196696 JYO196679:JYS196696 KIK196679:KIO196696 KSG196679:KSK196696 LCC196679:LCG196696 LLY196679:LMC196696 LVU196679:LVY196696 MFQ196679:MFU196696 MPM196679:MPQ196696 MZI196679:MZM196696 NJE196679:NJI196696 NTA196679:NTE196696 OCW196679:ODA196696 OMS196679:OMW196696 OWO196679:OWS196696 PGK196679:PGO196696 PQG196679:PQK196696 QAC196679:QAG196696 QJY196679:QKC196696 QTU196679:QTY196696 RDQ196679:RDU196696 RNM196679:RNQ196696 RXI196679:RXM196696 SHE196679:SHI196696 SRA196679:SRE196696 TAW196679:TBA196696 TKS196679:TKW196696 TUO196679:TUS196696 UEK196679:UEO196696 UOG196679:UOK196696 UYC196679:UYG196696 VHY196679:VIC196696 VRU196679:VRY196696 WBQ196679:WBU196696 WLM196679:WLQ196696 WVI196679:WVM196696 A262215:E262232 IW262215:JA262232 SS262215:SW262232 ACO262215:ACS262232 AMK262215:AMO262232 AWG262215:AWK262232 BGC262215:BGG262232 BPY262215:BQC262232 BZU262215:BZY262232 CJQ262215:CJU262232 CTM262215:CTQ262232 DDI262215:DDM262232 DNE262215:DNI262232 DXA262215:DXE262232 EGW262215:EHA262232 EQS262215:EQW262232 FAO262215:FAS262232 FKK262215:FKO262232 FUG262215:FUK262232 GEC262215:GEG262232 GNY262215:GOC262232 GXU262215:GXY262232 HHQ262215:HHU262232 HRM262215:HRQ262232 IBI262215:IBM262232 ILE262215:ILI262232 IVA262215:IVE262232 JEW262215:JFA262232 JOS262215:JOW262232 JYO262215:JYS262232 KIK262215:KIO262232 KSG262215:KSK262232 LCC262215:LCG262232 LLY262215:LMC262232 LVU262215:LVY262232 MFQ262215:MFU262232 MPM262215:MPQ262232 MZI262215:MZM262232 NJE262215:NJI262232 NTA262215:NTE262232 OCW262215:ODA262232 OMS262215:OMW262232 OWO262215:OWS262232 PGK262215:PGO262232 PQG262215:PQK262232 QAC262215:QAG262232 QJY262215:QKC262232 QTU262215:QTY262232 RDQ262215:RDU262232 RNM262215:RNQ262232 RXI262215:RXM262232 SHE262215:SHI262232 SRA262215:SRE262232 TAW262215:TBA262232 TKS262215:TKW262232 TUO262215:TUS262232 UEK262215:UEO262232 UOG262215:UOK262232 UYC262215:UYG262232 VHY262215:VIC262232 VRU262215:VRY262232 WBQ262215:WBU262232 WLM262215:WLQ262232 WVI262215:WVM262232 A327751:E327768 IW327751:JA327768 SS327751:SW327768 ACO327751:ACS327768 AMK327751:AMO327768 AWG327751:AWK327768 BGC327751:BGG327768 BPY327751:BQC327768 BZU327751:BZY327768 CJQ327751:CJU327768 CTM327751:CTQ327768 DDI327751:DDM327768 DNE327751:DNI327768 DXA327751:DXE327768 EGW327751:EHA327768 EQS327751:EQW327768 FAO327751:FAS327768 FKK327751:FKO327768 FUG327751:FUK327768 GEC327751:GEG327768 GNY327751:GOC327768 GXU327751:GXY327768 HHQ327751:HHU327768 HRM327751:HRQ327768 IBI327751:IBM327768 ILE327751:ILI327768 IVA327751:IVE327768 JEW327751:JFA327768 JOS327751:JOW327768 JYO327751:JYS327768 KIK327751:KIO327768 KSG327751:KSK327768 LCC327751:LCG327768 LLY327751:LMC327768 LVU327751:LVY327768 MFQ327751:MFU327768 MPM327751:MPQ327768 MZI327751:MZM327768 NJE327751:NJI327768 NTA327751:NTE327768 OCW327751:ODA327768 OMS327751:OMW327768 OWO327751:OWS327768 PGK327751:PGO327768 PQG327751:PQK327768 QAC327751:QAG327768 QJY327751:QKC327768 QTU327751:QTY327768 RDQ327751:RDU327768 RNM327751:RNQ327768 RXI327751:RXM327768 SHE327751:SHI327768 SRA327751:SRE327768 TAW327751:TBA327768 TKS327751:TKW327768 TUO327751:TUS327768 UEK327751:UEO327768 UOG327751:UOK327768 UYC327751:UYG327768 VHY327751:VIC327768 VRU327751:VRY327768 WBQ327751:WBU327768 WLM327751:WLQ327768 WVI327751:WVM327768 A393287:E393304 IW393287:JA393304 SS393287:SW393304 ACO393287:ACS393304 AMK393287:AMO393304 AWG393287:AWK393304 BGC393287:BGG393304 BPY393287:BQC393304 BZU393287:BZY393304 CJQ393287:CJU393304 CTM393287:CTQ393304 DDI393287:DDM393304 DNE393287:DNI393304 DXA393287:DXE393304 EGW393287:EHA393304 EQS393287:EQW393304 FAO393287:FAS393304 FKK393287:FKO393304 FUG393287:FUK393304 GEC393287:GEG393304 GNY393287:GOC393304 GXU393287:GXY393304 HHQ393287:HHU393304 HRM393287:HRQ393304 IBI393287:IBM393304 ILE393287:ILI393304 IVA393287:IVE393304 JEW393287:JFA393304 JOS393287:JOW393304 JYO393287:JYS393304 KIK393287:KIO393304 KSG393287:KSK393304 LCC393287:LCG393304 LLY393287:LMC393304 LVU393287:LVY393304 MFQ393287:MFU393304 MPM393287:MPQ393304 MZI393287:MZM393304 NJE393287:NJI393304 NTA393287:NTE393304 OCW393287:ODA393304 OMS393287:OMW393304 OWO393287:OWS393304 PGK393287:PGO393304 PQG393287:PQK393304 QAC393287:QAG393304 QJY393287:QKC393304 QTU393287:QTY393304 RDQ393287:RDU393304 RNM393287:RNQ393304 RXI393287:RXM393304 SHE393287:SHI393304 SRA393287:SRE393304 TAW393287:TBA393304 TKS393287:TKW393304 TUO393287:TUS393304 UEK393287:UEO393304 UOG393287:UOK393304 UYC393287:UYG393304 VHY393287:VIC393304 VRU393287:VRY393304 WBQ393287:WBU393304 WLM393287:WLQ393304 WVI393287:WVM393304 A458823:E458840 IW458823:JA458840 SS458823:SW458840 ACO458823:ACS458840 AMK458823:AMO458840 AWG458823:AWK458840 BGC458823:BGG458840 BPY458823:BQC458840 BZU458823:BZY458840 CJQ458823:CJU458840 CTM458823:CTQ458840 DDI458823:DDM458840 DNE458823:DNI458840 DXA458823:DXE458840 EGW458823:EHA458840 EQS458823:EQW458840 FAO458823:FAS458840 FKK458823:FKO458840 FUG458823:FUK458840 GEC458823:GEG458840 GNY458823:GOC458840 GXU458823:GXY458840 HHQ458823:HHU458840 HRM458823:HRQ458840 IBI458823:IBM458840 ILE458823:ILI458840 IVA458823:IVE458840 JEW458823:JFA458840 JOS458823:JOW458840 JYO458823:JYS458840 KIK458823:KIO458840 KSG458823:KSK458840 LCC458823:LCG458840 LLY458823:LMC458840 LVU458823:LVY458840 MFQ458823:MFU458840 MPM458823:MPQ458840 MZI458823:MZM458840 NJE458823:NJI458840 NTA458823:NTE458840 OCW458823:ODA458840 OMS458823:OMW458840 OWO458823:OWS458840 PGK458823:PGO458840 PQG458823:PQK458840 QAC458823:QAG458840 QJY458823:QKC458840 QTU458823:QTY458840 RDQ458823:RDU458840 RNM458823:RNQ458840 RXI458823:RXM458840 SHE458823:SHI458840 SRA458823:SRE458840 TAW458823:TBA458840 TKS458823:TKW458840 TUO458823:TUS458840 UEK458823:UEO458840 UOG458823:UOK458840 UYC458823:UYG458840 VHY458823:VIC458840 VRU458823:VRY458840 WBQ458823:WBU458840 WLM458823:WLQ458840 WVI458823:WVM458840 A524359:E524376 IW524359:JA524376 SS524359:SW524376 ACO524359:ACS524376 AMK524359:AMO524376 AWG524359:AWK524376 BGC524359:BGG524376 BPY524359:BQC524376 BZU524359:BZY524376 CJQ524359:CJU524376 CTM524359:CTQ524376 DDI524359:DDM524376 DNE524359:DNI524376 DXA524359:DXE524376 EGW524359:EHA524376 EQS524359:EQW524376 FAO524359:FAS524376 FKK524359:FKO524376 FUG524359:FUK524376 GEC524359:GEG524376 GNY524359:GOC524376 GXU524359:GXY524376 HHQ524359:HHU524376 HRM524359:HRQ524376 IBI524359:IBM524376 ILE524359:ILI524376 IVA524359:IVE524376 JEW524359:JFA524376 JOS524359:JOW524376 JYO524359:JYS524376 KIK524359:KIO524376 KSG524359:KSK524376 LCC524359:LCG524376 LLY524359:LMC524376 LVU524359:LVY524376 MFQ524359:MFU524376 MPM524359:MPQ524376 MZI524359:MZM524376 NJE524359:NJI524376 NTA524359:NTE524376 OCW524359:ODA524376 OMS524359:OMW524376 OWO524359:OWS524376 PGK524359:PGO524376 PQG524359:PQK524376 QAC524359:QAG524376 QJY524359:QKC524376 QTU524359:QTY524376 RDQ524359:RDU524376 RNM524359:RNQ524376 RXI524359:RXM524376 SHE524359:SHI524376 SRA524359:SRE524376 TAW524359:TBA524376 TKS524359:TKW524376 TUO524359:TUS524376 UEK524359:UEO524376 UOG524359:UOK524376 UYC524359:UYG524376 VHY524359:VIC524376 VRU524359:VRY524376 WBQ524359:WBU524376 WLM524359:WLQ524376 WVI524359:WVM524376 A589895:E589912 IW589895:JA589912 SS589895:SW589912 ACO589895:ACS589912 AMK589895:AMO589912 AWG589895:AWK589912 BGC589895:BGG589912 BPY589895:BQC589912 BZU589895:BZY589912 CJQ589895:CJU589912 CTM589895:CTQ589912 DDI589895:DDM589912 DNE589895:DNI589912 DXA589895:DXE589912 EGW589895:EHA589912 EQS589895:EQW589912 FAO589895:FAS589912 FKK589895:FKO589912 FUG589895:FUK589912 GEC589895:GEG589912 GNY589895:GOC589912 GXU589895:GXY589912 HHQ589895:HHU589912 HRM589895:HRQ589912 IBI589895:IBM589912 ILE589895:ILI589912 IVA589895:IVE589912 JEW589895:JFA589912 JOS589895:JOW589912 JYO589895:JYS589912 KIK589895:KIO589912 KSG589895:KSK589912 LCC589895:LCG589912 LLY589895:LMC589912 LVU589895:LVY589912 MFQ589895:MFU589912 MPM589895:MPQ589912 MZI589895:MZM589912 NJE589895:NJI589912 NTA589895:NTE589912 OCW589895:ODA589912 OMS589895:OMW589912 OWO589895:OWS589912 PGK589895:PGO589912 PQG589895:PQK589912 QAC589895:QAG589912 QJY589895:QKC589912 QTU589895:QTY589912 RDQ589895:RDU589912 RNM589895:RNQ589912 RXI589895:RXM589912 SHE589895:SHI589912 SRA589895:SRE589912 TAW589895:TBA589912 TKS589895:TKW589912 TUO589895:TUS589912 UEK589895:UEO589912 UOG589895:UOK589912 UYC589895:UYG589912 VHY589895:VIC589912 VRU589895:VRY589912 WBQ589895:WBU589912 WLM589895:WLQ589912 WVI589895:WVM589912 A655431:E655448 IW655431:JA655448 SS655431:SW655448 ACO655431:ACS655448 AMK655431:AMO655448 AWG655431:AWK655448 BGC655431:BGG655448 BPY655431:BQC655448 BZU655431:BZY655448 CJQ655431:CJU655448 CTM655431:CTQ655448 DDI655431:DDM655448 DNE655431:DNI655448 DXA655431:DXE655448 EGW655431:EHA655448 EQS655431:EQW655448 FAO655431:FAS655448 FKK655431:FKO655448 FUG655431:FUK655448 GEC655431:GEG655448 GNY655431:GOC655448 GXU655431:GXY655448 HHQ655431:HHU655448 HRM655431:HRQ655448 IBI655431:IBM655448 ILE655431:ILI655448 IVA655431:IVE655448 JEW655431:JFA655448 JOS655431:JOW655448 JYO655431:JYS655448 KIK655431:KIO655448 KSG655431:KSK655448 LCC655431:LCG655448 LLY655431:LMC655448 LVU655431:LVY655448 MFQ655431:MFU655448 MPM655431:MPQ655448 MZI655431:MZM655448 NJE655431:NJI655448 NTA655431:NTE655448 OCW655431:ODA655448 OMS655431:OMW655448 OWO655431:OWS655448 PGK655431:PGO655448 PQG655431:PQK655448 QAC655431:QAG655448 QJY655431:QKC655448 QTU655431:QTY655448 RDQ655431:RDU655448 RNM655431:RNQ655448 RXI655431:RXM655448 SHE655431:SHI655448 SRA655431:SRE655448 TAW655431:TBA655448 TKS655431:TKW655448 TUO655431:TUS655448 UEK655431:UEO655448 UOG655431:UOK655448 UYC655431:UYG655448 VHY655431:VIC655448 VRU655431:VRY655448 WBQ655431:WBU655448 WLM655431:WLQ655448 WVI655431:WVM655448 A720967:E720984 IW720967:JA720984 SS720967:SW720984 ACO720967:ACS720984 AMK720967:AMO720984 AWG720967:AWK720984 BGC720967:BGG720984 BPY720967:BQC720984 BZU720967:BZY720984 CJQ720967:CJU720984 CTM720967:CTQ720984 DDI720967:DDM720984 DNE720967:DNI720984 DXA720967:DXE720984 EGW720967:EHA720984 EQS720967:EQW720984 FAO720967:FAS720984 FKK720967:FKO720984 FUG720967:FUK720984 GEC720967:GEG720984 GNY720967:GOC720984 GXU720967:GXY720984 HHQ720967:HHU720984 HRM720967:HRQ720984 IBI720967:IBM720984 ILE720967:ILI720984 IVA720967:IVE720984 JEW720967:JFA720984 JOS720967:JOW720984 JYO720967:JYS720984 KIK720967:KIO720984 KSG720967:KSK720984 LCC720967:LCG720984 LLY720967:LMC720984 LVU720967:LVY720984 MFQ720967:MFU720984 MPM720967:MPQ720984 MZI720967:MZM720984 NJE720967:NJI720984 NTA720967:NTE720984 OCW720967:ODA720984 OMS720967:OMW720984 OWO720967:OWS720984 PGK720967:PGO720984 PQG720967:PQK720984 QAC720967:QAG720984 QJY720967:QKC720984 QTU720967:QTY720984 RDQ720967:RDU720984 RNM720967:RNQ720984 RXI720967:RXM720984 SHE720967:SHI720984 SRA720967:SRE720984 TAW720967:TBA720984 TKS720967:TKW720984 TUO720967:TUS720984 UEK720967:UEO720984 UOG720967:UOK720984 UYC720967:UYG720984 VHY720967:VIC720984 VRU720967:VRY720984 WBQ720967:WBU720984 WLM720967:WLQ720984 WVI720967:WVM720984 A786503:E786520 IW786503:JA786520 SS786503:SW786520 ACO786503:ACS786520 AMK786503:AMO786520 AWG786503:AWK786520 BGC786503:BGG786520 BPY786503:BQC786520 BZU786503:BZY786520 CJQ786503:CJU786520 CTM786503:CTQ786520 DDI786503:DDM786520 DNE786503:DNI786520 DXA786503:DXE786520 EGW786503:EHA786520 EQS786503:EQW786520 FAO786503:FAS786520 FKK786503:FKO786520 FUG786503:FUK786520 GEC786503:GEG786520 GNY786503:GOC786520 GXU786503:GXY786520 HHQ786503:HHU786520 HRM786503:HRQ786520 IBI786503:IBM786520 ILE786503:ILI786520 IVA786503:IVE786520 JEW786503:JFA786520 JOS786503:JOW786520 JYO786503:JYS786520 KIK786503:KIO786520 KSG786503:KSK786520 LCC786503:LCG786520 LLY786503:LMC786520 LVU786503:LVY786520 MFQ786503:MFU786520 MPM786503:MPQ786520 MZI786503:MZM786520 NJE786503:NJI786520 NTA786503:NTE786520 OCW786503:ODA786520 OMS786503:OMW786520 OWO786503:OWS786520 PGK786503:PGO786520 PQG786503:PQK786520 QAC786503:QAG786520 QJY786503:QKC786520 QTU786503:QTY786520 RDQ786503:RDU786520 RNM786503:RNQ786520 RXI786503:RXM786520 SHE786503:SHI786520 SRA786503:SRE786520 TAW786503:TBA786520 TKS786503:TKW786520 TUO786503:TUS786520 UEK786503:UEO786520 UOG786503:UOK786520 UYC786503:UYG786520 VHY786503:VIC786520 VRU786503:VRY786520 WBQ786503:WBU786520 WLM786503:WLQ786520 WVI786503:WVM786520 A852039:E852056 IW852039:JA852056 SS852039:SW852056 ACO852039:ACS852056 AMK852039:AMO852056 AWG852039:AWK852056 BGC852039:BGG852056 BPY852039:BQC852056 BZU852039:BZY852056 CJQ852039:CJU852056 CTM852039:CTQ852056 DDI852039:DDM852056 DNE852039:DNI852056 DXA852039:DXE852056 EGW852039:EHA852056 EQS852039:EQW852056 FAO852039:FAS852056 FKK852039:FKO852056 FUG852039:FUK852056 GEC852039:GEG852056 GNY852039:GOC852056 GXU852039:GXY852056 HHQ852039:HHU852056 HRM852039:HRQ852056 IBI852039:IBM852056 ILE852039:ILI852056 IVA852039:IVE852056 JEW852039:JFA852056 JOS852039:JOW852056 JYO852039:JYS852056 KIK852039:KIO852056 KSG852039:KSK852056 LCC852039:LCG852056 LLY852039:LMC852056 LVU852039:LVY852056 MFQ852039:MFU852056 MPM852039:MPQ852056 MZI852039:MZM852056 NJE852039:NJI852056 NTA852039:NTE852056 OCW852039:ODA852056 OMS852039:OMW852056 OWO852039:OWS852056 PGK852039:PGO852056 PQG852039:PQK852056 QAC852039:QAG852056 QJY852039:QKC852056 QTU852039:QTY852056 RDQ852039:RDU852056 RNM852039:RNQ852056 RXI852039:RXM852056 SHE852039:SHI852056 SRA852039:SRE852056 TAW852039:TBA852056 TKS852039:TKW852056 TUO852039:TUS852056 UEK852039:UEO852056 UOG852039:UOK852056 UYC852039:UYG852056 VHY852039:VIC852056 VRU852039:VRY852056 WBQ852039:WBU852056 WLM852039:WLQ852056 WVI852039:WVM852056 A917575:E917592 IW917575:JA917592 SS917575:SW917592 ACO917575:ACS917592 AMK917575:AMO917592 AWG917575:AWK917592 BGC917575:BGG917592 BPY917575:BQC917592 BZU917575:BZY917592 CJQ917575:CJU917592 CTM917575:CTQ917592 DDI917575:DDM917592 DNE917575:DNI917592 DXA917575:DXE917592 EGW917575:EHA917592 EQS917575:EQW917592 FAO917575:FAS917592 FKK917575:FKO917592 FUG917575:FUK917592 GEC917575:GEG917592 GNY917575:GOC917592 GXU917575:GXY917592 HHQ917575:HHU917592 HRM917575:HRQ917592 IBI917575:IBM917592 ILE917575:ILI917592 IVA917575:IVE917592 JEW917575:JFA917592 JOS917575:JOW917592 JYO917575:JYS917592 KIK917575:KIO917592 KSG917575:KSK917592 LCC917575:LCG917592 LLY917575:LMC917592 LVU917575:LVY917592 MFQ917575:MFU917592 MPM917575:MPQ917592 MZI917575:MZM917592 NJE917575:NJI917592 NTA917575:NTE917592 OCW917575:ODA917592 OMS917575:OMW917592 OWO917575:OWS917592 PGK917575:PGO917592 PQG917575:PQK917592 QAC917575:QAG917592 QJY917575:QKC917592 QTU917575:QTY917592 RDQ917575:RDU917592 RNM917575:RNQ917592 RXI917575:RXM917592 SHE917575:SHI917592 SRA917575:SRE917592 TAW917575:TBA917592 TKS917575:TKW917592 TUO917575:TUS917592 UEK917575:UEO917592 UOG917575:UOK917592 UYC917575:UYG917592 VHY917575:VIC917592 VRU917575:VRY917592 WBQ917575:WBU917592 WLM917575:WLQ917592 WVI917575:WVM917592 A983111:E983128 IW983111:JA983128 SS983111:SW983128 ACO983111:ACS983128 AMK983111:AMO983128 AWG983111:AWK983128 BGC983111:BGG983128 BPY983111:BQC983128 BZU983111:BZY983128 CJQ983111:CJU983128 CTM983111:CTQ983128 DDI983111:DDM983128 DNE983111:DNI983128 DXA983111:DXE983128 EGW983111:EHA983128 EQS983111:EQW983128 FAO983111:FAS983128 FKK983111:FKO983128 FUG983111:FUK983128 GEC983111:GEG983128 GNY983111:GOC983128 GXU983111:GXY983128 HHQ983111:HHU983128 HRM983111:HRQ983128 IBI983111:IBM983128 ILE983111:ILI983128 IVA983111:IVE983128 JEW983111:JFA983128 JOS983111:JOW983128 JYO983111:JYS983128 KIK983111:KIO983128 KSG983111:KSK983128 LCC983111:LCG983128 LLY983111:LMC983128 LVU983111:LVY983128 MFQ983111:MFU983128 MPM983111:MPQ983128 MZI983111:MZM983128 NJE983111:NJI983128 NTA983111:NTE983128 OCW983111:ODA983128 OMS983111:OMW983128 OWO983111:OWS983128 PGK983111:PGO983128 PQG983111:PQK983128 QAC983111:QAG983128 QJY983111:QKC983128 QTU983111:QTY983128 RDQ983111:RDU983128 RNM983111:RNQ983128 RXI983111:RXM983128 SHE983111:SHI983128 SRA983111:SRE983128 TAW983111:TBA983128 TKS983111:TKW983128 TUO983111:TUS983128 UEK983111:UEO983128 UOG983111:UOK983128 UYC983111:UYG983128 VHY983111:VIC983128 VRU983111:VRY983128 WBQ983111:WBU983128 WLM983111:WLQ983128 WVI983111:WVM983128 G71:L88 JC71:JH88 SY71:TD88 ACU71:ACZ88 AMQ71:AMV88 AWM71:AWR88 BGI71:BGN88 BQE71:BQJ88 CAA71:CAF88 CJW71:CKB88 CTS71:CTX88 DDO71:DDT88 DNK71:DNP88 DXG71:DXL88 EHC71:EHH88 EQY71:ERD88 FAU71:FAZ88 FKQ71:FKV88 FUM71:FUR88 GEI71:GEN88 GOE71:GOJ88 GYA71:GYF88 HHW71:HIB88 HRS71:HRX88 IBO71:IBT88 ILK71:ILP88 IVG71:IVL88 JFC71:JFH88 JOY71:JPD88 JYU71:JYZ88 KIQ71:KIV88 KSM71:KSR88 LCI71:LCN88 LME71:LMJ88 LWA71:LWF88 MFW71:MGB88 MPS71:MPX88 MZO71:MZT88 NJK71:NJP88 NTG71:NTL88 ODC71:ODH88 OMY71:OND88 OWU71:OWZ88 PGQ71:PGV88 PQM71:PQR88 QAI71:QAN88 QKE71:QKJ88 QUA71:QUF88 RDW71:REB88 RNS71:RNX88 RXO71:RXT88 SHK71:SHP88 SRG71:SRL88 TBC71:TBH88 TKY71:TLD88 TUU71:TUZ88 UEQ71:UEV88 UOM71:UOR88 UYI71:UYN88 VIE71:VIJ88 VSA71:VSF88 WBW71:WCB88 WLS71:WLX88 WVO71:WVT88 G65607:L65624 JC65607:JH65624 SY65607:TD65624 ACU65607:ACZ65624 AMQ65607:AMV65624 AWM65607:AWR65624 BGI65607:BGN65624 BQE65607:BQJ65624 CAA65607:CAF65624 CJW65607:CKB65624 CTS65607:CTX65624 DDO65607:DDT65624 DNK65607:DNP65624 DXG65607:DXL65624 EHC65607:EHH65624 EQY65607:ERD65624 FAU65607:FAZ65624 FKQ65607:FKV65624 FUM65607:FUR65624 GEI65607:GEN65624 GOE65607:GOJ65624 GYA65607:GYF65624 HHW65607:HIB65624 HRS65607:HRX65624 IBO65607:IBT65624 ILK65607:ILP65624 IVG65607:IVL65624 JFC65607:JFH65624 JOY65607:JPD65624 JYU65607:JYZ65624 KIQ65607:KIV65624 KSM65607:KSR65624 LCI65607:LCN65624 LME65607:LMJ65624 LWA65607:LWF65624 MFW65607:MGB65624 MPS65607:MPX65624 MZO65607:MZT65624 NJK65607:NJP65624 NTG65607:NTL65624 ODC65607:ODH65624 OMY65607:OND65624 OWU65607:OWZ65624 PGQ65607:PGV65624 PQM65607:PQR65624 QAI65607:QAN65624 QKE65607:QKJ65624 QUA65607:QUF65624 RDW65607:REB65624 RNS65607:RNX65624 RXO65607:RXT65624 SHK65607:SHP65624 SRG65607:SRL65624 TBC65607:TBH65624 TKY65607:TLD65624 TUU65607:TUZ65624 UEQ65607:UEV65624 UOM65607:UOR65624 UYI65607:UYN65624 VIE65607:VIJ65624 VSA65607:VSF65624 WBW65607:WCB65624 WLS65607:WLX65624 WVO65607:WVT65624 G131143:L131160 JC131143:JH131160 SY131143:TD131160 ACU131143:ACZ131160 AMQ131143:AMV131160 AWM131143:AWR131160 BGI131143:BGN131160 BQE131143:BQJ131160 CAA131143:CAF131160 CJW131143:CKB131160 CTS131143:CTX131160 DDO131143:DDT131160 DNK131143:DNP131160 DXG131143:DXL131160 EHC131143:EHH131160 EQY131143:ERD131160 FAU131143:FAZ131160 FKQ131143:FKV131160 FUM131143:FUR131160 GEI131143:GEN131160 GOE131143:GOJ131160 GYA131143:GYF131160 HHW131143:HIB131160 HRS131143:HRX131160 IBO131143:IBT131160 ILK131143:ILP131160 IVG131143:IVL131160 JFC131143:JFH131160 JOY131143:JPD131160 JYU131143:JYZ131160 KIQ131143:KIV131160 KSM131143:KSR131160 LCI131143:LCN131160 LME131143:LMJ131160 LWA131143:LWF131160 MFW131143:MGB131160 MPS131143:MPX131160 MZO131143:MZT131160 NJK131143:NJP131160 NTG131143:NTL131160 ODC131143:ODH131160 OMY131143:OND131160 OWU131143:OWZ131160 PGQ131143:PGV131160 PQM131143:PQR131160 QAI131143:QAN131160 QKE131143:QKJ131160 QUA131143:QUF131160 RDW131143:REB131160 RNS131143:RNX131160 RXO131143:RXT131160 SHK131143:SHP131160 SRG131143:SRL131160 TBC131143:TBH131160 TKY131143:TLD131160 TUU131143:TUZ131160 UEQ131143:UEV131160 UOM131143:UOR131160 UYI131143:UYN131160 VIE131143:VIJ131160 VSA131143:VSF131160 WBW131143:WCB131160 WLS131143:WLX131160 WVO131143:WVT131160 G196679:L196696 JC196679:JH196696 SY196679:TD196696 ACU196679:ACZ196696 AMQ196679:AMV196696 AWM196679:AWR196696 BGI196679:BGN196696 BQE196679:BQJ196696 CAA196679:CAF196696 CJW196679:CKB196696 CTS196679:CTX196696 DDO196679:DDT196696 DNK196679:DNP196696 DXG196679:DXL196696 EHC196679:EHH196696 EQY196679:ERD196696 FAU196679:FAZ196696 FKQ196679:FKV196696 FUM196679:FUR196696 GEI196679:GEN196696 GOE196679:GOJ196696 GYA196679:GYF196696 HHW196679:HIB196696 HRS196679:HRX196696 IBO196679:IBT196696 ILK196679:ILP196696 IVG196679:IVL196696 JFC196679:JFH196696 JOY196679:JPD196696 JYU196679:JYZ196696 KIQ196679:KIV196696 KSM196679:KSR196696 LCI196679:LCN196696 LME196679:LMJ196696 LWA196679:LWF196696 MFW196679:MGB196696 MPS196679:MPX196696 MZO196679:MZT196696 NJK196679:NJP196696 NTG196679:NTL196696 ODC196679:ODH196696 OMY196679:OND196696 OWU196679:OWZ196696 PGQ196679:PGV196696 PQM196679:PQR196696 QAI196679:QAN196696 QKE196679:QKJ196696 QUA196679:QUF196696 RDW196679:REB196696 RNS196679:RNX196696 RXO196679:RXT196696 SHK196679:SHP196696 SRG196679:SRL196696 TBC196679:TBH196696 TKY196679:TLD196696 TUU196679:TUZ196696 UEQ196679:UEV196696 UOM196679:UOR196696 UYI196679:UYN196696 VIE196679:VIJ196696 VSA196679:VSF196696 WBW196679:WCB196696 WLS196679:WLX196696 WVO196679:WVT196696 G262215:L262232 JC262215:JH262232 SY262215:TD262232 ACU262215:ACZ262232 AMQ262215:AMV262232 AWM262215:AWR262232 BGI262215:BGN262232 BQE262215:BQJ262232 CAA262215:CAF262232 CJW262215:CKB262232 CTS262215:CTX262232 DDO262215:DDT262232 DNK262215:DNP262232 DXG262215:DXL262232 EHC262215:EHH262232 EQY262215:ERD262232 FAU262215:FAZ262232 FKQ262215:FKV262232 FUM262215:FUR262232 GEI262215:GEN262232 GOE262215:GOJ262232 GYA262215:GYF262232 HHW262215:HIB262232 HRS262215:HRX262232 IBO262215:IBT262232 ILK262215:ILP262232 IVG262215:IVL262232 JFC262215:JFH262232 JOY262215:JPD262232 JYU262215:JYZ262232 KIQ262215:KIV262232 KSM262215:KSR262232 LCI262215:LCN262232 LME262215:LMJ262232 LWA262215:LWF262232 MFW262215:MGB262232 MPS262215:MPX262232 MZO262215:MZT262232 NJK262215:NJP262232 NTG262215:NTL262232 ODC262215:ODH262232 OMY262215:OND262232 OWU262215:OWZ262232 PGQ262215:PGV262232 PQM262215:PQR262232 QAI262215:QAN262232 QKE262215:QKJ262232 QUA262215:QUF262232 RDW262215:REB262232 RNS262215:RNX262232 RXO262215:RXT262232 SHK262215:SHP262232 SRG262215:SRL262232 TBC262215:TBH262232 TKY262215:TLD262232 TUU262215:TUZ262232 UEQ262215:UEV262232 UOM262215:UOR262232 UYI262215:UYN262232 VIE262215:VIJ262232 VSA262215:VSF262232 WBW262215:WCB262232 WLS262215:WLX262232 WVO262215:WVT262232 G327751:L327768 JC327751:JH327768 SY327751:TD327768 ACU327751:ACZ327768 AMQ327751:AMV327768 AWM327751:AWR327768 BGI327751:BGN327768 BQE327751:BQJ327768 CAA327751:CAF327768 CJW327751:CKB327768 CTS327751:CTX327768 DDO327751:DDT327768 DNK327751:DNP327768 DXG327751:DXL327768 EHC327751:EHH327768 EQY327751:ERD327768 FAU327751:FAZ327768 FKQ327751:FKV327768 FUM327751:FUR327768 GEI327751:GEN327768 GOE327751:GOJ327768 GYA327751:GYF327768 HHW327751:HIB327768 HRS327751:HRX327768 IBO327751:IBT327768 ILK327751:ILP327768 IVG327751:IVL327768 JFC327751:JFH327768 JOY327751:JPD327768 JYU327751:JYZ327768 KIQ327751:KIV327768 KSM327751:KSR327768 LCI327751:LCN327768 LME327751:LMJ327768 LWA327751:LWF327768 MFW327751:MGB327768 MPS327751:MPX327768 MZO327751:MZT327768 NJK327751:NJP327768 NTG327751:NTL327768 ODC327751:ODH327768 OMY327751:OND327768 OWU327751:OWZ327768 PGQ327751:PGV327768 PQM327751:PQR327768 QAI327751:QAN327768 QKE327751:QKJ327768 QUA327751:QUF327768 RDW327751:REB327768 RNS327751:RNX327768 RXO327751:RXT327768 SHK327751:SHP327768 SRG327751:SRL327768 TBC327751:TBH327768 TKY327751:TLD327768 TUU327751:TUZ327768 UEQ327751:UEV327768 UOM327751:UOR327768 UYI327751:UYN327768 VIE327751:VIJ327768 VSA327751:VSF327768 WBW327751:WCB327768 WLS327751:WLX327768 WVO327751:WVT327768 G393287:L393304 JC393287:JH393304 SY393287:TD393304 ACU393287:ACZ393304 AMQ393287:AMV393304 AWM393287:AWR393304 BGI393287:BGN393304 BQE393287:BQJ393304 CAA393287:CAF393304 CJW393287:CKB393304 CTS393287:CTX393304 DDO393287:DDT393304 DNK393287:DNP393304 DXG393287:DXL393304 EHC393287:EHH393304 EQY393287:ERD393304 FAU393287:FAZ393304 FKQ393287:FKV393304 FUM393287:FUR393304 GEI393287:GEN393304 GOE393287:GOJ393304 GYA393287:GYF393304 HHW393287:HIB393304 HRS393287:HRX393304 IBO393287:IBT393304 ILK393287:ILP393304 IVG393287:IVL393304 JFC393287:JFH393304 JOY393287:JPD393304 JYU393287:JYZ393304 KIQ393287:KIV393304 KSM393287:KSR393304 LCI393287:LCN393304 LME393287:LMJ393304 LWA393287:LWF393304 MFW393287:MGB393304 MPS393287:MPX393304 MZO393287:MZT393304 NJK393287:NJP393304 NTG393287:NTL393304 ODC393287:ODH393304 OMY393287:OND393304 OWU393287:OWZ393304 PGQ393287:PGV393304 PQM393287:PQR393304 QAI393287:QAN393304 QKE393287:QKJ393304 QUA393287:QUF393304 RDW393287:REB393304 RNS393287:RNX393304 RXO393287:RXT393304 SHK393287:SHP393304 SRG393287:SRL393304 TBC393287:TBH393304 TKY393287:TLD393304 TUU393287:TUZ393304 UEQ393287:UEV393304 UOM393287:UOR393304 UYI393287:UYN393304 VIE393287:VIJ393304 VSA393287:VSF393304 WBW393287:WCB393304 WLS393287:WLX393304 WVO393287:WVT393304 G458823:L458840 JC458823:JH458840 SY458823:TD458840 ACU458823:ACZ458840 AMQ458823:AMV458840 AWM458823:AWR458840 BGI458823:BGN458840 BQE458823:BQJ458840 CAA458823:CAF458840 CJW458823:CKB458840 CTS458823:CTX458840 DDO458823:DDT458840 DNK458823:DNP458840 DXG458823:DXL458840 EHC458823:EHH458840 EQY458823:ERD458840 FAU458823:FAZ458840 FKQ458823:FKV458840 FUM458823:FUR458840 GEI458823:GEN458840 GOE458823:GOJ458840 GYA458823:GYF458840 HHW458823:HIB458840 HRS458823:HRX458840 IBO458823:IBT458840 ILK458823:ILP458840 IVG458823:IVL458840 JFC458823:JFH458840 JOY458823:JPD458840 JYU458823:JYZ458840 KIQ458823:KIV458840 KSM458823:KSR458840 LCI458823:LCN458840 LME458823:LMJ458840 LWA458823:LWF458840 MFW458823:MGB458840 MPS458823:MPX458840 MZO458823:MZT458840 NJK458823:NJP458840 NTG458823:NTL458840 ODC458823:ODH458840 OMY458823:OND458840 OWU458823:OWZ458840 PGQ458823:PGV458840 PQM458823:PQR458840 QAI458823:QAN458840 QKE458823:QKJ458840 QUA458823:QUF458840 RDW458823:REB458840 RNS458823:RNX458840 RXO458823:RXT458840 SHK458823:SHP458840 SRG458823:SRL458840 TBC458823:TBH458840 TKY458823:TLD458840 TUU458823:TUZ458840 UEQ458823:UEV458840 UOM458823:UOR458840 UYI458823:UYN458840 VIE458823:VIJ458840 VSA458823:VSF458840 WBW458823:WCB458840 WLS458823:WLX458840 WVO458823:WVT458840 G524359:L524376 JC524359:JH524376 SY524359:TD524376 ACU524359:ACZ524376 AMQ524359:AMV524376 AWM524359:AWR524376 BGI524359:BGN524376 BQE524359:BQJ524376 CAA524359:CAF524376 CJW524359:CKB524376 CTS524359:CTX524376 DDO524359:DDT524376 DNK524359:DNP524376 DXG524359:DXL524376 EHC524359:EHH524376 EQY524359:ERD524376 FAU524359:FAZ524376 FKQ524359:FKV524376 FUM524359:FUR524376 GEI524359:GEN524376 GOE524359:GOJ524376 GYA524359:GYF524376 HHW524359:HIB524376 HRS524359:HRX524376 IBO524359:IBT524376 ILK524359:ILP524376 IVG524359:IVL524376 JFC524359:JFH524376 JOY524359:JPD524376 JYU524359:JYZ524376 KIQ524359:KIV524376 KSM524359:KSR524376 LCI524359:LCN524376 LME524359:LMJ524376 LWA524359:LWF524376 MFW524359:MGB524376 MPS524359:MPX524376 MZO524359:MZT524376 NJK524359:NJP524376 NTG524359:NTL524376 ODC524359:ODH524376 OMY524359:OND524376 OWU524359:OWZ524376 PGQ524359:PGV524376 PQM524359:PQR524376 QAI524359:QAN524376 QKE524359:QKJ524376 QUA524359:QUF524376 RDW524359:REB524376 RNS524359:RNX524376 RXO524359:RXT524376 SHK524359:SHP524376 SRG524359:SRL524376 TBC524359:TBH524376 TKY524359:TLD524376 TUU524359:TUZ524376 UEQ524359:UEV524376 UOM524359:UOR524376 UYI524359:UYN524376 VIE524359:VIJ524376 VSA524359:VSF524376 WBW524359:WCB524376 WLS524359:WLX524376 WVO524359:WVT524376 G589895:L589912 JC589895:JH589912 SY589895:TD589912 ACU589895:ACZ589912 AMQ589895:AMV589912 AWM589895:AWR589912 BGI589895:BGN589912 BQE589895:BQJ589912 CAA589895:CAF589912 CJW589895:CKB589912 CTS589895:CTX589912 DDO589895:DDT589912 DNK589895:DNP589912 DXG589895:DXL589912 EHC589895:EHH589912 EQY589895:ERD589912 FAU589895:FAZ589912 FKQ589895:FKV589912 FUM589895:FUR589912 GEI589895:GEN589912 GOE589895:GOJ589912 GYA589895:GYF589912 HHW589895:HIB589912 HRS589895:HRX589912 IBO589895:IBT589912 ILK589895:ILP589912 IVG589895:IVL589912 JFC589895:JFH589912 JOY589895:JPD589912 JYU589895:JYZ589912 KIQ589895:KIV589912 KSM589895:KSR589912 LCI589895:LCN589912 LME589895:LMJ589912 LWA589895:LWF589912 MFW589895:MGB589912 MPS589895:MPX589912 MZO589895:MZT589912 NJK589895:NJP589912 NTG589895:NTL589912 ODC589895:ODH589912 OMY589895:OND589912 OWU589895:OWZ589912 PGQ589895:PGV589912 PQM589895:PQR589912 QAI589895:QAN589912 QKE589895:QKJ589912 QUA589895:QUF589912 RDW589895:REB589912 RNS589895:RNX589912 RXO589895:RXT589912 SHK589895:SHP589912 SRG589895:SRL589912 TBC589895:TBH589912 TKY589895:TLD589912 TUU589895:TUZ589912 UEQ589895:UEV589912 UOM589895:UOR589912 UYI589895:UYN589912 VIE589895:VIJ589912 VSA589895:VSF589912 WBW589895:WCB589912 WLS589895:WLX589912 WVO589895:WVT589912 G655431:L655448 JC655431:JH655448 SY655431:TD655448 ACU655431:ACZ655448 AMQ655431:AMV655448 AWM655431:AWR655448 BGI655431:BGN655448 BQE655431:BQJ655448 CAA655431:CAF655448 CJW655431:CKB655448 CTS655431:CTX655448 DDO655431:DDT655448 DNK655431:DNP655448 DXG655431:DXL655448 EHC655431:EHH655448 EQY655431:ERD655448 FAU655431:FAZ655448 FKQ655431:FKV655448 FUM655431:FUR655448 GEI655431:GEN655448 GOE655431:GOJ655448 GYA655431:GYF655448 HHW655431:HIB655448 HRS655431:HRX655448 IBO655431:IBT655448 ILK655431:ILP655448 IVG655431:IVL655448 JFC655431:JFH655448 JOY655431:JPD655448 JYU655431:JYZ655448 KIQ655431:KIV655448 KSM655431:KSR655448 LCI655431:LCN655448 LME655431:LMJ655448 LWA655431:LWF655448 MFW655431:MGB655448 MPS655431:MPX655448 MZO655431:MZT655448 NJK655431:NJP655448 NTG655431:NTL655448 ODC655431:ODH655448 OMY655431:OND655448 OWU655431:OWZ655448 PGQ655431:PGV655448 PQM655431:PQR655448 QAI655431:QAN655448 QKE655431:QKJ655448 QUA655431:QUF655448 RDW655431:REB655448 RNS655431:RNX655448 RXO655431:RXT655448 SHK655431:SHP655448 SRG655431:SRL655448 TBC655431:TBH655448 TKY655431:TLD655448 TUU655431:TUZ655448 UEQ655431:UEV655448 UOM655431:UOR655448 UYI655431:UYN655448 VIE655431:VIJ655448 VSA655431:VSF655448 WBW655431:WCB655448 WLS655431:WLX655448 WVO655431:WVT655448 G720967:L720984 JC720967:JH720984 SY720967:TD720984 ACU720967:ACZ720984 AMQ720967:AMV720984 AWM720967:AWR720984 BGI720967:BGN720984 BQE720967:BQJ720984 CAA720967:CAF720984 CJW720967:CKB720984 CTS720967:CTX720984 DDO720967:DDT720984 DNK720967:DNP720984 DXG720967:DXL720984 EHC720967:EHH720984 EQY720967:ERD720984 FAU720967:FAZ720984 FKQ720967:FKV720984 FUM720967:FUR720984 GEI720967:GEN720984 GOE720967:GOJ720984 GYA720967:GYF720984 HHW720967:HIB720984 HRS720967:HRX720984 IBO720967:IBT720984 ILK720967:ILP720984 IVG720967:IVL720984 JFC720967:JFH720984 JOY720967:JPD720984 JYU720967:JYZ720984 KIQ720967:KIV720984 KSM720967:KSR720984 LCI720967:LCN720984 LME720967:LMJ720984 LWA720967:LWF720984 MFW720967:MGB720984 MPS720967:MPX720984 MZO720967:MZT720984 NJK720967:NJP720984 NTG720967:NTL720984 ODC720967:ODH720984 OMY720967:OND720984 OWU720967:OWZ720984 PGQ720967:PGV720984 PQM720967:PQR720984 QAI720967:QAN720984 QKE720967:QKJ720984 QUA720967:QUF720984 RDW720967:REB720984 RNS720967:RNX720984 RXO720967:RXT720984 SHK720967:SHP720984 SRG720967:SRL720984 TBC720967:TBH720984 TKY720967:TLD720984 TUU720967:TUZ720984 UEQ720967:UEV720984 UOM720967:UOR720984 UYI720967:UYN720984 VIE720967:VIJ720984 VSA720967:VSF720984 WBW720967:WCB720984 WLS720967:WLX720984 WVO720967:WVT720984 G786503:L786520 JC786503:JH786520 SY786503:TD786520 ACU786503:ACZ786520 AMQ786503:AMV786520 AWM786503:AWR786520 BGI786503:BGN786520 BQE786503:BQJ786520 CAA786503:CAF786520 CJW786503:CKB786520 CTS786503:CTX786520 DDO786503:DDT786520 DNK786503:DNP786520 DXG786503:DXL786520 EHC786503:EHH786520 EQY786503:ERD786520 FAU786503:FAZ786520 FKQ786503:FKV786520 FUM786503:FUR786520 GEI786503:GEN786520 GOE786503:GOJ786520 GYA786503:GYF786520 HHW786503:HIB786520 HRS786503:HRX786520 IBO786503:IBT786520 ILK786503:ILP786520 IVG786503:IVL786520 JFC786503:JFH786520 JOY786503:JPD786520 JYU786503:JYZ786520 KIQ786503:KIV786520 KSM786503:KSR786520 LCI786503:LCN786520 LME786503:LMJ786520 LWA786503:LWF786520 MFW786503:MGB786520 MPS786503:MPX786520 MZO786503:MZT786520 NJK786503:NJP786520 NTG786503:NTL786520 ODC786503:ODH786520 OMY786503:OND786520 OWU786503:OWZ786520 PGQ786503:PGV786520 PQM786503:PQR786520 QAI786503:QAN786520 QKE786503:QKJ786520 QUA786503:QUF786520 RDW786503:REB786520 RNS786503:RNX786520 RXO786503:RXT786520 SHK786503:SHP786520 SRG786503:SRL786520 TBC786503:TBH786520 TKY786503:TLD786520 TUU786503:TUZ786520 UEQ786503:UEV786520 UOM786503:UOR786520 UYI786503:UYN786520 VIE786503:VIJ786520 VSA786503:VSF786520 WBW786503:WCB786520 WLS786503:WLX786520 WVO786503:WVT786520 G852039:L852056 JC852039:JH852056 SY852039:TD852056 ACU852039:ACZ852056 AMQ852039:AMV852056 AWM852039:AWR852056 BGI852039:BGN852056 BQE852039:BQJ852056 CAA852039:CAF852056 CJW852039:CKB852056 CTS852039:CTX852056 DDO852039:DDT852056 DNK852039:DNP852056 DXG852039:DXL852056 EHC852039:EHH852056 EQY852039:ERD852056 FAU852039:FAZ852056 FKQ852039:FKV852056 FUM852039:FUR852056 GEI852039:GEN852056 GOE852039:GOJ852056 GYA852039:GYF852056 HHW852039:HIB852056 HRS852039:HRX852056 IBO852039:IBT852056 ILK852039:ILP852056 IVG852039:IVL852056 JFC852039:JFH852056 JOY852039:JPD852056 JYU852039:JYZ852056 KIQ852039:KIV852056 KSM852039:KSR852056 LCI852039:LCN852056 LME852039:LMJ852056 LWA852039:LWF852056 MFW852039:MGB852056 MPS852039:MPX852056 MZO852039:MZT852056 NJK852039:NJP852056 NTG852039:NTL852056 ODC852039:ODH852056 OMY852039:OND852056 OWU852039:OWZ852056 PGQ852039:PGV852056 PQM852039:PQR852056 QAI852039:QAN852056 QKE852039:QKJ852056 QUA852039:QUF852056 RDW852039:REB852056 RNS852039:RNX852056 RXO852039:RXT852056 SHK852039:SHP852056 SRG852039:SRL852056 TBC852039:TBH852056 TKY852039:TLD852056 TUU852039:TUZ852056 UEQ852039:UEV852056 UOM852039:UOR852056 UYI852039:UYN852056 VIE852039:VIJ852056 VSA852039:VSF852056 WBW852039:WCB852056 WLS852039:WLX852056 WVO852039:WVT852056 G917575:L917592 JC917575:JH917592 SY917575:TD917592 ACU917575:ACZ917592 AMQ917575:AMV917592 AWM917575:AWR917592 BGI917575:BGN917592 BQE917575:BQJ917592 CAA917575:CAF917592 CJW917575:CKB917592 CTS917575:CTX917592 DDO917575:DDT917592 DNK917575:DNP917592 DXG917575:DXL917592 EHC917575:EHH917592 EQY917575:ERD917592 FAU917575:FAZ917592 FKQ917575:FKV917592 FUM917575:FUR917592 GEI917575:GEN917592 GOE917575:GOJ917592 GYA917575:GYF917592 HHW917575:HIB917592 HRS917575:HRX917592 IBO917575:IBT917592 ILK917575:ILP917592 IVG917575:IVL917592 JFC917575:JFH917592 JOY917575:JPD917592 JYU917575:JYZ917592 KIQ917575:KIV917592 KSM917575:KSR917592 LCI917575:LCN917592 LME917575:LMJ917592 LWA917575:LWF917592 MFW917575:MGB917592 MPS917575:MPX917592 MZO917575:MZT917592 NJK917575:NJP917592 NTG917575:NTL917592 ODC917575:ODH917592 OMY917575:OND917592 OWU917575:OWZ917592 PGQ917575:PGV917592 PQM917575:PQR917592 QAI917575:QAN917592 QKE917575:QKJ917592 QUA917575:QUF917592 RDW917575:REB917592 RNS917575:RNX917592 RXO917575:RXT917592 SHK917575:SHP917592 SRG917575:SRL917592 TBC917575:TBH917592 TKY917575:TLD917592 TUU917575:TUZ917592 UEQ917575:UEV917592 UOM917575:UOR917592 UYI917575:UYN917592 VIE917575:VIJ917592 VSA917575:VSF917592 WBW917575:WCB917592 WLS917575:WLX917592 WVO917575:WVT917592 G983111:L983128 JC983111:JH983128 SY983111:TD983128 ACU983111:ACZ983128 AMQ983111:AMV983128 AWM983111:AWR983128 BGI983111:BGN983128 BQE983111:BQJ983128 CAA983111:CAF983128 CJW983111:CKB983128 CTS983111:CTX983128 DDO983111:DDT983128 DNK983111:DNP983128 DXG983111:DXL983128 EHC983111:EHH983128 EQY983111:ERD983128 FAU983111:FAZ983128 FKQ983111:FKV983128 FUM983111:FUR983128 GEI983111:GEN983128 GOE983111:GOJ983128 GYA983111:GYF983128 HHW983111:HIB983128 HRS983111:HRX983128 IBO983111:IBT983128 ILK983111:ILP983128 IVG983111:IVL983128 JFC983111:JFH983128 JOY983111:JPD983128 JYU983111:JYZ983128 KIQ983111:KIV983128 KSM983111:KSR983128 LCI983111:LCN983128 LME983111:LMJ983128 LWA983111:LWF983128 MFW983111:MGB983128 MPS983111:MPX983128 MZO983111:MZT983128 NJK983111:NJP983128 NTG983111:NTL983128 ODC983111:ODH983128 OMY983111:OND983128 OWU983111:OWZ983128 PGQ983111:PGV983128 PQM983111:PQR983128 QAI983111:QAN983128 QKE983111:QKJ983128 QUA983111:QUF983128 RDW983111:REB983128 RNS983111:RNX983128 RXO983111:RXT983128 SHK983111:SHP983128 SRG983111:SRL983128 TBC983111:TBH983128 TKY983111:TLD983128 TUU983111:TUZ983128 UEQ983111:UEV983128 UOM983111:UOR983128 UYI983111:UYN983128 VIE983111:VIJ983128 VSA983111:VSF983128 WBW983111:WCB983128 WLS983111:WLX983128 WVO983111:WVT983128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3"/>
  <sheetViews>
    <sheetView zoomScaleNormal="100" workbookViewId="0">
      <pane xSplit="1" ySplit="5" topLeftCell="B6" activePane="bottomRight" state="frozen"/>
      <selection sqref="A1:B1"/>
      <selection pane="topRight" sqref="A1:B1"/>
      <selection pane="bottomLeft" sqref="A1:B1"/>
      <selection pane="bottomRight" sqref="A1:D1"/>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827" t="str">
        <f>'h25'!A1</f>
        <v>平成25年度</v>
      </c>
      <c r="B1" s="827"/>
      <c r="C1" s="827"/>
      <c r="D1" s="827"/>
      <c r="E1" s="9" t="str">
        <f ca="1">RIGHT(CELL("filename",$A$1),LEN(CELL("filename",$A$1))-FIND("]",CELL("filename",$A$1)))</f>
        <v>４月(上旬)</v>
      </c>
      <c r="F1" s="13" t="s">
        <v>203</v>
      </c>
      <c r="G1" s="12"/>
      <c r="H1" s="13"/>
      <c r="I1" s="9"/>
      <c r="J1" s="295"/>
      <c r="K1" s="295"/>
      <c r="L1" s="9"/>
    </row>
    <row r="2" spans="1:12" x14ac:dyDescent="0.4">
      <c r="A2" s="845"/>
      <c r="B2" s="849" t="s">
        <v>149</v>
      </c>
      <c r="C2" s="850"/>
      <c r="D2" s="850"/>
      <c r="E2" s="839"/>
      <c r="F2" s="849" t="s">
        <v>148</v>
      </c>
      <c r="G2" s="850"/>
      <c r="H2" s="850"/>
      <c r="I2" s="839"/>
      <c r="J2" s="837" t="s">
        <v>147</v>
      </c>
      <c r="K2" s="838"/>
      <c r="L2" s="839"/>
    </row>
    <row r="3" spans="1:12" x14ac:dyDescent="0.4">
      <c r="A3" s="845"/>
      <c r="B3" s="840"/>
      <c r="C3" s="841"/>
      <c r="D3" s="841"/>
      <c r="E3" s="842"/>
      <c r="F3" s="840"/>
      <c r="G3" s="841"/>
      <c r="H3" s="841"/>
      <c r="I3" s="842"/>
      <c r="J3" s="840"/>
      <c r="K3" s="841"/>
      <c r="L3" s="842"/>
    </row>
    <row r="4" spans="1:12" x14ac:dyDescent="0.4">
      <c r="A4" s="845"/>
      <c r="B4" s="846" t="s">
        <v>146</v>
      </c>
      <c r="C4" s="847" t="s">
        <v>145</v>
      </c>
      <c r="D4" s="845" t="s">
        <v>144</v>
      </c>
      <c r="E4" s="845"/>
      <c r="F4" s="836" t="str">
        <f>+B4</f>
        <v>(13'4/1～10)</v>
      </c>
      <c r="G4" s="836" t="str">
        <f>+C4</f>
        <v>(12'4/1～10)</v>
      </c>
      <c r="H4" s="845" t="s">
        <v>144</v>
      </c>
      <c r="I4" s="845"/>
      <c r="J4" s="836" t="str">
        <f>+B4</f>
        <v>(13'4/1～10)</v>
      </c>
      <c r="K4" s="836" t="str">
        <f>+C4</f>
        <v>(12'4/1～10)</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17">
        <f>+B7+B41</f>
        <v>142812</v>
      </c>
      <c r="C6" s="117">
        <f>+C7+C41</f>
        <v>142811</v>
      </c>
      <c r="D6" s="115">
        <f t="shared" ref="D6:D37" si="0">+B6/C6</f>
        <v>1.0000070022617304</v>
      </c>
      <c r="E6" s="116">
        <f t="shared" ref="E6:E37" si="1">+B6-C6</f>
        <v>1</v>
      </c>
      <c r="F6" s="117">
        <f>+F7+F41</f>
        <v>200975</v>
      </c>
      <c r="G6" s="117">
        <f>+G7+G41</f>
        <v>200485</v>
      </c>
      <c r="H6" s="115">
        <f t="shared" ref="H6:H37" si="2">+F6/G6</f>
        <v>1.0024440731226776</v>
      </c>
      <c r="I6" s="116">
        <f t="shared" ref="I6:I37" si="3">+F6-G6</f>
        <v>490</v>
      </c>
      <c r="J6" s="115">
        <f t="shared" ref="J6:J37" si="4">+B6/F6</f>
        <v>0.71059584525438491</v>
      </c>
      <c r="K6" s="115">
        <f t="shared" ref="K6:K37" si="5">+C6/G6</f>
        <v>0.71232760555652541</v>
      </c>
      <c r="L6" s="114">
        <f t="shared" ref="L6:L37" si="6">+J6-K6</f>
        <v>-1.7317603021405059E-3</v>
      </c>
    </row>
    <row r="7" spans="1:12" s="60" customFormat="1" x14ac:dyDescent="0.4">
      <c r="A7" s="119" t="s">
        <v>140</v>
      </c>
      <c r="B7" s="117">
        <f>B8+B18+B38</f>
        <v>61822</v>
      </c>
      <c r="C7" s="117">
        <f>C8+C18+C38</f>
        <v>65730</v>
      </c>
      <c r="D7" s="115">
        <f t="shared" si="0"/>
        <v>0.94054465236573859</v>
      </c>
      <c r="E7" s="116">
        <f t="shared" si="1"/>
        <v>-3908</v>
      </c>
      <c r="F7" s="117">
        <f>F8+F18+F38</f>
        <v>83358</v>
      </c>
      <c r="G7" s="117">
        <f>G8+G18+G38</f>
        <v>88814</v>
      </c>
      <c r="H7" s="115">
        <f t="shared" si="2"/>
        <v>0.93856824374535541</v>
      </c>
      <c r="I7" s="116">
        <f t="shared" si="3"/>
        <v>-5456</v>
      </c>
      <c r="J7" s="115">
        <f t="shared" si="4"/>
        <v>0.7416444732359222</v>
      </c>
      <c r="K7" s="115">
        <f t="shared" si="5"/>
        <v>0.74008602247393429</v>
      </c>
      <c r="L7" s="114">
        <f t="shared" si="6"/>
        <v>1.5584507619879062E-3</v>
      </c>
    </row>
    <row r="8" spans="1:12" x14ac:dyDescent="0.4">
      <c r="A8" s="85" t="s">
        <v>139</v>
      </c>
      <c r="B8" s="84">
        <f>SUM(B9:B17)</f>
        <v>38893</v>
      </c>
      <c r="C8" s="84">
        <f>SUM(C9:C17)</f>
        <v>46725</v>
      </c>
      <c r="D8" s="82">
        <f t="shared" si="0"/>
        <v>0.83238095238095233</v>
      </c>
      <c r="E8" s="83">
        <f t="shared" si="1"/>
        <v>-7832</v>
      </c>
      <c r="F8" s="84">
        <f>SUM(F9:F17)</f>
        <v>55194</v>
      </c>
      <c r="G8" s="84">
        <f>SUM(G9:G17)</f>
        <v>64503</v>
      </c>
      <c r="H8" s="82">
        <f t="shared" si="2"/>
        <v>0.85568113111018096</v>
      </c>
      <c r="I8" s="83">
        <f t="shared" si="3"/>
        <v>-9309</v>
      </c>
      <c r="J8" s="82">
        <f t="shared" si="4"/>
        <v>0.70465992680363809</v>
      </c>
      <c r="K8" s="82">
        <f t="shared" si="5"/>
        <v>0.72438491232965907</v>
      </c>
      <c r="L8" s="81">
        <f t="shared" si="6"/>
        <v>-1.9724985526020977E-2</v>
      </c>
    </row>
    <row r="9" spans="1:12" x14ac:dyDescent="0.4">
      <c r="A9" s="73" t="s">
        <v>107</v>
      </c>
      <c r="B9" s="113">
        <v>33578</v>
      </c>
      <c r="C9" s="105">
        <v>36072</v>
      </c>
      <c r="D9" s="98">
        <f t="shared" si="0"/>
        <v>0.9308605012197827</v>
      </c>
      <c r="E9" s="106">
        <f t="shared" si="1"/>
        <v>-2494</v>
      </c>
      <c r="F9" s="113">
        <v>48834</v>
      </c>
      <c r="G9" s="105">
        <v>51911</v>
      </c>
      <c r="H9" s="98">
        <f t="shared" si="2"/>
        <v>0.94072547244322013</v>
      </c>
      <c r="I9" s="106">
        <f t="shared" si="3"/>
        <v>-3077</v>
      </c>
      <c r="J9" s="98">
        <f t="shared" si="4"/>
        <v>0.68759470860466065</v>
      </c>
      <c r="K9" s="98">
        <f t="shared" si="5"/>
        <v>0.69488162431854517</v>
      </c>
      <c r="L9" s="120">
        <f t="shared" si="6"/>
        <v>-7.286915713884512E-3</v>
      </c>
    </row>
    <row r="10" spans="1:12" x14ac:dyDescent="0.4">
      <c r="A10" s="74" t="s">
        <v>138</v>
      </c>
      <c r="B10" s="72">
        <v>4512</v>
      </c>
      <c r="C10" s="71">
        <v>4402</v>
      </c>
      <c r="D10" s="69">
        <f t="shared" si="0"/>
        <v>1.0249886415265788</v>
      </c>
      <c r="E10" s="70">
        <f t="shared" si="1"/>
        <v>110</v>
      </c>
      <c r="F10" s="72">
        <v>5000</v>
      </c>
      <c r="G10" s="71">
        <v>5000</v>
      </c>
      <c r="H10" s="69">
        <f t="shared" si="2"/>
        <v>1</v>
      </c>
      <c r="I10" s="70">
        <f t="shared" si="3"/>
        <v>0</v>
      </c>
      <c r="J10" s="69">
        <f t="shared" si="4"/>
        <v>0.90239999999999998</v>
      </c>
      <c r="K10" s="69">
        <f t="shared" si="5"/>
        <v>0.88039999999999996</v>
      </c>
      <c r="L10" s="68">
        <f t="shared" si="6"/>
        <v>2.200000000000002E-2</v>
      </c>
    </row>
    <row r="11" spans="1:12" x14ac:dyDescent="0.4">
      <c r="A11" s="74" t="s">
        <v>137</v>
      </c>
      <c r="B11" s="127"/>
      <c r="C11" s="71">
        <v>5627</v>
      </c>
      <c r="D11" s="69">
        <f t="shared" si="0"/>
        <v>0</v>
      </c>
      <c r="E11" s="70">
        <f t="shared" si="1"/>
        <v>-5627</v>
      </c>
      <c r="F11" s="127"/>
      <c r="G11" s="71">
        <v>6161</v>
      </c>
      <c r="H11" s="69">
        <f t="shared" si="2"/>
        <v>0</v>
      </c>
      <c r="I11" s="70">
        <f t="shared" si="3"/>
        <v>-6161</v>
      </c>
      <c r="J11" s="69" t="e">
        <f t="shared" si="4"/>
        <v>#DIV/0!</v>
      </c>
      <c r="K11" s="69">
        <f t="shared" si="5"/>
        <v>0.91332575880538869</v>
      </c>
      <c r="L11" s="68" t="e">
        <f t="shared" si="6"/>
        <v>#DIV/0!</v>
      </c>
    </row>
    <row r="12" spans="1:12" x14ac:dyDescent="0.4">
      <c r="A12" s="74" t="s">
        <v>102</v>
      </c>
      <c r="B12" s="122"/>
      <c r="C12" s="95"/>
      <c r="D12" s="69" t="e">
        <f t="shared" si="0"/>
        <v>#DIV/0!</v>
      </c>
      <c r="E12" s="70">
        <f t="shared" si="1"/>
        <v>0</v>
      </c>
      <c r="F12" s="122"/>
      <c r="G12" s="95"/>
      <c r="H12" s="69" t="e">
        <f t="shared" si="2"/>
        <v>#DIV/0!</v>
      </c>
      <c r="I12" s="70">
        <f t="shared" si="3"/>
        <v>0</v>
      </c>
      <c r="J12" s="69" t="e">
        <f t="shared" si="4"/>
        <v>#DIV/0!</v>
      </c>
      <c r="K12" s="69" t="e">
        <f t="shared" si="5"/>
        <v>#DIV/0!</v>
      </c>
      <c r="L12" s="68" t="e">
        <f t="shared" si="6"/>
        <v>#DIV/0!</v>
      </c>
    </row>
    <row r="13" spans="1:12" x14ac:dyDescent="0.4">
      <c r="A13" s="74" t="s">
        <v>103</v>
      </c>
      <c r="B13" s="122"/>
      <c r="C13" s="95"/>
      <c r="D13" s="69" t="e">
        <f t="shared" si="0"/>
        <v>#DIV/0!</v>
      </c>
      <c r="E13" s="70">
        <f t="shared" si="1"/>
        <v>0</v>
      </c>
      <c r="F13" s="122"/>
      <c r="G13" s="95"/>
      <c r="H13" s="69" t="e">
        <f t="shared" si="2"/>
        <v>#DIV/0!</v>
      </c>
      <c r="I13" s="70">
        <f t="shared" si="3"/>
        <v>0</v>
      </c>
      <c r="J13" s="69" t="e">
        <f t="shared" si="4"/>
        <v>#DIV/0!</v>
      </c>
      <c r="K13" s="69" t="e">
        <f t="shared" si="5"/>
        <v>#DIV/0!</v>
      </c>
      <c r="L13" s="68" t="e">
        <f t="shared" si="6"/>
        <v>#DIV/0!</v>
      </c>
    </row>
    <row r="14" spans="1:12" x14ac:dyDescent="0.4">
      <c r="A14" s="80" t="s">
        <v>136</v>
      </c>
      <c r="B14" s="92">
        <v>803</v>
      </c>
      <c r="C14" s="97">
        <v>624</v>
      </c>
      <c r="D14" s="89">
        <f t="shared" si="0"/>
        <v>1.2868589743589745</v>
      </c>
      <c r="E14" s="90">
        <f t="shared" si="1"/>
        <v>179</v>
      </c>
      <c r="F14" s="92">
        <v>1360</v>
      </c>
      <c r="G14" s="97">
        <v>1431</v>
      </c>
      <c r="H14" s="89">
        <f t="shared" si="2"/>
        <v>0.95038434661076165</v>
      </c>
      <c r="I14" s="90">
        <f t="shared" si="3"/>
        <v>-71</v>
      </c>
      <c r="J14" s="89">
        <f t="shared" si="4"/>
        <v>0.59044117647058825</v>
      </c>
      <c r="K14" s="89">
        <f t="shared" si="5"/>
        <v>0.4360587002096436</v>
      </c>
      <c r="L14" s="88">
        <f t="shared" si="6"/>
        <v>0.15438247626094465</v>
      </c>
    </row>
    <row r="15" spans="1:12" x14ac:dyDescent="0.4">
      <c r="A15" s="74" t="s">
        <v>135</v>
      </c>
      <c r="B15" s="122"/>
      <c r="C15" s="95"/>
      <c r="D15" s="69" t="e">
        <f t="shared" si="0"/>
        <v>#DIV/0!</v>
      </c>
      <c r="E15" s="70">
        <f t="shared" si="1"/>
        <v>0</v>
      </c>
      <c r="F15" s="122"/>
      <c r="G15" s="95"/>
      <c r="H15" s="69" t="e">
        <f t="shared" si="2"/>
        <v>#DIV/0!</v>
      </c>
      <c r="I15" s="70">
        <f t="shared" si="3"/>
        <v>0</v>
      </c>
      <c r="J15" s="69" t="e">
        <f t="shared" si="4"/>
        <v>#DIV/0!</v>
      </c>
      <c r="K15" s="69" t="e">
        <f t="shared" si="5"/>
        <v>#DIV/0!</v>
      </c>
      <c r="L15" s="68" t="e">
        <f t="shared" si="6"/>
        <v>#DIV/0!</v>
      </c>
    </row>
    <row r="16" spans="1:12" x14ac:dyDescent="0.4">
      <c r="A16" s="94" t="s">
        <v>134</v>
      </c>
      <c r="B16" s="122"/>
      <c r="C16" s="95"/>
      <c r="D16" s="126" t="e">
        <f t="shared" si="0"/>
        <v>#DIV/0!</v>
      </c>
      <c r="E16" s="70">
        <f t="shared" si="1"/>
        <v>0</v>
      </c>
      <c r="F16" s="122"/>
      <c r="G16" s="95"/>
      <c r="H16" s="98" t="e">
        <f t="shared" si="2"/>
        <v>#DIV/0!</v>
      </c>
      <c r="I16" s="106">
        <f t="shared" si="3"/>
        <v>0</v>
      </c>
      <c r="J16" s="69" t="e">
        <f t="shared" si="4"/>
        <v>#DIV/0!</v>
      </c>
      <c r="K16" s="69" t="e">
        <f t="shared" si="5"/>
        <v>#DIV/0!</v>
      </c>
      <c r="L16" s="68" t="e">
        <f t="shared" si="6"/>
        <v>#DIV/0!</v>
      </c>
    </row>
    <row r="17" spans="1:12" s="61" customFormat="1" x14ac:dyDescent="0.4">
      <c r="A17" s="94" t="s">
        <v>133</v>
      </c>
      <c r="B17" s="121"/>
      <c r="C17" s="93"/>
      <c r="D17" s="89" t="e">
        <f t="shared" si="0"/>
        <v>#DIV/0!</v>
      </c>
      <c r="E17" s="90">
        <f t="shared" si="1"/>
        <v>0</v>
      </c>
      <c r="F17" s="121"/>
      <c r="G17" s="93"/>
      <c r="H17" s="98" t="e">
        <f t="shared" si="2"/>
        <v>#DIV/0!</v>
      </c>
      <c r="I17" s="90">
        <f t="shared" si="3"/>
        <v>0</v>
      </c>
      <c r="J17" s="89" t="e">
        <f t="shared" si="4"/>
        <v>#DIV/0!</v>
      </c>
      <c r="K17" s="89" t="e">
        <f t="shared" si="5"/>
        <v>#DIV/0!</v>
      </c>
      <c r="L17" s="88" t="e">
        <f t="shared" si="6"/>
        <v>#DIV/0!</v>
      </c>
    </row>
    <row r="18" spans="1:12" x14ac:dyDescent="0.4">
      <c r="A18" s="85" t="s">
        <v>132</v>
      </c>
      <c r="B18" s="84">
        <f>SUM(B19:B37)</f>
        <v>22480</v>
      </c>
      <c r="C18" s="84">
        <f>SUM(C19:C37)</f>
        <v>18569</v>
      </c>
      <c r="D18" s="82">
        <f t="shared" si="0"/>
        <v>1.2106198502881147</v>
      </c>
      <c r="E18" s="83">
        <f t="shared" si="1"/>
        <v>3911</v>
      </c>
      <c r="F18" s="84">
        <f>SUM(F19:F37)</f>
        <v>27285</v>
      </c>
      <c r="G18" s="84">
        <f>SUM(G19:G37)</f>
        <v>23520</v>
      </c>
      <c r="H18" s="82">
        <f t="shared" si="2"/>
        <v>1.1600765306122449</v>
      </c>
      <c r="I18" s="83">
        <f t="shared" si="3"/>
        <v>3765</v>
      </c>
      <c r="J18" s="82">
        <f t="shared" si="4"/>
        <v>0.82389591350558911</v>
      </c>
      <c r="K18" s="82">
        <f t="shared" si="5"/>
        <v>0.78949829931972793</v>
      </c>
      <c r="L18" s="81">
        <f t="shared" si="6"/>
        <v>3.4397614185861181E-2</v>
      </c>
    </row>
    <row r="19" spans="1:12" x14ac:dyDescent="0.4">
      <c r="A19" s="73" t="s">
        <v>131</v>
      </c>
      <c r="B19" s="124"/>
      <c r="C19" s="125"/>
      <c r="D19" s="69" t="e">
        <f t="shared" si="0"/>
        <v>#DIV/0!</v>
      </c>
      <c r="E19" s="70">
        <f t="shared" si="1"/>
        <v>0</v>
      </c>
      <c r="F19" s="124"/>
      <c r="G19" s="125"/>
      <c r="H19" s="98" t="e">
        <f t="shared" si="2"/>
        <v>#DIV/0!</v>
      </c>
      <c r="I19" s="70">
        <f t="shared" si="3"/>
        <v>0</v>
      </c>
      <c r="J19" s="69" t="e">
        <f t="shared" si="4"/>
        <v>#DIV/0!</v>
      </c>
      <c r="K19" s="69" t="e">
        <f t="shared" si="5"/>
        <v>#DIV/0!</v>
      </c>
      <c r="L19" s="120" t="e">
        <f t="shared" si="6"/>
        <v>#DIV/0!</v>
      </c>
    </row>
    <row r="20" spans="1:12" x14ac:dyDescent="0.4">
      <c r="A20" s="74" t="s">
        <v>130</v>
      </c>
      <c r="B20" s="72">
        <v>3736</v>
      </c>
      <c r="C20" s="95"/>
      <c r="D20" s="69" t="e">
        <f t="shared" si="0"/>
        <v>#DIV/0!</v>
      </c>
      <c r="E20" s="70">
        <f t="shared" si="1"/>
        <v>3736</v>
      </c>
      <c r="F20" s="72">
        <v>4385</v>
      </c>
      <c r="G20" s="95"/>
      <c r="H20" s="69" t="e">
        <f t="shared" si="2"/>
        <v>#DIV/0!</v>
      </c>
      <c r="I20" s="70">
        <f t="shared" si="3"/>
        <v>4385</v>
      </c>
      <c r="J20" s="89">
        <f t="shared" si="4"/>
        <v>0.85199543899657926</v>
      </c>
      <c r="K20" s="69" t="e">
        <f t="shared" si="5"/>
        <v>#DIV/0!</v>
      </c>
      <c r="L20" s="68" t="e">
        <f t="shared" si="6"/>
        <v>#DIV/0!</v>
      </c>
    </row>
    <row r="21" spans="1:12" x14ac:dyDescent="0.4">
      <c r="A21" s="74" t="s">
        <v>129</v>
      </c>
      <c r="B21" s="72">
        <v>6471</v>
      </c>
      <c r="C21" s="71">
        <v>6022</v>
      </c>
      <c r="D21" s="69">
        <f t="shared" si="0"/>
        <v>1.0745599468615079</v>
      </c>
      <c r="E21" s="70">
        <f t="shared" si="1"/>
        <v>449</v>
      </c>
      <c r="F21" s="72">
        <v>8590</v>
      </c>
      <c r="G21" s="71">
        <v>8700</v>
      </c>
      <c r="H21" s="89">
        <f t="shared" si="2"/>
        <v>0.98735632183908051</v>
      </c>
      <c r="I21" s="70">
        <f t="shared" si="3"/>
        <v>-110</v>
      </c>
      <c r="J21" s="69">
        <f t="shared" si="4"/>
        <v>0.75331781140861465</v>
      </c>
      <c r="K21" s="69">
        <f t="shared" si="5"/>
        <v>0.69218390804597696</v>
      </c>
      <c r="L21" s="68">
        <f t="shared" si="6"/>
        <v>6.1133903362637687E-2</v>
      </c>
    </row>
    <row r="22" spans="1:12" x14ac:dyDescent="0.4">
      <c r="A22" s="74" t="s">
        <v>128</v>
      </c>
      <c r="B22" s="72">
        <v>2430</v>
      </c>
      <c r="C22" s="71">
        <v>2383</v>
      </c>
      <c r="D22" s="69">
        <f t="shared" si="0"/>
        <v>1.0197230381871591</v>
      </c>
      <c r="E22" s="70">
        <f t="shared" si="1"/>
        <v>47</v>
      </c>
      <c r="F22" s="72">
        <v>2755</v>
      </c>
      <c r="G22" s="71">
        <v>2965</v>
      </c>
      <c r="H22" s="69">
        <f t="shared" si="2"/>
        <v>0.92917369308600339</v>
      </c>
      <c r="I22" s="70">
        <f t="shared" si="3"/>
        <v>-210</v>
      </c>
      <c r="J22" s="69">
        <f t="shared" si="4"/>
        <v>0.88203266787658807</v>
      </c>
      <c r="K22" s="69">
        <f t="shared" si="5"/>
        <v>0.8037099494097808</v>
      </c>
      <c r="L22" s="68">
        <f t="shared" si="6"/>
        <v>7.8322718466807273E-2</v>
      </c>
    </row>
    <row r="23" spans="1:12" x14ac:dyDescent="0.4">
      <c r="A23" s="74" t="s">
        <v>127</v>
      </c>
      <c r="B23" s="92">
        <v>1163</v>
      </c>
      <c r="C23" s="97">
        <v>1220</v>
      </c>
      <c r="D23" s="69">
        <f t="shared" si="0"/>
        <v>0.95327868852459019</v>
      </c>
      <c r="E23" s="90">
        <f t="shared" si="1"/>
        <v>-57</v>
      </c>
      <c r="F23" s="92">
        <v>1340</v>
      </c>
      <c r="G23" s="97">
        <v>1490</v>
      </c>
      <c r="H23" s="89">
        <f t="shared" si="2"/>
        <v>0.89932885906040272</v>
      </c>
      <c r="I23" s="90">
        <f t="shared" si="3"/>
        <v>-150</v>
      </c>
      <c r="J23" s="89">
        <f t="shared" si="4"/>
        <v>0.86791044776119408</v>
      </c>
      <c r="K23" s="69">
        <f t="shared" si="5"/>
        <v>0.81879194630872487</v>
      </c>
      <c r="L23" s="88">
        <f t="shared" si="6"/>
        <v>4.911850145246921E-2</v>
      </c>
    </row>
    <row r="24" spans="1:12" x14ac:dyDescent="0.4">
      <c r="A24" s="94" t="s">
        <v>126</v>
      </c>
      <c r="B24" s="72"/>
      <c r="C24" s="95"/>
      <c r="D24" s="69" t="e">
        <f t="shared" si="0"/>
        <v>#DIV/0!</v>
      </c>
      <c r="E24" s="70">
        <f t="shared" si="1"/>
        <v>0</v>
      </c>
      <c r="F24" s="72"/>
      <c r="G24" s="95"/>
      <c r="H24" s="69" t="e">
        <f t="shared" si="2"/>
        <v>#DIV/0!</v>
      </c>
      <c r="I24" s="70">
        <f t="shared" si="3"/>
        <v>0</v>
      </c>
      <c r="J24" s="69" t="e">
        <f t="shared" si="4"/>
        <v>#DIV/0!</v>
      </c>
      <c r="K24" s="69" t="e">
        <f t="shared" si="5"/>
        <v>#DIV/0!</v>
      </c>
      <c r="L24" s="68" t="e">
        <f t="shared" si="6"/>
        <v>#DIV/0!</v>
      </c>
    </row>
    <row r="25" spans="1:12" x14ac:dyDescent="0.4">
      <c r="A25" s="94" t="s">
        <v>125</v>
      </c>
      <c r="B25" s="72">
        <v>1284</v>
      </c>
      <c r="C25" s="71">
        <v>1372</v>
      </c>
      <c r="D25" s="69">
        <f t="shared" si="0"/>
        <v>0.93586005830903785</v>
      </c>
      <c r="E25" s="70">
        <f t="shared" si="1"/>
        <v>-88</v>
      </c>
      <c r="F25" s="72">
        <v>1475</v>
      </c>
      <c r="G25" s="71">
        <v>1480</v>
      </c>
      <c r="H25" s="69">
        <f t="shared" si="2"/>
        <v>0.9966216216216216</v>
      </c>
      <c r="I25" s="70">
        <f t="shared" si="3"/>
        <v>-5</v>
      </c>
      <c r="J25" s="69">
        <f t="shared" si="4"/>
        <v>0.87050847457627123</v>
      </c>
      <c r="K25" s="69">
        <f t="shared" si="5"/>
        <v>0.927027027027027</v>
      </c>
      <c r="L25" s="68">
        <f t="shared" si="6"/>
        <v>-5.6518552450755766E-2</v>
      </c>
    </row>
    <row r="26" spans="1:12" x14ac:dyDescent="0.4">
      <c r="A26" s="94" t="s">
        <v>124</v>
      </c>
      <c r="B26" s="122"/>
      <c r="C26" s="95"/>
      <c r="D26" s="69" t="e">
        <f t="shared" si="0"/>
        <v>#DIV/0!</v>
      </c>
      <c r="E26" s="70">
        <f t="shared" si="1"/>
        <v>0</v>
      </c>
      <c r="F26" s="122"/>
      <c r="G26" s="71"/>
      <c r="H26" s="69" t="e">
        <f t="shared" si="2"/>
        <v>#DIV/0!</v>
      </c>
      <c r="I26" s="70">
        <f t="shared" si="3"/>
        <v>0</v>
      </c>
      <c r="J26" s="69" t="e">
        <f t="shared" si="4"/>
        <v>#DIV/0!</v>
      </c>
      <c r="K26" s="69" t="e">
        <f t="shared" si="5"/>
        <v>#DIV/0!</v>
      </c>
      <c r="L26" s="68" t="e">
        <f t="shared" si="6"/>
        <v>#DIV/0!</v>
      </c>
    </row>
    <row r="27" spans="1:12" x14ac:dyDescent="0.4">
      <c r="A27" s="74" t="s">
        <v>123</v>
      </c>
      <c r="B27" s="122"/>
      <c r="C27" s="95"/>
      <c r="D27" s="69" t="e">
        <f t="shared" si="0"/>
        <v>#DIV/0!</v>
      </c>
      <c r="E27" s="70">
        <f t="shared" si="1"/>
        <v>0</v>
      </c>
      <c r="F27" s="122"/>
      <c r="G27" s="95"/>
      <c r="H27" s="69" t="e">
        <f t="shared" si="2"/>
        <v>#DIV/0!</v>
      </c>
      <c r="I27" s="70">
        <f t="shared" si="3"/>
        <v>0</v>
      </c>
      <c r="J27" s="69" t="e">
        <f t="shared" si="4"/>
        <v>#DIV/0!</v>
      </c>
      <c r="K27" s="69" t="e">
        <f t="shared" si="5"/>
        <v>#DIV/0!</v>
      </c>
      <c r="L27" s="68" t="e">
        <f t="shared" si="6"/>
        <v>#DIV/0!</v>
      </c>
    </row>
    <row r="28" spans="1:12" x14ac:dyDescent="0.4">
      <c r="A28" s="74" t="s">
        <v>122</v>
      </c>
      <c r="B28" s="124"/>
      <c r="C28" s="125"/>
      <c r="D28" s="69" t="e">
        <f t="shared" si="0"/>
        <v>#DIV/0!</v>
      </c>
      <c r="E28" s="70">
        <f t="shared" si="1"/>
        <v>0</v>
      </c>
      <c r="F28" s="124"/>
      <c r="G28" s="105"/>
      <c r="H28" s="69" t="e">
        <f t="shared" si="2"/>
        <v>#DIV/0!</v>
      </c>
      <c r="I28" s="70">
        <f t="shared" si="3"/>
        <v>0</v>
      </c>
      <c r="J28" s="69" t="e">
        <f t="shared" si="4"/>
        <v>#DIV/0!</v>
      </c>
      <c r="K28" s="69" t="e">
        <f t="shared" si="5"/>
        <v>#DIV/0!</v>
      </c>
      <c r="L28" s="68" t="e">
        <f t="shared" si="6"/>
        <v>#DIV/0!</v>
      </c>
    </row>
    <row r="29" spans="1:12" x14ac:dyDescent="0.4">
      <c r="A29" s="74" t="s">
        <v>121</v>
      </c>
      <c r="B29" s="123"/>
      <c r="C29" s="91"/>
      <c r="D29" s="69" t="e">
        <f t="shared" si="0"/>
        <v>#DIV/0!</v>
      </c>
      <c r="E29" s="70">
        <f t="shared" si="1"/>
        <v>0</v>
      </c>
      <c r="F29" s="123"/>
      <c r="G29" s="91"/>
      <c r="H29" s="69" t="e">
        <f t="shared" si="2"/>
        <v>#DIV/0!</v>
      </c>
      <c r="I29" s="70">
        <f t="shared" si="3"/>
        <v>0</v>
      </c>
      <c r="J29" s="69" t="e">
        <f t="shared" si="4"/>
        <v>#DIV/0!</v>
      </c>
      <c r="K29" s="69" t="e">
        <f t="shared" si="5"/>
        <v>#DIV/0!</v>
      </c>
      <c r="L29" s="68" t="e">
        <f t="shared" si="6"/>
        <v>#DIV/0!</v>
      </c>
    </row>
    <row r="30" spans="1:12" x14ac:dyDescent="0.4">
      <c r="A30" s="74" t="s">
        <v>120</v>
      </c>
      <c r="B30" s="121"/>
      <c r="C30" s="93"/>
      <c r="D30" s="69" t="e">
        <f t="shared" si="0"/>
        <v>#DIV/0!</v>
      </c>
      <c r="E30" s="90">
        <f t="shared" si="1"/>
        <v>0</v>
      </c>
      <c r="F30" s="121"/>
      <c r="G30" s="93"/>
      <c r="H30" s="89" t="e">
        <f t="shared" si="2"/>
        <v>#DIV/0!</v>
      </c>
      <c r="I30" s="90">
        <f t="shared" si="3"/>
        <v>0</v>
      </c>
      <c r="J30" s="89" t="e">
        <f t="shared" si="4"/>
        <v>#DIV/0!</v>
      </c>
      <c r="K30" s="69" t="e">
        <f t="shared" si="5"/>
        <v>#DIV/0!</v>
      </c>
      <c r="L30" s="88" t="e">
        <f t="shared" si="6"/>
        <v>#DIV/0!</v>
      </c>
    </row>
    <row r="31" spans="1:12" x14ac:dyDescent="0.4">
      <c r="A31" s="94" t="s">
        <v>119</v>
      </c>
      <c r="B31" s="122"/>
      <c r="C31" s="95"/>
      <c r="D31" s="69" t="e">
        <f t="shared" si="0"/>
        <v>#DIV/0!</v>
      </c>
      <c r="E31" s="70">
        <f t="shared" si="1"/>
        <v>0</v>
      </c>
      <c r="F31" s="122"/>
      <c r="G31" s="95"/>
      <c r="H31" s="69" t="e">
        <f t="shared" si="2"/>
        <v>#DIV/0!</v>
      </c>
      <c r="I31" s="70">
        <f t="shared" si="3"/>
        <v>0</v>
      </c>
      <c r="J31" s="69" t="e">
        <f t="shared" si="4"/>
        <v>#DIV/0!</v>
      </c>
      <c r="K31" s="69" t="e">
        <f t="shared" si="5"/>
        <v>#DIV/0!</v>
      </c>
      <c r="L31" s="68" t="e">
        <f t="shared" si="6"/>
        <v>#DIV/0!</v>
      </c>
    </row>
    <row r="32" spans="1:12" x14ac:dyDescent="0.4">
      <c r="A32" s="74" t="s">
        <v>118</v>
      </c>
      <c r="B32" s="72">
        <v>1361</v>
      </c>
      <c r="C32" s="71">
        <v>1239</v>
      </c>
      <c r="D32" s="69">
        <f t="shared" si="0"/>
        <v>1.0984665052461662</v>
      </c>
      <c r="E32" s="70">
        <f t="shared" si="1"/>
        <v>122</v>
      </c>
      <c r="F32" s="72">
        <v>1450</v>
      </c>
      <c r="G32" s="71">
        <v>1450</v>
      </c>
      <c r="H32" s="69">
        <f t="shared" si="2"/>
        <v>1</v>
      </c>
      <c r="I32" s="70">
        <f t="shared" si="3"/>
        <v>0</v>
      </c>
      <c r="J32" s="69">
        <f t="shared" si="4"/>
        <v>0.93862068965517242</v>
      </c>
      <c r="K32" s="69">
        <f t="shared" si="5"/>
        <v>0.85448275862068968</v>
      </c>
      <c r="L32" s="68">
        <f t="shared" si="6"/>
        <v>8.4137931034482749E-2</v>
      </c>
    </row>
    <row r="33" spans="1:64" x14ac:dyDescent="0.4">
      <c r="A33" s="94" t="s">
        <v>117</v>
      </c>
      <c r="B33" s="121"/>
      <c r="C33" s="93"/>
      <c r="D33" s="69" t="e">
        <f t="shared" si="0"/>
        <v>#DIV/0!</v>
      </c>
      <c r="E33" s="90">
        <f t="shared" si="1"/>
        <v>0</v>
      </c>
      <c r="F33" s="121"/>
      <c r="G33" s="93"/>
      <c r="H33" s="89" t="e">
        <f t="shared" si="2"/>
        <v>#DIV/0!</v>
      </c>
      <c r="I33" s="90">
        <f t="shared" si="3"/>
        <v>0</v>
      </c>
      <c r="J33" s="89" t="e">
        <f t="shared" si="4"/>
        <v>#DIV/0!</v>
      </c>
      <c r="K33" s="69" t="e">
        <f t="shared" si="5"/>
        <v>#DIV/0!</v>
      </c>
      <c r="L33" s="88" t="e">
        <f t="shared" si="6"/>
        <v>#DIV/0!</v>
      </c>
    </row>
    <row r="34" spans="1:64" x14ac:dyDescent="0.4">
      <c r="A34" s="94" t="s">
        <v>116</v>
      </c>
      <c r="B34" s="92">
        <v>890</v>
      </c>
      <c r="C34" s="97">
        <v>1150</v>
      </c>
      <c r="D34" s="89">
        <f t="shared" si="0"/>
        <v>0.77391304347826084</v>
      </c>
      <c r="E34" s="90">
        <f t="shared" si="1"/>
        <v>-260</v>
      </c>
      <c r="F34" s="92">
        <v>1450</v>
      </c>
      <c r="G34" s="97">
        <v>1450</v>
      </c>
      <c r="H34" s="89">
        <f t="shared" si="2"/>
        <v>1</v>
      </c>
      <c r="I34" s="90">
        <f t="shared" si="3"/>
        <v>0</v>
      </c>
      <c r="J34" s="89">
        <f t="shared" si="4"/>
        <v>0.61379310344827587</v>
      </c>
      <c r="K34" s="89">
        <f t="shared" si="5"/>
        <v>0.7931034482758621</v>
      </c>
      <c r="L34" s="88">
        <f t="shared" si="6"/>
        <v>-0.17931034482758623</v>
      </c>
    </row>
    <row r="35" spans="1:64" x14ac:dyDescent="0.4">
      <c r="A35" s="74" t="s">
        <v>115</v>
      </c>
      <c r="B35" s="122"/>
      <c r="C35" s="95"/>
      <c r="D35" s="69" t="e">
        <f t="shared" si="0"/>
        <v>#DIV/0!</v>
      </c>
      <c r="E35" s="70">
        <f t="shared" si="1"/>
        <v>0</v>
      </c>
      <c r="F35" s="122"/>
      <c r="G35" s="95"/>
      <c r="H35" s="69" t="e">
        <f t="shared" si="2"/>
        <v>#DIV/0!</v>
      </c>
      <c r="I35" s="70">
        <f t="shared" si="3"/>
        <v>0</v>
      </c>
      <c r="J35" s="69" t="e">
        <f t="shared" si="4"/>
        <v>#DIV/0!</v>
      </c>
      <c r="K35" s="69" t="e">
        <f t="shared" si="5"/>
        <v>#DIV/0!</v>
      </c>
      <c r="L35" s="68" t="e">
        <f t="shared" si="6"/>
        <v>#DIV/0!</v>
      </c>
    </row>
    <row r="36" spans="1:64" x14ac:dyDescent="0.4">
      <c r="A36" s="94" t="s">
        <v>114</v>
      </c>
      <c r="B36" s="121"/>
      <c r="C36" s="93"/>
      <c r="D36" s="89" t="e">
        <f t="shared" si="0"/>
        <v>#DIV/0!</v>
      </c>
      <c r="E36" s="90">
        <f t="shared" si="1"/>
        <v>0</v>
      </c>
      <c r="F36" s="121"/>
      <c r="G36" s="93"/>
      <c r="H36" s="89" t="e">
        <f t="shared" si="2"/>
        <v>#DIV/0!</v>
      </c>
      <c r="I36" s="90">
        <f t="shared" si="3"/>
        <v>0</v>
      </c>
      <c r="J36" s="89" t="e">
        <f t="shared" si="4"/>
        <v>#DIV/0!</v>
      </c>
      <c r="K36" s="89" t="e">
        <f t="shared" si="5"/>
        <v>#DIV/0!</v>
      </c>
      <c r="L36" s="88" t="e">
        <f t="shared" si="6"/>
        <v>#DIV/0!</v>
      </c>
    </row>
    <row r="37" spans="1:64" x14ac:dyDescent="0.4">
      <c r="A37" s="67" t="s">
        <v>113</v>
      </c>
      <c r="B37" s="66">
        <v>5145</v>
      </c>
      <c r="C37" s="65">
        <v>5183</v>
      </c>
      <c r="D37" s="89">
        <f t="shared" si="0"/>
        <v>0.99266833879992278</v>
      </c>
      <c r="E37" s="90">
        <f t="shared" si="1"/>
        <v>-38</v>
      </c>
      <c r="F37" s="66">
        <v>5840</v>
      </c>
      <c r="G37" s="65">
        <v>5985</v>
      </c>
      <c r="H37" s="89">
        <f t="shared" si="2"/>
        <v>0.9757727652464494</v>
      </c>
      <c r="I37" s="90">
        <f t="shared" si="3"/>
        <v>-145</v>
      </c>
      <c r="J37" s="89">
        <f t="shared" si="4"/>
        <v>0.88099315068493156</v>
      </c>
      <c r="K37" s="89">
        <f t="shared" si="5"/>
        <v>0.86599832915622388</v>
      </c>
      <c r="L37" s="88">
        <f t="shared" si="6"/>
        <v>1.499482152870768E-2</v>
      </c>
    </row>
    <row r="38" spans="1:64" x14ac:dyDescent="0.4">
      <c r="A38" s="85" t="s">
        <v>112</v>
      </c>
      <c r="B38" s="84">
        <f>SUM(B39:B40)</f>
        <v>449</v>
      </c>
      <c r="C38" s="84">
        <f>SUM(C39:C40)</f>
        <v>436</v>
      </c>
      <c r="D38" s="82">
        <f t="shared" ref="D38:D69" si="7">+B38/C38</f>
        <v>1.0298165137614679</v>
      </c>
      <c r="E38" s="83">
        <f t="shared" ref="E38:E69" si="8">+B38-C38</f>
        <v>13</v>
      </c>
      <c r="F38" s="84">
        <f>SUM(F39:F40)</f>
        <v>879</v>
      </c>
      <c r="G38" s="84">
        <f>SUM(G39:G40)</f>
        <v>791</v>
      </c>
      <c r="H38" s="82">
        <f t="shared" ref="H38:H63" si="9">+F38/G38</f>
        <v>1.1112515802781289</v>
      </c>
      <c r="I38" s="83">
        <f t="shared" ref="I38:I63" si="10">+F38-G38</f>
        <v>88</v>
      </c>
      <c r="J38" s="82">
        <f t="shared" ref="J38:J63" si="11">+B38/F38</f>
        <v>0.51080773606370877</v>
      </c>
      <c r="K38" s="82">
        <f t="shared" ref="K38:K63" si="12">+C38/G38</f>
        <v>0.55120101137800248</v>
      </c>
      <c r="L38" s="81">
        <f t="shared" ref="L38:L63" si="13">+J38-K38</f>
        <v>-4.0393275314293708E-2</v>
      </c>
    </row>
    <row r="39" spans="1:64" x14ac:dyDescent="0.4">
      <c r="A39" s="73" t="s">
        <v>111</v>
      </c>
      <c r="B39" s="113">
        <v>235</v>
      </c>
      <c r="C39" s="105">
        <v>248</v>
      </c>
      <c r="D39" s="98">
        <f t="shared" si="7"/>
        <v>0.94758064516129037</v>
      </c>
      <c r="E39" s="106">
        <f t="shared" si="8"/>
        <v>-13</v>
      </c>
      <c r="F39" s="113">
        <v>489</v>
      </c>
      <c r="G39" s="105">
        <v>390</v>
      </c>
      <c r="H39" s="98">
        <f t="shared" si="9"/>
        <v>1.2538461538461538</v>
      </c>
      <c r="I39" s="106">
        <f t="shared" si="10"/>
        <v>99</v>
      </c>
      <c r="J39" s="98">
        <f t="shared" si="11"/>
        <v>0.48057259713701433</v>
      </c>
      <c r="K39" s="98">
        <f t="shared" si="12"/>
        <v>0.63589743589743586</v>
      </c>
      <c r="L39" s="120">
        <f t="shared" si="13"/>
        <v>-0.15532483876042152</v>
      </c>
    </row>
    <row r="40" spans="1:64" x14ac:dyDescent="0.4">
      <c r="A40" s="74" t="s">
        <v>110</v>
      </c>
      <c r="B40" s="72">
        <v>214</v>
      </c>
      <c r="C40" s="71">
        <v>188</v>
      </c>
      <c r="D40" s="69">
        <f t="shared" si="7"/>
        <v>1.1382978723404256</v>
      </c>
      <c r="E40" s="70">
        <f t="shared" si="8"/>
        <v>26</v>
      </c>
      <c r="F40" s="72">
        <v>390</v>
      </c>
      <c r="G40" s="71">
        <v>401</v>
      </c>
      <c r="H40" s="69">
        <f t="shared" si="9"/>
        <v>0.972568578553616</v>
      </c>
      <c r="I40" s="70">
        <f t="shared" si="10"/>
        <v>-11</v>
      </c>
      <c r="J40" s="69">
        <f t="shared" si="11"/>
        <v>0.54871794871794877</v>
      </c>
      <c r="K40" s="69">
        <f t="shared" si="12"/>
        <v>0.46882793017456359</v>
      </c>
      <c r="L40" s="68">
        <f t="shared" si="13"/>
        <v>7.9890018543385177E-2</v>
      </c>
    </row>
    <row r="41" spans="1:64" s="118" customFormat="1" x14ac:dyDescent="0.4">
      <c r="A41" s="119" t="s">
        <v>109</v>
      </c>
      <c r="B41" s="117">
        <f>B42+B65</f>
        <v>80990</v>
      </c>
      <c r="C41" s="117">
        <f>C42+C65</f>
        <v>77081</v>
      </c>
      <c r="D41" s="115">
        <f t="shared" si="7"/>
        <v>1.0507128864441302</v>
      </c>
      <c r="E41" s="116">
        <f t="shared" si="8"/>
        <v>3909</v>
      </c>
      <c r="F41" s="117">
        <f>F42+F65</f>
        <v>117617</v>
      </c>
      <c r="G41" s="117">
        <f>G42+G65</f>
        <v>111671</v>
      </c>
      <c r="H41" s="115">
        <f t="shared" si="9"/>
        <v>1.0532456949431812</v>
      </c>
      <c r="I41" s="116">
        <f t="shared" si="10"/>
        <v>5946</v>
      </c>
      <c r="J41" s="115">
        <f t="shared" si="11"/>
        <v>0.68859093498388835</v>
      </c>
      <c r="K41" s="115">
        <f t="shared" si="12"/>
        <v>0.69025082608734589</v>
      </c>
      <c r="L41" s="114">
        <f t="shared" si="13"/>
        <v>-1.6598911034575448E-3</v>
      </c>
    </row>
    <row r="42" spans="1:64" s="60" customFormat="1" x14ac:dyDescent="0.4">
      <c r="A42" s="85" t="s">
        <v>108</v>
      </c>
      <c r="B42" s="117">
        <f>SUM(B43:B64)</f>
        <v>80326</v>
      </c>
      <c r="C42" s="117">
        <f>SUM(C43:C64)</f>
        <v>75802</v>
      </c>
      <c r="D42" s="115">
        <f t="shared" si="7"/>
        <v>1.0596818025909607</v>
      </c>
      <c r="E42" s="116">
        <f t="shared" si="8"/>
        <v>4524</v>
      </c>
      <c r="F42" s="117">
        <f>SUM(F43:F64)</f>
        <v>116504</v>
      </c>
      <c r="G42" s="117">
        <f>SUM(G43:G64)</f>
        <v>109887</v>
      </c>
      <c r="H42" s="115">
        <f t="shared" si="9"/>
        <v>1.0602164041242368</v>
      </c>
      <c r="I42" s="116">
        <f t="shared" si="10"/>
        <v>6617</v>
      </c>
      <c r="J42" s="115">
        <f t="shared" si="11"/>
        <v>0.68946988944585597</v>
      </c>
      <c r="K42" s="115">
        <f t="shared" si="12"/>
        <v>0.68981772184152812</v>
      </c>
      <c r="L42" s="114">
        <f t="shared" si="13"/>
        <v>-3.4783239567215407E-4</v>
      </c>
    </row>
    <row r="43" spans="1:64" x14ac:dyDescent="0.4">
      <c r="A43" s="74" t="s">
        <v>107</v>
      </c>
      <c r="B43" s="113">
        <v>29747</v>
      </c>
      <c r="C43" s="78">
        <v>28774</v>
      </c>
      <c r="D43" s="76">
        <f t="shared" si="7"/>
        <v>1.0338152498783624</v>
      </c>
      <c r="E43" s="90">
        <f t="shared" si="8"/>
        <v>973</v>
      </c>
      <c r="F43" s="113">
        <v>41237</v>
      </c>
      <c r="G43" s="78">
        <v>42554</v>
      </c>
      <c r="H43" s="89">
        <f t="shared" si="9"/>
        <v>0.96905108802932749</v>
      </c>
      <c r="I43" s="102">
        <f t="shared" si="10"/>
        <v>-1317</v>
      </c>
      <c r="J43" s="69">
        <f t="shared" si="11"/>
        <v>0.72136673375851779</v>
      </c>
      <c r="K43" s="69">
        <f t="shared" si="12"/>
        <v>0.6761761526530996</v>
      </c>
      <c r="L43" s="100">
        <f t="shared" si="13"/>
        <v>4.5190581105418182E-2</v>
      </c>
    </row>
    <row r="44" spans="1:64" x14ac:dyDescent="0.4">
      <c r="A44" s="74" t="s">
        <v>106</v>
      </c>
      <c r="B44" s="72">
        <v>3697</v>
      </c>
      <c r="C44" s="71">
        <v>4382</v>
      </c>
      <c r="D44" s="98">
        <f t="shared" si="7"/>
        <v>0.84367868553172065</v>
      </c>
      <c r="E44" s="90">
        <f t="shared" si="8"/>
        <v>-685</v>
      </c>
      <c r="F44" s="72">
        <v>5131</v>
      </c>
      <c r="G44" s="71">
        <v>5140</v>
      </c>
      <c r="H44" s="104">
        <f t="shared" si="9"/>
        <v>0.99824902723735409</v>
      </c>
      <c r="I44" s="102">
        <f t="shared" si="10"/>
        <v>-9</v>
      </c>
      <c r="J44" s="69">
        <f t="shared" si="11"/>
        <v>0.72052231533814071</v>
      </c>
      <c r="K44" s="69">
        <f t="shared" si="12"/>
        <v>0.8525291828793774</v>
      </c>
      <c r="L44" s="100">
        <f t="shared" si="13"/>
        <v>-0.13200686754123669</v>
      </c>
    </row>
    <row r="45" spans="1:64" x14ac:dyDescent="0.4">
      <c r="A45" s="94" t="s">
        <v>105</v>
      </c>
      <c r="B45" s="72">
        <v>5880</v>
      </c>
      <c r="C45" s="71">
        <v>6674</v>
      </c>
      <c r="D45" s="101">
        <f t="shared" si="7"/>
        <v>0.88103086604734793</v>
      </c>
      <c r="E45" s="102">
        <f t="shared" si="8"/>
        <v>-794</v>
      </c>
      <c r="F45" s="72">
        <v>7240</v>
      </c>
      <c r="G45" s="71">
        <v>8429</v>
      </c>
      <c r="H45" s="104">
        <f t="shared" si="9"/>
        <v>0.85893937596393399</v>
      </c>
      <c r="I45" s="109">
        <f t="shared" si="10"/>
        <v>-1189</v>
      </c>
      <c r="J45" s="101">
        <f t="shared" si="11"/>
        <v>0.81215469613259672</v>
      </c>
      <c r="K45" s="101">
        <f t="shared" si="12"/>
        <v>0.79179024795349384</v>
      </c>
      <c r="L45" s="111">
        <f t="shared" si="13"/>
        <v>2.0364448179102879E-2</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94" t="s">
        <v>104</v>
      </c>
      <c r="B46" s="72">
        <v>4806</v>
      </c>
      <c r="C46" s="71">
        <v>4255</v>
      </c>
      <c r="D46" s="101">
        <f t="shared" si="7"/>
        <v>1.1294947121034078</v>
      </c>
      <c r="E46" s="102">
        <f t="shared" si="8"/>
        <v>551</v>
      </c>
      <c r="F46" s="72">
        <v>8100</v>
      </c>
      <c r="G46" s="71">
        <v>5958</v>
      </c>
      <c r="H46" s="104">
        <f t="shared" si="9"/>
        <v>1.3595166163141994</v>
      </c>
      <c r="I46" s="109">
        <f t="shared" si="10"/>
        <v>2142</v>
      </c>
      <c r="J46" s="101">
        <f t="shared" si="11"/>
        <v>0.59333333333333338</v>
      </c>
      <c r="K46" s="112">
        <f t="shared" si="12"/>
        <v>0.7141658274588788</v>
      </c>
      <c r="L46" s="111">
        <f t="shared" si="13"/>
        <v>-0.12083249412554542</v>
      </c>
    </row>
    <row r="47" spans="1:64" x14ac:dyDescent="0.4">
      <c r="A47" s="74" t="s">
        <v>103</v>
      </c>
      <c r="B47" s="108">
        <v>5107</v>
      </c>
      <c r="C47" s="71">
        <v>6728</v>
      </c>
      <c r="D47" s="103">
        <f t="shared" si="7"/>
        <v>0.75906658739595723</v>
      </c>
      <c r="E47" s="109">
        <f t="shared" si="8"/>
        <v>-1621</v>
      </c>
      <c r="F47" s="108">
        <v>6674</v>
      </c>
      <c r="G47" s="71">
        <v>8604</v>
      </c>
      <c r="H47" s="101">
        <f t="shared" si="9"/>
        <v>0.77568572756857279</v>
      </c>
      <c r="I47" s="102">
        <f t="shared" si="10"/>
        <v>-1930</v>
      </c>
      <c r="J47" s="101">
        <f t="shared" si="11"/>
        <v>0.76520827090200783</v>
      </c>
      <c r="K47" s="101">
        <f t="shared" si="12"/>
        <v>0.78196187819618779</v>
      </c>
      <c r="L47" s="100">
        <f t="shared" si="13"/>
        <v>-1.6753607294179962E-2</v>
      </c>
    </row>
    <row r="48" spans="1:64" x14ac:dyDescent="0.4">
      <c r="A48" s="74" t="s">
        <v>102</v>
      </c>
      <c r="B48" s="72">
        <v>10735</v>
      </c>
      <c r="C48" s="71">
        <v>10495</v>
      </c>
      <c r="D48" s="103">
        <f t="shared" si="7"/>
        <v>1.0228680323963792</v>
      </c>
      <c r="E48" s="107">
        <f t="shared" si="8"/>
        <v>240</v>
      </c>
      <c r="F48" s="72">
        <v>15995</v>
      </c>
      <c r="G48" s="71">
        <v>16676</v>
      </c>
      <c r="H48" s="101">
        <f t="shared" si="9"/>
        <v>0.95916286879347568</v>
      </c>
      <c r="I48" s="102">
        <f t="shared" si="10"/>
        <v>-681</v>
      </c>
      <c r="J48" s="103">
        <f t="shared" si="11"/>
        <v>0.67114723351047201</v>
      </c>
      <c r="K48" s="101">
        <f t="shared" si="12"/>
        <v>0.62934756536339653</v>
      </c>
      <c r="L48" s="100">
        <f t="shared" si="13"/>
        <v>4.1799668147075475E-2</v>
      </c>
    </row>
    <row r="49" spans="1:12" x14ac:dyDescent="0.4">
      <c r="A49" s="96" t="s">
        <v>101</v>
      </c>
      <c r="B49" s="72">
        <v>1338</v>
      </c>
      <c r="C49" s="71">
        <v>1279</v>
      </c>
      <c r="D49" s="98">
        <f t="shared" si="7"/>
        <v>1.0461297888975762</v>
      </c>
      <c r="E49" s="90">
        <f t="shared" si="8"/>
        <v>59</v>
      </c>
      <c r="F49" s="72">
        <v>2700</v>
      </c>
      <c r="G49" s="71">
        <v>2430</v>
      </c>
      <c r="H49" s="104">
        <f t="shared" si="9"/>
        <v>1.1111111111111112</v>
      </c>
      <c r="I49" s="102">
        <f t="shared" si="10"/>
        <v>270</v>
      </c>
      <c r="J49" s="69">
        <f t="shared" si="11"/>
        <v>0.49555555555555558</v>
      </c>
      <c r="K49" s="69">
        <f t="shared" si="12"/>
        <v>0.5263374485596708</v>
      </c>
      <c r="L49" s="100">
        <f t="shared" si="13"/>
        <v>-3.0781893004115213E-2</v>
      </c>
    </row>
    <row r="50" spans="1:12" x14ac:dyDescent="0.4">
      <c r="A50" s="74" t="s">
        <v>100</v>
      </c>
      <c r="B50" s="72">
        <v>1132</v>
      </c>
      <c r="C50" s="95"/>
      <c r="D50" s="98" t="e">
        <f t="shared" si="7"/>
        <v>#DIV/0!</v>
      </c>
      <c r="E50" s="106">
        <f t="shared" si="8"/>
        <v>1132</v>
      </c>
      <c r="F50" s="72">
        <v>1760</v>
      </c>
      <c r="G50" s="95"/>
      <c r="H50" s="104" t="e">
        <f t="shared" si="9"/>
        <v>#DIV/0!</v>
      </c>
      <c r="I50" s="70">
        <f t="shared" si="10"/>
        <v>1760</v>
      </c>
      <c r="J50" s="69">
        <f t="shared" si="11"/>
        <v>0.64318181818181819</v>
      </c>
      <c r="K50" s="69" t="e">
        <f t="shared" si="12"/>
        <v>#DIV/0!</v>
      </c>
      <c r="L50" s="68" t="e">
        <f t="shared" si="13"/>
        <v>#DIV/0!</v>
      </c>
    </row>
    <row r="51" spans="1:12" x14ac:dyDescent="0.4">
      <c r="A51" s="74" t="s">
        <v>99</v>
      </c>
      <c r="B51" s="72">
        <v>1808</v>
      </c>
      <c r="C51" s="71">
        <v>2011</v>
      </c>
      <c r="D51" s="103">
        <f t="shared" si="7"/>
        <v>0.89905519641969167</v>
      </c>
      <c r="E51" s="102">
        <f t="shared" si="8"/>
        <v>-203</v>
      </c>
      <c r="F51" s="72">
        <v>2700</v>
      </c>
      <c r="G51" s="105">
        <v>2700</v>
      </c>
      <c r="H51" s="104">
        <f t="shared" si="9"/>
        <v>1</v>
      </c>
      <c r="I51" s="70">
        <f t="shared" si="10"/>
        <v>0</v>
      </c>
      <c r="J51" s="69">
        <f t="shared" si="11"/>
        <v>0.66962962962962957</v>
      </c>
      <c r="K51" s="101">
        <f t="shared" si="12"/>
        <v>0.74481481481481482</v>
      </c>
      <c r="L51" s="100">
        <f t="shared" si="13"/>
        <v>-7.5185185185185244E-2</v>
      </c>
    </row>
    <row r="52" spans="1:12" x14ac:dyDescent="0.4">
      <c r="A52" s="74" t="s">
        <v>98</v>
      </c>
      <c r="B52" s="72">
        <v>952</v>
      </c>
      <c r="C52" s="71">
        <v>871</v>
      </c>
      <c r="D52" s="98">
        <f t="shared" si="7"/>
        <v>1.0929965556831229</v>
      </c>
      <c r="E52" s="90">
        <f t="shared" si="8"/>
        <v>81</v>
      </c>
      <c r="F52" s="72">
        <v>1260</v>
      </c>
      <c r="G52" s="71">
        <v>1260</v>
      </c>
      <c r="H52" s="89">
        <f t="shared" si="9"/>
        <v>1</v>
      </c>
      <c r="I52" s="70">
        <f t="shared" si="10"/>
        <v>0</v>
      </c>
      <c r="J52" s="69">
        <f t="shared" si="11"/>
        <v>0.75555555555555554</v>
      </c>
      <c r="K52" s="69">
        <f t="shared" si="12"/>
        <v>0.69126984126984126</v>
      </c>
      <c r="L52" s="68">
        <f t="shared" si="13"/>
        <v>6.4285714285714279E-2</v>
      </c>
    </row>
    <row r="53" spans="1:12" x14ac:dyDescent="0.4">
      <c r="A53" s="74" t="s">
        <v>97</v>
      </c>
      <c r="B53" s="92">
        <v>1110</v>
      </c>
      <c r="C53" s="97">
        <v>980</v>
      </c>
      <c r="D53" s="103">
        <f t="shared" si="7"/>
        <v>1.1326530612244898</v>
      </c>
      <c r="E53" s="102">
        <f t="shared" si="8"/>
        <v>130</v>
      </c>
      <c r="F53" s="92">
        <v>1760</v>
      </c>
      <c r="G53" s="97">
        <v>1200</v>
      </c>
      <c r="H53" s="89">
        <f t="shared" si="9"/>
        <v>1.4666666666666666</v>
      </c>
      <c r="I53" s="70">
        <f t="shared" si="10"/>
        <v>560</v>
      </c>
      <c r="J53" s="69">
        <f t="shared" si="11"/>
        <v>0.63068181818181823</v>
      </c>
      <c r="K53" s="101">
        <f t="shared" si="12"/>
        <v>0.81666666666666665</v>
      </c>
      <c r="L53" s="100">
        <f t="shared" si="13"/>
        <v>-0.18598484848484842</v>
      </c>
    </row>
    <row r="54" spans="1:12" x14ac:dyDescent="0.4">
      <c r="A54" s="74" t="s">
        <v>96</v>
      </c>
      <c r="B54" s="92">
        <v>1922</v>
      </c>
      <c r="C54" s="97">
        <v>2300</v>
      </c>
      <c r="D54" s="98">
        <f t="shared" si="7"/>
        <v>0.83565217391304347</v>
      </c>
      <c r="E54" s="90">
        <f t="shared" si="8"/>
        <v>-378</v>
      </c>
      <c r="F54" s="92">
        <v>2700</v>
      </c>
      <c r="G54" s="97">
        <v>3320</v>
      </c>
      <c r="H54" s="89">
        <f t="shared" si="9"/>
        <v>0.81325301204819278</v>
      </c>
      <c r="I54" s="70">
        <f t="shared" si="10"/>
        <v>-620</v>
      </c>
      <c r="J54" s="69">
        <f t="shared" si="11"/>
        <v>0.71185185185185185</v>
      </c>
      <c r="K54" s="69">
        <f t="shared" si="12"/>
        <v>0.69277108433734935</v>
      </c>
      <c r="L54" s="68">
        <f t="shared" si="13"/>
        <v>1.9080767514502495E-2</v>
      </c>
    </row>
    <row r="55" spans="1:12" x14ac:dyDescent="0.4">
      <c r="A55" s="74" t="s">
        <v>95</v>
      </c>
      <c r="B55" s="72">
        <v>1723</v>
      </c>
      <c r="C55" s="71">
        <v>1944</v>
      </c>
      <c r="D55" s="98">
        <f t="shared" si="7"/>
        <v>0.88631687242798352</v>
      </c>
      <c r="E55" s="70">
        <f t="shared" si="8"/>
        <v>-221</v>
      </c>
      <c r="F55" s="72">
        <v>2700</v>
      </c>
      <c r="G55" s="71">
        <v>2700</v>
      </c>
      <c r="H55" s="69">
        <f t="shared" si="9"/>
        <v>1</v>
      </c>
      <c r="I55" s="70">
        <f t="shared" si="10"/>
        <v>0</v>
      </c>
      <c r="J55" s="69">
        <f t="shared" si="11"/>
        <v>0.63814814814814813</v>
      </c>
      <c r="K55" s="69">
        <f t="shared" si="12"/>
        <v>0.72</v>
      </c>
      <c r="L55" s="68">
        <f t="shared" si="13"/>
        <v>-8.1851851851851842E-2</v>
      </c>
    </row>
    <row r="56" spans="1:12" x14ac:dyDescent="0.4">
      <c r="A56" s="74" t="s">
        <v>94</v>
      </c>
      <c r="B56" s="72">
        <v>1024</v>
      </c>
      <c r="C56" s="71">
        <v>980</v>
      </c>
      <c r="D56" s="98">
        <f t="shared" si="7"/>
        <v>1.0448979591836736</v>
      </c>
      <c r="E56" s="70">
        <f t="shared" si="8"/>
        <v>44</v>
      </c>
      <c r="F56" s="72">
        <v>1751</v>
      </c>
      <c r="G56" s="71">
        <v>1200</v>
      </c>
      <c r="H56" s="69">
        <f t="shared" si="9"/>
        <v>1.4591666666666667</v>
      </c>
      <c r="I56" s="70">
        <f t="shared" si="10"/>
        <v>551</v>
      </c>
      <c r="J56" s="69">
        <f t="shared" si="11"/>
        <v>0.58480868075385495</v>
      </c>
      <c r="K56" s="69">
        <f t="shared" si="12"/>
        <v>0.81666666666666665</v>
      </c>
      <c r="L56" s="68">
        <f t="shared" si="13"/>
        <v>-0.2318579859128117</v>
      </c>
    </row>
    <row r="57" spans="1:12" x14ac:dyDescent="0.4">
      <c r="A57" s="99" t="s">
        <v>93</v>
      </c>
      <c r="B57" s="72">
        <v>949</v>
      </c>
      <c r="C57" s="71">
        <v>769</v>
      </c>
      <c r="D57" s="98">
        <f t="shared" si="7"/>
        <v>1.2340702210663199</v>
      </c>
      <c r="E57" s="90">
        <f t="shared" si="8"/>
        <v>180</v>
      </c>
      <c r="F57" s="72">
        <v>1660</v>
      </c>
      <c r="G57" s="71">
        <v>1201</v>
      </c>
      <c r="H57" s="89">
        <f t="shared" si="9"/>
        <v>1.3821815154038302</v>
      </c>
      <c r="I57" s="70">
        <f t="shared" si="10"/>
        <v>459</v>
      </c>
      <c r="J57" s="69">
        <f t="shared" si="11"/>
        <v>0.57168674698795185</v>
      </c>
      <c r="K57" s="89">
        <f t="shared" si="12"/>
        <v>0.64029975020815988</v>
      </c>
      <c r="L57" s="88">
        <f t="shared" si="13"/>
        <v>-6.8613003220208024E-2</v>
      </c>
    </row>
    <row r="58" spans="1:12" x14ac:dyDescent="0.4">
      <c r="A58" s="74" t="s">
        <v>92</v>
      </c>
      <c r="B58" s="72">
        <v>774</v>
      </c>
      <c r="C58" s="71">
        <v>526</v>
      </c>
      <c r="D58" s="98">
        <f t="shared" si="7"/>
        <v>1.4714828897338403</v>
      </c>
      <c r="E58" s="70">
        <f t="shared" si="8"/>
        <v>248</v>
      </c>
      <c r="F58" s="72">
        <v>1760</v>
      </c>
      <c r="G58" s="71">
        <v>1200</v>
      </c>
      <c r="H58" s="69">
        <f t="shared" si="9"/>
        <v>1.4666666666666666</v>
      </c>
      <c r="I58" s="70">
        <f t="shared" si="10"/>
        <v>560</v>
      </c>
      <c r="J58" s="69">
        <f t="shared" si="11"/>
        <v>0.43977272727272726</v>
      </c>
      <c r="K58" s="69">
        <f t="shared" si="12"/>
        <v>0.43833333333333335</v>
      </c>
      <c r="L58" s="68">
        <f t="shared" si="13"/>
        <v>1.439393939393907E-3</v>
      </c>
    </row>
    <row r="59" spans="1:12" x14ac:dyDescent="0.4">
      <c r="A59" s="74" t="s">
        <v>91</v>
      </c>
      <c r="B59" s="92">
        <v>635</v>
      </c>
      <c r="C59" s="97">
        <v>686</v>
      </c>
      <c r="D59" s="69">
        <f t="shared" si="7"/>
        <v>0.92565597667638488</v>
      </c>
      <c r="E59" s="90">
        <f t="shared" si="8"/>
        <v>-51</v>
      </c>
      <c r="F59" s="92">
        <v>1200</v>
      </c>
      <c r="G59" s="97">
        <v>1196</v>
      </c>
      <c r="H59" s="89">
        <f t="shared" si="9"/>
        <v>1.0033444816053512</v>
      </c>
      <c r="I59" s="90">
        <f t="shared" si="10"/>
        <v>4</v>
      </c>
      <c r="J59" s="89">
        <f t="shared" si="11"/>
        <v>0.52916666666666667</v>
      </c>
      <c r="K59" s="89">
        <f t="shared" si="12"/>
        <v>0.5735785953177257</v>
      </c>
      <c r="L59" s="88">
        <f t="shared" si="13"/>
        <v>-4.4411928651059029E-2</v>
      </c>
    </row>
    <row r="60" spans="1:12" x14ac:dyDescent="0.4">
      <c r="A60" s="96" t="s">
        <v>90</v>
      </c>
      <c r="B60" s="72">
        <v>1860</v>
      </c>
      <c r="C60" s="71">
        <v>2148</v>
      </c>
      <c r="D60" s="69">
        <f t="shared" si="7"/>
        <v>0.86592178770949724</v>
      </c>
      <c r="E60" s="70">
        <f t="shared" si="8"/>
        <v>-288</v>
      </c>
      <c r="F60" s="72">
        <v>4037</v>
      </c>
      <c r="G60" s="71">
        <v>4119</v>
      </c>
      <c r="H60" s="69">
        <f t="shared" si="9"/>
        <v>0.98009225540179656</v>
      </c>
      <c r="I60" s="70">
        <f t="shared" si="10"/>
        <v>-82</v>
      </c>
      <c r="J60" s="69">
        <f t="shared" si="11"/>
        <v>0.46073817190983402</v>
      </c>
      <c r="K60" s="69">
        <f t="shared" si="12"/>
        <v>0.52148579752367075</v>
      </c>
      <c r="L60" s="68">
        <f t="shared" si="13"/>
        <v>-6.0747625613836731E-2</v>
      </c>
    </row>
    <row r="61" spans="1:12" x14ac:dyDescent="0.4">
      <c r="A61" s="94" t="s">
        <v>89</v>
      </c>
      <c r="B61" s="92">
        <v>2345</v>
      </c>
      <c r="C61" s="93"/>
      <c r="D61" s="89" t="e">
        <f t="shared" si="7"/>
        <v>#DIV/0!</v>
      </c>
      <c r="E61" s="90">
        <f t="shared" si="8"/>
        <v>2345</v>
      </c>
      <c r="F61" s="92">
        <v>2700</v>
      </c>
      <c r="G61" s="93"/>
      <c r="H61" s="89" t="e">
        <f t="shared" si="9"/>
        <v>#DIV/0!</v>
      </c>
      <c r="I61" s="90">
        <f t="shared" si="10"/>
        <v>2700</v>
      </c>
      <c r="J61" s="89">
        <f t="shared" si="11"/>
        <v>0.86851851851851847</v>
      </c>
      <c r="K61" s="89" t="e">
        <f t="shared" si="12"/>
        <v>#DIV/0!</v>
      </c>
      <c r="L61" s="88" t="e">
        <f t="shared" si="13"/>
        <v>#DIV/0!</v>
      </c>
    </row>
    <row r="62" spans="1:12" x14ac:dyDescent="0.4">
      <c r="A62" s="94" t="s">
        <v>88</v>
      </c>
      <c r="B62" s="92">
        <v>1291</v>
      </c>
      <c r="C62" s="93"/>
      <c r="D62" s="89" t="e">
        <f t="shared" si="7"/>
        <v>#DIV/0!</v>
      </c>
      <c r="E62" s="90">
        <f t="shared" si="8"/>
        <v>1291</v>
      </c>
      <c r="F62" s="92">
        <v>1679</v>
      </c>
      <c r="G62" s="95"/>
      <c r="H62" s="89" t="e">
        <f t="shared" si="9"/>
        <v>#DIV/0!</v>
      </c>
      <c r="I62" s="90">
        <f t="shared" si="10"/>
        <v>1679</v>
      </c>
      <c r="J62" s="89">
        <f t="shared" si="11"/>
        <v>0.76891006551518759</v>
      </c>
      <c r="K62" s="89" t="e">
        <f t="shared" si="12"/>
        <v>#DIV/0!</v>
      </c>
      <c r="L62" s="88" t="e">
        <f t="shared" si="13"/>
        <v>#DIV/0!</v>
      </c>
    </row>
    <row r="63" spans="1:12" x14ac:dyDescent="0.4">
      <c r="A63" s="94" t="s">
        <v>87</v>
      </c>
      <c r="B63" s="92">
        <v>1491</v>
      </c>
      <c r="C63" s="93"/>
      <c r="D63" s="89" t="e">
        <f t="shared" si="7"/>
        <v>#DIV/0!</v>
      </c>
      <c r="E63" s="90">
        <f t="shared" si="8"/>
        <v>1491</v>
      </c>
      <c r="F63" s="92">
        <v>1760</v>
      </c>
      <c r="G63" s="91"/>
      <c r="H63" s="89" t="e">
        <f t="shared" si="9"/>
        <v>#DIV/0!</v>
      </c>
      <c r="I63" s="90">
        <f t="shared" si="10"/>
        <v>1760</v>
      </c>
      <c r="J63" s="89">
        <f t="shared" si="11"/>
        <v>0.84715909090909092</v>
      </c>
      <c r="K63" s="89" t="e">
        <f t="shared" si="12"/>
        <v>#DIV/0!</v>
      </c>
      <c r="L63" s="88" t="e">
        <f t="shared" si="13"/>
        <v>#DIV/0!</v>
      </c>
    </row>
    <row r="64" spans="1:12" x14ac:dyDescent="0.4">
      <c r="A64" s="67" t="s">
        <v>86</v>
      </c>
      <c r="B64" s="87"/>
      <c r="C64" s="86"/>
      <c r="D64" s="63" t="e">
        <f t="shared" si="7"/>
        <v>#DIV/0!</v>
      </c>
      <c r="E64" s="64">
        <f t="shared" si="8"/>
        <v>0</v>
      </c>
      <c r="F64" s="87"/>
      <c r="G64" s="86"/>
      <c r="H64" s="63"/>
      <c r="I64" s="64"/>
      <c r="J64" s="63"/>
      <c r="K64" s="63" t="e">
        <f t="shared" ref="K64:K69" si="14">+C64/G64</f>
        <v>#DIV/0!</v>
      </c>
      <c r="L64" s="62"/>
    </row>
    <row r="65" spans="1:12" s="61" customFormat="1" x14ac:dyDescent="0.4">
      <c r="A65" s="85" t="s">
        <v>85</v>
      </c>
      <c r="B65" s="84">
        <f>SUM(B66:B69)</f>
        <v>664</v>
      </c>
      <c r="C65" s="84">
        <f>SUM(C66:C69)</f>
        <v>1279</v>
      </c>
      <c r="D65" s="82">
        <f t="shared" si="7"/>
        <v>0.51915559030492575</v>
      </c>
      <c r="E65" s="83">
        <f t="shared" si="8"/>
        <v>-615</v>
      </c>
      <c r="F65" s="84">
        <f>SUM(F66:F69)</f>
        <v>1113</v>
      </c>
      <c r="G65" s="84">
        <f>SUM(G66:G69)</f>
        <v>1784</v>
      </c>
      <c r="H65" s="82">
        <f>+F65/G65</f>
        <v>0.6238789237668162</v>
      </c>
      <c r="I65" s="83">
        <f>+F65-G65</f>
        <v>-671</v>
      </c>
      <c r="J65" s="82">
        <f>+B65/F65</f>
        <v>0.59658580413297391</v>
      </c>
      <c r="K65" s="82">
        <f t="shared" si="14"/>
        <v>0.71692825112107628</v>
      </c>
      <c r="L65" s="81">
        <f>+J65-K65</f>
        <v>-0.12034244698810237</v>
      </c>
    </row>
    <row r="66" spans="1:12" s="61" customFormat="1" x14ac:dyDescent="0.4">
      <c r="A66" s="80" t="s">
        <v>84</v>
      </c>
      <c r="B66" s="79">
        <v>228</v>
      </c>
      <c r="C66" s="78">
        <v>286</v>
      </c>
      <c r="D66" s="76">
        <f t="shared" si="7"/>
        <v>0.79720279720279719</v>
      </c>
      <c r="E66" s="77">
        <f t="shared" si="8"/>
        <v>-58</v>
      </c>
      <c r="F66" s="79">
        <v>540</v>
      </c>
      <c r="G66" s="78">
        <v>304</v>
      </c>
      <c r="H66" s="76">
        <f>+F66/G66</f>
        <v>1.7763157894736843</v>
      </c>
      <c r="I66" s="77">
        <f>+F66-G66</f>
        <v>236</v>
      </c>
      <c r="J66" s="76">
        <f>+B66/F66</f>
        <v>0.42222222222222222</v>
      </c>
      <c r="K66" s="76">
        <f t="shared" si="14"/>
        <v>0.94078947368421051</v>
      </c>
      <c r="L66" s="75">
        <f>+J66-K66</f>
        <v>-0.51856725146198834</v>
      </c>
    </row>
    <row r="67" spans="1:12" s="61" customFormat="1" x14ac:dyDescent="0.4">
      <c r="A67" s="74" t="s">
        <v>83</v>
      </c>
      <c r="B67" s="72"/>
      <c r="C67" s="71">
        <v>329</v>
      </c>
      <c r="D67" s="69">
        <f t="shared" si="7"/>
        <v>0</v>
      </c>
      <c r="E67" s="70">
        <f t="shared" si="8"/>
        <v>-329</v>
      </c>
      <c r="F67" s="72"/>
      <c r="G67" s="71">
        <v>539</v>
      </c>
      <c r="H67" s="69">
        <f>+F67/G67</f>
        <v>0</v>
      </c>
      <c r="I67" s="70">
        <f>+F67-G67</f>
        <v>-539</v>
      </c>
      <c r="J67" s="69" t="e">
        <f>+B67/F67</f>
        <v>#DIV/0!</v>
      </c>
      <c r="K67" s="69">
        <f t="shared" si="14"/>
        <v>0.61038961038961037</v>
      </c>
      <c r="L67" s="68" t="e">
        <f>+J67-K67</f>
        <v>#DIV/0!</v>
      </c>
    </row>
    <row r="68" spans="1:12" s="61" customFormat="1" x14ac:dyDescent="0.4">
      <c r="A68" s="73" t="s">
        <v>82</v>
      </c>
      <c r="B68" s="72"/>
      <c r="C68" s="71">
        <v>196</v>
      </c>
      <c r="D68" s="69">
        <f t="shared" si="7"/>
        <v>0</v>
      </c>
      <c r="E68" s="70">
        <f t="shared" si="8"/>
        <v>-196</v>
      </c>
      <c r="F68" s="72"/>
      <c r="G68" s="71">
        <v>300</v>
      </c>
      <c r="H68" s="69">
        <f>+F68/G68</f>
        <v>0</v>
      </c>
      <c r="I68" s="70">
        <f>+F68-G68</f>
        <v>-300</v>
      </c>
      <c r="J68" s="69" t="e">
        <f>+B68/F68</f>
        <v>#DIV/0!</v>
      </c>
      <c r="K68" s="69">
        <f t="shared" si="14"/>
        <v>0.65333333333333332</v>
      </c>
      <c r="L68" s="68" t="e">
        <f>+J68-K68</f>
        <v>#DIV/0!</v>
      </c>
    </row>
    <row r="69" spans="1:12" s="61" customFormat="1" x14ac:dyDescent="0.4">
      <c r="A69" s="67" t="s">
        <v>81</v>
      </c>
      <c r="B69" s="66">
        <v>436</v>
      </c>
      <c r="C69" s="65">
        <v>468</v>
      </c>
      <c r="D69" s="63">
        <f t="shared" si="7"/>
        <v>0.93162393162393164</v>
      </c>
      <c r="E69" s="64">
        <f t="shared" si="8"/>
        <v>-32</v>
      </c>
      <c r="F69" s="66">
        <v>573</v>
      </c>
      <c r="G69" s="65">
        <v>641</v>
      </c>
      <c r="H69" s="63">
        <f>+F69/G69</f>
        <v>0.89391575663026523</v>
      </c>
      <c r="I69" s="64">
        <f>+F69-G69</f>
        <v>-68</v>
      </c>
      <c r="J69" s="63">
        <f>+B69/F69</f>
        <v>0.7609075043630017</v>
      </c>
      <c r="K69" s="63">
        <f t="shared" si="14"/>
        <v>0.73010920436817472</v>
      </c>
      <c r="L69" s="62">
        <f>+J69-K69</f>
        <v>3.0798299994826972E-2</v>
      </c>
    </row>
    <row r="70" spans="1:12" x14ac:dyDescent="0.4">
      <c r="A70" s="58" t="s">
        <v>80</v>
      </c>
      <c r="C70" s="58"/>
      <c r="E70" s="59"/>
      <c r="G70" s="58"/>
      <c r="I70" s="59"/>
      <c r="K70" s="58"/>
    </row>
    <row r="71" spans="1:12" x14ac:dyDescent="0.4">
      <c r="A71" s="60" t="s">
        <v>79</v>
      </c>
      <c r="C71" s="58"/>
      <c r="E71" s="59"/>
      <c r="G71" s="58"/>
      <c r="I71" s="59"/>
      <c r="K71" s="58"/>
    </row>
    <row r="72" spans="1:12" x14ac:dyDescent="0.4">
      <c r="A72" s="58" t="s">
        <v>78</v>
      </c>
    </row>
    <row r="73" spans="1:12" x14ac:dyDescent="0.4">
      <c r="A73" s="58" t="s">
        <v>77</v>
      </c>
    </row>
  </sheetData>
  <mergeCells count="15">
    <mergeCell ref="A1:D1"/>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B6:B69 IX6:IX69 ST6:ST69 ACP6:ACP69 AML6:AML69 AWH6:AWH69 BGD6:BGD69 BPZ6:BPZ69 BZV6:BZV69 CJR6:CJR69 CTN6:CTN69 DDJ6:DDJ69 DNF6:DNF69 DXB6:DXB69 EGX6:EGX69 EQT6:EQT69 FAP6:FAP69 FKL6:FKL69 FUH6:FUH69 GED6:GED69 GNZ6:GNZ69 GXV6:GXV69 HHR6:HHR69 HRN6:HRN69 IBJ6:IBJ69 ILF6:ILF69 IVB6:IVB69 JEX6:JEX69 JOT6:JOT69 JYP6:JYP69 KIL6:KIL69 KSH6:KSH69 LCD6:LCD69 LLZ6:LLZ69 LVV6:LVV69 MFR6:MFR69 MPN6:MPN69 MZJ6:MZJ69 NJF6:NJF69 NTB6:NTB69 OCX6:OCX69 OMT6:OMT69 OWP6:OWP69 PGL6:PGL69 PQH6:PQH69 QAD6:QAD69 QJZ6:QJZ69 QTV6:QTV69 RDR6:RDR69 RNN6:RNN69 RXJ6:RXJ69 SHF6:SHF69 SRB6:SRB69 TAX6:TAX69 TKT6:TKT69 TUP6:TUP69 UEL6:UEL69 UOH6:UOH69 UYD6:UYD69 VHZ6:VHZ69 VRV6:VRV69 WBR6:WBR69 WLN6:WLN69 WVJ6:WVJ69 B65542:B65605 IX65542:IX65605 ST65542:ST65605 ACP65542:ACP65605 AML65542:AML65605 AWH65542:AWH65605 BGD65542:BGD65605 BPZ65542:BPZ65605 BZV65542:BZV65605 CJR65542:CJR65605 CTN65542:CTN65605 DDJ65542:DDJ65605 DNF65542:DNF65605 DXB65542:DXB65605 EGX65542:EGX65605 EQT65542:EQT65605 FAP65542:FAP65605 FKL65542:FKL65605 FUH65542:FUH65605 GED65542:GED65605 GNZ65542:GNZ65605 GXV65542:GXV65605 HHR65542:HHR65605 HRN65542:HRN65605 IBJ65542:IBJ65605 ILF65542:ILF65605 IVB65542:IVB65605 JEX65542:JEX65605 JOT65542:JOT65605 JYP65542:JYP65605 KIL65542:KIL65605 KSH65542:KSH65605 LCD65542:LCD65605 LLZ65542:LLZ65605 LVV65542:LVV65605 MFR65542:MFR65605 MPN65542:MPN65605 MZJ65542:MZJ65605 NJF65542:NJF65605 NTB65542:NTB65605 OCX65542:OCX65605 OMT65542:OMT65605 OWP65542:OWP65605 PGL65542:PGL65605 PQH65542:PQH65605 QAD65542:QAD65605 QJZ65542:QJZ65605 QTV65542:QTV65605 RDR65542:RDR65605 RNN65542:RNN65605 RXJ65542:RXJ65605 SHF65542:SHF65605 SRB65542:SRB65605 TAX65542:TAX65605 TKT65542:TKT65605 TUP65542:TUP65605 UEL65542:UEL65605 UOH65542:UOH65605 UYD65542:UYD65605 VHZ65542:VHZ65605 VRV65542:VRV65605 WBR65542:WBR65605 WLN65542:WLN65605 WVJ65542:WVJ65605 B131078:B131141 IX131078:IX131141 ST131078:ST131141 ACP131078:ACP131141 AML131078:AML131141 AWH131078:AWH131141 BGD131078:BGD131141 BPZ131078:BPZ131141 BZV131078:BZV131141 CJR131078:CJR131141 CTN131078:CTN131141 DDJ131078:DDJ131141 DNF131078:DNF131141 DXB131078:DXB131141 EGX131078:EGX131141 EQT131078:EQT131141 FAP131078:FAP131141 FKL131078:FKL131141 FUH131078:FUH131141 GED131078:GED131141 GNZ131078:GNZ131141 GXV131078:GXV131141 HHR131078:HHR131141 HRN131078:HRN131141 IBJ131078:IBJ131141 ILF131078:ILF131141 IVB131078:IVB131141 JEX131078:JEX131141 JOT131078:JOT131141 JYP131078:JYP131141 KIL131078:KIL131141 KSH131078:KSH131141 LCD131078:LCD131141 LLZ131078:LLZ131141 LVV131078:LVV131141 MFR131078:MFR131141 MPN131078:MPN131141 MZJ131078:MZJ131141 NJF131078:NJF131141 NTB131078:NTB131141 OCX131078:OCX131141 OMT131078:OMT131141 OWP131078:OWP131141 PGL131078:PGL131141 PQH131078:PQH131141 QAD131078:QAD131141 QJZ131078:QJZ131141 QTV131078:QTV131141 RDR131078:RDR131141 RNN131078:RNN131141 RXJ131078:RXJ131141 SHF131078:SHF131141 SRB131078:SRB131141 TAX131078:TAX131141 TKT131078:TKT131141 TUP131078:TUP131141 UEL131078:UEL131141 UOH131078:UOH131141 UYD131078:UYD131141 VHZ131078:VHZ131141 VRV131078:VRV131141 WBR131078:WBR131141 WLN131078:WLN131141 WVJ131078:WVJ131141 B196614:B196677 IX196614:IX196677 ST196614:ST196677 ACP196614:ACP196677 AML196614:AML196677 AWH196614:AWH196677 BGD196614:BGD196677 BPZ196614:BPZ196677 BZV196614:BZV196677 CJR196614:CJR196677 CTN196614:CTN196677 DDJ196614:DDJ196677 DNF196614:DNF196677 DXB196614:DXB196677 EGX196614:EGX196677 EQT196614:EQT196677 FAP196614:FAP196677 FKL196614:FKL196677 FUH196614:FUH196677 GED196614:GED196677 GNZ196614:GNZ196677 GXV196614:GXV196677 HHR196614:HHR196677 HRN196614:HRN196677 IBJ196614:IBJ196677 ILF196614:ILF196677 IVB196614:IVB196677 JEX196614:JEX196677 JOT196614:JOT196677 JYP196614:JYP196677 KIL196614:KIL196677 KSH196614:KSH196677 LCD196614:LCD196677 LLZ196614:LLZ196677 LVV196614:LVV196677 MFR196614:MFR196677 MPN196614:MPN196677 MZJ196614:MZJ196677 NJF196614:NJF196677 NTB196614:NTB196677 OCX196614:OCX196677 OMT196614:OMT196677 OWP196614:OWP196677 PGL196614:PGL196677 PQH196614:PQH196677 QAD196614:QAD196677 QJZ196614:QJZ196677 QTV196614:QTV196677 RDR196614:RDR196677 RNN196614:RNN196677 RXJ196614:RXJ196677 SHF196614:SHF196677 SRB196614:SRB196677 TAX196614:TAX196677 TKT196614:TKT196677 TUP196614:TUP196677 UEL196614:UEL196677 UOH196614:UOH196677 UYD196614:UYD196677 VHZ196614:VHZ196677 VRV196614:VRV196677 WBR196614:WBR196677 WLN196614:WLN196677 WVJ196614:WVJ196677 B262150:B262213 IX262150:IX262213 ST262150:ST262213 ACP262150:ACP262213 AML262150:AML262213 AWH262150:AWH262213 BGD262150:BGD262213 BPZ262150:BPZ262213 BZV262150:BZV262213 CJR262150:CJR262213 CTN262150:CTN262213 DDJ262150:DDJ262213 DNF262150:DNF262213 DXB262150:DXB262213 EGX262150:EGX262213 EQT262150:EQT262213 FAP262150:FAP262213 FKL262150:FKL262213 FUH262150:FUH262213 GED262150:GED262213 GNZ262150:GNZ262213 GXV262150:GXV262213 HHR262150:HHR262213 HRN262150:HRN262213 IBJ262150:IBJ262213 ILF262150:ILF262213 IVB262150:IVB262213 JEX262150:JEX262213 JOT262150:JOT262213 JYP262150:JYP262213 KIL262150:KIL262213 KSH262150:KSH262213 LCD262150:LCD262213 LLZ262150:LLZ262213 LVV262150:LVV262213 MFR262150:MFR262213 MPN262150:MPN262213 MZJ262150:MZJ262213 NJF262150:NJF262213 NTB262150:NTB262213 OCX262150:OCX262213 OMT262150:OMT262213 OWP262150:OWP262213 PGL262150:PGL262213 PQH262150:PQH262213 QAD262150:QAD262213 QJZ262150:QJZ262213 QTV262150:QTV262213 RDR262150:RDR262213 RNN262150:RNN262213 RXJ262150:RXJ262213 SHF262150:SHF262213 SRB262150:SRB262213 TAX262150:TAX262213 TKT262150:TKT262213 TUP262150:TUP262213 UEL262150:UEL262213 UOH262150:UOH262213 UYD262150:UYD262213 VHZ262150:VHZ262213 VRV262150:VRV262213 WBR262150:WBR262213 WLN262150:WLN262213 WVJ262150:WVJ262213 B327686:B327749 IX327686:IX327749 ST327686:ST327749 ACP327686:ACP327749 AML327686:AML327749 AWH327686:AWH327749 BGD327686:BGD327749 BPZ327686:BPZ327749 BZV327686:BZV327749 CJR327686:CJR327749 CTN327686:CTN327749 DDJ327686:DDJ327749 DNF327686:DNF327749 DXB327686:DXB327749 EGX327686:EGX327749 EQT327686:EQT327749 FAP327686:FAP327749 FKL327686:FKL327749 FUH327686:FUH327749 GED327686:GED327749 GNZ327686:GNZ327749 GXV327686:GXV327749 HHR327686:HHR327749 HRN327686:HRN327749 IBJ327686:IBJ327749 ILF327686:ILF327749 IVB327686:IVB327749 JEX327686:JEX327749 JOT327686:JOT327749 JYP327686:JYP327749 KIL327686:KIL327749 KSH327686:KSH327749 LCD327686:LCD327749 LLZ327686:LLZ327749 LVV327686:LVV327749 MFR327686:MFR327749 MPN327686:MPN327749 MZJ327686:MZJ327749 NJF327686:NJF327749 NTB327686:NTB327749 OCX327686:OCX327749 OMT327686:OMT327749 OWP327686:OWP327749 PGL327686:PGL327749 PQH327686:PQH327749 QAD327686:QAD327749 QJZ327686:QJZ327749 QTV327686:QTV327749 RDR327686:RDR327749 RNN327686:RNN327749 RXJ327686:RXJ327749 SHF327686:SHF327749 SRB327686:SRB327749 TAX327686:TAX327749 TKT327686:TKT327749 TUP327686:TUP327749 UEL327686:UEL327749 UOH327686:UOH327749 UYD327686:UYD327749 VHZ327686:VHZ327749 VRV327686:VRV327749 WBR327686:WBR327749 WLN327686:WLN327749 WVJ327686:WVJ327749 B393222:B393285 IX393222:IX393285 ST393222:ST393285 ACP393222:ACP393285 AML393222:AML393285 AWH393222:AWH393285 BGD393222:BGD393285 BPZ393222:BPZ393285 BZV393222:BZV393285 CJR393222:CJR393285 CTN393222:CTN393285 DDJ393222:DDJ393285 DNF393222:DNF393285 DXB393222:DXB393285 EGX393222:EGX393285 EQT393222:EQT393285 FAP393222:FAP393285 FKL393222:FKL393285 FUH393222:FUH393285 GED393222:GED393285 GNZ393222:GNZ393285 GXV393222:GXV393285 HHR393222:HHR393285 HRN393222:HRN393285 IBJ393222:IBJ393285 ILF393222:ILF393285 IVB393222:IVB393285 JEX393222:JEX393285 JOT393222:JOT393285 JYP393222:JYP393285 KIL393222:KIL393285 KSH393222:KSH393285 LCD393222:LCD393285 LLZ393222:LLZ393285 LVV393222:LVV393285 MFR393222:MFR393285 MPN393222:MPN393285 MZJ393222:MZJ393285 NJF393222:NJF393285 NTB393222:NTB393285 OCX393222:OCX393285 OMT393222:OMT393285 OWP393222:OWP393285 PGL393222:PGL393285 PQH393222:PQH393285 QAD393222:QAD393285 QJZ393222:QJZ393285 QTV393222:QTV393285 RDR393222:RDR393285 RNN393222:RNN393285 RXJ393222:RXJ393285 SHF393222:SHF393285 SRB393222:SRB393285 TAX393222:TAX393285 TKT393222:TKT393285 TUP393222:TUP393285 UEL393222:UEL393285 UOH393222:UOH393285 UYD393222:UYD393285 VHZ393222:VHZ393285 VRV393222:VRV393285 WBR393222:WBR393285 WLN393222:WLN393285 WVJ393222:WVJ393285 B458758:B458821 IX458758:IX458821 ST458758:ST458821 ACP458758:ACP458821 AML458758:AML458821 AWH458758:AWH458821 BGD458758:BGD458821 BPZ458758:BPZ458821 BZV458758:BZV458821 CJR458758:CJR458821 CTN458758:CTN458821 DDJ458758:DDJ458821 DNF458758:DNF458821 DXB458758:DXB458821 EGX458758:EGX458821 EQT458758:EQT458821 FAP458758:FAP458821 FKL458758:FKL458821 FUH458758:FUH458821 GED458758:GED458821 GNZ458758:GNZ458821 GXV458758:GXV458821 HHR458758:HHR458821 HRN458758:HRN458821 IBJ458758:IBJ458821 ILF458758:ILF458821 IVB458758:IVB458821 JEX458758:JEX458821 JOT458758:JOT458821 JYP458758:JYP458821 KIL458758:KIL458821 KSH458758:KSH458821 LCD458758:LCD458821 LLZ458758:LLZ458821 LVV458758:LVV458821 MFR458758:MFR458821 MPN458758:MPN458821 MZJ458758:MZJ458821 NJF458758:NJF458821 NTB458758:NTB458821 OCX458758:OCX458821 OMT458758:OMT458821 OWP458758:OWP458821 PGL458758:PGL458821 PQH458758:PQH458821 QAD458758:QAD458821 QJZ458758:QJZ458821 QTV458758:QTV458821 RDR458758:RDR458821 RNN458758:RNN458821 RXJ458758:RXJ458821 SHF458758:SHF458821 SRB458758:SRB458821 TAX458758:TAX458821 TKT458758:TKT458821 TUP458758:TUP458821 UEL458758:UEL458821 UOH458758:UOH458821 UYD458758:UYD458821 VHZ458758:VHZ458821 VRV458758:VRV458821 WBR458758:WBR458821 WLN458758:WLN458821 WVJ458758:WVJ458821 B524294:B524357 IX524294:IX524357 ST524294:ST524357 ACP524294:ACP524357 AML524294:AML524357 AWH524294:AWH524357 BGD524294:BGD524357 BPZ524294:BPZ524357 BZV524294:BZV524357 CJR524294:CJR524357 CTN524294:CTN524357 DDJ524294:DDJ524357 DNF524294:DNF524357 DXB524294:DXB524357 EGX524294:EGX524357 EQT524294:EQT524357 FAP524294:FAP524357 FKL524294:FKL524357 FUH524294:FUH524357 GED524294:GED524357 GNZ524294:GNZ524357 GXV524294:GXV524357 HHR524294:HHR524357 HRN524294:HRN524357 IBJ524294:IBJ524357 ILF524294:ILF524357 IVB524294:IVB524357 JEX524294:JEX524357 JOT524294:JOT524357 JYP524294:JYP524357 KIL524294:KIL524357 KSH524294:KSH524357 LCD524294:LCD524357 LLZ524294:LLZ524357 LVV524294:LVV524357 MFR524294:MFR524357 MPN524294:MPN524357 MZJ524294:MZJ524357 NJF524294:NJF524357 NTB524294:NTB524357 OCX524294:OCX524357 OMT524294:OMT524357 OWP524294:OWP524357 PGL524294:PGL524357 PQH524294:PQH524357 QAD524294:QAD524357 QJZ524294:QJZ524357 QTV524294:QTV524357 RDR524294:RDR524357 RNN524294:RNN524357 RXJ524294:RXJ524357 SHF524294:SHF524357 SRB524294:SRB524357 TAX524294:TAX524357 TKT524294:TKT524357 TUP524294:TUP524357 UEL524294:UEL524357 UOH524294:UOH524357 UYD524294:UYD524357 VHZ524294:VHZ524357 VRV524294:VRV524357 WBR524294:WBR524357 WLN524294:WLN524357 WVJ524294:WVJ524357 B589830:B589893 IX589830:IX589893 ST589830:ST589893 ACP589830:ACP589893 AML589830:AML589893 AWH589830:AWH589893 BGD589830:BGD589893 BPZ589830:BPZ589893 BZV589830:BZV589893 CJR589830:CJR589893 CTN589830:CTN589893 DDJ589830:DDJ589893 DNF589830:DNF589893 DXB589830:DXB589893 EGX589830:EGX589893 EQT589830:EQT589893 FAP589830:FAP589893 FKL589830:FKL589893 FUH589830:FUH589893 GED589830:GED589893 GNZ589830:GNZ589893 GXV589830:GXV589893 HHR589830:HHR589893 HRN589830:HRN589893 IBJ589830:IBJ589893 ILF589830:ILF589893 IVB589830:IVB589893 JEX589830:JEX589893 JOT589830:JOT589893 JYP589830:JYP589893 KIL589830:KIL589893 KSH589830:KSH589893 LCD589830:LCD589893 LLZ589830:LLZ589893 LVV589830:LVV589893 MFR589830:MFR589893 MPN589830:MPN589893 MZJ589830:MZJ589893 NJF589830:NJF589893 NTB589830:NTB589893 OCX589830:OCX589893 OMT589830:OMT589893 OWP589830:OWP589893 PGL589830:PGL589893 PQH589830:PQH589893 QAD589830:QAD589893 QJZ589830:QJZ589893 QTV589830:QTV589893 RDR589830:RDR589893 RNN589830:RNN589893 RXJ589830:RXJ589893 SHF589830:SHF589893 SRB589830:SRB589893 TAX589830:TAX589893 TKT589830:TKT589893 TUP589830:TUP589893 UEL589830:UEL589893 UOH589830:UOH589893 UYD589830:UYD589893 VHZ589830:VHZ589893 VRV589830:VRV589893 WBR589830:WBR589893 WLN589830:WLN589893 WVJ589830:WVJ589893 B655366:B655429 IX655366:IX655429 ST655366:ST655429 ACP655366:ACP655429 AML655366:AML655429 AWH655366:AWH655429 BGD655366:BGD655429 BPZ655366:BPZ655429 BZV655366:BZV655429 CJR655366:CJR655429 CTN655366:CTN655429 DDJ655366:DDJ655429 DNF655366:DNF655429 DXB655366:DXB655429 EGX655366:EGX655429 EQT655366:EQT655429 FAP655366:FAP655429 FKL655366:FKL655429 FUH655366:FUH655429 GED655366:GED655429 GNZ655366:GNZ655429 GXV655366:GXV655429 HHR655366:HHR655429 HRN655366:HRN655429 IBJ655366:IBJ655429 ILF655366:ILF655429 IVB655366:IVB655429 JEX655366:JEX655429 JOT655366:JOT655429 JYP655366:JYP655429 KIL655366:KIL655429 KSH655366:KSH655429 LCD655366:LCD655429 LLZ655366:LLZ655429 LVV655366:LVV655429 MFR655366:MFR655429 MPN655366:MPN655429 MZJ655366:MZJ655429 NJF655366:NJF655429 NTB655366:NTB655429 OCX655366:OCX655429 OMT655366:OMT655429 OWP655366:OWP655429 PGL655366:PGL655429 PQH655366:PQH655429 QAD655366:QAD655429 QJZ655366:QJZ655429 QTV655366:QTV655429 RDR655366:RDR655429 RNN655366:RNN655429 RXJ655366:RXJ655429 SHF655366:SHF655429 SRB655366:SRB655429 TAX655366:TAX655429 TKT655366:TKT655429 TUP655366:TUP655429 UEL655366:UEL655429 UOH655366:UOH655429 UYD655366:UYD655429 VHZ655366:VHZ655429 VRV655366:VRV655429 WBR655366:WBR655429 WLN655366:WLN655429 WVJ655366:WVJ655429 B720902:B720965 IX720902:IX720965 ST720902:ST720965 ACP720902:ACP720965 AML720902:AML720965 AWH720902:AWH720965 BGD720902:BGD720965 BPZ720902:BPZ720965 BZV720902:BZV720965 CJR720902:CJR720965 CTN720902:CTN720965 DDJ720902:DDJ720965 DNF720902:DNF720965 DXB720902:DXB720965 EGX720902:EGX720965 EQT720902:EQT720965 FAP720902:FAP720965 FKL720902:FKL720965 FUH720902:FUH720965 GED720902:GED720965 GNZ720902:GNZ720965 GXV720902:GXV720965 HHR720902:HHR720965 HRN720902:HRN720965 IBJ720902:IBJ720965 ILF720902:ILF720965 IVB720902:IVB720965 JEX720902:JEX720965 JOT720902:JOT720965 JYP720902:JYP720965 KIL720902:KIL720965 KSH720902:KSH720965 LCD720902:LCD720965 LLZ720902:LLZ720965 LVV720902:LVV720965 MFR720902:MFR720965 MPN720902:MPN720965 MZJ720902:MZJ720965 NJF720902:NJF720965 NTB720902:NTB720965 OCX720902:OCX720965 OMT720902:OMT720965 OWP720902:OWP720965 PGL720902:PGL720965 PQH720902:PQH720965 QAD720902:QAD720965 QJZ720902:QJZ720965 QTV720902:QTV720965 RDR720902:RDR720965 RNN720902:RNN720965 RXJ720902:RXJ720965 SHF720902:SHF720965 SRB720902:SRB720965 TAX720902:TAX720965 TKT720902:TKT720965 TUP720902:TUP720965 UEL720902:UEL720965 UOH720902:UOH720965 UYD720902:UYD720965 VHZ720902:VHZ720965 VRV720902:VRV720965 WBR720902:WBR720965 WLN720902:WLN720965 WVJ720902:WVJ720965 B786438:B786501 IX786438:IX786501 ST786438:ST786501 ACP786438:ACP786501 AML786438:AML786501 AWH786438:AWH786501 BGD786438:BGD786501 BPZ786438:BPZ786501 BZV786438:BZV786501 CJR786438:CJR786501 CTN786438:CTN786501 DDJ786438:DDJ786501 DNF786438:DNF786501 DXB786438:DXB786501 EGX786438:EGX786501 EQT786438:EQT786501 FAP786438:FAP786501 FKL786438:FKL786501 FUH786438:FUH786501 GED786438:GED786501 GNZ786438:GNZ786501 GXV786438:GXV786501 HHR786438:HHR786501 HRN786438:HRN786501 IBJ786438:IBJ786501 ILF786438:ILF786501 IVB786438:IVB786501 JEX786438:JEX786501 JOT786438:JOT786501 JYP786438:JYP786501 KIL786438:KIL786501 KSH786438:KSH786501 LCD786438:LCD786501 LLZ786438:LLZ786501 LVV786438:LVV786501 MFR786438:MFR786501 MPN786438:MPN786501 MZJ786438:MZJ786501 NJF786438:NJF786501 NTB786438:NTB786501 OCX786438:OCX786501 OMT786438:OMT786501 OWP786438:OWP786501 PGL786438:PGL786501 PQH786438:PQH786501 QAD786438:QAD786501 QJZ786438:QJZ786501 QTV786438:QTV786501 RDR786438:RDR786501 RNN786438:RNN786501 RXJ786438:RXJ786501 SHF786438:SHF786501 SRB786438:SRB786501 TAX786438:TAX786501 TKT786438:TKT786501 TUP786438:TUP786501 UEL786438:UEL786501 UOH786438:UOH786501 UYD786438:UYD786501 VHZ786438:VHZ786501 VRV786438:VRV786501 WBR786438:WBR786501 WLN786438:WLN786501 WVJ786438:WVJ786501 B851974:B852037 IX851974:IX852037 ST851974:ST852037 ACP851974:ACP852037 AML851974:AML852037 AWH851974:AWH852037 BGD851974:BGD852037 BPZ851974:BPZ852037 BZV851974:BZV852037 CJR851974:CJR852037 CTN851974:CTN852037 DDJ851974:DDJ852037 DNF851974:DNF852037 DXB851974:DXB852037 EGX851974:EGX852037 EQT851974:EQT852037 FAP851974:FAP852037 FKL851974:FKL852037 FUH851974:FUH852037 GED851974:GED852037 GNZ851974:GNZ852037 GXV851974:GXV852037 HHR851974:HHR852037 HRN851974:HRN852037 IBJ851974:IBJ852037 ILF851974:ILF852037 IVB851974:IVB852037 JEX851974:JEX852037 JOT851974:JOT852037 JYP851974:JYP852037 KIL851974:KIL852037 KSH851974:KSH852037 LCD851974:LCD852037 LLZ851974:LLZ852037 LVV851974:LVV852037 MFR851974:MFR852037 MPN851974:MPN852037 MZJ851974:MZJ852037 NJF851974:NJF852037 NTB851974:NTB852037 OCX851974:OCX852037 OMT851974:OMT852037 OWP851974:OWP852037 PGL851974:PGL852037 PQH851974:PQH852037 QAD851974:QAD852037 QJZ851974:QJZ852037 QTV851974:QTV852037 RDR851974:RDR852037 RNN851974:RNN852037 RXJ851974:RXJ852037 SHF851974:SHF852037 SRB851974:SRB852037 TAX851974:TAX852037 TKT851974:TKT852037 TUP851974:TUP852037 UEL851974:UEL852037 UOH851974:UOH852037 UYD851974:UYD852037 VHZ851974:VHZ852037 VRV851974:VRV852037 WBR851974:WBR852037 WLN851974:WLN852037 WVJ851974:WVJ852037 B917510:B917573 IX917510:IX917573 ST917510:ST917573 ACP917510:ACP917573 AML917510:AML917573 AWH917510:AWH917573 BGD917510:BGD917573 BPZ917510:BPZ917573 BZV917510:BZV917573 CJR917510:CJR917573 CTN917510:CTN917573 DDJ917510:DDJ917573 DNF917510:DNF917573 DXB917510:DXB917573 EGX917510:EGX917573 EQT917510:EQT917573 FAP917510:FAP917573 FKL917510:FKL917573 FUH917510:FUH917573 GED917510:GED917573 GNZ917510:GNZ917573 GXV917510:GXV917573 HHR917510:HHR917573 HRN917510:HRN917573 IBJ917510:IBJ917573 ILF917510:ILF917573 IVB917510:IVB917573 JEX917510:JEX917573 JOT917510:JOT917573 JYP917510:JYP917573 KIL917510:KIL917573 KSH917510:KSH917573 LCD917510:LCD917573 LLZ917510:LLZ917573 LVV917510:LVV917573 MFR917510:MFR917573 MPN917510:MPN917573 MZJ917510:MZJ917573 NJF917510:NJF917573 NTB917510:NTB917573 OCX917510:OCX917573 OMT917510:OMT917573 OWP917510:OWP917573 PGL917510:PGL917573 PQH917510:PQH917573 QAD917510:QAD917573 QJZ917510:QJZ917573 QTV917510:QTV917573 RDR917510:RDR917573 RNN917510:RNN917573 RXJ917510:RXJ917573 SHF917510:SHF917573 SRB917510:SRB917573 TAX917510:TAX917573 TKT917510:TKT917573 TUP917510:TUP917573 UEL917510:UEL917573 UOH917510:UOH917573 UYD917510:UYD917573 VHZ917510:VHZ917573 VRV917510:VRV917573 WBR917510:WBR917573 WLN917510:WLN917573 WVJ917510:WVJ917573 B983046:B983109 IX983046:IX983109 ST983046:ST983109 ACP983046:ACP983109 AML983046:AML983109 AWH983046:AWH983109 BGD983046:BGD983109 BPZ983046:BPZ983109 BZV983046:BZV983109 CJR983046:CJR983109 CTN983046:CTN983109 DDJ983046:DDJ983109 DNF983046:DNF983109 DXB983046:DXB983109 EGX983046:EGX983109 EQT983046:EQT983109 FAP983046:FAP983109 FKL983046:FKL983109 FUH983046:FUH983109 GED983046:GED983109 GNZ983046:GNZ983109 GXV983046:GXV983109 HHR983046:HHR983109 HRN983046:HRN983109 IBJ983046:IBJ983109 ILF983046:ILF983109 IVB983046:IVB983109 JEX983046:JEX983109 JOT983046:JOT983109 JYP983046:JYP983109 KIL983046:KIL983109 KSH983046:KSH983109 LCD983046:LCD983109 LLZ983046:LLZ983109 LVV983046:LVV983109 MFR983046:MFR983109 MPN983046:MPN983109 MZJ983046:MZJ983109 NJF983046:NJF983109 NTB983046:NTB983109 OCX983046:OCX983109 OMT983046:OMT983109 OWP983046:OWP983109 PGL983046:PGL983109 PQH983046:PQH983109 QAD983046:QAD983109 QJZ983046:QJZ983109 QTV983046:QTV983109 RDR983046:RDR983109 RNN983046:RNN983109 RXJ983046:RXJ983109 SHF983046:SHF983109 SRB983046:SRB983109 TAX983046:TAX983109 TKT983046:TKT983109 TUP983046:TUP983109 UEL983046:UEL983109 UOH983046:UOH983109 UYD983046:UYD983109 VHZ983046:VHZ983109 VRV983046:VRV983109 WBR983046:WBR983109 WLN983046:WLN983109 WVJ983046:WVJ983109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D6:F69 IZ6:JB69 SV6:SX69 ACR6:ACT69 AMN6:AMP69 AWJ6:AWL69 BGF6:BGH69 BQB6:BQD69 BZX6:BZZ69 CJT6:CJV69 CTP6:CTR69 DDL6:DDN69 DNH6:DNJ69 DXD6:DXF69 EGZ6:EHB69 EQV6:EQX69 FAR6:FAT69 FKN6:FKP69 FUJ6:FUL69 GEF6:GEH69 GOB6:GOD69 GXX6:GXZ69 HHT6:HHV69 HRP6:HRR69 IBL6:IBN69 ILH6:ILJ69 IVD6:IVF69 JEZ6:JFB69 JOV6:JOX69 JYR6:JYT69 KIN6:KIP69 KSJ6:KSL69 LCF6:LCH69 LMB6:LMD69 LVX6:LVZ69 MFT6:MFV69 MPP6:MPR69 MZL6:MZN69 NJH6:NJJ69 NTD6:NTF69 OCZ6:ODB69 OMV6:OMX69 OWR6:OWT69 PGN6:PGP69 PQJ6:PQL69 QAF6:QAH69 QKB6:QKD69 QTX6:QTZ69 RDT6:RDV69 RNP6:RNR69 RXL6:RXN69 SHH6:SHJ69 SRD6:SRF69 TAZ6:TBB69 TKV6:TKX69 TUR6:TUT69 UEN6:UEP69 UOJ6:UOL69 UYF6:UYH69 VIB6:VID69 VRX6:VRZ69 WBT6:WBV69 WLP6:WLR69 WVL6:WVN69 D65542:F65605 IZ65542:JB65605 SV65542:SX65605 ACR65542:ACT65605 AMN65542:AMP65605 AWJ65542:AWL65605 BGF65542:BGH65605 BQB65542:BQD65605 BZX65542:BZZ65605 CJT65542:CJV65605 CTP65542:CTR65605 DDL65542:DDN65605 DNH65542:DNJ65605 DXD65542:DXF65605 EGZ65542:EHB65605 EQV65542:EQX65605 FAR65542:FAT65605 FKN65542:FKP65605 FUJ65542:FUL65605 GEF65542:GEH65605 GOB65542:GOD65605 GXX65542:GXZ65605 HHT65542:HHV65605 HRP65542:HRR65605 IBL65542:IBN65605 ILH65542:ILJ65605 IVD65542:IVF65605 JEZ65542:JFB65605 JOV65542:JOX65605 JYR65542:JYT65605 KIN65542:KIP65605 KSJ65542:KSL65605 LCF65542:LCH65605 LMB65542:LMD65605 LVX65542:LVZ65605 MFT65542:MFV65605 MPP65542:MPR65605 MZL65542:MZN65605 NJH65542:NJJ65605 NTD65542:NTF65605 OCZ65542:ODB65605 OMV65542:OMX65605 OWR65542:OWT65605 PGN65542:PGP65605 PQJ65542:PQL65605 QAF65542:QAH65605 QKB65542:QKD65605 QTX65542:QTZ65605 RDT65542:RDV65605 RNP65542:RNR65605 RXL65542:RXN65605 SHH65542:SHJ65605 SRD65542:SRF65605 TAZ65542:TBB65605 TKV65542:TKX65605 TUR65542:TUT65605 UEN65542:UEP65605 UOJ65542:UOL65605 UYF65542:UYH65605 VIB65542:VID65605 VRX65542:VRZ65605 WBT65542:WBV65605 WLP65542:WLR65605 WVL65542:WVN65605 D131078:F131141 IZ131078:JB131141 SV131078:SX131141 ACR131078:ACT131141 AMN131078:AMP131141 AWJ131078:AWL131141 BGF131078:BGH131141 BQB131078:BQD131141 BZX131078:BZZ131141 CJT131078:CJV131141 CTP131078:CTR131141 DDL131078:DDN131141 DNH131078:DNJ131141 DXD131078:DXF131141 EGZ131078:EHB131141 EQV131078:EQX131141 FAR131078:FAT131141 FKN131078:FKP131141 FUJ131078:FUL131141 GEF131078:GEH131141 GOB131078:GOD131141 GXX131078:GXZ131141 HHT131078:HHV131141 HRP131078:HRR131141 IBL131078:IBN131141 ILH131078:ILJ131141 IVD131078:IVF131141 JEZ131078:JFB131141 JOV131078:JOX131141 JYR131078:JYT131141 KIN131078:KIP131141 KSJ131078:KSL131141 LCF131078:LCH131141 LMB131078:LMD131141 LVX131078:LVZ131141 MFT131078:MFV131141 MPP131078:MPR131141 MZL131078:MZN131141 NJH131078:NJJ131141 NTD131078:NTF131141 OCZ131078:ODB131141 OMV131078:OMX131141 OWR131078:OWT131141 PGN131078:PGP131141 PQJ131078:PQL131141 QAF131078:QAH131141 QKB131078:QKD131141 QTX131078:QTZ131141 RDT131078:RDV131141 RNP131078:RNR131141 RXL131078:RXN131141 SHH131078:SHJ131141 SRD131078:SRF131141 TAZ131078:TBB131141 TKV131078:TKX131141 TUR131078:TUT131141 UEN131078:UEP131141 UOJ131078:UOL131141 UYF131078:UYH131141 VIB131078:VID131141 VRX131078:VRZ131141 WBT131078:WBV131141 WLP131078:WLR131141 WVL131078:WVN131141 D196614:F196677 IZ196614:JB196677 SV196614:SX196677 ACR196614:ACT196677 AMN196614:AMP196677 AWJ196614:AWL196677 BGF196614:BGH196677 BQB196614:BQD196677 BZX196614:BZZ196677 CJT196614:CJV196677 CTP196614:CTR196677 DDL196614:DDN196677 DNH196614:DNJ196677 DXD196614:DXF196677 EGZ196614:EHB196677 EQV196614:EQX196677 FAR196614:FAT196677 FKN196614:FKP196677 FUJ196614:FUL196677 GEF196614:GEH196677 GOB196614:GOD196677 GXX196614:GXZ196677 HHT196614:HHV196677 HRP196614:HRR196677 IBL196614:IBN196677 ILH196614:ILJ196677 IVD196614:IVF196677 JEZ196614:JFB196677 JOV196614:JOX196677 JYR196614:JYT196677 KIN196614:KIP196677 KSJ196614:KSL196677 LCF196614:LCH196677 LMB196614:LMD196677 LVX196614:LVZ196677 MFT196614:MFV196677 MPP196614:MPR196677 MZL196614:MZN196677 NJH196614:NJJ196677 NTD196614:NTF196677 OCZ196614:ODB196677 OMV196614:OMX196677 OWR196614:OWT196677 PGN196614:PGP196677 PQJ196614:PQL196677 QAF196614:QAH196677 QKB196614:QKD196677 QTX196614:QTZ196677 RDT196614:RDV196677 RNP196614:RNR196677 RXL196614:RXN196677 SHH196614:SHJ196677 SRD196614:SRF196677 TAZ196614:TBB196677 TKV196614:TKX196677 TUR196614:TUT196677 UEN196614:UEP196677 UOJ196614:UOL196677 UYF196614:UYH196677 VIB196614:VID196677 VRX196614:VRZ196677 WBT196614:WBV196677 WLP196614:WLR196677 WVL196614:WVN196677 D262150:F262213 IZ262150:JB262213 SV262150:SX262213 ACR262150:ACT262213 AMN262150:AMP262213 AWJ262150:AWL262213 BGF262150:BGH262213 BQB262150:BQD262213 BZX262150:BZZ262213 CJT262150:CJV262213 CTP262150:CTR262213 DDL262150:DDN262213 DNH262150:DNJ262213 DXD262150:DXF262213 EGZ262150:EHB262213 EQV262150:EQX262213 FAR262150:FAT262213 FKN262150:FKP262213 FUJ262150:FUL262213 GEF262150:GEH262213 GOB262150:GOD262213 GXX262150:GXZ262213 HHT262150:HHV262213 HRP262150:HRR262213 IBL262150:IBN262213 ILH262150:ILJ262213 IVD262150:IVF262213 JEZ262150:JFB262213 JOV262150:JOX262213 JYR262150:JYT262213 KIN262150:KIP262213 KSJ262150:KSL262213 LCF262150:LCH262213 LMB262150:LMD262213 LVX262150:LVZ262213 MFT262150:MFV262213 MPP262150:MPR262213 MZL262150:MZN262213 NJH262150:NJJ262213 NTD262150:NTF262213 OCZ262150:ODB262213 OMV262150:OMX262213 OWR262150:OWT262213 PGN262150:PGP262213 PQJ262150:PQL262213 QAF262150:QAH262213 QKB262150:QKD262213 QTX262150:QTZ262213 RDT262150:RDV262213 RNP262150:RNR262213 RXL262150:RXN262213 SHH262150:SHJ262213 SRD262150:SRF262213 TAZ262150:TBB262213 TKV262150:TKX262213 TUR262150:TUT262213 UEN262150:UEP262213 UOJ262150:UOL262213 UYF262150:UYH262213 VIB262150:VID262213 VRX262150:VRZ262213 WBT262150:WBV262213 WLP262150:WLR262213 WVL262150:WVN262213 D327686:F327749 IZ327686:JB327749 SV327686:SX327749 ACR327686:ACT327749 AMN327686:AMP327749 AWJ327686:AWL327749 BGF327686:BGH327749 BQB327686:BQD327749 BZX327686:BZZ327749 CJT327686:CJV327749 CTP327686:CTR327749 DDL327686:DDN327749 DNH327686:DNJ327749 DXD327686:DXF327749 EGZ327686:EHB327749 EQV327686:EQX327749 FAR327686:FAT327749 FKN327686:FKP327749 FUJ327686:FUL327749 GEF327686:GEH327749 GOB327686:GOD327749 GXX327686:GXZ327749 HHT327686:HHV327749 HRP327686:HRR327749 IBL327686:IBN327749 ILH327686:ILJ327749 IVD327686:IVF327749 JEZ327686:JFB327749 JOV327686:JOX327749 JYR327686:JYT327749 KIN327686:KIP327749 KSJ327686:KSL327749 LCF327686:LCH327749 LMB327686:LMD327749 LVX327686:LVZ327749 MFT327686:MFV327749 MPP327686:MPR327749 MZL327686:MZN327749 NJH327686:NJJ327749 NTD327686:NTF327749 OCZ327686:ODB327749 OMV327686:OMX327749 OWR327686:OWT327749 PGN327686:PGP327749 PQJ327686:PQL327749 QAF327686:QAH327749 QKB327686:QKD327749 QTX327686:QTZ327749 RDT327686:RDV327749 RNP327686:RNR327749 RXL327686:RXN327749 SHH327686:SHJ327749 SRD327686:SRF327749 TAZ327686:TBB327749 TKV327686:TKX327749 TUR327686:TUT327749 UEN327686:UEP327749 UOJ327686:UOL327749 UYF327686:UYH327749 VIB327686:VID327749 VRX327686:VRZ327749 WBT327686:WBV327749 WLP327686:WLR327749 WVL327686:WVN327749 D393222:F393285 IZ393222:JB393285 SV393222:SX393285 ACR393222:ACT393285 AMN393222:AMP393285 AWJ393222:AWL393285 BGF393222:BGH393285 BQB393222:BQD393285 BZX393222:BZZ393285 CJT393222:CJV393285 CTP393222:CTR393285 DDL393222:DDN393285 DNH393222:DNJ393285 DXD393222:DXF393285 EGZ393222:EHB393285 EQV393222:EQX393285 FAR393222:FAT393285 FKN393222:FKP393285 FUJ393222:FUL393285 GEF393222:GEH393285 GOB393222:GOD393285 GXX393222:GXZ393285 HHT393222:HHV393285 HRP393222:HRR393285 IBL393222:IBN393285 ILH393222:ILJ393285 IVD393222:IVF393285 JEZ393222:JFB393285 JOV393222:JOX393285 JYR393222:JYT393285 KIN393222:KIP393285 KSJ393222:KSL393285 LCF393222:LCH393285 LMB393222:LMD393285 LVX393222:LVZ393285 MFT393222:MFV393285 MPP393222:MPR393285 MZL393222:MZN393285 NJH393222:NJJ393285 NTD393222:NTF393285 OCZ393222:ODB393285 OMV393222:OMX393285 OWR393222:OWT393285 PGN393222:PGP393285 PQJ393222:PQL393285 QAF393222:QAH393285 QKB393222:QKD393285 QTX393222:QTZ393285 RDT393222:RDV393285 RNP393222:RNR393285 RXL393222:RXN393285 SHH393222:SHJ393285 SRD393222:SRF393285 TAZ393222:TBB393285 TKV393222:TKX393285 TUR393222:TUT393285 UEN393222:UEP393285 UOJ393222:UOL393285 UYF393222:UYH393285 VIB393222:VID393285 VRX393222:VRZ393285 WBT393222:WBV393285 WLP393222:WLR393285 WVL393222:WVN393285 D458758:F458821 IZ458758:JB458821 SV458758:SX458821 ACR458758:ACT458821 AMN458758:AMP458821 AWJ458758:AWL458821 BGF458758:BGH458821 BQB458758:BQD458821 BZX458758:BZZ458821 CJT458758:CJV458821 CTP458758:CTR458821 DDL458758:DDN458821 DNH458758:DNJ458821 DXD458758:DXF458821 EGZ458758:EHB458821 EQV458758:EQX458821 FAR458758:FAT458821 FKN458758:FKP458821 FUJ458758:FUL458821 GEF458758:GEH458821 GOB458758:GOD458821 GXX458758:GXZ458821 HHT458758:HHV458821 HRP458758:HRR458821 IBL458758:IBN458821 ILH458758:ILJ458821 IVD458758:IVF458821 JEZ458758:JFB458821 JOV458758:JOX458821 JYR458758:JYT458821 KIN458758:KIP458821 KSJ458758:KSL458821 LCF458758:LCH458821 LMB458758:LMD458821 LVX458758:LVZ458821 MFT458758:MFV458821 MPP458758:MPR458821 MZL458758:MZN458821 NJH458758:NJJ458821 NTD458758:NTF458821 OCZ458758:ODB458821 OMV458758:OMX458821 OWR458758:OWT458821 PGN458758:PGP458821 PQJ458758:PQL458821 QAF458758:QAH458821 QKB458758:QKD458821 QTX458758:QTZ458821 RDT458758:RDV458821 RNP458758:RNR458821 RXL458758:RXN458821 SHH458758:SHJ458821 SRD458758:SRF458821 TAZ458758:TBB458821 TKV458758:TKX458821 TUR458758:TUT458821 UEN458758:UEP458821 UOJ458758:UOL458821 UYF458758:UYH458821 VIB458758:VID458821 VRX458758:VRZ458821 WBT458758:WBV458821 WLP458758:WLR458821 WVL458758:WVN458821 D524294:F524357 IZ524294:JB524357 SV524294:SX524357 ACR524294:ACT524357 AMN524294:AMP524357 AWJ524294:AWL524357 BGF524294:BGH524357 BQB524294:BQD524357 BZX524294:BZZ524357 CJT524294:CJV524357 CTP524294:CTR524357 DDL524294:DDN524357 DNH524294:DNJ524357 DXD524294:DXF524357 EGZ524294:EHB524357 EQV524294:EQX524357 FAR524294:FAT524357 FKN524294:FKP524357 FUJ524294:FUL524357 GEF524294:GEH524357 GOB524294:GOD524357 GXX524294:GXZ524357 HHT524294:HHV524357 HRP524294:HRR524357 IBL524294:IBN524357 ILH524294:ILJ524357 IVD524294:IVF524357 JEZ524294:JFB524357 JOV524294:JOX524357 JYR524294:JYT524357 KIN524294:KIP524357 KSJ524294:KSL524357 LCF524294:LCH524357 LMB524294:LMD524357 LVX524294:LVZ524357 MFT524294:MFV524357 MPP524294:MPR524357 MZL524294:MZN524357 NJH524294:NJJ524357 NTD524294:NTF524357 OCZ524294:ODB524357 OMV524294:OMX524357 OWR524294:OWT524357 PGN524294:PGP524357 PQJ524294:PQL524357 QAF524294:QAH524357 QKB524294:QKD524357 QTX524294:QTZ524357 RDT524294:RDV524357 RNP524294:RNR524357 RXL524294:RXN524357 SHH524294:SHJ524357 SRD524294:SRF524357 TAZ524294:TBB524357 TKV524294:TKX524357 TUR524294:TUT524357 UEN524294:UEP524357 UOJ524294:UOL524357 UYF524294:UYH524357 VIB524294:VID524357 VRX524294:VRZ524357 WBT524294:WBV524357 WLP524294:WLR524357 WVL524294:WVN524357 D589830:F589893 IZ589830:JB589893 SV589830:SX589893 ACR589830:ACT589893 AMN589830:AMP589893 AWJ589830:AWL589893 BGF589830:BGH589893 BQB589830:BQD589893 BZX589830:BZZ589893 CJT589830:CJV589893 CTP589830:CTR589893 DDL589830:DDN589893 DNH589830:DNJ589893 DXD589830:DXF589893 EGZ589830:EHB589893 EQV589830:EQX589893 FAR589830:FAT589893 FKN589830:FKP589893 FUJ589830:FUL589893 GEF589830:GEH589893 GOB589830:GOD589893 GXX589830:GXZ589893 HHT589830:HHV589893 HRP589830:HRR589893 IBL589830:IBN589893 ILH589830:ILJ589893 IVD589830:IVF589893 JEZ589830:JFB589893 JOV589830:JOX589893 JYR589830:JYT589893 KIN589830:KIP589893 KSJ589830:KSL589893 LCF589830:LCH589893 LMB589830:LMD589893 LVX589830:LVZ589893 MFT589830:MFV589893 MPP589830:MPR589893 MZL589830:MZN589893 NJH589830:NJJ589893 NTD589830:NTF589893 OCZ589830:ODB589893 OMV589830:OMX589893 OWR589830:OWT589893 PGN589830:PGP589893 PQJ589830:PQL589893 QAF589830:QAH589893 QKB589830:QKD589893 QTX589830:QTZ589893 RDT589830:RDV589893 RNP589830:RNR589893 RXL589830:RXN589893 SHH589830:SHJ589893 SRD589830:SRF589893 TAZ589830:TBB589893 TKV589830:TKX589893 TUR589830:TUT589893 UEN589830:UEP589893 UOJ589830:UOL589893 UYF589830:UYH589893 VIB589830:VID589893 VRX589830:VRZ589893 WBT589830:WBV589893 WLP589830:WLR589893 WVL589830:WVN589893 D655366:F655429 IZ655366:JB655429 SV655366:SX655429 ACR655366:ACT655429 AMN655366:AMP655429 AWJ655366:AWL655429 BGF655366:BGH655429 BQB655366:BQD655429 BZX655366:BZZ655429 CJT655366:CJV655429 CTP655366:CTR655429 DDL655366:DDN655429 DNH655366:DNJ655429 DXD655366:DXF655429 EGZ655366:EHB655429 EQV655366:EQX655429 FAR655366:FAT655429 FKN655366:FKP655429 FUJ655366:FUL655429 GEF655366:GEH655429 GOB655366:GOD655429 GXX655366:GXZ655429 HHT655366:HHV655429 HRP655366:HRR655429 IBL655366:IBN655429 ILH655366:ILJ655429 IVD655366:IVF655429 JEZ655366:JFB655429 JOV655366:JOX655429 JYR655366:JYT655429 KIN655366:KIP655429 KSJ655366:KSL655429 LCF655366:LCH655429 LMB655366:LMD655429 LVX655366:LVZ655429 MFT655366:MFV655429 MPP655366:MPR655429 MZL655366:MZN655429 NJH655366:NJJ655429 NTD655366:NTF655429 OCZ655366:ODB655429 OMV655366:OMX655429 OWR655366:OWT655429 PGN655366:PGP655429 PQJ655366:PQL655429 QAF655366:QAH655429 QKB655366:QKD655429 QTX655366:QTZ655429 RDT655366:RDV655429 RNP655366:RNR655429 RXL655366:RXN655429 SHH655366:SHJ655429 SRD655366:SRF655429 TAZ655366:TBB655429 TKV655366:TKX655429 TUR655366:TUT655429 UEN655366:UEP655429 UOJ655366:UOL655429 UYF655366:UYH655429 VIB655366:VID655429 VRX655366:VRZ655429 WBT655366:WBV655429 WLP655366:WLR655429 WVL655366:WVN655429 D720902:F720965 IZ720902:JB720965 SV720902:SX720965 ACR720902:ACT720965 AMN720902:AMP720965 AWJ720902:AWL720965 BGF720902:BGH720965 BQB720902:BQD720965 BZX720902:BZZ720965 CJT720902:CJV720965 CTP720902:CTR720965 DDL720902:DDN720965 DNH720902:DNJ720965 DXD720902:DXF720965 EGZ720902:EHB720965 EQV720902:EQX720965 FAR720902:FAT720965 FKN720902:FKP720965 FUJ720902:FUL720965 GEF720902:GEH720965 GOB720902:GOD720965 GXX720902:GXZ720965 HHT720902:HHV720965 HRP720902:HRR720965 IBL720902:IBN720965 ILH720902:ILJ720965 IVD720902:IVF720965 JEZ720902:JFB720965 JOV720902:JOX720965 JYR720902:JYT720965 KIN720902:KIP720965 KSJ720902:KSL720965 LCF720902:LCH720965 LMB720902:LMD720965 LVX720902:LVZ720965 MFT720902:MFV720965 MPP720902:MPR720965 MZL720902:MZN720965 NJH720902:NJJ720965 NTD720902:NTF720965 OCZ720902:ODB720965 OMV720902:OMX720965 OWR720902:OWT720965 PGN720902:PGP720965 PQJ720902:PQL720965 QAF720902:QAH720965 QKB720902:QKD720965 QTX720902:QTZ720965 RDT720902:RDV720965 RNP720902:RNR720965 RXL720902:RXN720965 SHH720902:SHJ720965 SRD720902:SRF720965 TAZ720902:TBB720965 TKV720902:TKX720965 TUR720902:TUT720965 UEN720902:UEP720965 UOJ720902:UOL720965 UYF720902:UYH720965 VIB720902:VID720965 VRX720902:VRZ720965 WBT720902:WBV720965 WLP720902:WLR720965 WVL720902:WVN720965 D786438:F786501 IZ786438:JB786501 SV786438:SX786501 ACR786438:ACT786501 AMN786438:AMP786501 AWJ786438:AWL786501 BGF786438:BGH786501 BQB786438:BQD786501 BZX786438:BZZ786501 CJT786438:CJV786501 CTP786438:CTR786501 DDL786438:DDN786501 DNH786438:DNJ786501 DXD786438:DXF786501 EGZ786438:EHB786501 EQV786438:EQX786501 FAR786438:FAT786501 FKN786438:FKP786501 FUJ786438:FUL786501 GEF786438:GEH786501 GOB786438:GOD786501 GXX786438:GXZ786501 HHT786438:HHV786501 HRP786438:HRR786501 IBL786438:IBN786501 ILH786438:ILJ786501 IVD786438:IVF786501 JEZ786438:JFB786501 JOV786438:JOX786501 JYR786438:JYT786501 KIN786438:KIP786501 KSJ786438:KSL786501 LCF786438:LCH786501 LMB786438:LMD786501 LVX786438:LVZ786501 MFT786438:MFV786501 MPP786438:MPR786501 MZL786438:MZN786501 NJH786438:NJJ786501 NTD786438:NTF786501 OCZ786438:ODB786501 OMV786438:OMX786501 OWR786438:OWT786501 PGN786438:PGP786501 PQJ786438:PQL786501 QAF786438:QAH786501 QKB786438:QKD786501 QTX786438:QTZ786501 RDT786438:RDV786501 RNP786438:RNR786501 RXL786438:RXN786501 SHH786438:SHJ786501 SRD786438:SRF786501 TAZ786438:TBB786501 TKV786438:TKX786501 TUR786438:TUT786501 UEN786438:UEP786501 UOJ786438:UOL786501 UYF786438:UYH786501 VIB786438:VID786501 VRX786438:VRZ786501 WBT786438:WBV786501 WLP786438:WLR786501 WVL786438:WVN786501 D851974:F852037 IZ851974:JB852037 SV851974:SX852037 ACR851974:ACT852037 AMN851974:AMP852037 AWJ851974:AWL852037 BGF851974:BGH852037 BQB851974:BQD852037 BZX851974:BZZ852037 CJT851974:CJV852037 CTP851974:CTR852037 DDL851974:DDN852037 DNH851974:DNJ852037 DXD851974:DXF852037 EGZ851974:EHB852037 EQV851974:EQX852037 FAR851974:FAT852037 FKN851974:FKP852037 FUJ851974:FUL852037 GEF851974:GEH852037 GOB851974:GOD852037 GXX851974:GXZ852037 HHT851974:HHV852037 HRP851974:HRR852037 IBL851974:IBN852037 ILH851974:ILJ852037 IVD851974:IVF852037 JEZ851974:JFB852037 JOV851974:JOX852037 JYR851974:JYT852037 KIN851974:KIP852037 KSJ851974:KSL852037 LCF851974:LCH852037 LMB851974:LMD852037 LVX851974:LVZ852037 MFT851974:MFV852037 MPP851974:MPR852037 MZL851974:MZN852037 NJH851974:NJJ852037 NTD851974:NTF852037 OCZ851974:ODB852037 OMV851974:OMX852037 OWR851974:OWT852037 PGN851974:PGP852037 PQJ851974:PQL852037 QAF851974:QAH852037 QKB851974:QKD852037 QTX851974:QTZ852037 RDT851974:RDV852037 RNP851974:RNR852037 RXL851974:RXN852037 SHH851974:SHJ852037 SRD851974:SRF852037 TAZ851974:TBB852037 TKV851974:TKX852037 TUR851974:TUT852037 UEN851974:UEP852037 UOJ851974:UOL852037 UYF851974:UYH852037 VIB851974:VID852037 VRX851974:VRZ852037 WBT851974:WBV852037 WLP851974:WLR852037 WVL851974:WVN852037 D917510:F917573 IZ917510:JB917573 SV917510:SX917573 ACR917510:ACT917573 AMN917510:AMP917573 AWJ917510:AWL917573 BGF917510:BGH917573 BQB917510:BQD917573 BZX917510:BZZ917573 CJT917510:CJV917573 CTP917510:CTR917573 DDL917510:DDN917573 DNH917510:DNJ917573 DXD917510:DXF917573 EGZ917510:EHB917573 EQV917510:EQX917573 FAR917510:FAT917573 FKN917510:FKP917573 FUJ917510:FUL917573 GEF917510:GEH917573 GOB917510:GOD917573 GXX917510:GXZ917573 HHT917510:HHV917573 HRP917510:HRR917573 IBL917510:IBN917573 ILH917510:ILJ917573 IVD917510:IVF917573 JEZ917510:JFB917573 JOV917510:JOX917573 JYR917510:JYT917573 KIN917510:KIP917573 KSJ917510:KSL917573 LCF917510:LCH917573 LMB917510:LMD917573 LVX917510:LVZ917573 MFT917510:MFV917573 MPP917510:MPR917573 MZL917510:MZN917573 NJH917510:NJJ917573 NTD917510:NTF917573 OCZ917510:ODB917573 OMV917510:OMX917573 OWR917510:OWT917573 PGN917510:PGP917573 PQJ917510:PQL917573 QAF917510:QAH917573 QKB917510:QKD917573 QTX917510:QTZ917573 RDT917510:RDV917573 RNP917510:RNR917573 RXL917510:RXN917573 SHH917510:SHJ917573 SRD917510:SRF917573 TAZ917510:TBB917573 TKV917510:TKX917573 TUR917510:TUT917573 UEN917510:UEP917573 UOJ917510:UOL917573 UYF917510:UYH917573 VIB917510:VID917573 VRX917510:VRZ917573 WBT917510:WBV917573 WLP917510:WLR917573 WVL917510:WVN917573 D983046:F983109 IZ983046:JB983109 SV983046:SX983109 ACR983046:ACT983109 AMN983046:AMP983109 AWJ983046:AWL983109 BGF983046:BGH983109 BQB983046:BQD983109 BZX983046:BZZ983109 CJT983046:CJV983109 CTP983046:CTR983109 DDL983046:DDN983109 DNH983046:DNJ983109 DXD983046:DXF983109 EGZ983046:EHB983109 EQV983046:EQX983109 FAR983046:FAT983109 FKN983046:FKP983109 FUJ983046:FUL983109 GEF983046:GEH983109 GOB983046:GOD983109 GXX983046:GXZ983109 HHT983046:HHV983109 HRP983046:HRR983109 IBL983046:IBN983109 ILH983046:ILJ983109 IVD983046:IVF983109 JEZ983046:JFB983109 JOV983046:JOX983109 JYR983046:JYT983109 KIN983046:KIP983109 KSJ983046:KSL983109 LCF983046:LCH983109 LMB983046:LMD983109 LVX983046:LVZ983109 MFT983046:MFV983109 MPP983046:MPR983109 MZL983046:MZN983109 NJH983046:NJJ983109 NTD983046:NTF983109 OCZ983046:ODB983109 OMV983046:OMX983109 OWR983046:OWT983109 PGN983046:PGP983109 PQJ983046:PQL983109 QAF983046:QAH983109 QKB983046:QKD983109 QTX983046:QTZ983109 RDT983046:RDV983109 RNP983046:RNR983109 RXL983046:RXN983109 SHH983046:SHJ983109 SRD983046:SRF983109 TAZ983046:TBB983109 TKV983046:TKX983109 TUR983046:TUT983109 UEN983046:UEP983109 UOJ983046:UOL983109 UYF983046:UYH983109 VIB983046:VID983109 VRX983046:VRZ983109 WBT983046:WBV983109 WLP983046:WLR983109 WVL983046:WVN983109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H6:L69 JD6:JH69 SZ6:TD69 ACV6:ACZ69 AMR6:AMV69 AWN6:AWR69 BGJ6:BGN69 BQF6:BQJ69 CAB6:CAF69 CJX6:CKB69 CTT6:CTX69 DDP6:DDT69 DNL6:DNP69 DXH6:DXL69 EHD6:EHH69 EQZ6:ERD69 FAV6:FAZ69 FKR6:FKV69 FUN6:FUR69 GEJ6:GEN69 GOF6:GOJ69 GYB6:GYF69 HHX6:HIB69 HRT6:HRX69 IBP6:IBT69 ILL6:ILP69 IVH6:IVL69 JFD6:JFH69 JOZ6:JPD69 JYV6:JYZ69 KIR6:KIV69 KSN6:KSR69 LCJ6:LCN69 LMF6:LMJ69 LWB6:LWF69 MFX6:MGB69 MPT6:MPX69 MZP6:MZT69 NJL6:NJP69 NTH6:NTL69 ODD6:ODH69 OMZ6:OND69 OWV6:OWZ69 PGR6:PGV69 PQN6:PQR69 QAJ6:QAN69 QKF6:QKJ69 QUB6:QUF69 RDX6:REB69 RNT6:RNX69 RXP6:RXT69 SHL6:SHP69 SRH6:SRL69 TBD6:TBH69 TKZ6:TLD69 TUV6:TUZ69 UER6:UEV69 UON6:UOR69 UYJ6:UYN69 VIF6:VIJ69 VSB6:VSF69 WBX6:WCB69 WLT6:WLX69 WVP6:WVT69 H65542:L65605 JD65542:JH65605 SZ65542:TD65605 ACV65542:ACZ65605 AMR65542:AMV65605 AWN65542:AWR65605 BGJ65542:BGN65605 BQF65542:BQJ65605 CAB65542:CAF65605 CJX65542:CKB65605 CTT65542:CTX65605 DDP65542:DDT65605 DNL65542:DNP65605 DXH65542:DXL65605 EHD65542:EHH65605 EQZ65542:ERD65605 FAV65542:FAZ65605 FKR65542:FKV65605 FUN65542:FUR65605 GEJ65542:GEN65605 GOF65542:GOJ65605 GYB65542:GYF65605 HHX65542:HIB65605 HRT65542:HRX65605 IBP65542:IBT65605 ILL65542:ILP65605 IVH65542:IVL65605 JFD65542:JFH65605 JOZ65542:JPD65605 JYV65542:JYZ65605 KIR65542:KIV65605 KSN65542:KSR65605 LCJ65542:LCN65605 LMF65542:LMJ65605 LWB65542:LWF65605 MFX65542:MGB65605 MPT65542:MPX65605 MZP65542:MZT65605 NJL65542:NJP65605 NTH65542:NTL65605 ODD65542:ODH65605 OMZ65542:OND65605 OWV65542:OWZ65605 PGR65542:PGV65605 PQN65542:PQR65605 QAJ65542:QAN65605 QKF65542:QKJ65605 QUB65542:QUF65605 RDX65542:REB65605 RNT65542:RNX65605 RXP65542:RXT65605 SHL65542:SHP65605 SRH65542:SRL65605 TBD65542:TBH65605 TKZ65542:TLD65605 TUV65542:TUZ65605 UER65542:UEV65605 UON65542:UOR65605 UYJ65542:UYN65605 VIF65542:VIJ65605 VSB65542:VSF65605 WBX65542:WCB65605 WLT65542:WLX65605 WVP65542:WVT65605 H131078:L131141 JD131078:JH131141 SZ131078:TD131141 ACV131078:ACZ131141 AMR131078:AMV131141 AWN131078:AWR131141 BGJ131078:BGN131141 BQF131078:BQJ131141 CAB131078:CAF131141 CJX131078:CKB131141 CTT131078:CTX131141 DDP131078:DDT131141 DNL131078:DNP131141 DXH131078:DXL131141 EHD131078:EHH131141 EQZ131078:ERD131141 FAV131078:FAZ131141 FKR131078:FKV131141 FUN131078:FUR131141 GEJ131078:GEN131141 GOF131078:GOJ131141 GYB131078:GYF131141 HHX131078:HIB131141 HRT131078:HRX131141 IBP131078:IBT131141 ILL131078:ILP131141 IVH131078:IVL131141 JFD131078:JFH131141 JOZ131078:JPD131141 JYV131078:JYZ131141 KIR131078:KIV131141 KSN131078:KSR131141 LCJ131078:LCN131141 LMF131078:LMJ131141 LWB131078:LWF131141 MFX131078:MGB131141 MPT131078:MPX131141 MZP131078:MZT131141 NJL131078:NJP131141 NTH131078:NTL131141 ODD131078:ODH131141 OMZ131078:OND131141 OWV131078:OWZ131141 PGR131078:PGV131141 PQN131078:PQR131141 QAJ131078:QAN131141 QKF131078:QKJ131141 QUB131078:QUF131141 RDX131078:REB131141 RNT131078:RNX131141 RXP131078:RXT131141 SHL131078:SHP131141 SRH131078:SRL131141 TBD131078:TBH131141 TKZ131078:TLD131141 TUV131078:TUZ131141 UER131078:UEV131141 UON131078:UOR131141 UYJ131078:UYN131141 VIF131078:VIJ131141 VSB131078:VSF131141 WBX131078:WCB131141 WLT131078:WLX131141 WVP131078:WVT131141 H196614:L196677 JD196614:JH196677 SZ196614:TD196677 ACV196614:ACZ196677 AMR196614:AMV196677 AWN196614:AWR196677 BGJ196614:BGN196677 BQF196614:BQJ196677 CAB196614:CAF196677 CJX196614:CKB196677 CTT196614:CTX196677 DDP196614:DDT196677 DNL196614:DNP196677 DXH196614:DXL196677 EHD196614:EHH196677 EQZ196614:ERD196677 FAV196614:FAZ196677 FKR196614:FKV196677 FUN196614:FUR196677 GEJ196614:GEN196677 GOF196614:GOJ196677 GYB196614:GYF196677 HHX196614:HIB196677 HRT196614:HRX196677 IBP196614:IBT196677 ILL196614:ILP196677 IVH196614:IVL196677 JFD196614:JFH196677 JOZ196614:JPD196677 JYV196614:JYZ196677 KIR196614:KIV196677 KSN196614:KSR196677 LCJ196614:LCN196677 LMF196614:LMJ196677 LWB196614:LWF196677 MFX196614:MGB196677 MPT196614:MPX196677 MZP196614:MZT196677 NJL196614:NJP196677 NTH196614:NTL196677 ODD196614:ODH196677 OMZ196614:OND196677 OWV196614:OWZ196677 PGR196614:PGV196677 PQN196614:PQR196677 QAJ196614:QAN196677 QKF196614:QKJ196677 QUB196614:QUF196677 RDX196614:REB196677 RNT196614:RNX196677 RXP196614:RXT196677 SHL196614:SHP196677 SRH196614:SRL196677 TBD196614:TBH196677 TKZ196614:TLD196677 TUV196614:TUZ196677 UER196614:UEV196677 UON196614:UOR196677 UYJ196614:UYN196677 VIF196614:VIJ196677 VSB196614:VSF196677 WBX196614:WCB196677 WLT196614:WLX196677 WVP196614:WVT196677 H262150:L262213 JD262150:JH262213 SZ262150:TD262213 ACV262150:ACZ262213 AMR262150:AMV262213 AWN262150:AWR262213 BGJ262150:BGN262213 BQF262150:BQJ262213 CAB262150:CAF262213 CJX262150:CKB262213 CTT262150:CTX262213 DDP262150:DDT262213 DNL262150:DNP262213 DXH262150:DXL262213 EHD262150:EHH262213 EQZ262150:ERD262213 FAV262150:FAZ262213 FKR262150:FKV262213 FUN262150:FUR262213 GEJ262150:GEN262213 GOF262150:GOJ262213 GYB262150:GYF262213 HHX262150:HIB262213 HRT262150:HRX262213 IBP262150:IBT262213 ILL262150:ILP262213 IVH262150:IVL262213 JFD262150:JFH262213 JOZ262150:JPD262213 JYV262150:JYZ262213 KIR262150:KIV262213 KSN262150:KSR262213 LCJ262150:LCN262213 LMF262150:LMJ262213 LWB262150:LWF262213 MFX262150:MGB262213 MPT262150:MPX262213 MZP262150:MZT262213 NJL262150:NJP262213 NTH262150:NTL262213 ODD262150:ODH262213 OMZ262150:OND262213 OWV262150:OWZ262213 PGR262150:PGV262213 PQN262150:PQR262213 QAJ262150:QAN262213 QKF262150:QKJ262213 QUB262150:QUF262213 RDX262150:REB262213 RNT262150:RNX262213 RXP262150:RXT262213 SHL262150:SHP262213 SRH262150:SRL262213 TBD262150:TBH262213 TKZ262150:TLD262213 TUV262150:TUZ262213 UER262150:UEV262213 UON262150:UOR262213 UYJ262150:UYN262213 VIF262150:VIJ262213 VSB262150:VSF262213 WBX262150:WCB262213 WLT262150:WLX262213 WVP262150:WVT262213 H327686:L327749 JD327686:JH327749 SZ327686:TD327749 ACV327686:ACZ327749 AMR327686:AMV327749 AWN327686:AWR327749 BGJ327686:BGN327749 BQF327686:BQJ327749 CAB327686:CAF327749 CJX327686:CKB327749 CTT327686:CTX327749 DDP327686:DDT327749 DNL327686:DNP327749 DXH327686:DXL327749 EHD327686:EHH327749 EQZ327686:ERD327749 FAV327686:FAZ327749 FKR327686:FKV327749 FUN327686:FUR327749 GEJ327686:GEN327749 GOF327686:GOJ327749 GYB327686:GYF327749 HHX327686:HIB327749 HRT327686:HRX327749 IBP327686:IBT327749 ILL327686:ILP327749 IVH327686:IVL327749 JFD327686:JFH327749 JOZ327686:JPD327749 JYV327686:JYZ327749 KIR327686:KIV327749 KSN327686:KSR327749 LCJ327686:LCN327749 LMF327686:LMJ327749 LWB327686:LWF327749 MFX327686:MGB327749 MPT327686:MPX327749 MZP327686:MZT327749 NJL327686:NJP327749 NTH327686:NTL327749 ODD327686:ODH327749 OMZ327686:OND327749 OWV327686:OWZ327749 PGR327686:PGV327749 PQN327686:PQR327749 QAJ327686:QAN327749 QKF327686:QKJ327749 QUB327686:QUF327749 RDX327686:REB327749 RNT327686:RNX327749 RXP327686:RXT327749 SHL327686:SHP327749 SRH327686:SRL327749 TBD327686:TBH327749 TKZ327686:TLD327749 TUV327686:TUZ327749 UER327686:UEV327749 UON327686:UOR327749 UYJ327686:UYN327749 VIF327686:VIJ327749 VSB327686:VSF327749 WBX327686:WCB327749 WLT327686:WLX327749 WVP327686:WVT327749 H393222:L393285 JD393222:JH393285 SZ393222:TD393285 ACV393222:ACZ393285 AMR393222:AMV393285 AWN393222:AWR393285 BGJ393222:BGN393285 BQF393222:BQJ393285 CAB393222:CAF393285 CJX393222:CKB393285 CTT393222:CTX393285 DDP393222:DDT393285 DNL393222:DNP393285 DXH393222:DXL393285 EHD393222:EHH393285 EQZ393222:ERD393285 FAV393222:FAZ393285 FKR393222:FKV393285 FUN393222:FUR393285 GEJ393222:GEN393285 GOF393222:GOJ393285 GYB393222:GYF393285 HHX393222:HIB393285 HRT393222:HRX393285 IBP393222:IBT393285 ILL393222:ILP393285 IVH393222:IVL393285 JFD393222:JFH393285 JOZ393222:JPD393285 JYV393222:JYZ393285 KIR393222:KIV393285 KSN393222:KSR393285 LCJ393222:LCN393285 LMF393222:LMJ393285 LWB393222:LWF393285 MFX393222:MGB393285 MPT393222:MPX393285 MZP393222:MZT393285 NJL393222:NJP393285 NTH393222:NTL393285 ODD393222:ODH393285 OMZ393222:OND393285 OWV393222:OWZ393285 PGR393222:PGV393285 PQN393222:PQR393285 QAJ393222:QAN393285 QKF393222:QKJ393285 QUB393222:QUF393285 RDX393222:REB393285 RNT393222:RNX393285 RXP393222:RXT393285 SHL393222:SHP393285 SRH393222:SRL393285 TBD393222:TBH393285 TKZ393222:TLD393285 TUV393222:TUZ393285 UER393222:UEV393285 UON393222:UOR393285 UYJ393222:UYN393285 VIF393222:VIJ393285 VSB393222:VSF393285 WBX393222:WCB393285 WLT393222:WLX393285 WVP393222:WVT393285 H458758:L458821 JD458758:JH458821 SZ458758:TD458821 ACV458758:ACZ458821 AMR458758:AMV458821 AWN458758:AWR458821 BGJ458758:BGN458821 BQF458758:BQJ458821 CAB458758:CAF458821 CJX458758:CKB458821 CTT458758:CTX458821 DDP458758:DDT458821 DNL458758:DNP458821 DXH458758:DXL458821 EHD458758:EHH458821 EQZ458758:ERD458821 FAV458758:FAZ458821 FKR458758:FKV458821 FUN458758:FUR458821 GEJ458758:GEN458821 GOF458758:GOJ458821 GYB458758:GYF458821 HHX458758:HIB458821 HRT458758:HRX458821 IBP458758:IBT458821 ILL458758:ILP458821 IVH458758:IVL458821 JFD458758:JFH458821 JOZ458758:JPD458821 JYV458758:JYZ458821 KIR458758:KIV458821 KSN458758:KSR458821 LCJ458758:LCN458821 LMF458758:LMJ458821 LWB458758:LWF458821 MFX458758:MGB458821 MPT458758:MPX458821 MZP458758:MZT458821 NJL458758:NJP458821 NTH458758:NTL458821 ODD458758:ODH458821 OMZ458758:OND458821 OWV458758:OWZ458821 PGR458758:PGV458821 PQN458758:PQR458821 QAJ458758:QAN458821 QKF458758:QKJ458821 QUB458758:QUF458821 RDX458758:REB458821 RNT458758:RNX458821 RXP458758:RXT458821 SHL458758:SHP458821 SRH458758:SRL458821 TBD458758:TBH458821 TKZ458758:TLD458821 TUV458758:TUZ458821 UER458758:UEV458821 UON458758:UOR458821 UYJ458758:UYN458821 VIF458758:VIJ458821 VSB458758:VSF458821 WBX458758:WCB458821 WLT458758:WLX458821 WVP458758:WVT458821 H524294:L524357 JD524294:JH524357 SZ524294:TD524357 ACV524294:ACZ524357 AMR524294:AMV524357 AWN524294:AWR524357 BGJ524294:BGN524357 BQF524294:BQJ524357 CAB524294:CAF524357 CJX524294:CKB524357 CTT524294:CTX524357 DDP524294:DDT524357 DNL524294:DNP524357 DXH524294:DXL524357 EHD524294:EHH524357 EQZ524294:ERD524357 FAV524294:FAZ524357 FKR524294:FKV524357 FUN524294:FUR524357 GEJ524294:GEN524357 GOF524294:GOJ524357 GYB524294:GYF524357 HHX524294:HIB524357 HRT524294:HRX524357 IBP524294:IBT524357 ILL524294:ILP524357 IVH524294:IVL524357 JFD524294:JFH524357 JOZ524294:JPD524357 JYV524294:JYZ524357 KIR524294:KIV524357 KSN524294:KSR524357 LCJ524294:LCN524357 LMF524294:LMJ524357 LWB524294:LWF524357 MFX524294:MGB524357 MPT524294:MPX524357 MZP524294:MZT524357 NJL524294:NJP524357 NTH524294:NTL524357 ODD524294:ODH524357 OMZ524294:OND524357 OWV524294:OWZ524357 PGR524294:PGV524357 PQN524294:PQR524357 QAJ524294:QAN524357 QKF524294:QKJ524357 QUB524294:QUF524357 RDX524294:REB524357 RNT524294:RNX524357 RXP524294:RXT524357 SHL524294:SHP524357 SRH524294:SRL524357 TBD524294:TBH524357 TKZ524294:TLD524357 TUV524294:TUZ524357 UER524294:UEV524357 UON524294:UOR524357 UYJ524294:UYN524357 VIF524294:VIJ524357 VSB524294:VSF524357 WBX524294:WCB524357 WLT524294:WLX524357 WVP524294:WVT524357 H589830:L589893 JD589830:JH589893 SZ589830:TD589893 ACV589830:ACZ589893 AMR589830:AMV589893 AWN589830:AWR589893 BGJ589830:BGN589893 BQF589830:BQJ589893 CAB589830:CAF589893 CJX589830:CKB589893 CTT589830:CTX589893 DDP589830:DDT589893 DNL589830:DNP589893 DXH589830:DXL589893 EHD589830:EHH589893 EQZ589830:ERD589893 FAV589830:FAZ589893 FKR589830:FKV589893 FUN589830:FUR589893 GEJ589830:GEN589893 GOF589830:GOJ589893 GYB589830:GYF589893 HHX589830:HIB589893 HRT589830:HRX589893 IBP589830:IBT589893 ILL589830:ILP589893 IVH589830:IVL589893 JFD589830:JFH589893 JOZ589830:JPD589893 JYV589830:JYZ589893 KIR589830:KIV589893 KSN589830:KSR589893 LCJ589830:LCN589893 LMF589830:LMJ589893 LWB589830:LWF589893 MFX589830:MGB589893 MPT589830:MPX589893 MZP589830:MZT589893 NJL589830:NJP589893 NTH589830:NTL589893 ODD589830:ODH589893 OMZ589830:OND589893 OWV589830:OWZ589893 PGR589830:PGV589893 PQN589830:PQR589893 QAJ589830:QAN589893 QKF589830:QKJ589893 QUB589830:QUF589893 RDX589830:REB589893 RNT589830:RNX589893 RXP589830:RXT589893 SHL589830:SHP589893 SRH589830:SRL589893 TBD589830:TBH589893 TKZ589830:TLD589893 TUV589830:TUZ589893 UER589830:UEV589893 UON589830:UOR589893 UYJ589830:UYN589893 VIF589830:VIJ589893 VSB589830:VSF589893 WBX589830:WCB589893 WLT589830:WLX589893 WVP589830:WVT589893 H655366:L655429 JD655366:JH655429 SZ655366:TD655429 ACV655366:ACZ655429 AMR655366:AMV655429 AWN655366:AWR655429 BGJ655366:BGN655429 BQF655366:BQJ655429 CAB655366:CAF655429 CJX655366:CKB655429 CTT655366:CTX655429 DDP655366:DDT655429 DNL655366:DNP655429 DXH655366:DXL655429 EHD655366:EHH655429 EQZ655366:ERD655429 FAV655366:FAZ655429 FKR655366:FKV655429 FUN655366:FUR655429 GEJ655366:GEN655429 GOF655366:GOJ655429 GYB655366:GYF655429 HHX655366:HIB655429 HRT655366:HRX655429 IBP655366:IBT655429 ILL655366:ILP655429 IVH655366:IVL655429 JFD655366:JFH655429 JOZ655366:JPD655429 JYV655366:JYZ655429 KIR655366:KIV655429 KSN655366:KSR655429 LCJ655366:LCN655429 LMF655366:LMJ655429 LWB655366:LWF655429 MFX655366:MGB655429 MPT655366:MPX655429 MZP655366:MZT655429 NJL655366:NJP655429 NTH655366:NTL655429 ODD655366:ODH655429 OMZ655366:OND655429 OWV655366:OWZ655429 PGR655366:PGV655429 PQN655366:PQR655429 QAJ655366:QAN655429 QKF655366:QKJ655429 QUB655366:QUF655429 RDX655366:REB655429 RNT655366:RNX655429 RXP655366:RXT655429 SHL655366:SHP655429 SRH655366:SRL655429 TBD655366:TBH655429 TKZ655366:TLD655429 TUV655366:TUZ655429 UER655366:UEV655429 UON655366:UOR655429 UYJ655366:UYN655429 VIF655366:VIJ655429 VSB655366:VSF655429 WBX655366:WCB655429 WLT655366:WLX655429 WVP655366:WVT655429 H720902:L720965 JD720902:JH720965 SZ720902:TD720965 ACV720902:ACZ720965 AMR720902:AMV720965 AWN720902:AWR720965 BGJ720902:BGN720965 BQF720902:BQJ720965 CAB720902:CAF720965 CJX720902:CKB720965 CTT720902:CTX720965 DDP720902:DDT720965 DNL720902:DNP720965 DXH720902:DXL720965 EHD720902:EHH720965 EQZ720902:ERD720965 FAV720902:FAZ720965 FKR720902:FKV720965 FUN720902:FUR720965 GEJ720902:GEN720965 GOF720902:GOJ720965 GYB720902:GYF720965 HHX720902:HIB720965 HRT720902:HRX720965 IBP720902:IBT720965 ILL720902:ILP720965 IVH720902:IVL720965 JFD720902:JFH720965 JOZ720902:JPD720965 JYV720902:JYZ720965 KIR720902:KIV720965 KSN720902:KSR720965 LCJ720902:LCN720965 LMF720902:LMJ720965 LWB720902:LWF720965 MFX720902:MGB720965 MPT720902:MPX720965 MZP720902:MZT720965 NJL720902:NJP720965 NTH720902:NTL720965 ODD720902:ODH720965 OMZ720902:OND720965 OWV720902:OWZ720965 PGR720902:PGV720965 PQN720902:PQR720965 QAJ720902:QAN720965 QKF720902:QKJ720965 QUB720902:QUF720965 RDX720902:REB720965 RNT720902:RNX720965 RXP720902:RXT720965 SHL720902:SHP720965 SRH720902:SRL720965 TBD720902:TBH720965 TKZ720902:TLD720965 TUV720902:TUZ720965 UER720902:UEV720965 UON720902:UOR720965 UYJ720902:UYN720965 VIF720902:VIJ720965 VSB720902:VSF720965 WBX720902:WCB720965 WLT720902:WLX720965 WVP720902:WVT720965 H786438:L786501 JD786438:JH786501 SZ786438:TD786501 ACV786438:ACZ786501 AMR786438:AMV786501 AWN786438:AWR786501 BGJ786438:BGN786501 BQF786438:BQJ786501 CAB786438:CAF786501 CJX786438:CKB786501 CTT786438:CTX786501 DDP786438:DDT786501 DNL786438:DNP786501 DXH786438:DXL786501 EHD786438:EHH786501 EQZ786438:ERD786501 FAV786438:FAZ786501 FKR786438:FKV786501 FUN786438:FUR786501 GEJ786438:GEN786501 GOF786438:GOJ786501 GYB786438:GYF786501 HHX786438:HIB786501 HRT786438:HRX786501 IBP786438:IBT786501 ILL786438:ILP786501 IVH786438:IVL786501 JFD786438:JFH786501 JOZ786438:JPD786501 JYV786438:JYZ786501 KIR786438:KIV786501 KSN786438:KSR786501 LCJ786438:LCN786501 LMF786438:LMJ786501 LWB786438:LWF786501 MFX786438:MGB786501 MPT786438:MPX786501 MZP786438:MZT786501 NJL786438:NJP786501 NTH786438:NTL786501 ODD786438:ODH786501 OMZ786438:OND786501 OWV786438:OWZ786501 PGR786438:PGV786501 PQN786438:PQR786501 QAJ786438:QAN786501 QKF786438:QKJ786501 QUB786438:QUF786501 RDX786438:REB786501 RNT786438:RNX786501 RXP786438:RXT786501 SHL786438:SHP786501 SRH786438:SRL786501 TBD786438:TBH786501 TKZ786438:TLD786501 TUV786438:TUZ786501 UER786438:UEV786501 UON786438:UOR786501 UYJ786438:UYN786501 VIF786438:VIJ786501 VSB786438:VSF786501 WBX786438:WCB786501 WLT786438:WLX786501 WVP786438:WVT786501 H851974:L852037 JD851974:JH852037 SZ851974:TD852037 ACV851974:ACZ852037 AMR851974:AMV852037 AWN851974:AWR852037 BGJ851974:BGN852037 BQF851974:BQJ852037 CAB851974:CAF852037 CJX851974:CKB852037 CTT851974:CTX852037 DDP851974:DDT852037 DNL851974:DNP852037 DXH851974:DXL852037 EHD851974:EHH852037 EQZ851974:ERD852037 FAV851974:FAZ852037 FKR851974:FKV852037 FUN851974:FUR852037 GEJ851974:GEN852037 GOF851974:GOJ852037 GYB851974:GYF852037 HHX851974:HIB852037 HRT851974:HRX852037 IBP851974:IBT852037 ILL851974:ILP852037 IVH851974:IVL852037 JFD851974:JFH852037 JOZ851974:JPD852037 JYV851974:JYZ852037 KIR851974:KIV852037 KSN851974:KSR852037 LCJ851974:LCN852037 LMF851974:LMJ852037 LWB851974:LWF852037 MFX851974:MGB852037 MPT851974:MPX852037 MZP851974:MZT852037 NJL851974:NJP852037 NTH851974:NTL852037 ODD851974:ODH852037 OMZ851974:OND852037 OWV851974:OWZ852037 PGR851974:PGV852037 PQN851974:PQR852037 QAJ851974:QAN852037 QKF851974:QKJ852037 QUB851974:QUF852037 RDX851974:REB852037 RNT851974:RNX852037 RXP851974:RXT852037 SHL851974:SHP852037 SRH851974:SRL852037 TBD851974:TBH852037 TKZ851974:TLD852037 TUV851974:TUZ852037 UER851974:UEV852037 UON851974:UOR852037 UYJ851974:UYN852037 VIF851974:VIJ852037 VSB851974:VSF852037 WBX851974:WCB852037 WLT851974:WLX852037 WVP851974:WVT852037 H917510:L917573 JD917510:JH917573 SZ917510:TD917573 ACV917510:ACZ917573 AMR917510:AMV917573 AWN917510:AWR917573 BGJ917510:BGN917573 BQF917510:BQJ917573 CAB917510:CAF917573 CJX917510:CKB917573 CTT917510:CTX917573 DDP917510:DDT917573 DNL917510:DNP917573 DXH917510:DXL917573 EHD917510:EHH917573 EQZ917510:ERD917573 FAV917510:FAZ917573 FKR917510:FKV917573 FUN917510:FUR917573 GEJ917510:GEN917573 GOF917510:GOJ917573 GYB917510:GYF917573 HHX917510:HIB917573 HRT917510:HRX917573 IBP917510:IBT917573 ILL917510:ILP917573 IVH917510:IVL917573 JFD917510:JFH917573 JOZ917510:JPD917573 JYV917510:JYZ917573 KIR917510:KIV917573 KSN917510:KSR917573 LCJ917510:LCN917573 LMF917510:LMJ917573 LWB917510:LWF917573 MFX917510:MGB917573 MPT917510:MPX917573 MZP917510:MZT917573 NJL917510:NJP917573 NTH917510:NTL917573 ODD917510:ODH917573 OMZ917510:OND917573 OWV917510:OWZ917573 PGR917510:PGV917573 PQN917510:PQR917573 QAJ917510:QAN917573 QKF917510:QKJ917573 QUB917510:QUF917573 RDX917510:REB917573 RNT917510:RNX917573 RXP917510:RXT917573 SHL917510:SHP917573 SRH917510:SRL917573 TBD917510:TBH917573 TKZ917510:TLD917573 TUV917510:TUZ917573 UER917510:UEV917573 UON917510:UOR917573 UYJ917510:UYN917573 VIF917510:VIJ917573 VSB917510:VSF917573 WBX917510:WCB917573 WLT917510:WLX917573 WVP917510:WVT917573 H983046:L983109 JD983046:JH983109 SZ983046:TD983109 ACV983046:ACZ983109 AMR983046:AMV983109 AWN983046:AWR983109 BGJ983046:BGN983109 BQF983046:BQJ983109 CAB983046:CAF983109 CJX983046:CKB983109 CTT983046:CTX983109 DDP983046:DDT983109 DNL983046:DNP983109 DXH983046:DXL983109 EHD983046:EHH983109 EQZ983046:ERD983109 FAV983046:FAZ983109 FKR983046:FKV983109 FUN983046:FUR983109 GEJ983046:GEN983109 GOF983046:GOJ983109 GYB983046:GYF983109 HHX983046:HIB983109 HRT983046:HRX983109 IBP983046:IBT983109 ILL983046:ILP983109 IVH983046:IVL983109 JFD983046:JFH983109 JOZ983046:JPD983109 JYV983046:JYZ983109 KIR983046:KIV983109 KSN983046:KSR983109 LCJ983046:LCN983109 LMF983046:LMJ983109 LWB983046:LWF983109 MFX983046:MGB983109 MPT983046:MPX983109 MZP983046:MZT983109 NJL983046:NJP983109 NTH983046:NTL983109 ODD983046:ODH983109 OMZ983046:OND983109 OWV983046:OWZ983109 PGR983046:PGV983109 PQN983046:PQR983109 QAJ983046:QAN983109 QKF983046:QKJ983109 QUB983046:QUF983109 RDX983046:REB983109 RNT983046:RNX983109 RXP983046:RXT983109 SHL983046:SHP983109 SRH983046:SRL983109 TBD983046:TBH983109 TKZ983046:TLD983109 TUV983046:TUZ983109 UER983046:UEV983109 UON983046:UOR983109 UYJ983046:UYN983109 VIF983046:VIJ983109 VSB983046:VSF983109 WBX983046:WCB983109 WLT983046:WLX983109 WVP983046:WVT983109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７月(上旬)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264</v>
      </c>
      <c r="C4" s="846" t="s">
        <v>263</v>
      </c>
      <c r="D4" s="845" t="s">
        <v>144</v>
      </c>
      <c r="E4" s="845"/>
      <c r="F4" s="836" t="s">
        <v>264</v>
      </c>
      <c r="G4" s="836" t="s">
        <v>263</v>
      </c>
      <c r="H4" s="845" t="s">
        <v>144</v>
      </c>
      <c r="I4" s="845"/>
      <c r="J4" s="836" t="s">
        <v>264</v>
      </c>
      <c r="K4" s="836" t="s">
        <v>263</v>
      </c>
      <c r="L4" s="843" t="s">
        <v>142</v>
      </c>
    </row>
    <row r="5" spans="1:12" s="128" customFormat="1" x14ac:dyDescent="0.4">
      <c r="A5" s="845"/>
      <c r="B5" s="846"/>
      <c r="C5" s="846"/>
      <c r="D5" s="129" t="s">
        <v>143</v>
      </c>
      <c r="E5" s="129" t="s">
        <v>142</v>
      </c>
      <c r="F5" s="836"/>
      <c r="G5" s="836"/>
      <c r="H5" s="129" t="s">
        <v>143</v>
      </c>
      <c r="I5" s="129" t="s">
        <v>142</v>
      </c>
      <c r="J5" s="836"/>
      <c r="K5" s="836"/>
      <c r="L5" s="844"/>
    </row>
    <row r="6" spans="1:12" s="60" customFormat="1" x14ac:dyDescent="0.4">
      <c r="A6" s="119" t="s">
        <v>141</v>
      </c>
      <c r="B6" s="117">
        <v>142245</v>
      </c>
      <c r="C6" s="117">
        <v>141941</v>
      </c>
      <c r="D6" s="115">
        <v>1.0021417349462101</v>
      </c>
      <c r="E6" s="116">
        <v>304</v>
      </c>
      <c r="F6" s="117">
        <v>221287</v>
      </c>
      <c r="G6" s="117">
        <v>211500</v>
      </c>
      <c r="H6" s="115">
        <v>1.046274231678487</v>
      </c>
      <c r="I6" s="116">
        <v>9787</v>
      </c>
      <c r="J6" s="115">
        <v>0.64280775644299037</v>
      </c>
      <c r="K6" s="115">
        <v>0.67111583924349882</v>
      </c>
      <c r="L6" s="114">
        <v>-2.8308082800508449E-2</v>
      </c>
    </row>
    <row r="7" spans="1:12" s="60" customFormat="1" x14ac:dyDescent="0.4">
      <c r="A7" s="119" t="s">
        <v>140</v>
      </c>
      <c r="B7" s="117">
        <v>59685</v>
      </c>
      <c r="C7" s="117">
        <v>62919</v>
      </c>
      <c r="D7" s="115">
        <v>0.94860058170028128</v>
      </c>
      <c r="E7" s="116">
        <v>-3234</v>
      </c>
      <c r="F7" s="117">
        <v>91934</v>
      </c>
      <c r="G7" s="117">
        <v>90433</v>
      </c>
      <c r="H7" s="115">
        <v>1.0165979233244502</v>
      </c>
      <c r="I7" s="116">
        <v>1501</v>
      </c>
      <c r="J7" s="115">
        <v>0.6492157417277612</v>
      </c>
      <c r="K7" s="115">
        <v>0.69575265666294384</v>
      </c>
      <c r="L7" s="114">
        <v>-4.6536914935182638E-2</v>
      </c>
    </row>
    <row r="8" spans="1:12" x14ac:dyDescent="0.4">
      <c r="A8" s="85" t="s">
        <v>139</v>
      </c>
      <c r="B8" s="84">
        <v>38335</v>
      </c>
      <c r="C8" s="84">
        <v>43901</v>
      </c>
      <c r="D8" s="82">
        <v>0.87321473314958653</v>
      </c>
      <c r="E8" s="83">
        <v>-5566</v>
      </c>
      <c r="F8" s="84">
        <v>63634</v>
      </c>
      <c r="G8" s="84">
        <v>66352</v>
      </c>
      <c r="H8" s="82">
        <v>0.95903665300217023</v>
      </c>
      <c r="I8" s="83">
        <v>-2718</v>
      </c>
      <c r="J8" s="82">
        <v>0.60242951881069873</v>
      </c>
      <c r="K8" s="82">
        <v>0.66163793103448276</v>
      </c>
      <c r="L8" s="81">
        <v>-5.9208412223784035E-2</v>
      </c>
    </row>
    <row r="9" spans="1:12" x14ac:dyDescent="0.4">
      <c r="A9" s="73" t="s">
        <v>107</v>
      </c>
      <c r="B9" s="113">
        <v>33657</v>
      </c>
      <c r="C9" s="113">
        <v>33884</v>
      </c>
      <c r="D9" s="98">
        <v>0.99330067288395707</v>
      </c>
      <c r="E9" s="106">
        <v>-227</v>
      </c>
      <c r="F9" s="113">
        <v>57367</v>
      </c>
      <c r="G9" s="113">
        <v>52082</v>
      </c>
      <c r="H9" s="98">
        <v>1.1014745977497025</v>
      </c>
      <c r="I9" s="106">
        <v>5285</v>
      </c>
      <c r="J9" s="98">
        <v>0.58669618421740721</v>
      </c>
      <c r="K9" s="98">
        <v>0.65058945509005028</v>
      </c>
      <c r="L9" s="120">
        <v>-6.3893270872643071E-2</v>
      </c>
    </row>
    <row r="10" spans="1:12" x14ac:dyDescent="0.4">
      <c r="A10" s="74" t="s">
        <v>138</v>
      </c>
      <c r="B10" s="72">
        <v>3616</v>
      </c>
      <c r="C10" s="72">
        <v>4143</v>
      </c>
      <c r="D10" s="69">
        <v>0.87279748974173299</v>
      </c>
      <c r="E10" s="70">
        <v>-527</v>
      </c>
      <c r="F10" s="72">
        <v>4761</v>
      </c>
      <c r="G10" s="72">
        <v>5000</v>
      </c>
      <c r="H10" s="69">
        <v>0.95220000000000005</v>
      </c>
      <c r="I10" s="70">
        <v>-239</v>
      </c>
      <c r="J10" s="69">
        <v>0.75950430581810546</v>
      </c>
      <c r="K10" s="69">
        <v>0.8286</v>
      </c>
      <c r="L10" s="68">
        <v>-6.909569418189454E-2</v>
      </c>
    </row>
    <row r="11" spans="1:12" x14ac:dyDescent="0.4">
      <c r="A11" s="74" t="s">
        <v>137</v>
      </c>
      <c r="B11" s="127"/>
      <c r="C11" s="72">
        <v>4890</v>
      </c>
      <c r="D11" s="69">
        <v>0</v>
      </c>
      <c r="E11" s="70">
        <v>-4890</v>
      </c>
      <c r="F11" s="127"/>
      <c r="G11" s="72">
        <v>7830</v>
      </c>
      <c r="H11" s="69">
        <v>0</v>
      </c>
      <c r="I11" s="70">
        <v>-7830</v>
      </c>
      <c r="J11" s="69" t="e">
        <v>#DIV/0!</v>
      </c>
      <c r="K11" s="69">
        <v>0.62452107279693492</v>
      </c>
      <c r="L11" s="68" t="e">
        <v>#DIV/0!</v>
      </c>
    </row>
    <row r="12" spans="1:12" x14ac:dyDescent="0.4">
      <c r="A12" s="74" t="s">
        <v>102</v>
      </c>
      <c r="B12" s="122"/>
      <c r="C12" s="122"/>
      <c r="D12" s="69" t="e">
        <v>#DIV/0!</v>
      </c>
      <c r="E12" s="70">
        <v>0</v>
      </c>
      <c r="F12" s="122"/>
      <c r="G12" s="122"/>
      <c r="H12" s="69" t="e">
        <v>#DIV/0!</v>
      </c>
      <c r="I12" s="70">
        <v>0</v>
      </c>
      <c r="J12" s="69" t="e">
        <v>#DIV/0!</v>
      </c>
      <c r="K12" s="69" t="e">
        <v>#DIV/0!</v>
      </c>
      <c r="L12" s="68" t="e">
        <v>#DIV/0!</v>
      </c>
    </row>
    <row r="13" spans="1:12" x14ac:dyDescent="0.4">
      <c r="A13" s="74" t="s">
        <v>103</v>
      </c>
      <c r="B13" s="122"/>
      <c r="C13" s="122"/>
      <c r="D13" s="69" t="e">
        <v>#DIV/0!</v>
      </c>
      <c r="E13" s="70">
        <v>0</v>
      </c>
      <c r="F13" s="122"/>
      <c r="G13" s="122"/>
      <c r="H13" s="69" t="e">
        <v>#DIV/0!</v>
      </c>
      <c r="I13" s="70">
        <v>0</v>
      </c>
      <c r="J13" s="69" t="e">
        <v>#DIV/0!</v>
      </c>
      <c r="K13" s="69" t="e">
        <v>#DIV/0!</v>
      </c>
      <c r="L13" s="68" t="e">
        <v>#DIV/0!</v>
      </c>
    </row>
    <row r="14" spans="1:12" x14ac:dyDescent="0.4">
      <c r="A14" s="80" t="s">
        <v>136</v>
      </c>
      <c r="B14" s="92">
        <v>1062</v>
      </c>
      <c r="C14" s="92">
        <v>984</v>
      </c>
      <c r="D14" s="89">
        <v>1.0792682926829269</v>
      </c>
      <c r="E14" s="90">
        <v>78</v>
      </c>
      <c r="F14" s="92">
        <v>1506</v>
      </c>
      <c r="G14" s="92">
        <v>1440</v>
      </c>
      <c r="H14" s="89">
        <v>1.0458333333333334</v>
      </c>
      <c r="I14" s="90">
        <v>66</v>
      </c>
      <c r="J14" s="89">
        <v>0.70517928286852594</v>
      </c>
      <c r="K14" s="89">
        <v>0.68333333333333335</v>
      </c>
      <c r="L14" s="88">
        <v>2.1845949535192588E-2</v>
      </c>
    </row>
    <row r="15" spans="1:12" x14ac:dyDescent="0.4">
      <c r="A15" s="74" t="s">
        <v>135</v>
      </c>
      <c r="B15" s="122"/>
      <c r="C15" s="122"/>
      <c r="D15" s="69" t="e">
        <v>#DIV/0!</v>
      </c>
      <c r="E15" s="70">
        <v>0</v>
      </c>
      <c r="F15" s="122"/>
      <c r="G15" s="122"/>
      <c r="H15" s="69" t="e">
        <v>#DIV/0!</v>
      </c>
      <c r="I15" s="70">
        <v>0</v>
      </c>
      <c r="J15" s="69" t="e">
        <v>#DIV/0!</v>
      </c>
      <c r="K15" s="69" t="e">
        <v>#DIV/0!</v>
      </c>
      <c r="L15" s="68" t="e">
        <v>#DIV/0!</v>
      </c>
    </row>
    <row r="16" spans="1:12" x14ac:dyDescent="0.4">
      <c r="A16" s="94" t="s">
        <v>134</v>
      </c>
      <c r="B16" s="122"/>
      <c r="C16" s="122"/>
      <c r="D16" s="126" t="e">
        <v>#DIV/0!</v>
      </c>
      <c r="E16" s="70">
        <v>0</v>
      </c>
      <c r="F16" s="122"/>
      <c r="G16" s="122"/>
      <c r="H16" s="98" t="e">
        <v>#DIV/0!</v>
      </c>
      <c r="I16" s="106">
        <v>0</v>
      </c>
      <c r="J16" s="69" t="e">
        <v>#DIV/0!</v>
      </c>
      <c r="K16" s="69" t="e">
        <v>#DIV/0!</v>
      </c>
      <c r="L16" s="68" t="e">
        <v>#DIV/0!</v>
      </c>
    </row>
    <row r="17" spans="1:12" s="61" customFormat="1" x14ac:dyDescent="0.4">
      <c r="A17" s="94" t="s">
        <v>133</v>
      </c>
      <c r="B17" s="121"/>
      <c r="C17" s="121"/>
      <c r="D17" s="89" t="e">
        <v>#DIV/0!</v>
      </c>
      <c r="E17" s="90">
        <v>0</v>
      </c>
      <c r="F17" s="121"/>
      <c r="G17" s="121"/>
      <c r="H17" s="98" t="e">
        <v>#DIV/0!</v>
      </c>
      <c r="I17" s="90">
        <v>0</v>
      </c>
      <c r="J17" s="89" t="e">
        <v>#DIV/0!</v>
      </c>
      <c r="K17" s="89" t="e">
        <v>#DIV/0!</v>
      </c>
      <c r="L17" s="88" t="e">
        <v>#DIV/0!</v>
      </c>
    </row>
    <row r="18" spans="1:12" x14ac:dyDescent="0.4">
      <c r="A18" s="85" t="s">
        <v>132</v>
      </c>
      <c r="B18" s="84">
        <v>20685</v>
      </c>
      <c r="C18" s="84">
        <v>18425</v>
      </c>
      <c r="D18" s="82">
        <v>1.1226594301221167</v>
      </c>
      <c r="E18" s="83">
        <v>2260</v>
      </c>
      <c r="F18" s="84">
        <v>27410</v>
      </c>
      <c r="G18" s="84">
        <v>23340</v>
      </c>
      <c r="H18" s="82">
        <v>1.1743787489288775</v>
      </c>
      <c r="I18" s="83">
        <v>4070</v>
      </c>
      <c r="J18" s="82">
        <v>0.75465158701203938</v>
      </c>
      <c r="K18" s="82">
        <v>0.7894173093401885</v>
      </c>
      <c r="L18" s="81">
        <v>-3.4765722328149118E-2</v>
      </c>
    </row>
    <row r="19" spans="1:12" x14ac:dyDescent="0.4">
      <c r="A19" s="73" t="s">
        <v>131</v>
      </c>
      <c r="B19" s="124"/>
      <c r="C19" s="125"/>
      <c r="D19" s="69" t="e">
        <v>#DIV/0!</v>
      </c>
      <c r="E19" s="70">
        <v>0</v>
      </c>
      <c r="F19" s="124"/>
      <c r="G19" s="125"/>
      <c r="H19" s="98" t="e">
        <v>#DIV/0!</v>
      </c>
      <c r="I19" s="70">
        <v>0</v>
      </c>
      <c r="J19" s="69" t="e">
        <v>#DIV/0!</v>
      </c>
      <c r="K19" s="69" t="e">
        <v>#DIV/0!</v>
      </c>
      <c r="L19" s="120" t="e">
        <v>#DIV/0!</v>
      </c>
    </row>
    <row r="20" spans="1:12" x14ac:dyDescent="0.4">
      <c r="A20" s="74" t="s">
        <v>130</v>
      </c>
      <c r="B20" s="72">
        <v>3081</v>
      </c>
      <c r="C20" s="95"/>
      <c r="D20" s="69" t="e">
        <v>#DIV/0!</v>
      </c>
      <c r="E20" s="70">
        <v>3081</v>
      </c>
      <c r="F20" s="72">
        <v>4375</v>
      </c>
      <c r="G20" s="95"/>
      <c r="H20" s="69" t="e">
        <v>#DIV/0!</v>
      </c>
      <c r="I20" s="70">
        <v>4375</v>
      </c>
      <c r="J20" s="89">
        <v>0.70422857142857143</v>
      </c>
      <c r="K20" s="69" t="e">
        <v>#DIV/0!</v>
      </c>
      <c r="L20" s="68" t="e">
        <v>#DIV/0!</v>
      </c>
    </row>
    <row r="21" spans="1:12" x14ac:dyDescent="0.4">
      <c r="A21" s="74" t="s">
        <v>129</v>
      </c>
      <c r="B21" s="72">
        <v>5482</v>
      </c>
      <c r="C21" s="71">
        <v>5751</v>
      </c>
      <c r="D21" s="69">
        <v>0.95322552599547905</v>
      </c>
      <c r="E21" s="70">
        <v>-269</v>
      </c>
      <c r="F21" s="72">
        <v>8435</v>
      </c>
      <c r="G21" s="71">
        <v>8700</v>
      </c>
      <c r="H21" s="89">
        <v>0.9695402298850575</v>
      </c>
      <c r="I21" s="70">
        <v>-265</v>
      </c>
      <c r="J21" s="69">
        <v>0.64991108476585657</v>
      </c>
      <c r="K21" s="69">
        <v>0.66103448275862065</v>
      </c>
      <c r="L21" s="68">
        <v>-1.1123397992764072E-2</v>
      </c>
    </row>
    <row r="22" spans="1:12" x14ac:dyDescent="0.4">
      <c r="A22" s="74" t="s">
        <v>128</v>
      </c>
      <c r="B22" s="72">
        <v>2655</v>
      </c>
      <c r="C22" s="71">
        <v>2739</v>
      </c>
      <c r="D22" s="69">
        <v>0.96933187294633083</v>
      </c>
      <c r="E22" s="70">
        <v>-84</v>
      </c>
      <c r="F22" s="72">
        <v>2900</v>
      </c>
      <c r="G22" s="71">
        <v>2960</v>
      </c>
      <c r="H22" s="69">
        <v>0.97972972972972971</v>
      </c>
      <c r="I22" s="70">
        <v>-60</v>
      </c>
      <c r="J22" s="69">
        <v>0.91551724137931034</v>
      </c>
      <c r="K22" s="69">
        <v>0.92533783783783785</v>
      </c>
      <c r="L22" s="68">
        <v>-9.8205964585275085E-3</v>
      </c>
    </row>
    <row r="23" spans="1:12" x14ac:dyDescent="0.4">
      <c r="A23" s="74" t="s">
        <v>127</v>
      </c>
      <c r="B23" s="92">
        <v>1446</v>
      </c>
      <c r="C23" s="97">
        <v>1453</v>
      </c>
      <c r="D23" s="69">
        <v>0.99518238128011016</v>
      </c>
      <c r="E23" s="90">
        <v>-7</v>
      </c>
      <c r="F23" s="92">
        <v>1490</v>
      </c>
      <c r="G23" s="97">
        <v>1480</v>
      </c>
      <c r="H23" s="89">
        <v>1.0067567567567568</v>
      </c>
      <c r="I23" s="90">
        <v>10</v>
      </c>
      <c r="J23" s="89">
        <v>0.9704697986577181</v>
      </c>
      <c r="K23" s="69">
        <v>0.98175675675675678</v>
      </c>
      <c r="L23" s="88">
        <v>-1.128695809903868E-2</v>
      </c>
    </row>
    <row r="24" spans="1:12" x14ac:dyDescent="0.4">
      <c r="A24" s="94" t="s">
        <v>126</v>
      </c>
      <c r="B24" s="72"/>
      <c r="C24" s="95"/>
      <c r="D24" s="69" t="e">
        <v>#DIV/0!</v>
      </c>
      <c r="E24" s="70">
        <v>0</v>
      </c>
      <c r="F24" s="72"/>
      <c r="G24" s="95"/>
      <c r="H24" s="69" t="e">
        <v>#DIV/0!</v>
      </c>
      <c r="I24" s="70">
        <v>0</v>
      </c>
      <c r="J24" s="69" t="e">
        <v>#DIV/0!</v>
      </c>
      <c r="K24" s="69" t="e">
        <v>#DIV/0!</v>
      </c>
      <c r="L24" s="68" t="e">
        <v>#DIV/0!</v>
      </c>
    </row>
    <row r="25" spans="1:12" x14ac:dyDescent="0.4">
      <c r="A25" s="94" t="s">
        <v>125</v>
      </c>
      <c r="B25" s="72">
        <v>1318</v>
      </c>
      <c r="C25" s="71">
        <v>1399</v>
      </c>
      <c r="D25" s="69">
        <v>0.94210150107219437</v>
      </c>
      <c r="E25" s="70">
        <v>-81</v>
      </c>
      <c r="F25" s="72">
        <v>1485</v>
      </c>
      <c r="G25" s="71">
        <v>1475</v>
      </c>
      <c r="H25" s="69">
        <v>1.006779661016949</v>
      </c>
      <c r="I25" s="70">
        <v>10</v>
      </c>
      <c r="J25" s="69">
        <v>0.88754208754208752</v>
      </c>
      <c r="K25" s="69">
        <v>0.94847457627118648</v>
      </c>
      <c r="L25" s="68">
        <v>-6.0932488729098955E-2</v>
      </c>
    </row>
    <row r="26" spans="1:12" x14ac:dyDescent="0.4">
      <c r="A26" s="94" t="s">
        <v>124</v>
      </c>
      <c r="B26" s="122"/>
      <c r="C26" s="95"/>
      <c r="D26" s="69" t="e">
        <v>#DIV/0!</v>
      </c>
      <c r="E26" s="70">
        <v>0</v>
      </c>
      <c r="F26" s="122"/>
      <c r="G26" s="71"/>
      <c r="H26" s="69" t="e">
        <v>#DIV/0!</v>
      </c>
      <c r="I26" s="70">
        <v>0</v>
      </c>
      <c r="J26" s="69" t="e">
        <v>#DIV/0!</v>
      </c>
      <c r="K26" s="69" t="e">
        <v>#DIV/0!</v>
      </c>
      <c r="L26" s="68" t="e">
        <v>#DIV/0!</v>
      </c>
    </row>
    <row r="27" spans="1:12" x14ac:dyDescent="0.4">
      <c r="A27" s="74" t="s">
        <v>123</v>
      </c>
      <c r="B27" s="122"/>
      <c r="C27" s="95"/>
      <c r="D27" s="69" t="e">
        <v>#DIV/0!</v>
      </c>
      <c r="E27" s="70">
        <v>0</v>
      </c>
      <c r="F27" s="122"/>
      <c r="G27" s="95"/>
      <c r="H27" s="69" t="e">
        <v>#DIV/0!</v>
      </c>
      <c r="I27" s="70">
        <v>0</v>
      </c>
      <c r="J27" s="69" t="e">
        <v>#DIV/0!</v>
      </c>
      <c r="K27" s="69" t="e">
        <v>#DIV/0!</v>
      </c>
      <c r="L27" s="68" t="e">
        <v>#DIV/0!</v>
      </c>
    </row>
    <row r="28" spans="1:12" x14ac:dyDescent="0.4">
      <c r="A28" s="74" t="s">
        <v>122</v>
      </c>
      <c r="B28" s="124"/>
      <c r="C28" s="125"/>
      <c r="D28" s="69" t="e">
        <v>#DIV/0!</v>
      </c>
      <c r="E28" s="70">
        <v>0</v>
      </c>
      <c r="F28" s="124"/>
      <c r="G28" s="10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69" t="e">
        <v>#DIV/0!</v>
      </c>
      <c r="E30" s="90">
        <v>0</v>
      </c>
      <c r="F30" s="121"/>
      <c r="G30" s="93"/>
      <c r="H30" s="89" t="e">
        <v>#DIV/0!</v>
      </c>
      <c r="I30" s="90">
        <v>0</v>
      </c>
      <c r="J30" s="89" t="e">
        <v>#DIV/0!</v>
      </c>
      <c r="K30" s="69" t="e">
        <v>#DIV/0!</v>
      </c>
      <c r="L30" s="88" t="e">
        <v>#DIV/0!</v>
      </c>
    </row>
    <row r="31" spans="1:12" x14ac:dyDescent="0.4">
      <c r="A31" s="94" t="s">
        <v>119</v>
      </c>
      <c r="B31" s="122"/>
      <c r="C31" s="95"/>
      <c r="D31" s="69" t="e">
        <v>#DIV/0!</v>
      </c>
      <c r="E31" s="70">
        <v>0</v>
      </c>
      <c r="F31" s="122"/>
      <c r="G31" s="95"/>
      <c r="H31" s="69" t="e">
        <v>#DIV/0!</v>
      </c>
      <c r="I31" s="70">
        <v>0</v>
      </c>
      <c r="J31" s="69" t="e">
        <v>#DIV/0!</v>
      </c>
      <c r="K31" s="69" t="e">
        <v>#DIV/0!</v>
      </c>
      <c r="L31" s="68" t="e">
        <v>#DIV/0!</v>
      </c>
    </row>
    <row r="32" spans="1:12" x14ac:dyDescent="0.4">
      <c r="A32" s="74" t="s">
        <v>118</v>
      </c>
      <c r="B32" s="72">
        <v>1299</v>
      </c>
      <c r="C32" s="71">
        <v>1252</v>
      </c>
      <c r="D32" s="69">
        <v>1.0375399361022364</v>
      </c>
      <c r="E32" s="70">
        <v>47</v>
      </c>
      <c r="F32" s="72">
        <v>1450</v>
      </c>
      <c r="G32" s="71">
        <v>1450</v>
      </c>
      <c r="H32" s="69">
        <v>1</v>
      </c>
      <c r="I32" s="70">
        <v>0</v>
      </c>
      <c r="J32" s="69">
        <v>0.89586206896551723</v>
      </c>
      <c r="K32" s="69">
        <v>0.86344827586206896</v>
      </c>
      <c r="L32" s="68">
        <v>3.2413793103448274E-2</v>
      </c>
    </row>
    <row r="33" spans="1:64" x14ac:dyDescent="0.4">
      <c r="A33" s="94" t="s">
        <v>117</v>
      </c>
      <c r="B33" s="121"/>
      <c r="C33" s="93"/>
      <c r="D33" s="69" t="e">
        <v>#DIV/0!</v>
      </c>
      <c r="E33" s="90">
        <v>0</v>
      </c>
      <c r="F33" s="121"/>
      <c r="G33" s="93"/>
      <c r="H33" s="89" t="e">
        <v>#DIV/0!</v>
      </c>
      <c r="I33" s="90">
        <v>0</v>
      </c>
      <c r="J33" s="89" t="e">
        <v>#DIV/0!</v>
      </c>
      <c r="K33" s="69" t="e">
        <v>#DIV/0!</v>
      </c>
      <c r="L33" s="88" t="e">
        <v>#DIV/0!</v>
      </c>
    </row>
    <row r="34" spans="1:64" x14ac:dyDescent="0.4">
      <c r="A34" s="94" t="s">
        <v>116</v>
      </c>
      <c r="B34" s="92">
        <v>677</v>
      </c>
      <c r="C34" s="97">
        <v>1367</v>
      </c>
      <c r="D34" s="89">
        <v>0.49524506217995612</v>
      </c>
      <c r="E34" s="90">
        <v>-690</v>
      </c>
      <c r="F34" s="92">
        <v>1450</v>
      </c>
      <c r="G34" s="97">
        <v>1450</v>
      </c>
      <c r="H34" s="89">
        <v>1</v>
      </c>
      <c r="I34" s="90">
        <v>0</v>
      </c>
      <c r="J34" s="89">
        <v>0.46689655172413791</v>
      </c>
      <c r="K34" s="89">
        <v>0.94275862068965521</v>
      </c>
      <c r="L34" s="88">
        <v>-0.4758620689655173</v>
      </c>
    </row>
    <row r="35" spans="1:64" x14ac:dyDescent="0.4">
      <c r="A35" s="74" t="s">
        <v>115</v>
      </c>
      <c r="B35" s="122"/>
      <c r="C35" s="95"/>
      <c r="D35" s="69" t="e">
        <v>#DIV/0!</v>
      </c>
      <c r="E35" s="70">
        <v>0</v>
      </c>
      <c r="F35" s="122"/>
      <c r="G35" s="95"/>
      <c r="H35" s="69" t="e">
        <v>#DIV/0!</v>
      </c>
      <c r="I35" s="70">
        <v>0</v>
      </c>
      <c r="J35" s="69" t="e">
        <v>#DIV/0!</v>
      </c>
      <c r="K35" s="69" t="e">
        <v>#DIV/0!</v>
      </c>
      <c r="L35" s="68" t="e">
        <v>#DIV/0!</v>
      </c>
    </row>
    <row r="36" spans="1:64" x14ac:dyDescent="0.4">
      <c r="A36" s="94" t="s">
        <v>114</v>
      </c>
      <c r="B36" s="121"/>
      <c r="C36" s="93"/>
      <c r="D36" s="89" t="e">
        <v>#DIV/0!</v>
      </c>
      <c r="E36" s="90">
        <v>0</v>
      </c>
      <c r="F36" s="121"/>
      <c r="G36" s="93"/>
      <c r="H36" s="89" t="e">
        <v>#DIV/0!</v>
      </c>
      <c r="I36" s="90">
        <v>0</v>
      </c>
      <c r="J36" s="89" t="e">
        <v>#DIV/0!</v>
      </c>
      <c r="K36" s="89" t="e">
        <v>#DIV/0!</v>
      </c>
      <c r="L36" s="88" t="e">
        <v>#DIV/0!</v>
      </c>
    </row>
    <row r="37" spans="1:64" x14ac:dyDescent="0.4">
      <c r="A37" s="67" t="s">
        <v>113</v>
      </c>
      <c r="B37" s="66">
        <v>4727</v>
      </c>
      <c r="C37" s="65">
        <v>4464</v>
      </c>
      <c r="D37" s="89">
        <v>1.0589157706093191</v>
      </c>
      <c r="E37" s="90">
        <v>263</v>
      </c>
      <c r="F37" s="66">
        <v>5825</v>
      </c>
      <c r="G37" s="65">
        <v>5825</v>
      </c>
      <c r="H37" s="89">
        <v>1</v>
      </c>
      <c r="I37" s="90">
        <v>0</v>
      </c>
      <c r="J37" s="89">
        <v>0.81150214592274683</v>
      </c>
      <c r="K37" s="89">
        <v>0.76635193133047208</v>
      </c>
      <c r="L37" s="88">
        <v>4.5150214592274751E-2</v>
      </c>
    </row>
    <row r="38" spans="1:64" x14ac:dyDescent="0.4">
      <c r="A38" s="85" t="s">
        <v>112</v>
      </c>
      <c r="B38" s="84">
        <v>665</v>
      </c>
      <c r="C38" s="84">
        <v>593</v>
      </c>
      <c r="D38" s="82">
        <v>1.12141652613828</v>
      </c>
      <c r="E38" s="83">
        <v>72</v>
      </c>
      <c r="F38" s="84">
        <v>890</v>
      </c>
      <c r="G38" s="84">
        <v>741</v>
      </c>
      <c r="H38" s="82">
        <v>1.2010796221322537</v>
      </c>
      <c r="I38" s="83">
        <v>149</v>
      </c>
      <c r="J38" s="82">
        <v>0.7471910112359551</v>
      </c>
      <c r="K38" s="82">
        <v>0.80026990553306343</v>
      </c>
      <c r="L38" s="81">
        <v>-5.3078894297108326E-2</v>
      </c>
    </row>
    <row r="39" spans="1:64" x14ac:dyDescent="0.4">
      <c r="A39" s="73" t="s">
        <v>111</v>
      </c>
      <c r="B39" s="113">
        <v>451</v>
      </c>
      <c r="C39" s="105">
        <v>352</v>
      </c>
      <c r="D39" s="98">
        <v>1.28125</v>
      </c>
      <c r="E39" s="106">
        <v>99</v>
      </c>
      <c r="F39" s="113">
        <v>500</v>
      </c>
      <c r="G39" s="105">
        <v>390</v>
      </c>
      <c r="H39" s="98">
        <v>1.2820512820512822</v>
      </c>
      <c r="I39" s="106">
        <v>110</v>
      </c>
      <c r="J39" s="98">
        <v>0.90200000000000002</v>
      </c>
      <c r="K39" s="98">
        <v>0.90256410256410258</v>
      </c>
      <c r="L39" s="120">
        <v>-5.6410256410255322E-4</v>
      </c>
    </row>
    <row r="40" spans="1:64" x14ac:dyDescent="0.4">
      <c r="A40" s="74" t="s">
        <v>110</v>
      </c>
      <c r="B40" s="72">
        <v>214</v>
      </c>
      <c r="C40" s="71">
        <v>241</v>
      </c>
      <c r="D40" s="69">
        <v>0.88796680497925307</v>
      </c>
      <c r="E40" s="70">
        <v>-27</v>
      </c>
      <c r="F40" s="72">
        <v>390</v>
      </c>
      <c r="G40" s="71">
        <v>351</v>
      </c>
      <c r="H40" s="69">
        <v>1.1111111111111112</v>
      </c>
      <c r="I40" s="70">
        <v>39</v>
      </c>
      <c r="J40" s="69">
        <v>0.54871794871794877</v>
      </c>
      <c r="K40" s="69">
        <v>0.68660968660968658</v>
      </c>
      <c r="L40" s="68">
        <v>-0.13789173789173781</v>
      </c>
    </row>
    <row r="41" spans="1:64" s="118" customFormat="1" x14ac:dyDescent="0.4">
      <c r="A41" s="119" t="s">
        <v>109</v>
      </c>
      <c r="B41" s="117">
        <v>82560</v>
      </c>
      <c r="C41" s="117">
        <v>79022</v>
      </c>
      <c r="D41" s="115">
        <v>1.0447723418794765</v>
      </c>
      <c r="E41" s="116">
        <v>3538</v>
      </c>
      <c r="F41" s="117">
        <v>129353</v>
      </c>
      <c r="G41" s="117">
        <v>121067</v>
      </c>
      <c r="H41" s="115">
        <v>1.068441441515855</v>
      </c>
      <c r="I41" s="116">
        <v>8286</v>
      </c>
      <c r="J41" s="115">
        <v>0.63825346145818029</v>
      </c>
      <c r="K41" s="115">
        <v>0.65271296059206885</v>
      </c>
      <c r="L41" s="114">
        <v>-1.4459499133888554E-2</v>
      </c>
    </row>
    <row r="42" spans="1:64" s="60" customFormat="1" x14ac:dyDescent="0.4">
      <c r="A42" s="85" t="s">
        <v>108</v>
      </c>
      <c r="B42" s="84">
        <v>81536</v>
      </c>
      <c r="C42" s="84">
        <v>78042</v>
      </c>
      <c r="D42" s="82">
        <v>1.0447707644601625</v>
      </c>
      <c r="E42" s="83">
        <v>3494</v>
      </c>
      <c r="F42" s="84">
        <v>127313</v>
      </c>
      <c r="G42" s="84">
        <v>119324</v>
      </c>
      <c r="H42" s="82">
        <v>1.066952163856391</v>
      </c>
      <c r="I42" s="83">
        <v>7989</v>
      </c>
      <c r="J42" s="82">
        <v>0.64043734732509638</v>
      </c>
      <c r="K42" s="82">
        <v>0.65403439375146655</v>
      </c>
      <c r="L42" s="81">
        <v>-1.3597046426370163E-2</v>
      </c>
    </row>
    <row r="43" spans="1:64" x14ac:dyDescent="0.4">
      <c r="A43" s="74" t="s">
        <v>107</v>
      </c>
      <c r="B43" s="113">
        <v>32635</v>
      </c>
      <c r="C43" s="78">
        <v>31687</v>
      </c>
      <c r="D43" s="76">
        <v>1.0299176318363998</v>
      </c>
      <c r="E43" s="90">
        <v>948</v>
      </c>
      <c r="F43" s="113">
        <v>46299</v>
      </c>
      <c r="G43" s="78">
        <v>43410</v>
      </c>
      <c r="H43" s="89">
        <v>1.0665514858327574</v>
      </c>
      <c r="I43" s="102">
        <v>2889</v>
      </c>
      <c r="J43" s="69">
        <v>0.70487483530961792</v>
      </c>
      <c r="K43" s="69">
        <v>0.72994701681640173</v>
      </c>
      <c r="L43" s="100">
        <v>-2.5072181506783808E-2</v>
      </c>
    </row>
    <row r="44" spans="1:64" x14ac:dyDescent="0.4">
      <c r="A44" s="74" t="s">
        <v>106</v>
      </c>
      <c r="B44" s="72">
        <v>5360</v>
      </c>
      <c r="C44" s="71">
        <v>3857</v>
      </c>
      <c r="D44" s="98">
        <v>1.389681099299974</v>
      </c>
      <c r="E44" s="90">
        <v>1503</v>
      </c>
      <c r="F44" s="72">
        <v>7370</v>
      </c>
      <c r="G44" s="71">
        <v>5140</v>
      </c>
      <c r="H44" s="104">
        <v>1.433852140077821</v>
      </c>
      <c r="I44" s="102">
        <v>2230</v>
      </c>
      <c r="J44" s="69">
        <v>0.72727272727272729</v>
      </c>
      <c r="K44" s="69">
        <v>0.75038910505836576</v>
      </c>
      <c r="L44" s="100">
        <v>-2.3116377785638464E-2</v>
      </c>
    </row>
    <row r="45" spans="1:64" x14ac:dyDescent="0.4">
      <c r="A45" s="94" t="s">
        <v>105</v>
      </c>
      <c r="B45" s="72">
        <v>5007</v>
      </c>
      <c r="C45" s="71">
        <v>7209</v>
      </c>
      <c r="D45" s="101">
        <v>0.69454848106533495</v>
      </c>
      <c r="E45" s="102">
        <v>-2202</v>
      </c>
      <c r="F45" s="72">
        <v>7120</v>
      </c>
      <c r="G45" s="71">
        <v>12299</v>
      </c>
      <c r="H45" s="104">
        <v>0.57890885437840478</v>
      </c>
      <c r="I45" s="109">
        <v>-5179</v>
      </c>
      <c r="J45" s="101">
        <v>0.70323033707865168</v>
      </c>
      <c r="K45" s="101">
        <v>0.58614521505813477</v>
      </c>
      <c r="L45" s="111">
        <v>0.11708512202051691</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94" t="s">
        <v>104</v>
      </c>
      <c r="B46" s="72">
        <v>2080</v>
      </c>
      <c r="C46" s="71">
        <v>3303</v>
      </c>
      <c r="D46" s="101">
        <v>0.62973054798667882</v>
      </c>
      <c r="E46" s="102">
        <v>-1223</v>
      </c>
      <c r="F46" s="72">
        <v>3600</v>
      </c>
      <c r="G46" s="71">
        <v>6115</v>
      </c>
      <c r="H46" s="104">
        <v>0.58871627146361405</v>
      </c>
      <c r="I46" s="109">
        <v>-2515</v>
      </c>
      <c r="J46" s="101">
        <v>0.57777777777777772</v>
      </c>
      <c r="K46" s="112">
        <v>0.54014717906786591</v>
      </c>
      <c r="L46" s="111">
        <v>3.7630598709911811E-2</v>
      </c>
    </row>
    <row r="47" spans="1:64" x14ac:dyDescent="0.4">
      <c r="A47" s="74" t="s">
        <v>103</v>
      </c>
      <c r="B47" s="108">
        <v>6202</v>
      </c>
      <c r="C47" s="71">
        <v>5871</v>
      </c>
      <c r="D47" s="103">
        <v>1.0563788111054335</v>
      </c>
      <c r="E47" s="109">
        <v>331</v>
      </c>
      <c r="F47" s="108">
        <v>11520</v>
      </c>
      <c r="G47" s="71">
        <v>8736</v>
      </c>
      <c r="H47" s="101">
        <v>1.3186813186813187</v>
      </c>
      <c r="I47" s="102">
        <v>2784</v>
      </c>
      <c r="J47" s="101">
        <v>0.53836805555555556</v>
      </c>
      <c r="K47" s="101">
        <v>0.67204670329670335</v>
      </c>
      <c r="L47" s="100">
        <v>-0.13367864774114779</v>
      </c>
    </row>
    <row r="48" spans="1:64" x14ac:dyDescent="0.4">
      <c r="A48" s="74" t="s">
        <v>102</v>
      </c>
      <c r="B48" s="72">
        <v>10821</v>
      </c>
      <c r="C48" s="71">
        <v>10809</v>
      </c>
      <c r="D48" s="103">
        <v>1.0011101859561478</v>
      </c>
      <c r="E48" s="107">
        <v>12</v>
      </c>
      <c r="F48" s="72">
        <v>19065</v>
      </c>
      <c r="G48" s="71">
        <v>17644</v>
      </c>
      <c r="H48" s="101">
        <v>1.0805372931308093</v>
      </c>
      <c r="I48" s="102">
        <v>1421</v>
      </c>
      <c r="J48" s="103">
        <v>0.56758457907159721</v>
      </c>
      <c r="K48" s="101">
        <v>0.61261618680571295</v>
      </c>
      <c r="L48" s="100">
        <v>-4.5031607734115742E-2</v>
      </c>
    </row>
    <row r="49" spans="1:12" x14ac:dyDescent="0.4">
      <c r="A49" s="96" t="s">
        <v>101</v>
      </c>
      <c r="B49" s="72">
        <v>1512</v>
      </c>
      <c r="C49" s="71">
        <v>1660</v>
      </c>
      <c r="D49" s="98">
        <v>0.91084337349397593</v>
      </c>
      <c r="E49" s="90">
        <v>-148</v>
      </c>
      <c r="F49" s="72">
        <v>2700</v>
      </c>
      <c r="G49" s="71">
        <v>2700</v>
      </c>
      <c r="H49" s="104">
        <v>1</v>
      </c>
      <c r="I49" s="102">
        <v>0</v>
      </c>
      <c r="J49" s="69">
        <v>0.56000000000000005</v>
      </c>
      <c r="K49" s="69">
        <v>0.61481481481481481</v>
      </c>
      <c r="L49" s="100">
        <v>-5.4814814814814761E-2</v>
      </c>
    </row>
    <row r="50" spans="1:12" x14ac:dyDescent="0.4">
      <c r="A50" s="74" t="s">
        <v>100</v>
      </c>
      <c r="B50" s="72">
        <v>813</v>
      </c>
      <c r="C50" s="95"/>
      <c r="D50" s="98" t="e">
        <v>#DIV/0!</v>
      </c>
      <c r="E50" s="106">
        <v>813</v>
      </c>
      <c r="F50" s="72">
        <v>1760</v>
      </c>
      <c r="G50" s="95"/>
      <c r="H50" s="104" t="e">
        <v>#DIV/0!</v>
      </c>
      <c r="I50" s="70">
        <v>1760</v>
      </c>
      <c r="J50" s="69">
        <v>0.46193181818181817</v>
      </c>
      <c r="K50" s="69" t="e">
        <v>#DIV/0!</v>
      </c>
      <c r="L50" s="68" t="e">
        <v>#DIV/0!</v>
      </c>
    </row>
    <row r="51" spans="1:12" x14ac:dyDescent="0.4">
      <c r="A51" s="74" t="s">
        <v>99</v>
      </c>
      <c r="B51" s="72">
        <v>1688</v>
      </c>
      <c r="C51" s="71">
        <v>1705</v>
      </c>
      <c r="D51" s="103">
        <v>0.99002932551319645</v>
      </c>
      <c r="E51" s="102">
        <v>-17</v>
      </c>
      <c r="F51" s="72">
        <v>2700</v>
      </c>
      <c r="G51" s="105">
        <v>2548</v>
      </c>
      <c r="H51" s="104">
        <v>1.0596546310832025</v>
      </c>
      <c r="I51" s="70">
        <v>152</v>
      </c>
      <c r="J51" s="69">
        <v>0.62518518518518518</v>
      </c>
      <c r="K51" s="101">
        <v>0.66915227629513341</v>
      </c>
      <c r="L51" s="100">
        <v>-4.3967091109948231E-2</v>
      </c>
    </row>
    <row r="52" spans="1:12" x14ac:dyDescent="0.4">
      <c r="A52" s="74" t="s">
        <v>98</v>
      </c>
      <c r="B52" s="72"/>
      <c r="C52" s="71"/>
      <c r="D52" s="98" t="e">
        <v>#DIV/0!</v>
      </c>
      <c r="E52" s="90">
        <v>0</v>
      </c>
      <c r="F52" s="72"/>
      <c r="G52" s="71"/>
      <c r="H52" s="89" t="e">
        <v>#DIV/0!</v>
      </c>
      <c r="I52" s="70">
        <v>0</v>
      </c>
      <c r="J52" s="69" t="e">
        <v>#DIV/0!</v>
      </c>
      <c r="K52" s="69" t="e">
        <v>#DIV/0!</v>
      </c>
      <c r="L52" s="68" t="e">
        <v>#DIV/0!</v>
      </c>
    </row>
    <row r="53" spans="1:12" x14ac:dyDescent="0.4">
      <c r="A53" s="74" t="s">
        <v>97</v>
      </c>
      <c r="B53" s="92">
        <v>1036</v>
      </c>
      <c r="C53" s="97">
        <v>861</v>
      </c>
      <c r="D53" s="103">
        <v>1.2032520325203253</v>
      </c>
      <c r="E53" s="102">
        <v>175</v>
      </c>
      <c r="F53" s="92">
        <v>1760</v>
      </c>
      <c r="G53" s="97">
        <v>1200</v>
      </c>
      <c r="H53" s="89">
        <v>1.4666666666666666</v>
      </c>
      <c r="I53" s="70">
        <v>560</v>
      </c>
      <c r="J53" s="69">
        <v>0.58863636363636362</v>
      </c>
      <c r="K53" s="101">
        <v>0.71750000000000003</v>
      </c>
      <c r="L53" s="100">
        <v>-0.1288636363636364</v>
      </c>
    </row>
    <row r="54" spans="1:12" x14ac:dyDescent="0.4">
      <c r="A54" s="74" t="s">
        <v>96</v>
      </c>
      <c r="B54" s="92">
        <v>1739</v>
      </c>
      <c r="C54" s="97">
        <v>2944</v>
      </c>
      <c r="D54" s="98">
        <v>0.59069293478260865</v>
      </c>
      <c r="E54" s="90">
        <v>-1205</v>
      </c>
      <c r="F54" s="92">
        <v>2700</v>
      </c>
      <c r="G54" s="97">
        <v>5400</v>
      </c>
      <c r="H54" s="89">
        <v>0.5</v>
      </c>
      <c r="I54" s="70">
        <v>-2700</v>
      </c>
      <c r="J54" s="69">
        <v>0.64407407407407402</v>
      </c>
      <c r="K54" s="69">
        <v>0.54518518518518522</v>
      </c>
      <c r="L54" s="68">
        <v>9.8888888888888804E-2</v>
      </c>
    </row>
    <row r="55" spans="1:12" x14ac:dyDescent="0.4">
      <c r="A55" s="74" t="s">
        <v>95</v>
      </c>
      <c r="B55" s="72">
        <v>1474</v>
      </c>
      <c r="C55" s="71">
        <v>1687</v>
      </c>
      <c r="D55" s="98">
        <v>0.87374036751630113</v>
      </c>
      <c r="E55" s="70">
        <v>-213</v>
      </c>
      <c r="F55" s="72">
        <v>2698</v>
      </c>
      <c r="G55" s="71">
        <v>2700</v>
      </c>
      <c r="H55" s="69">
        <v>0.99925925925925929</v>
      </c>
      <c r="I55" s="70">
        <v>-2</v>
      </c>
      <c r="J55" s="69">
        <v>0.54633061527057081</v>
      </c>
      <c r="K55" s="69">
        <v>0.62481481481481482</v>
      </c>
      <c r="L55" s="68">
        <v>-7.8484199544244015E-2</v>
      </c>
    </row>
    <row r="56" spans="1:12" x14ac:dyDescent="0.4">
      <c r="A56" s="74" t="s">
        <v>94</v>
      </c>
      <c r="B56" s="72">
        <v>990</v>
      </c>
      <c r="C56" s="71">
        <v>961</v>
      </c>
      <c r="D56" s="98">
        <v>1.0301768990634756</v>
      </c>
      <c r="E56" s="70">
        <v>29</v>
      </c>
      <c r="F56" s="72">
        <v>1751</v>
      </c>
      <c r="G56" s="71">
        <v>1350</v>
      </c>
      <c r="H56" s="69">
        <v>1.297037037037037</v>
      </c>
      <c r="I56" s="70">
        <v>401</v>
      </c>
      <c r="J56" s="69">
        <v>0.56539120502569962</v>
      </c>
      <c r="K56" s="69">
        <v>0.71185185185185185</v>
      </c>
      <c r="L56" s="68">
        <v>-0.14646064682615223</v>
      </c>
    </row>
    <row r="57" spans="1:12" x14ac:dyDescent="0.4">
      <c r="A57" s="99" t="s">
        <v>93</v>
      </c>
      <c r="B57" s="72">
        <v>821</v>
      </c>
      <c r="C57" s="71">
        <v>723</v>
      </c>
      <c r="D57" s="98">
        <v>1.1355463347164592</v>
      </c>
      <c r="E57" s="90">
        <v>98</v>
      </c>
      <c r="F57" s="72">
        <v>1760</v>
      </c>
      <c r="G57" s="71">
        <v>1200</v>
      </c>
      <c r="H57" s="89">
        <v>1.4666666666666666</v>
      </c>
      <c r="I57" s="70">
        <v>560</v>
      </c>
      <c r="J57" s="69">
        <v>0.46647727272727274</v>
      </c>
      <c r="K57" s="89">
        <v>0.60250000000000004</v>
      </c>
      <c r="L57" s="88">
        <v>-0.1360227272727273</v>
      </c>
    </row>
    <row r="58" spans="1:12" x14ac:dyDescent="0.4">
      <c r="A58" s="74" t="s">
        <v>92</v>
      </c>
      <c r="B58" s="72">
        <v>597</v>
      </c>
      <c r="C58" s="71">
        <v>729</v>
      </c>
      <c r="D58" s="98">
        <v>0.81893004115226342</v>
      </c>
      <c r="E58" s="70">
        <v>-132</v>
      </c>
      <c r="F58" s="72">
        <v>1760</v>
      </c>
      <c r="G58" s="71">
        <v>1200</v>
      </c>
      <c r="H58" s="69">
        <v>1.4666666666666666</v>
      </c>
      <c r="I58" s="70">
        <v>560</v>
      </c>
      <c r="J58" s="69">
        <v>0.33920454545454548</v>
      </c>
      <c r="K58" s="69">
        <v>0.60750000000000004</v>
      </c>
      <c r="L58" s="68">
        <v>-0.26829545454545456</v>
      </c>
    </row>
    <row r="59" spans="1:12" x14ac:dyDescent="0.4">
      <c r="A59" s="74" t="s">
        <v>91</v>
      </c>
      <c r="B59" s="92">
        <v>553</v>
      </c>
      <c r="C59" s="97">
        <v>738</v>
      </c>
      <c r="D59" s="69">
        <v>0.74932249322493227</v>
      </c>
      <c r="E59" s="90">
        <v>-185</v>
      </c>
      <c r="F59" s="92">
        <v>1200</v>
      </c>
      <c r="G59" s="97">
        <v>1191</v>
      </c>
      <c r="H59" s="89">
        <v>1.0075566750629723</v>
      </c>
      <c r="I59" s="90">
        <v>9</v>
      </c>
      <c r="J59" s="89">
        <v>0.46083333333333332</v>
      </c>
      <c r="K59" s="89">
        <v>0.61964735516372793</v>
      </c>
      <c r="L59" s="88">
        <v>-0.15881402183039461</v>
      </c>
    </row>
    <row r="60" spans="1:12" x14ac:dyDescent="0.4">
      <c r="A60" s="96" t="s">
        <v>90</v>
      </c>
      <c r="B60" s="72">
        <v>1836</v>
      </c>
      <c r="C60" s="71">
        <v>2026</v>
      </c>
      <c r="D60" s="69">
        <v>0.90621915103652517</v>
      </c>
      <c r="E60" s="70">
        <v>-190</v>
      </c>
      <c r="F60" s="72">
        <v>4160</v>
      </c>
      <c r="G60" s="71">
        <v>4031</v>
      </c>
      <c r="H60" s="69">
        <v>1.0320019846192012</v>
      </c>
      <c r="I60" s="70">
        <v>129</v>
      </c>
      <c r="J60" s="69">
        <v>0.44134615384615383</v>
      </c>
      <c r="K60" s="69">
        <v>0.50260481270156288</v>
      </c>
      <c r="L60" s="68">
        <v>-6.1258658855409043E-2</v>
      </c>
    </row>
    <row r="61" spans="1:12" x14ac:dyDescent="0.4">
      <c r="A61" s="94" t="s">
        <v>89</v>
      </c>
      <c r="B61" s="92">
        <v>2616</v>
      </c>
      <c r="C61" s="93"/>
      <c r="D61" s="89" t="e">
        <v>#DIV/0!</v>
      </c>
      <c r="E61" s="90">
        <v>2616</v>
      </c>
      <c r="F61" s="92">
        <v>2700</v>
      </c>
      <c r="G61" s="93"/>
      <c r="H61" s="89" t="e">
        <v>#DIV/0!</v>
      </c>
      <c r="I61" s="90">
        <v>2700</v>
      </c>
      <c r="J61" s="89">
        <v>0.96888888888888891</v>
      </c>
      <c r="K61" s="89" t="e">
        <v>#DIV/0!</v>
      </c>
      <c r="L61" s="88" t="e">
        <v>#DIV/0!</v>
      </c>
    </row>
    <row r="62" spans="1:12" x14ac:dyDescent="0.4">
      <c r="A62" s="94" t="s">
        <v>88</v>
      </c>
      <c r="B62" s="92">
        <v>1400</v>
      </c>
      <c r="C62" s="97">
        <v>534</v>
      </c>
      <c r="D62" s="89">
        <v>2.6217228464419478</v>
      </c>
      <c r="E62" s="90">
        <v>866</v>
      </c>
      <c r="F62" s="92">
        <v>1670</v>
      </c>
      <c r="G62" s="71">
        <v>1200</v>
      </c>
      <c r="H62" s="89">
        <v>1.3916666666666666</v>
      </c>
      <c r="I62" s="90">
        <v>470</v>
      </c>
      <c r="J62" s="89">
        <v>0.83832335329341312</v>
      </c>
      <c r="K62" s="89">
        <v>0.44500000000000001</v>
      </c>
      <c r="L62" s="88">
        <v>0.39332335329341311</v>
      </c>
    </row>
    <row r="63" spans="1:12" x14ac:dyDescent="0.4">
      <c r="A63" s="94" t="s">
        <v>87</v>
      </c>
      <c r="B63" s="92">
        <v>1437</v>
      </c>
      <c r="C63" s="93"/>
      <c r="D63" s="89" t="e">
        <v>#DIV/0!</v>
      </c>
      <c r="E63" s="90">
        <v>1437</v>
      </c>
      <c r="F63" s="92">
        <v>1760</v>
      </c>
      <c r="G63" s="91"/>
      <c r="H63" s="89" t="e">
        <v>#DIV/0!</v>
      </c>
      <c r="I63" s="90">
        <v>1760</v>
      </c>
      <c r="J63" s="89">
        <v>0.81647727272727277</v>
      </c>
      <c r="K63" s="89" t="e">
        <v>#DIV/0!</v>
      </c>
      <c r="L63" s="88" t="e">
        <v>#DIV/0!</v>
      </c>
    </row>
    <row r="64" spans="1:12" x14ac:dyDescent="0.4">
      <c r="A64" s="67" t="s">
        <v>86</v>
      </c>
      <c r="B64" s="87">
        <v>919</v>
      </c>
      <c r="C64" s="86">
        <v>738</v>
      </c>
      <c r="D64" s="63">
        <v>1.2452574525745257</v>
      </c>
      <c r="E64" s="64">
        <v>181</v>
      </c>
      <c r="F64" s="87">
        <v>1260</v>
      </c>
      <c r="G64" s="86">
        <v>1260</v>
      </c>
      <c r="H64" s="63">
        <v>1</v>
      </c>
      <c r="I64" s="64">
        <v>0</v>
      </c>
      <c r="J64" s="63">
        <v>0.72936507936507933</v>
      </c>
      <c r="K64" s="63">
        <v>0.58571428571428574</v>
      </c>
      <c r="L64" s="62">
        <v>0.14365079365079358</v>
      </c>
    </row>
    <row r="65" spans="1:12" s="61" customFormat="1" x14ac:dyDescent="0.4">
      <c r="A65" s="85" t="s">
        <v>85</v>
      </c>
      <c r="B65" s="84">
        <v>1024</v>
      </c>
      <c r="C65" s="84">
        <v>980</v>
      </c>
      <c r="D65" s="82">
        <v>1.0448979591836736</v>
      </c>
      <c r="E65" s="83">
        <v>44</v>
      </c>
      <c r="F65" s="84">
        <v>2040</v>
      </c>
      <c r="G65" s="84">
        <v>1743</v>
      </c>
      <c r="H65" s="82">
        <v>1.1703958691910499</v>
      </c>
      <c r="I65" s="83">
        <v>297</v>
      </c>
      <c r="J65" s="82">
        <v>0.50196078431372548</v>
      </c>
      <c r="K65" s="82">
        <v>0.56224899598393574</v>
      </c>
      <c r="L65" s="81">
        <v>-6.0288211670210257E-2</v>
      </c>
    </row>
    <row r="66" spans="1:12" s="61" customFormat="1" x14ac:dyDescent="0.4">
      <c r="A66" s="80" t="s">
        <v>84</v>
      </c>
      <c r="B66" s="79">
        <v>241</v>
      </c>
      <c r="C66" s="78">
        <v>230</v>
      </c>
      <c r="D66" s="76">
        <v>1.0478260869565217</v>
      </c>
      <c r="E66" s="77">
        <v>11</v>
      </c>
      <c r="F66" s="79">
        <v>540</v>
      </c>
      <c r="G66" s="78">
        <v>309</v>
      </c>
      <c r="H66" s="76">
        <v>1.7475728155339805</v>
      </c>
      <c r="I66" s="77">
        <v>231</v>
      </c>
      <c r="J66" s="76">
        <v>0.4462962962962963</v>
      </c>
      <c r="K66" s="76">
        <v>0.74433656957928807</v>
      </c>
      <c r="L66" s="75">
        <v>-0.29804027328299176</v>
      </c>
    </row>
    <row r="67" spans="1:12" s="61" customFormat="1" x14ac:dyDescent="0.4">
      <c r="A67" s="74" t="s">
        <v>83</v>
      </c>
      <c r="B67" s="72"/>
      <c r="C67" s="71">
        <v>225</v>
      </c>
      <c r="D67" s="69">
        <v>0</v>
      </c>
      <c r="E67" s="70">
        <v>-225</v>
      </c>
      <c r="F67" s="72"/>
      <c r="G67" s="71">
        <v>540</v>
      </c>
      <c r="H67" s="69">
        <v>0</v>
      </c>
      <c r="I67" s="70">
        <v>-540</v>
      </c>
      <c r="J67" s="69" t="e">
        <v>#DIV/0!</v>
      </c>
      <c r="K67" s="69">
        <v>0.41666666666666669</v>
      </c>
      <c r="L67" s="68" t="e">
        <v>#DIV/0!</v>
      </c>
    </row>
    <row r="68" spans="1:12" s="61" customFormat="1" x14ac:dyDescent="0.4">
      <c r="A68" s="73" t="s">
        <v>82</v>
      </c>
      <c r="B68" s="72"/>
      <c r="C68" s="71">
        <v>201</v>
      </c>
      <c r="D68" s="69">
        <v>0</v>
      </c>
      <c r="E68" s="70">
        <v>-201</v>
      </c>
      <c r="F68" s="72"/>
      <c r="G68" s="71">
        <v>324</v>
      </c>
      <c r="H68" s="69">
        <v>0</v>
      </c>
      <c r="I68" s="70">
        <v>-324</v>
      </c>
      <c r="J68" s="69" t="e">
        <v>#DIV/0!</v>
      </c>
      <c r="K68" s="69">
        <v>0.62037037037037035</v>
      </c>
      <c r="L68" s="68" t="e">
        <v>#DIV/0!</v>
      </c>
    </row>
    <row r="69" spans="1:12" s="61" customFormat="1" x14ac:dyDescent="0.4">
      <c r="A69" s="94" t="s">
        <v>81</v>
      </c>
      <c r="B69" s="92">
        <v>371</v>
      </c>
      <c r="C69" s="97">
        <v>324</v>
      </c>
      <c r="D69" s="89">
        <v>1.1450617283950617</v>
      </c>
      <c r="E69" s="90">
        <v>47</v>
      </c>
      <c r="F69" s="92">
        <v>600</v>
      </c>
      <c r="G69" s="97">
        <v>570</v>
      </c>
      <c r="H69" s="89">
        <v>1.0526315789473684</v>
      </c>
      <c r="I69" s="90">
        <v>30</v>
      </c>
      <c r="J69" s="89">
        <v>0.61833333333333329</v>
      </c>
      <c r="K69" s="89">
        <v>0.56842105263157894</v>
      </c>
      <c r="L69" s="88">
        <v>4.9912280701754352E-2</v>
      </c>
    </row>
    <row r="70" spans="1:12" s="61" customFormat="1" x14ac:dyDescent="0.4">
      <c r="A70" s="67" t="s">
        <v>230</v>
      </c>
      <c r="B70" s="66">
        <v>412</v>
      </c>
      <c r="C70" s="65"/>
      <c r="D70" s="63" t="e">
        <v>#DIV/0!</v>
      </c>
      <c r="E70" s="64">
        <v>412</v>
      </c>
      <c r="F70" s="66">
        <v>900</v>
      </c>
      <c r="G70" s="65"/>
      <c r="H70" s="63" t="e">
        <v>#DIV/0!</v>
      </c>
      <c r="I70" s="64">
        <v>900</v>
      </c>
      <c r="J70" s="63">
        <v>0.45777777777777778</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77</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B6:B70 IX6:IX70 ST6:ST70 ACP6:ACP70 AML6:AML70 AWH6:AWH70 BGD6:BGD70 BPZ6:BPZ70 BZV6:BZV70 CJR6:CJR70 CTN6:CTN70 DDJ6:DDJ70 DNF6:DNF70 DXB6:DXB70 EGX6:EGX70 EQT6:EQT70 FAP6:FAP70 FKL6:FKL70 FUH6:FUH70 GED6:GED70 GNZ6:GNZ70 GXV6:GXV70 HHR6:HHR70 HRN6:HRN70 IBJ6:IBJ70 ILF6:ILF70 IVB6:IVB70 JEX6:JEX70 JOT6:JOT70 JYP6:JYP70 KIL6:KIL70 KSH6:KSH70 LCD6:LCD70 LLZ6:LLZ70 LVV6:LVV70 MFR6:MFR70 MPN6:MPN70 MZJ6:MZJ70 NJF6:NJF70 NTB6:NTB70 OCX6:OCX70 OMT6:OMT70 OWP6:OWP70 PGL6:PGL70 PQH6:PQH70 QAD6:QAD70 QJZ6:QJZ70 QTV6:QTV70 RDR6:RDR70 RNN6:RNN70 RXJ6:RXJ70 SHF6:SHF70 SRB6:SRB70 TAX6:TAX70 TKT6:TKT70 TUP6:TUP70 UEL6:UEL70 UOH6:UOH70 UYD6:UYD70 VHZ6:VHZ70 VRV6:VRV70 WBR6:WBR70 WLN6:WLN70 WVJ6:WVJ70 B65542:B65606 IX65542:IX65606 ST65542:ST65606 ACP65542:ACP65606 AML65542:AML65606 AWH65542:AWH65606 BGD65542:BGD65606 BPZ65542:BPZ65606 BZV65542:BZV65606 CJR65542:CJR65606 CTN65542:CTN65606 DDJ65542:DDJ65606 DNF65542:DNF65606 DXB65542:DXB65606 EGX65542:EGX65606 EQT65542:EQT65606 FAP65542:FAP65606 FKL65542:FKL65606 FUH65542:FUH65606 GED65542:GED65606 GNZ65542:GNZ65606 GXV65542:GXV65606 HHR65542:HHR65606 HRN65542:HRN65606 IBJ65542:IBJ65606 ILF65542:ILF65606 IVB65542:IVB65606 JEX65542:JEX65606 JOT65542:JOT65606 JYP65542:JYP65606 KIL65542:KIL65606 KSH65542:KSH65606 LCD65542:LCD65606 LLZ65542:LLZ65606 LVV65542:LVV65606 MFR65542:MFR65606 MPN65542:MPN65606 MZJ65542:MZJ65606 NJF65542:NJF65606 NTB65542:NTB65606 OCX65542:OCX65606 OMT65542:OMT65606 OWP65542:OWP65606 PGL65542:PGL65606 PQH65542:PQH65606 QAD65542:QAD65606 QJZ65542:QJZ65606 QTV65542:QTV65606 RDR65542:RDR65606 RNN65542:RNN65606 RXJ65542:RXJ65606 SHF65542:SHF65606 SRB65542:SRB65606 TAX65542:TAX65606 TKT65542:TKT65606 TUP65542:TUP65606 UEL65542:UEL65606 UOH65542:UOH65606 UYD65542:UYD65606 VHZ65542:VHZ65606 VRV65542:VRV65606 WBR65542:WBR65606 WLN65542:WLN65606 WVJ65542:WVJ65606 B131078:B131142 IX131078:IX131142 ST131078:ST131142 ACP131078:ACP131142 AML131078:AML131142 AWH131078:AWH131142 BGD131078:BGD131142 BPZ131078:BPZ131142 BZV131078:BZV131142 CJR131078:CJR131142 CTN131078:CTN131142 DDJ131078:DDJ131142 DNF131078:DNF131142 DXB131078:DXB131142 EGX131078:EGX131142 EQT131078:EQT131142 FAP131078:FAP131142 FKL131078:FKL131142 FUH131078:FUH131142 GED131078:GED131142 GNZ131078:GNZ131142 GXV131078:GXV131142 HHR131078:HHR131142 HRN131078:HRN131142 IBJ131078:IBJ131142 ILF131078:ILF131142 IVB131078:IVB131142 JEX131078:JEX131142 JOT131078:JOT131142 JYP131078:JYP131142 KIL131078:KIL131142 KSH131078:KSH131142 LCD131078:LCD131142 LLZ131078:LLZ131142 LVV131078:LVV131142 MFR131078:MFR131142 MPN131078:MPN131142 MZJ131078:MZJ131142 NJF131078:NJF131142 NTB131078:NTB131142 OCX131078:OCX131142 OMT131078:OMT131142 OWP131078:OWP131142 PGL131078:PGL131142 PQH131078:PQH131142 QAD131078:QAD131142 QJZ131078:QJZ131142 QTV131078:QTV131142 RDR131078:RDR131142 RNN131078:RNN131142 RXJ131078:RXJ131142 SHF131078:SHF131142 SRB131078:SRB131142 TAX131078:TAX131142 TKT131078:TKT131142 TUP131078:TUP131142 UEL131078:UEL131142 UOH131078:UOH131142 UYD131078:UYD131142 VHZ131078:VHZ131142 VRV131078:VRV131142 WBR131078:WBR131142 WLN131078:WLN131142 WVJ131078:WVJ131142 B196614:B196678 IX196614:IX196678 ST196614:ST196678 ACP196614:ACP196678 AML196614:AML196678 AWH196614:AWH196678 BGD196614:BGD196678 BPZ196614:BPZ196678 BZV196614:BZV196678 CJR196614:CJR196678 CTN196614:CTN196678 DDJ196614:DDJ196678 DNF196614:DNF196678 DXB196614:DXB196678 EGX196614:EGX196678 EQT196614:EQT196678 FAP196614:FAP196678 FKL196614:FKL196678 FUH196614:FUH196678 GED196614:GED196678 GNZ196614:GNZ196678 GXV196614:GXV196678 HHR196614:HHR196678 HRN196614:HRN196678 IBJ196614:IBJ196678 ILF196614:ILF196678 IVB196614:IVB196678 JEX196614:JEX196678 JOT196614:JOT196678 JYP196614:JYP196678 KIL196614:KIL196678 KSH196614:KSH196678 LCD196614:LCD196678 LLZ196614:LLZ196678 LVV196614:LVV196678 MFR196614:MFR196678 MPN196614:MPN196678 MZJ196614:MZJ196678 NJF196614:NJF196678 NTB196614:NTB196678 OCX196614:OCX196678 OMT196614:OMT196678 OWP196614:OWP196678 PGL196614:PGL196678 PQH196614:PQH196678 QAD196614:QAD196678 QJZ196614:QJZ196678 QTV196614:QTV196678 RDR196614:RDR196678 RNN196614:RNN196678 RXJ196614:RXJ196678 SHF196614:SHF196678 SRB196614:SRB196678 TAX196614:TAX196678 TKT196614:TKT196678 TUP196614:TUP196678 UEL196614:UEL196678 UOH196614:UOH196678 UYD196614:UYD196678 VHZ196614:VHZ196678 VRV196614:VRV196678 WBR196614:WBR196678 WLN196614:WLN196678 WVJ196614:WVJ196678 B262150:B262214 IX262150:IX262214 ST262150:ST262214 ACP262150:ACP262214 AML262150:AML262214 AWH262150:AWH262214 BGD262150:BGD262214 BPZ262150:BPZ262214 BZV262150:BZV262214 CJR262150:CJR262214 CTN262150:CTN262214 DDJ262150:DDJ262214 DNF262150:DNF262214 DXB262150:DXB262214 EGX262150:EGX262214 EQT262150:EQT262214 FAP262150:FAP262214 FKL262150:FKL262214 FUH262150:FUH262214 GED262150:GED262214 GNZ262150:GNZ262214 GXV262150:GXV262214 HHR262150:HHR262214 HRN262150:HRN262214 IBJ262150:IBJ262214 ILF262150:ILF262214 IVB262150:IVB262214 JEX262150:JEX262214 JOT262150:JOT262214 JYP262150:JYP262214 KIL262150:KIL262214 KSH262150:KSH262214 LCD262150:LCD262214 LLZ262150:LLZ262214 LVV262150:LVV262214 MFR262150:MFR262214 MPN262150:MPN262214 MZJ262150:MZJ262214 NJF262150:NJF262214 NTB262150:NTB262214 OCX262150:OCX262214 OMT262150:OMT262214 OWP262150:OWP262214 PGL262150:PGL262214 PQH262150:PQH262214 QAD262150:QAD262214 QJZ262150:QJZ262214 QTV262150:QTV262214 RDR262150:RDR262214 RNN262150:RNN262214 RXJ262150:RXJ262214 SHF262150:SHF262214 SRB262150:SRB262214 TAX262150:TAX262214 TKT262150:TKT262214 TUP262150:TUP262214 UEL262150:UEL262214 UOH262150:UOH262214 UYD262150:UYD262214 VHZ262150:VHZ262214 VRV262150:VRV262214 WBR262150:WBR262214 WLN262150:WLN262214 WVJ262150:WVJ262214 B327686:B327750 IX327686:IX327750 ST327686:ST327750 ACP327686:ACP327750 AML327686:AML327750 AWH327686:AWH327750 BGD327686:BGD327750 BPZ327686:BPZ327750 BZV327686:BZV327750 CJR327686:CJR327750 CTN327686:CTN327750 DDJ327686:DDJ327750 DNF327686:DNF327750 DXB327686:DXB327750 EGX327686:EGX327750 EQT327686:EQT327750 FAP327686:FAP327750 FKL327686:FKL327750 FUH327686:FUH327750 GED327686:GED327750 GNZ327686:GNZ327750 GXV327686:GXV327750 HHR327686:HHR327750 HRN327686:HRN327750 IBJ327686:IBJ327750 ILF327686:ILF327750 IVB327686:IVB327750 JEX327686:JEX327750 JOT327686:JOT327750 JYP327686:JYP327750 KIL327686:KIL327750 KSH327686:KSH327750 LCD327686:LCD327750 LLZ327686:LLZ327750 LVV327686:LVV327750 MFR327686:MFR327750 MPN327686:MPN327750 MZJ327686:MZJ327750 NJF327686:NJF327750 NTB327686:NTB327750 OCX327686:OCX327750 OMT327686:OMT327750 OWP327686:OWP327750 PGL327686:PGL327750 PQH327686:PQH327750 QAD327686:QAD327750 QJZ327686:QJZ327750 QTV327686:QTV327750 RDR327686:RDR327750 RNN327686:RNN327750 RXJ327686:RXJ327750 SHF327686:SHF327750 SRB327686:SRB327750 TAX327686:TAX327750 TKT327686:TKT327750 TUP327686:TUP327750 UEL327686:UEL327750 UOH327686:UOH327750 UYD327686:UYD327750 VHZ327686:VHZ327750 VRV327686:VRV327750 WBR327686:WBR327750 WLN327686:WLN327750 WVJ327686:WVJ327750 B393222:B393286 IX393222:IX393286 ST393222:ST393286 ACP393222:ACP393286 AML393222:AML393286 AWH393222:AWH393286 BGD393222:BGD393286 BPZ393222:BPZ393286 BZV393222:BZV393286 CJR393222:CJR393286 CTN393222:CTN393286 DDJ393222:DDJ393286 DNF393222:DNF393286 DXB393222:DXB393286 EGX393222:EGX393286 EQT393222:EQT393286 FAP393222:FAP393286 FKL393222:FKL393286 FUH393222:FUH393286 GED393222:GED393286 GNZ393222:GNZ393286 GXV393222:GXV393286 HHR393222:HHR393286 HRN393222:HRN393286 IBJ393222:IBJ393286 ILF393222:ILF393286 IVB393222:IVB393286 JEX393222:JEX393286 JOT393222:JOT393286 JYP393222:JYP393286 KIL393222:KIL393286 KSH393222:KSH393286 LCD393222:LCD393286 LLZ393222:LLZ393286 LVV393222:LVV393286 MFR393222:MFR393286 MPN393222:MPN393286 MZJ393222:MZJ393286 NJF393222:NJF393286 NTB393222:NTB393286 OCX393222:OCX393286 OMT393222:OMT393286 OWP393222:OWP393286 PGL393222:PGL393286 PQH393222:PQH393286 QAD393222:QAD393286 QJZ393222:QJZ393286 QTV393222:QTV393286 RDR393222:RDR393286 RNN393222:RNN393286 RXJ393222:RXJ393286 SHF393222:SHF393286 SRB393222:SRB393286 TAX393222:TAX393286 TKT393222:TKT393286 TUP393222:TUP393286 UEL393222:UEL393286 UOH393222:UOH393286 UYD393222:UYD393286 VHZ393222:VHZ393286 VRV393222:VRV393286 WBR393222:WBR393286 WLN393222:WLN393286 WVJ393222:WVJ393286 B458758:B458822 IX458758:IX458822 ST458758:ST458822 ACP458758:ACP458822 AML458758:AML458822 AWH458758:AWH458822 BGD458758:BGD458822 BPZ458758:BPZ458822 BZV458758:BZV458822 CJR458758:CJR458822 CTN458758:CTN458822 DDJ458758:DDJ458822 DNF458758:DNF458822 DXB458758:DXB458822 EGX458758:EGX458822 EQT458758:EQT458822 FAP458758:FAP458822 FKL458758:FKL458822 FUH458758:FUH458822 GED458758:GED458822 GNZ458758:GNZ458822 GXV458758:GXV458822 HHR458758:HHR458822 HRN458758:HRN458822 IBJ458758:IBJ458822 ILF458758:ILF458822 IVB458758:IVB458822 JEX458758:JEX458822 JOT458758:JOT458822 JYP458758:JYP458822 KIL458758:KIL458822 KSH458758:KSH458822 LCD458758:LCD458822 LLZ458758:LLZ458822 LVV458758:LVV458822 MFR458758:MFR458822 MPN458758:MPN458822 MZJ458758:MZJ458822 NJF458758:NJF458822 NTB458758:NTB458822 OCX458758:OCX458822 OMT458758:OMT458822 OWP458758:OWP458822 PGL458758:PGL458822 PQH458758:PQH458822 QAD458758:QAD458822 QJZ458758:QJZ458822 QTV458758:QTV458822 RDR458758:RDR458822 RNN458758:RNN458822 RXJ458758:RXJ458822 SHF458758:SHF458822 SRB458758:SRB458822 TAX458758:TAX458822 TKT458758:TKT458822 TUP458758:TUP458822 UEL458758:UEL458822 UOH458758:UOH458822 UYD458758:UYD458822 VHZ458758:VHZ458822 VRV458758:VRV458822 WBR458758:WBR458822 WLN458758:WLN458822 WVJ458758:WVJ458822 B524294:B524358 IX524294:IX524358 ST524294:ST524358 ACP524294:ACP524358 AML524294:AML524358 AWH524294:AWH524358 BGD524294:BGD524358 BPZ524294:BPZ524358 BZV524294:BZV524358 CJR524294:CJR524358 CTN524294:CTN524358 DDJ524294:DDJ524358 DNF524294:DNF524358 DXB524294:DXB524358 EGX524294:EGX524358 EQT524294:EQT524358 FAP524294:FAP524358 FKL524294:FKL524358 FUH524294:FUH524358 GED524294:GED524358 GNZ524294:GNZ524358 GXV524294:GXV524358 HHR524294:HHR524358 HRN524294:HRN524358 IBJ524294:IBJ524358 ILF524294:ILF524358 IVB524294:IVB524358 JEX524294:JEX524358 JOT524294:JOT524358 JYP524294:JYP524358 KIL524294:KIL524358 KSH524294:KSH524358 LCD524294:LCD524358 LLZ524294:LLZ524358 LVV524294:LVV524358 MFR524294:MFR524358 MPN524294:MPN524358 MZJ524294:MZJ524358 NJF524294:NJF524358 NTB524294:NTB524358 OCX524294:OCX524358 OMT524294:OMT524358 OWP524294:OWP524358 PGL524294:PGL524358 PQH524294:PQH524358 QAD524294:QAD524358 QJZ524294:QJZ524358 QTV524294:QTV524358 RDR524294:RDR524358 RNN524294:RNN524358 RXJ524294:RXJ524358 SHF524294:SHF524358 SRB524294:SRB524358 TAX524294:TAX524358 TKT524294:TKT524358 TUP524294:TUP524358 UEL524294:UEL524358 UOH524294:UOH524358 UYD524294:UYD524358 VHZ524294:VHZ524358 VRV524294:VRV524358 WBR524294:WBR524358 WLN524294:WLN524358 WVJ524294:WVJ524358 B589830:B589894 IX589830:IX589894 ST589830:ST589894 ACP589830:ACP589894 AML589830:AML589894 AWH589830:AWH589894 BGD589830:BGD589894 BPZ589830:BPZ589894 BZV589830:BZV589894 CJR589830:CJR589894 CTN589830:CTN589894 DDJ589830:DDJ589894 DNF589830:DNF589894 DXB589830:DXB589894 EGX589830:EGX589894 EQT589830:EQT589894 FAP589830:FAP589894 FKL589830:FKL589894 FUH589830:FUH589894 GED589830:GED589894 GNZ589830:GNZ589894 GXV589830:GXV589894 HHR589830:HHR589894 HRN589830:HRN589894 IBJ589830:IBJ589894 ILF589830:ILF589894 IVB589830:IVB589894 JEX589830:JEX589894 JOT589830:JOT589894 JYP589830:JYP589894 KIL589830:KIL589894 KSH589830:KSH589894 LCD589830:LCD589894 LLZ589830:LLZ589894 LVV589830:LVV589894 MFR589830:MFR589894 MPN589830:MPN589894 MZJ589830:MZJ589894 NJF589830:NJF589894 NTB589830:NTB589894 OCX589830:OCX589894 OMT589830:OMT589894 OWP589830:OWP589894 PGL589830:PGL589894 PQH589830:PQH589894 QAD589830:QAD589894 QJZ589830:QJZ589894 QTV589830:QTV589894 RDR589830:RDR589894 RNN589830:RNN589894 RXJ589830:RXJ589894 SHF589830:SHF589894 SRB589830:SRB589894 TAX589830:TAX589894 TKT589830:TKT589894 TUP589830:TUP589894 UEL589830:UEL589894 UOH589830:UOH589894 UYD589830:UYD589894 VHZ589830:VHZ589894 VRV589830:VRV589894 WBR589830:WBR589894 WLN589830:WLN589894 WVJ589830:WVJ589894 B655366:B655430 IX655366:IX655430 ST655366:ST655430 ACP655366:ACP655430 AML655366:AML655430 AWH655366:AWH655430 BGD655366:BGD655430 BPZ655366:BPZ655430 BZV655366:BZV655430 CJR655366:CJR655430 CTN655366:CTN655430 DDJ655366:DDJ655430 DNF655366:DNF655430 DXB655366:DXB655430 EGX655366:EGX655430 EQT655366:EQT655430 FAP655366:FAP655430 FKL655366:FKL655430 FUH655366:FUH655430 GED655366:GED655430 GNZ655366:GNZ655430 GXV655366:GXV655430 HHR655366:HHR655430 HRN655366:HRN655430 IBJ655366:IBJ655430 ILF655366:ILF655430 IVB655366:IVB655430 JEX655366:JEX655430 JOT655366:JOT655430 JYP655366:JYP655430 KIL655366:KIL655430 KSH655366:KSH655430 LCD655366:LCD655430 LLZ655366:LLZ655430 LVV655366:LVV655430 MFR655366:MFR655430 MPN655366:MPN655430 MZJ655366:MZJ655430 NJF655366:NJF655430 NTB655366:NTB655430 OCX655366:OCX655430 OMT655366:OMT655430 OWP655366:OWP655430 PGL655366:PGL655430 PQH655366:PQH655430 QAD655366:QAD655430 QJZ655366:QJZ655430 QTV655366:QTV655430 RDR655366:RDR655430 RNN655366:RNN655430 RXJ655366:RXJ655430 SHF655366:SHF655430 SRB655366:SRB655430 TAX655366:TAX655430 TKT655366:TKT655430 TUP655366:TUP655430 UEL655366:UEL655430 UOH655366:UOH655430 UYD655366:UYD655430 VHZ655366:VHZ655430 VRV655366:VRV655430 WBR655366:WBR655430 WLN655366:WLN655430 WVJ655366:WVJ655430 B720902:B720966 IX720902:IX720966 ST720902:ST720966 ACP720902:ACP720966 AML720902:AML720966 AWH720902:AWH720966 BGD720902:BGD720966 BPZ720902:BPZ720966 BZV720902:BZV720966 CJR720902:CJR720966 CTN720902:CTN720966 DDJ720902:DDJ720966 DNF720902:DNF720966 DXB720902:DXB720966 EGX720902:EGX720966 EQT720902:EQT720966 FAP720902:FAP720966 FKL720902:FKL720966 FUH720902:FUH720966 GED720902:GED720966 GNZ720902:GNZ720966 GXV720902:GXV720966 HHR720902:HHR720966 HRN720902:HRN720966 IBJ720902:IBJ720966 ILF720902:ILF720966 IVB720902:IVB720966 JEX720902:JEX720966 JOT720902:JOT720966 JYP720902:JYP720966 KIL720902:KIL720966 KSH720902:KSH720966 LCD720902:LCD720966 LLZ720902:LLZ720966 LVV720902:LVV720966 MFR720902:MFR720966 MPN720902:MPN720966 MZJ720902:MZJ720966 NJF720902:NJF720966 NTB720902:NTB720966 OCX720902:OCX720966 OMT720902:OMT720966 OWP720902:OWP720966 PGL720902:PGL720966 PQH720902:PQH720966 QAD720902:QAD720966 QJZ720902:QJZ720966 QTV720902:QTV720966 RDR720902:RDR720966 RNN720902:RNN720966 RXJ720902:RXJ720966 SHF720902:SHF720966 SRB720902:SRB720966 TAX720902:TAX720966 TKT720902:TKT720966 TUP720902:TUP720966 UEL720902:UEL720966 UOH720902:UOH720966 UYD720902:UYD720966 VHZ720902:VHZ720966 VRV720902:VRV720966 WBR720902:WBR720966 WLN720902:WLN720966 WVJ720902:WVJ720966 B786438:B786502 IX786438:IX786502 ST786438:ST786502 ACP786438:ACP786502 AML786438:AML786502 AWH786438:AWH786502 BGD786438:BGD786502 BPZ786438:BPZ786502 BZV786438:BZV786502 CJR786438:CJR786502 CTN786438:CTN786502 DDJ786438:DDJ786502 DNF786438:DNF786502 DXB786438:DXB786502 EGX786438:EGX786502 EQT786438:EQT786502 FAP786438:FAP786502 FKL786438:FKL786502 FUH786438:FUH786502 GED786438:GED786502 GNZ786438:GNZ786502 GXV786438:GXV786502 HHR786438:HHR786502 HRN786438:HRN786502 IBJ786438:IBJ786502 ILF786438:ILF786502 IVB786438:IVB786502 JEX786438:JEX786502 JOT786438:JOT786502 JYP786438:JYP786502 KIL786438:KIL786502 KSH786438:KSH786502 LCD786438:LCD786502 LLZ786438:LLZ786502 LVV786438:LVV786502 MFR786438:MFR786502 MPN786438:MPN786502 MZJ786438:MZJ786502 NJF786438:NJF786502 NTB786438:NTB786502 OCX786438:OCX786502 OMT786438:OMT786502 OWP786438:OWP786502 PGL786438:PGL786502 PQH786438:PQH786502 QAD786438:QAD786502 QJZ786438:QJZ786502 QTV786438:QTV786502 RDR786438:RDR786502 RNN786438:RNN786502 RXJ786438:RXJ786502 SHF786438:SHF786502 SRB786438:SRB786502 TAX786438:TAX786502 TKT786438:TKT786502 TUP786438:TUP786502 UEL786438:UEL786502 UOH786438:UOH786502 UYD786438:UYD786502 VHZ786438:VHZ786502 VRV786438:VRV786502 WBR786438:WBR786502 WLN786438:WLN786502 WVJ786438:WVJ786502 B851974:B852038 IX851974:IX852038 ST851974:ST852038 ACP851974:ACP852038 AML851974:AML852038 AWH851974:AWH852038 BGD851974:BGD852038 BPZ851974:BPZ852038 BZV851974:BZV852038 CJR851974:CJR852038 CTN851974:CTN852038 DDJ851974:DDJ852038 DNF851974:DNF852038 DXB851974:DXB852038 EGX851974:EGX852038 EQT851974:EQT852038 FAP851974:FAP852038 FKL851974:FKL852038 FUH851974:FUH852038 GED851974:GED852038 GNZ851974:GNZ852038 GXV851974:GXV852038 HHR851974:HHR852038 HRN851974:HRN852038 IBJ851974:IBJ852038 ILF851974:ILF852038 IVB851974:IVB852038 JEX851974:JEX852038 JOT851974:JOT852038 JYP851974:JYP852038 KIL851974:KIL852038 KSH851974:KSH852038 LCD851974:LCD852038 LLZ851974:LLZ852038 LVV851974:LVV852038 MFR851974:MFR852038 MPN851974:MPN852038 MZJ851974:MZJ852038 NJF851974:NJF852038 NTB851974:NTB852038 OCX851974:OCX852038 OMT851974:OMT852038 OWP851974:OWP852038 PGL851974:PGL852038 PQH851974:PQH852038 QAD851974:QAD852038 QJZ851974:QJZ852038 QTV851974:QTV852038 RDR851974:RDR852038 RNN851974:RNN852038 RXJ851974:RXJ852038 SHF851974:SHF852038 SRB851974:SRB852038 TAX851974:TAX852038 TKT851974:TKT852038 TUP851974:TUP852038 UEL851974:UEL852038 UOH851974:UOH852038 UYD851974:UYD852038 VHZ851974:VHZ852038 VRV851974:VRV852038 WBR851974:WBR852038 WLN851974:WLN852038 WVJ851974:WVJ852038 B917510:B917574 IX917510:IX917574 ST917510:ST917574 ACP917510:ACP917574 AML917510:AML917574 AWH917510:AWH917574 BGD917510:BGD917574 BPZ917510:BPZ917574 BZV917510:BZV917574 CJR917510:CJR917574 CTN917510:CTN917574 DDJ917510:DDJ917574 DNF917510:DNF917574 DXB917510:DXB917574 EGX917510:EGX917574 EQT917510:EQT917574 FAP917510:FAP917574 FKL917510:FKL917574 FUH917510:FUH917574 GED917510:GED917574 GNZ917510:GNZ917574 GXV917510:GXV917574 HHR917510:HHR917574 HRN917510:HRN917574 IBJ917510:IBJ917574 ILF917510:ILF917574 IVB917510:IVB917574 JEX917510:JEX917574 JOT917510:JOT917574 JYP917510:JYP917574 KIL917510:KIL917574 KSH917510:KSH917574 LCD917510:LCD917574 LLZ917510:LLZ917574 LVV917510:LVV917574 MFR917510:MFR917574 MPN917510:MPN917574 MZJ917510:MZJ917574 NJF917510:NJF917574 NTB917510:NTB917574 OCX917510:OCX917574 OMT917510:OMT917574 OWP917510:OWP917574 PGL917510:PGL917574 PQH917510:PQH917574 QAD917510:QAD917574 QJZ917510:QJZ917574 QTV917510:QTV917574 RDR917510:RDR917574 RNN917510:RNN917574 RXJ917510:RXJ917574 SHF917510:SHF917574 SRB917510:SRB917574 TAX917510:TAX917574 TKT917510:TKT917574 TUP917510:TUP917574 UEL917510:UEL917574 UOH917510:UOH917574 UYD917510:UYD917574 VHZ917510:VHZ917574 VRV917510:VRV917574 WBR917510:WBR917574 WLN917510:WLN917574 WVJ917510:WVJ917574 B983046:B983110 IX983046:IX983110 ST983046:ST983110 ACP983046:ACP983110 AML983046:AML983110 AWH983046:AWH983110 BGD983046:BGD983110 BPZ983046:BPZ983110 BZV983046:BZV983110 CJR983046:CJR983110 CTN983046:CTN983110 DDJ983046:DDJ983110 DNF983046:DNF983110 DXB983046:DXB983110 EGX983046:EGX983110 EQT983046:EQT983110 FAP983046:FAP983110 FKL983046:FKL983110 FUH983046:FUH983110 GED983046:GED983110 GNZ983046:GNZ983110 GXV983046:GXV983110 HHR983046:HHR983110 HRN983046:HRN983110 IBJ983046:IBJ983110 ILF983046:ILF983110 IVB983046:IVB983110 JEX983046:JEX983110 JOT983046:JOT983110 JYP983046:JYP983110 KIL983046:KIL983110 KSH983046:KSH983110 LCD983046:LCD983110 LLZ983046:LLZ983110 LVV983046:LVV983110 MFR983046:MFR983110 MPN983046:MPN983110 MZJ983046:MZJ983110 NJF983046:NJF983110 NTB983046:NTB983110 OCX983046:OCX983110 OMT983046:OMT983110 OWP983046:OWP983110 PGL983046:PGL983110 PQH983046:PQH983110 QAD983046:QAD983110 QJZ983046:QJZ983110 QTV983046:QTV983110 RDR983046:RDR983110 RNN983046:RNN983110 RXJ983046:RXJ983110 SHF983046:SHF983110 SRB983046:SRB983110 TAX983046:TAX983110 TKT983046:TKT983110 TUP983046:TUP983110 UEL983046:UEL983110 UOH983046:UOH983110 UYD983046:UYD983110 VHZ983046:VHZ983110 VRV983046:VRV983110 WBR983046:WBR983110 WLN983046:WLN983110 WVJ983046:WVJ983110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D6:F70 IZ6:JB70 SV6:SX70 ACR6:ACT70 AMN6:AMP70 AWJ6:AWL70 BGF6:BGH70 BQB6:BQD70 BZX6:BZZ70 CJT6:CJV70 CTP6:CTR70 DDL6:DDN70 DNH6:DNJ70 DXD6:DXF70 EGZ6:EHB70 EQV6:EQX70 FAR6:FAT70 FKN6:FKP70 FUJ6:FUL70 GEF6:GEH70 GOB6:GOD70 GXX6:GXZ70 HHT6:HHV70 HRP6:HRR70 IBL6:IBN70 ILH6:ILJ70 IVD6:IVF70 JEZ6:JFB70 JOV6:JOX70 JYR6:JYT70 KIN6:KIP70 KSJ6:KSL70 LCF6:LCH70 LMB6:LMD70 LVX6:LVZ70 MFT6:MFV70 MPP6:MPR70 MZL6:MZN70 NJH6:NJJ70 NTD6:NTF70 OCZ6:ODB70 OMV6:OMX70 OWR6:OWT70 PGN6:PGP70 PQJ6:PQL70 QAF6:QAH70 QKB6:QKD70 QTX6:QTZ70 RDT6:RDV70 RNP6:RNR70 RXL6:RXN70 SHH6:SHJ70 SRD6:SRF70 TAZ6:TBB70 TKV6:TKX70 TUR6:TUT70 UEN6:UEP70 UOJ6:UOL70 UYF6:UYH70 VIB6:VID70 VRX6:VRZ70 WBT6:WBV70 WLP6:WLR70 WVL6:WVN70 D65542:F65606 IZ65542:JB65606 SV65542:SX65606 ACR65542:ACT65606 AMN65542:AMP65606 AWJ65542:AWL65606 BGF65542:BGH65606 BQB65542:BQD65606 BZX65542:BZZ65606 CJT65542:CJV65606 CTP65542:CTR65606 DDL65542:DDN65606 DNH65542:DNJ65606 DXD65542:DXF65606 EGZ65542:EHB65606 EQV65542:EQX65606 FAR65542:FAT65606 FKN65542:FKP65606 FUJ65542:FUL65606 GEF65542:GEH65606 GOB65542:GOD65606 GXX65542:GXZ65606 HHT65542:HHV65606 HRP65542:HRR65606 IBL65542:IBN65606 ILH65542:ILJ65606 IVD65542:IVF65606 JEZ65542:JFB65606 JOV65542:JOX65606 JYR65542:JYT65606 KIN65542:KIP65606 KSJ65542:KSL65606 LCF65542:LCH65606 LMB65542:LMD65606 LVX65542:LVZ65606 MFT65542:MFV65606 MPP65542:MPR65606 MZL65542:MZN65606 NJH65542:NJJ65606 NTD65542:NTF65606 OCZ65542:ODB65606 OMV65542:OMX65606 OWR65542:OWT65606 PGN65542:PGP65606 PQJ65542:PQL65606 QAF65542:QAH65606 QKB65542:QKD65606 QTX65542:QTZ65606 RDT65542:RDV65606 RNP65542:RNR65606 RXL65542:RXN65606 SHH65542:SHJ65606 SRD65542:SRF65606 TAZ65542:TBB65606 TKV65542:TKX65606 TUR65542:TUT65606 UEN65542:UEP65606 UOJ65542:UOL65606 UYF65542:UYH65606 VIB65542:VID65606 VRX65542:VRZ65606 WBT65542:WBV65606 WLP65542:WLR65606 WVL65542:WVN65606 D131078:F131142 IZ131078:JB131142 SV131078:SX131142 ACR131078:ACT131142 AMN131078:AMP131142 AWJ131078:AWL131142 BGF131078:BGH131142 BQB131078:BQD131142 BZX131078:BZZ131142 CJT131078:CJV131142 CTP131078:CTR131142 DDL131078:DDN131142 DNH131078:DNJ131142 DXD131078:DXF131142 EGZ131078:EHB131142 EQV131078:EQX131142 FAR131078:FAT131142 FKN131078:FKP131142 FUJ131078:FUL131142 GEF131078:GEH131142 GOB131078:GOD131142 GXX131078:GXZ131142 HHT131078:HHV131142 HRP131078:HRR131142 IBL131078:IBN131142 ILH131078:ILJ131142 IVD131078:IVF131142 JEZ131078:JFB131142 JOV131078:JOX131142 JYR131078:JYT131142 KIN131078:KIP131142 KSJ131078:KSL131142 LCF131078:LCH131142 LMB131078:LMD131142 LVX131078:LVZ131142 MFT131078:MFV131142 MPP131078:MPR131142 MZL131078:MZN131142 NJH131078:NJJ131142 NTD131078:NTF131142 OCZ131078:ODB131142 OMV131078:OMX131142 OWR131078:OWT131142 PGN131078:PGP131142 PQJ131078:PQL131142 QAF131078:QAH131142 QKB131078:QKD131142 QTX131078:QTZ131142 RDT131078:RDV131142 RNP131078:RNR131142 RXL131078:RXN131142 SHH131078:SHJ131142 SRD131078:SRF131142 TAZ131078:TBB131142 TKV131078:TKX131142 TUR131078:TUT131142 UEN131078:UEP131142 UOJ131078:UOL131142 UYF131078:UYH131142 VIB131078:VID131142 VRX131078:VRZ131142 WBT131078:WBV131142 WLP131078:WLR131142 WVL131078:WVN131142 D196614:F196678 IZ196614:JB196678 SV196614:SX196678 ACR196614:ACT196678 AMN196614:AMP196678 AWJ196614:AWL196678 BGF196614:BGH196678 BQB196614:BQD196678 BZX196614:BZZ196678 CJT196614:CJV196678 CTP196614:CTR196678 DDL196614:DDN196678 DNH196614:DNJ196678 DXD196614:DXF196678 EGZ196614:EHB196678 EQV196614:EQX196678 FAR196614:FAT196678 FKN196614:FKP196678 FUJ196614:FUL196678 GEF196614:GEH196678 GOB196614:GOD196678 GXX196614:GXZ196678 HHT196614:HHV196678 HRP196614:HRR196678 IBL196614:IBN196678 ILH196614:ILJ196678 IVD196614:IVF196678 JEZ196614:JFB196678 JOV196614:JOX196678 JYR196614:JYT196678 KIN196614:KIP196678 KSJ196614:KSL196678 LCF196614:LCH196678 LMB196614:LMD196678 LVX196614:LVZ196678 MFT196614:MFV196678 MPP196614:MPR196678 MZL196614:MZN196678 NJH196614:NJJ196678 NTD196614:NTF196678 OCZ196614:ODB196678 OMV196614:OMX196678 OWR196614:OWT196678 PGN196614:PGP196678 PQJ196614:PQL196678 QAF196614:QAH196678 QKB196614:QKD196678 QTX196614:QTZ196678 RDT196614:RDV196678 RNP196614:RNR196678 RXL196614:RXN196678 SHH196614:SHJ196678 SRD196614:SRF196678 TAZ196614:TBB196678 TKV196614:TKX196678 TUR196614:TUT196678 UEN196614:UEP196678 UOJ196614:UOL196678 UYF196614:UYH196678 VIB196614:VID196678 VRX196614:VRZ196678 WBT196614:WBV196678 WLP196614:WLR196678 WVL196614:WVN196678 D262150:F262214 IZ262150:JB262214 SV262150:SX262214 ACR262150:ACT262214 AMN262150:AMP262214 AWJ262150:AWL262214 BGF262150:BGH262214 BQB262150:BQD262214 BZX262150:BZZ262214 CJT262150:CJV262214 CTP262150:CTR262214 DDL262150:DDN262214 DNH262150:DNJ262214 DXD262150:DXF262214 EGZ262150:EHB262214 EQV262150:EQX262214 FAR262150:FAT262214 FKN262150:FKP262214 FUJ262150:FUL262214 GEF262150:GEH262214 GOB262150:GOD262214 GXX262150:GXZ262214 HHT262150:HHV262214 HRP262150:HRR262214 IBL262150:IBN262214 ILH262150:ILJ262214 IVD262150:IVF262214 JEZ262150:JFB262214 JOV262150:JOX262214 JYR262150:JYT262214 KIN262150:KIP262214 KSJ262150:KSL262214 LCF262150:LCH262214 LMB262150:LMD262214 LVX262150:LVZ262214 MFT262150:MFV262214 MPP262150:MPR262214 MZL262150:MZN262214 NJH262150:NJJ262214 NTD262150:NTF262214 OCZ262150:ODB262214 OMV262150:OMX262214 OWR262150:OWT262214 PGN262150:PGP262214 PQJ262150:PQL262214 QAF262150:QAH262214 QKB262150:QKD262214 QTX262150:QTZ262214 RDT262150:RDV262214 RNP262150:RNR262214 RXL262150:RXN262214 SHH262150:SHJ262214 SRD262150:SRF262214 TAZ262150:TBB262214 TKV262150:TKX262214 TUR262150:TUT262214 UEN262150:UEP262214 UOJ262150:UOL262214 UYF262150:UYH262214 VIB262150:VID262214 VRX262150:VRZ262214 WBT262150:WBV262214 WLP262150:WLR262214 WVL262150:WVN262214 D327686:F327750 IZ327686:JB327750 SV327686:SX327750 ACR327686:ACT327750 AMN327686:AMP327750 AWJ327686:AWL327750 BGF327686:BGH327750 BQB327686:BQD327750 BZX327686:BZZ327750 CJT327686:CJV327750 CTP327686:CTR327750 DDL327686:DDN327750 DNH327686:DNJ327750 DXD327686:DXF327750 EGZ327686:EHB327750 EQV327686:EQX327750 FAR327686:FAT327750 FKN327686:FKP327750 FUJ327686:FUL327750 GEF327686:GEH327750 GOB327686:GOD327750 GXX327686:GXZ327750 HHT327686:HHV327750 HRP327686:HRR327750 IBL327686:IBN327750 ILH327686:ILJ327750 IVD327686:IVF327750 JEZ327686:JFB327750 JOV327686:JOX327750 JYR327686:JYT327750 KIN327686:KIP327750 KSJ327686:KSL327750 LCF327686:LCH327750 LMB327686:LMD327750 LVX327686:LVZ327750 MFT327686:MFV327750 MPP327686:MPR327750 MZL327686:MZN327750 NJH327686:NJJ327750 NTD327686:NTF327750 OCZ327686:ODB327750 OMV327686:OMX327750 OWR327686:OWT327750 PGN327686:PGP327750 PQJ327686:PQL327750 QAF327686:QAH327750 QKB327686:QKD327750 QTX327686:QTZ327750 RDT327686:RDV327750 RNP327686:RNR327750 RXL327686:RXN327750 SHH327686:SHJ327750 SRD327686:SRF327750 TAZ327686:TBB327750 TKV327686:TKX327750 TUR327686:TUT327750 UEN327686:UEP327750 UOJ327686:UOL327750 UYF327686:UYH327750 VIB327686:VID327750 VRX327686:VRZ327750 WBT327686:WBV327750 WLP327686:WLR327750 WVL327686:WVN327750 D393222:F393286 IZ393222:JB393286 SV393222:SX393286 ACR393222:ACT393286 AMN393222:AMP393286 AWJ393222:AWL393286 BGF393222:BGH393286 BQB393222:BQD393286 BZX393222:BZZ393286 CJT393222:CJV393286 CTP393222:CTR393286 DDL393222:DDN393286 DNH393222:DNJ393286 DXD393222:DXF393286 EGZ393222:EHB393286 EQV393222:EQX393286 FAR393222:FAT393286 FKN393222:FKP393286 FUJ393222:FUL393286 GEF393222:GEH393286 GOB393222:GOD393286 GXX393222:GXZ393286 HHT393222:HHV393286 HRP393222:HRR393286 IBL393222:IBN393286 ILH393222:ILJ393286 IVD393222:IVF393286 JEZ393222:JFB393286 JOV393222:JOX393286 JYR393222:JYT393286 KIN393222:KIP393286 KSJ393222:KSL393286 LCF393222:LCH393286 LMB393222:LMD393286 LVX393222:LVZ393286 MFT393222:MFV393286 MPP393222:MPR393286 MZL393222:MZN393286 NJH393222:NJJ393286 NTD393222:NTF393286 OCZ393222:ODB393286 OMV393222:OMX393286 OWR393222:OWT393286 PGN393222:PGP393286 PQJ393222:PQL393286 QAF393222:QAH393286 QKB393222:QKD393286 QTX393222:QTZ393286 RDT393222:RDV393286 RNP393222:RNR393286 RXL393222:RXN393286 SHH393222:SHJ393286 SRD393222:SRF393286 TAZ393222:TBB393286 TKV393222:TKX393286 TUR393222:TUT393286 UEN393222:UEP393286 UOJ393222:UOL393286 UYF393222:UYH393286 VIB393222:VID393286 VRX393222:VRZ393286 WBT393222:WBV393286 WLP393222:WLR393286 WVL393222:WVN393286 D458758:F458822 IZ458758:JB458822 SV458758:SX458822 ACR458758:ACT458822 AMN458758:AMP458822 AWJ458758:AWL458822 BGF458758:BGH458822 BQB458758:BQD458822 BZX458758:BZZ458822 CJT458758:CJV458822 CTP458758:CTR458822 DDL458758:DDN458822 DNH458758:DNJ458822 DXD458758:DXF458822 EGZ458758:EHB458822 EQV458758:EQX458822 FAR458758:FAT458822 FKN458758:FKP458822 FUJ458758:FUL458822 GEF458758:GEH458822 GOB458758:GOD458822 GXX458758:GXZ458822 HHT458758:HHV458822 HRP458758:HRR458822 IBL458758:IBN458822 ILH458758:ILJ458822 IVD458758:IVF458822 JEZ458758:JFB458822 JOV458758:JOX458822 JYR458758:JYT458822 KIN458758:KIP458822 KSJ458758:KSL458822 LCF458758:LCH458822 LMB458758:LMD458822 LVX458758:LVZ458822 MFT458758:MFV458822 MPP458758:MPR458822 MZL458758:MZN458822 NJH458758:NJJ458822 NTD458758:NTF458822 OCZ458758:ODB458822 OMV458758:OMX458822 OWR458758:OWT458822 PGN458758:PGP458822 PQJ458758:PQL458822 QAF458758:QAH458822 QKB458758:QKD458822 QTX458758:QTZ458822 RDT458758:RDV458822 RNP458758:RNR458822 RXL458758:RXN458822 SHH458758:SHJ458822 SRD458758:SRF458822 TAZ458758:TBB458822 TKV458758:TKX458822 TUR458758:TUT458822 UEN458758:UEP458822 UOJ458758:UOL458822 UYF458758:UYH458822 VIB458758:VID458822 VRX458758:VRZ458822 WBT458758:WBV458822 WLP458758:WLR458822 WVL458758:WVN458822 D524294:F524358 IZ524294:JB524358 SV524294:SX524358 ACR524294:ACT524358 AMN524294:AMP524358 AWJ524294:AWL524358 BGF524294:BGH524358 BQB524294:BQD524358 BZX524294:BZZ524358 CJT524294:CJV524358 CTP524294:CTR524358 DDL524294:DDN524358 DNH524294:DNJ524358 DXD524294:DXF524358 EGZ524294:EHB524358 EQV524294:EQX524358 FAR524294:FAT524358 FKN524294:FKP524358 FUJ524294:FUL524358 GEF524294:GEH524358 GOB524294:GOD524358 GXX524294:GXZ524358 HHT524294:HHV524358 HRP524294:HRR524358 IBL524294:IBN524358 ILH524294:ILJ524358 IVD524294:IVF524358 JEZ524294:JFB524358 JOV524294:JOX524358 JYR524294:JYT524358 KIN524294:KIP524358 KSJ524294:KSL524358 LCF524294:LCH524358 LMB524294:LMD524358 LVX524294:LVZ524358 MFT524294:MFV524358 MPP524294:MPR524358 MZL524294:MZN524358 NJH524294:NJJ524358 NTD524294:NTF524358 OCZ524294:ODB524358 OMV524294:OMX524358 OWR524294:OWT524358 PGN524294:PGP524358 PQJ524294:PQL524358 QAF524294:QAH524358 QKB524294:QKD524358 QTX524294:QTZ524358 RDT524294:RDV524358 RNP524294:RNR524358 RXL524294:RXN524358 SHH524294:SHJ524358 SRD524294:SRF524358 TAZ524294:TBB524358 TKV524294:TKX524358 TUR524294:TUT524358 UEN524294:UEP524358 UOJ524294:UOL524358 UYF524294:UYH524358 VIB524294:VID524358 VRX524294:VRZ524358 WBT524294:WBV524358 WLP524294:WLR524358 WVL524294:WVN524358 D589830:F589894 IZ589830:JB589894 SV589830:SX589894 ACR589830:ACT589894 AMN589830:AMP589894 AWJ589830:AWL589894 BGF589830:BGH589894 BQB589830:BQD589894 BZX589830:BZZ589894 CJT589830:CJV589894 CTP589830:CTR589894 DDL589830:DDN589894 DNH589830:DNJ589894 DXD589830:DXF589894 EGZ589830:EHB589894 EQV589830:EQX589894 FAR589830:FAT589894 FKN589830:FKP589894 FUJ589830:FUL589894 GEF589830:GEH589894 GOB589830:GOD589894 GXX589830:GXZ589894 HHT589830:HHV589894 HRP589830:HRR589894 IBL589830:IBN589894 ILH589830:ILJ589894 IVD589830:IVF589894 JEZ589830:JFB589894 JOV589830:JOX589894 JYR589830:JYT589894 KIN589830:KIP589894 KSJ589830:KSL589894 LCF589830:LCH589894 LMB589830:LMD589894 LVX589830:LVZ589894 MFT589830:MFV589894 MPP589830:MPR589894 MZL589830:MZN589894 NJH589830:NJJ589894 NTD589830:NTF589894 OCZ589830:ODB589894 OMV589830:OMX589894 OWR589830:OWT589894 PGN589830:PGP589894 PQJ589830:PQL589894 QAF589830:QAH589894 QKB589830:QKD589894 QTX589830:QTZ589894 RDT589830:RDV589894 RNP589830:RNR589894 RXL589830:RXN589894 SHH589830:SHJ589894 SRD589830:SRF589894 TAZ589830:TBB589894 TKV589830:TKX589894 TUR589830:TUT589894 UEN589830:UEP589894 UOJ589830:UOL589894 UYF589830:UYH589894 VIB589830:VID589894 VRX589830:VRZ589894 WBT589830:WBV589894 WLP589830:WLR589894 WVL589830:WVN589894 D655366:F655430 IZ655366:JB655430 SV655366:SX655430 ACR655366:ACT655430 AMN655366:AMP655430 AWJ655366:AWL655430 BGF655366:BGH655430 BQB655366:BQD655430 BZX655366:BZZ655430 CJT655366:CJV655430 CTP655366:CTR655430 DDL655366:DDN655430 DNH655366:DNJ655430 DXD655366:DXF655430 EGZ655366:EHB655430 EQV655366:EQX655430 FAR655366:FAT655430 FKN655366:FKP655430 FUJ655366:FUL655430 GEF655366:GEH655430 GOB655366:GOD655430 GXX655366:GXZ655430 HHT655366:HHV655430 HRP655366:HRR655430 IBL655366:IBN655430 ILH655366:ILJ655430 IVD655366:IVF655430 JEZ655366:JFB655430 JOV655366:JOX655430 JYR655366:JYT655430 KIN655366:KIP655430 KSJ655366:KSL655430 LCF655366:LCH655430 LMB655366:LMD655430 LVX655366:LVZ655430 MFT655366:MFV655430 MPP655366:MPR655430 MZL655366:MZN655430 NJH655366:NJJ655430 NTD655366:NTF655430 OCZ655366:ODB655430 OMV655366:OMX655430 OWR655366:OWT655430 PGN655366:PGP655430 PQJ655366:PQL655430 QAF655366:QAH655430 QKB655366:QKD655430 QTX655366:QTZ655430 RDT655366:RDV655430 RNP655366:RNR655430 RXL655366:RXN655430 SHH655366:SHJ655430 SRD655366:SRF655430 TAZ655366:TBB655430 TKV655366:TKX655430 TUR655366:TUT655430 UEN655366:UEP655430 UOJ655366:UOL655430 UYF655366:UYH655430 VIB655366:VID655430 VRX655366:VRZ655430 WBT655366:WBV655430 WLP655366:WLR655430 WVL655366:WVN655430 D720902:F720966 IZ720902:JB720966 SV720902:SX720966 ACR720902:ACT720966 AMN720902:AMP720966 AWJ720902:AWL720966 BGF720902:BGH720966 BQB720902:BQD720966 BZX720902:BZZ720966 CJT720902:CJV720966 CTP720902:CTR720966 DDL720902:DDN720966 DNH720902:DNJ720966 DXD720902:DXF720966 EGZ720902:EHB720966 EQV720902:EQX720966 FAR720902:FAT720966 FKN720902:FKP720966 FUJ720902:FUL720966 GEF720902:GEH720966 GOB720902:GOD720966 GXX720902:GXZ720966 HHT720902:HHV720966 HRP720902:HRR720966 IBL720902:IBN720966 ILH720902:ILJ720966 IVD720902:IVF720966 JEZ720902:JFB720966 JOV720902:JOX720966 JYR720902:JYT720966 KIN720902:KIP720966 KSJ720902:KSL720966 LCF720902:LCH720966 LMB720902:LMD720966 LVX720902:LVZ720966 MFT720902:MFV720966 MPP720902:MPR720966 MZL720902:MZN720966 NJH720902:NJJ720966 NTD720902:NTF720966 OCZ720902:ODB720966 OMV720902:OMX720966 OWR720902:OWT720966 PGN720902:PGP720966 PQJ720902:PQL720966 QAF720902:QAH720966 QKB720902:QKD720966 QTX720902:QTZ720966 RDT720902:RDV720966 RNP720902:RNR720966 RXL720902:RXN720966 SHH720902:SHJ720966 SRD720902:SRF720966 TAZ720902:TBB720966 TKV720902:TKX720966 TUR720902:TUT720966 UEN720902:UEP720966 UOJ720902:UOL720966 UYF720902:UYH720966 VIB720902:VID720966 VRX720902:VRZ720966 WBT720902:WBV720966 WLP720902:WLR720966 WVL720902:WVN720966 D786438:F786502 IZ786438:JB786502 SV786438:SX786502 ACR786438:ACT786502 AMN786438:AMP786502 AWJ786438:AWL786502 BGF786438:BGH786502 BQB786438:BQD786502 BZX786438:BZZ786502 CJT786438:CJV786502 CTP786438:CTR786502 DDL786438:DDN786502 DNH786438:DNJ786502 DXD786438:DXF786502 EGZ786438:EHB786502 EQV786438:EQX786502 FAR786438:FAT786502 FKN786438:FKP786502 FUJ786438:FUL786502 GEF786438:GEH786502 GOB786438:GOD786502 GXX786438:GXZ786502 HHT786438:HHV786502 HRP786438:HRR786502 IBL786438:IBN786502 ILH786438:ILJ786502 IVD786438:IVF786502 JEZ786438:JFB786502 JOV786438:JOX786502 JYR786438:JYT786502 KIN786438:KIP786502 KSJ786438:KSL786502 LCF786438:LCH786502 LMB786438:LMD786502 LVX786438:LVZ786502 MFT786438:MFV786502 MPP786438:MPR786502 MZL786438:MZN786502 NJH786438:NJJ786502 NTD786438:NTF786502 OCZ786438:ODB786502 OMV786438:OMX786502 OWR786438:OWT786502 PGN786438:PGP786502 PQJ786438:PQL786502 QAF786438:QAH786502 QKB786438:QKD786502 QTX786438:QTZ786502 RDT786438:RDV786502 RNP786438:RNR786502 RXL786438:RXN786502 SHH786438:SHJ786502 SRD786438:SRF786502 TAZ786438:TBB786502 TKV786438:TKX786502 TUR786438:TUT786502 UEN786438:UEP786502 UOJ786438:UOL786502 UYF786438:UYH786502 VIB786438:VID786502 VRX786438:VRZ786502 WBT786438:WBV786502 WLP786438:WLR786502 WVL786438:WVN786502 D851974:F852038 IZ851974:JB852038 SV851974:SX852038 ACR851974:ACT852038 AMN851974:AMP852038 AWJ851974:AWL852038 BGF851974:BGH852038 BQB851974:BQD852038 BZX851974:BZZ852038 CJT851974:CJV852038 CTP851974:CTR852038 DDL851974:DDN852038 DNH851974:DNJ852038 DXD851974:DXF852038 EGZ851974:EHB852038 EQV851974:EQX852038 FAR851974:FAT852038 FKN851974:FKP852038 FUJ851974:FUL852038 GEF851974:GEH852038 GOB851974:GOD852038 GXX851974:GXZ852038 HHT851974:HHV852038 HRP851974:HRR852038 IBL851974:IBN852038 ILH851974:ILJ852038 IVD851974:IVF852038 JEZ851974:JFB852038 JOV851974:JOX852038 JYR851974:JYT852038 KIN851974:KIP852038 KSJ851974:KSL852038 LCF851974:LCH852038 LMB851974:LMD852038 LVX851974:LVZ852038 MFT851974:MFV852038 MPP851974:MPR852038 MZL851974:MZN852038 NJH851974:NJJ852038 NTD851974:NTF852038 OCZ851974:ODB852038 OMV851974:OMX852038 OWR851974:OWT852038 PGN851974:PGP852038 PQJ851974:PQL852038 QAF851974:QAH852038 QKB851974:QKD852038 QTX851974:QTZ852038 RDT851974:RDV852038 RNP851974:RNR852038 RXL851974:RXN852038 SHH851974:SHJ852038 SRD851974:SRF852038 TAZ851974:TBB852038 TKV851974:TKX852038 TUR851974:TUT852038 UEN851974:UEP852038 UOJ851974:UOL852038 UYF851974:UYH852038 VIB851974:VID852038 VRX851974:VRZ852038 WBT851974:WBV852038 WLP851974:WLR852038 WVL851974:WVN852038 D917510:F917574 IZ917510:JB917574 SV917510:SX917574 ACR917510:ACT917574 AMN917510:AMP917574 AWJ917510:AWL917574 BGF917510:BGH917574 BQB917510:BQD917574 BZX917510:BZZ917574 CJT917510:CJV917574 CTP917510:CTR917574 DDL917510:DDN917574 DNH917510:DNJ917574 DXD917510:DXF917574 EGZ917510:EHB917574 EQV917510:EQX917574 FAR917510:FAT917574 FKN917510:FKP917574 FUJ917510:FUL917574 GEF917510:GEH917574 GOB917510:GOD917574 GXX917510:GXZ917574 HHT917510:HHV917574 HRP917510:HRR917574 IBL917510:IBN917574 ILH917510:ILJ917574 IVD917510:IVF917574 JEZ917510:JFB917574 JOV917510:JOX917574 JYR917510:JYT917574 KIN917510:KIP917574 KSJ917510:KSL917574 LCF917510:LCH917574 LMB917510:LMD917574 LVX917510:LVZ917574 MFT917510:MFV917574 MPP917510:MPR917574 MZL917510:MZN917574 NJH917510:NJJ917574 NTD917510:NTF917574 OCZ917510:ODB917574 OMV917510:OMX917574 OWR917510:OWT917574 PGN917510:PGP917574 PQJ917510:PQL917574 QAF917510:QAH917574 QKB917510:QKD917574 QTX917510:QTZ917574 RDT917510:RDV917574 RNP917510:RNR917574 RXL917510:RXN917574 SHH917510:SHJ917574 SRD917510:SRF917574 TAZ917510:TBB917574 TKV917510:TKX917574 TUR917510:TUT917574 UEN917510:UEP917574 UOJ917510:UOL917574 UYF917510:UYH917574 VIB917510:VID917574 VRX917510:VRZ917574 WBT917510:WBV917574 WLP917510:WLR917574 WVL917510:WVN917574 D983046:F983110 IZ983046:JB983110 SV983046:SX983110 ACR983046:ACT983110 AMN983046:AMP983110 AWJ983046:AWL983110 BGF983046:BGH983110 BQB983046:BQD983110 BZX983046:BZZ983110 CJT983046:CJV983110 CTP983046:CTR983110 DDL983046:DDN983110 DNH983046:DNJ983110 DXD983046:DXF983110 EGZ983046:EHB983110 EQV983046:EQX983110 FAR983046:FAT983110 FKN983046:FKP983110 FUJ983046:FUL983110 GEF983046:GEH983110 GOB983046:GOD983110 GXX983046:GXZ983110 HHT983046:HHV983110 HRP983046:HRR983110 IBL983046:IBN983110 ILH983046:ILJ983110 IVD983046:IVF983110 JEZ983046:JFB983110 JOV983046:JOX983110 JYR983046:JYT983110 KIN983046:KIP983110 KSJ983046:KSL983110 LCF983046:LCH983110 LMB983046:LMD983110 LVX983046:LVZ983110 MFT983046:MFV983110 MPP983046:MPR983110 MZL983046:MZN983110 NJH983046:NJJ983110 NTD983046:NTF983110 OCZ983046:ODB983110 OMV983046:OMX983110 OWR983046:OWT983110 PGN983046:PGP983110 PQJ983046:PQL983110 QAF983046:QAH983110 QKB983046:QKD983110 QTX983046:QTZ983110 RDT983046:RDV983110 RNP983046:RNR983110 RXL983046:RXN983110 SHH983046:SHJ983110 SRD983046:SRF983110 TAZ983046:TBB983110 TKV983046:TKX983110 TUR983046:TUT983110 UEN983046:UEP983110 UOJ983046:UOL983110 UYF983046:UYH983110 VIB983046:VID983110 VRX983046:VRZ983110 WBT983046:WBV983110 WLP983046:WLR983110 WVL983046:WVN983110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H6:L70 JD6:JH70 SZ6:TD70 ACV6:ACZ70 AMR6:AMV70 AWN6:AWR70 BGJ6:BGN70 BQF6:BQJ70 CAB6:CAF70 CJX6:CKB70 CTT6:CTX70 DDP6:DDT70 DNL6:DNP70 DXH6:DXL70 EHD6:EHH70 EQZ6:ERD70 FAV6:FAZ70 FKR6:FKV70 FUN6:FUR70 GEJ6:GEN70 GOF6:GOJ70 GYB6:GYF70 HHX6:HIB70 HRT6:HRX70 IBP6:IBT70 ILL6:ILP70 IVH6:IVL70 JFD6:JFH70 JOZ6:JPD70 JYV6:JYZ70 KIR6:KIV70 KSN6:KSR70 LCJ6:LCN70 LMF6:LMJ70 LWB6:LWF70 MFX6:MGB70 MPT6:MPX70 MZP6:MZT70 NJL6:NJP70 NTH6:NTL70 ODD6:ODH70 OMZ6:OND70 OWV6:OWZ70 PGR6:PGV70 PQN6:PQR70 QAJ6:QAN70 QKF6:QKJ70 QUB6:QUF70 RDX6:REB70 RNT6:RNX70 RXP6:RXT70 SHL6:SHP70 SRH6:SRL70 TBD6:TBH70 TKZ6:TLD70 TUV6:TUZ70 UER6:UEV70 UON6:UOR70 UYJ6:UYN70 VIF6:VIJ70 VSB6:VSF70 WBX6:WCB70 WLT6:WLX70 WVP6:WVT70 H65542:L65606 JD65542:JH65606 SZ65542:TD65606 ACV65542:ACZ65606 AMR65542:AMV65606 AWN65542:AWR65606 BGJ65542:BGN65606 BQF65542:BQJ65606 CAB65542:CAF65606 CJX65542:CKB65606 CTT65542:CTX65606 DDP65542:DDT65606 DNL65542:DNP65606 DXH65542:DXL65606 EHD65542:EHH65606 EQZ65542:ERD65606 FAV65542:FAZ65606 FKR65542:FKV65606 FUN65542:FUR65606 GEJ65542:GEN65606 GOF65542:GOJ65606 GYB65542:GYF65606 HHX65542:HIB65606 HRT65542:HRX65606 IBP65542:IBT65606 ILL65542:ILP65606 IVH65542:IVL65606 JFD65542:JFH65606 JOZ65542:JPD65606 JYV65542:JYZ65606 KIR65542:KIV65606 KSN65542:KSR65606 LCJ65542:LCN65606 LMF65542:LMJ65606 LWB65542:LWF65606 MFX65542:MGB65606 MPT65542:MPX65606 MZP65542:MZT65606 NJL65542:NJP65606 NTH65542:NTL65606 ODD65542:ODH65606 OMZ65542:OND65606 OWV65542:OWZ65606 PGR65542:PGV65606 PQN65542:PQR65606 QAJ65542:QAN65606 QKF65542:QKJ65606 QUB65542:QUF65606 RDX65542:REB65606 RNT65542:RNX65606 RXP65542:RXT65606 SHL65542:SHP65606 SRH65542:SRL65606 TBD65542:TBH65606 TKZ65542:TLD65606 TUV65542:TUZ65606 UER65542:UEV65606 UON65542:UOR65606 UYJ65542:UYN65606 VIF65542:VIJ65606 VSB65542:VSF65606 WBX65542:WCB65606 WLT65542:WLX65606 WVP65542:WVT65606 H131078:L131142 JD131078:JH131142 SZ131078:TD131142 ACV131078:ACZ131142 AMR131078:AMV131142 AWN131078:AWR131142 BGJ131078:BGN131142 BQF131078:BQJ131142 CAB131078:CAF131142 CJX131078:CKB131142 CTT131078:CTX131142 DDP131078:DDT131142 DNL131078:DNP131142 DXH131078:DXL131142 EHD131078:EHH131142 EQZ131078:ERD131142 FAV131078:FAZ131142 FKR131078:FKV131142 FUN131078:FUR131142 GEJ131078:GEN131142 GOF131078:GOJ131142 GYB131078:GYF131142 HHX131078:HIB131142 HRT131078:HRX131142 IBP131078:IBT131142 ILL131078:ILP131142 IVH131078:IVL131142 JFD131078:JFH131142 JOZ131078:JPD131142 JYV131078:JYZ131142 KIR131078:KIV131142 KSN131078:KSR131142 LCJ131078:LCN131142 LMF131078:LMJ131142 LWB131078:LWF131142 MFX131078:MGB131142 MPT131078:MPX131142 MZP131078:MZT131142 NJL131078:NJP131142 NTH131078:NTL131142 ODD131078:ODH131142 OMZ131078:OND131142 OWV131078:OWZ131142 PGR131078:PGV131142 PQN131078:PQR131142 QAJ131078:QAN131142 QKF131078:QKJ131142 QUB131078:QUF131142 RDX131078:REB131142 RNT131078:RNX131142 RXP131078:RXT131142 SHL131078:SHP131142 SRH131078:SRL131142 TBD131078:TBH131142 TKZ131078:TLD131142 TUV131078:TUZ131142 UER131078:UEV131142 UON131078:UOR131142 UYJ131078:UYN131142 VIF131078:VIJ131142 VSB131078:VSF131142 WBX131078:WCB131142 WLT131078:WLX131142 WVP131078:WVT131142 H196614:L196678 JD196614:JH196678 SZ196614:TD196678 ACV196614:ACZ196678 AMR196614:AMV196678 AWN196614:AWR196678 BGJ196614:BGN196678 BQF196614:BQJ196678 CAB196614:CAF196678 CJX196614:CKB196678 CTT196614:CTX196678 DDP196614:DDT196678 DNL196614:DNP196678 DXH196614:DXL196678 EHD196614:EHH196678 EQZ196614:ERD196678 FAV196614:FAZ196678 FKR196614:FKV196678 FUN196614:FUR196678 GEJ196614:GEN196678 GOF196614:GOJ196678 GYB196614:GYF196678 HHX196614:HIB196678 HRT196614:HRX196678 IBP196614:IBT196678 ILL196614:ILP196678 IVH196614:IVL196678 JFD196614:JFH196678 JOZ196614:JPD196678 JYV196614:JYZ196678 KIR196614:KIV196678 KSN196614:KSR196678 LCJ196614:LCN196678 LMF196614:LMJ196678 LWB196614:LWF196678 MFX196614:MGB196678 MPT196614:MPX196678 MZP196614:MZT196678 NJL196614:NJP196678 NTH196614:NTL196678 ODD196614:ODH196678 OMZ196614:OND196678 OWV196614:OWZ196678 PGR196614:PGV196678 PQN196614:PQR196678 QAJ196614:QAN196678 QKF196614:QKJ196678 QUB196614:QUF196678 RDX196614:REB196678 RNT196614:RNX196678 RXP196614:RXT196678 SHL196614:SHP196678 SRH196614:SRL196678 TBD196614:TBH196678 TKZ196614:TLD196678 TUV196614:TUZ196678 UER196614:UEV196678 UON196614:UOR196678 UYJ196614:UYN196678 VIF196614:VIJ196678 VSB196614:VSF196678 WBX196614:WCB196678 WLT196614:WLX196678 WVP196614:WVT196678 H262150:L262214 JD262150:JH262214 SZ262150:TD262214 ACV262150:ACZ262214 AMR262150:AMV262214 AWN262150:AWR262214 BGJ262150:BGN262214 BQF262150:BQJ262214 CAB262150:CAF262214 CJX262150:CKB262214 CTT262150:CTX262214 DDP262150:DDT262214 DNL262150:DNP262214 DXH262150:DXL262214 EHD262150:EHH262214 EQZ262150:ERD262214 FAV262150:FAZ262214 FKR262150:FKV262214 FUN262150:FUR262214 GEJ262150:GEN262214 GOF262150:GOJ262214 GYB262150:GYF262214 HHX262150:HIB262214 HRT262150:HRX262214 IBP262150:IBT262214 ILL262150:ILP262214 IVH262150:IVL262214 JFD262150:JFH262214 JOZ262150:JPD262214 JYV262150:JYZ262214 KIR262150:KIV262214 KSN262150:KSR262214 LCJ262150:LCN262214 LMF262150:LMJ262214 LWB262150:LWF262214 MFX262150:MGB262214 MPT262150:MPX262214 MZP262150:MZT262214 NJL262150:NJP262214 NTH262150:NTL262214 ODD262150:ODH262214 OMZ262150:OND262214 OWV262150:OWZ262214 PGR262150:PGV262214 PQN262150:PQR262214 QAJ262150:QAN262214 QKF262150:QKJ262214 QUB262150:QUF262214 RDX262150:REB262214 RNT262150:RNX262214 RXP262150:RXT262214 SHL262150:SHP262214 SRH262150:SRL262214 TBD262150:TBH262214 TKZ262150:TLD262214 TUV262150:TUZ262214 UER262150:UEV262214 UON262150:UOR262214 UYJ262150:UYN262214 VIF262150:VIJ262214 VSB262150:VSF262214 WBX262150:WCB262214 WLT262150:WLX262214 WVP262150:WVT262214 H327686:L327750 JD327686:JH327750 SZ327686:TD327750 ACV327686:ACZ327750 AMR327686:AMV327750 AWN327686:AWR327750 BGJ327686:BGN327750 BQF327686:BQJ327750 CAB327686:CAF327750 CJX327686:CKB327750 CTT327686:CTX327750 DDP327686:DDT327750 DNL327686:DNP327750 DXH327686:DXL327750 EHD327686:EHH327750 EQZ327686:ERD327750 FAV327686:FAZ327750 FKR327686:FKV327750 FUN327686:FUR327750 GEJ327686:GEN327750 GOF327686:GOJ327750 GYB327686:GYF327750 HHX327686:HIB327750 HRT327686:HRX327750 IBP327686:IBT327750 ILL327686:ILP327750 IVH327686:IVL327750 JFD327686:JFH327750 JOZ327686:JPD327750 JYV327686:JYZ327750 KIR327686:KIV327750 KSN327686:KSR327750 LCJ327686:LCN327750 LMF327686:LMJ327750 LWB327686:LWF327750 MFX327686:MGB327750 MPT327686:MPX327750 MZP327686:MZT327750 NJL327686:NJP327750 NTH327686:NTL327750 ODD327686:ODH327750 OMZ327686:OND327750 OWV327686:OWZ327750 PGR327686:PGV327750 PQN327686:PQR327750 QAJ327686:QAN327750 QKF327686:QKJ327750 QUB327686:QUF327750 RDX327686:REB327750 RNT327686:RNX327750 RXP327686:RXT327750 SHL327686:SHP327750 SRH327686:SRL327750 TBD327686:TBH327750 TKZ327686:TLD327750 TUV327686:TUZ327750 UER327686:UEV327750 UON327686:UOR327750 UYJ327686:UYN327750 VIF327686:VIJ327750 VSB327686:VSF327750 WBX327686:WCB327750 WLT327686:WLX327750 WVP327686:WVT327750 H393222:L393286 JD393222:JH393286 SZ393222:TD393286 ACV393222:ACZ393286 AMR393222:AMV393286 AWN393222:AWR393286 BGJ393222:BGN393286 BQF393222:BQJ393286 CAB393222:CAF393286 CJX393222:CKB393286 CTT393222:CTX393286 DDP393222:DDT393286 DNL393222:DNP393286 DXH393222:DXL393286 EHD393222:EHH393286 EQZ393222:ERD393286 FAV393222:FAZ393286 FKR393222:FKV393286 FUN393222:FUR393286 GEJ393222:GEN393286 GOF393222:GOJ393286 GYB393222:GYF393286 HHX393222:HIB393286 HRT393222:HRX393286 IBP393222:IBT393286 ILL393222:ILP393286 IVH393222:IVL393286 JFD393222:JFH393286 JOZ393222:JPD393286 JYV393222:JYZ393286 KIR393222:KIV393286 KSN393222:KSR393286 LCJ393222:LCN393286 LMF393222:LMJ393286 LWB393222:LWF393286 MFX393222:MGB393286 MPT393222:MPX393286 MZP393222:MZT393286 NJL393222:NJP393286 NTH393222:NTL393286 ODD393222:ODH393286 OMZ393222:OND393286 OWV393222:OWZ393286 PGR393222:PGV393286 PQN393222:PQR393286 QAJ393222:QAN393286 QKF393222:QKJ393286 QUB393222:QUF393286 RDX393222:REB393286 RNT393222:RNX393286 RXP393222:RXT393286 SHL393222:SHP393286 SRH393222:SRL393286 TBD393222:TBH393286 TKZ393222:TLD393286 TUV393222:TUZ393286 UER393222:UEV393286 UON393222:UOR393286 UYJ393222:UYN393286 VIF393222:VIJ393286 VSB393222:VSF393286 WBX393222:WCB393286 WLT393222:WLX393286 WVP393222:WVT393286 H458758:L458822 JD458758:JH458822 SZ458758:TD458822 ACV458758:ACZ458822 AMR458758:AMV458822 AWN458758:AWR458822 BGJ458758:BGN458822 BQF458758:BQJ458822 CAB458758:CAF458822 CJX458758:CKB458822 CTT458758:CTX458822 DDP458758:DDT458822 DNL458758:DNP458822 DXH458758:DXL458822 EHD458758:EHH458822 EQZ458758:ERD458822 FAV458758:FAZ458822 FKR458758:FKV458822 FUN458758:FUR458822 GEJ458758:GEN458822 GOF458758:GOJ458822 GYB458758:GYF458822 HHX458758:HIB458822 HRT458758:HRX458822 IBP458758:IBT458822 ILL458758:ILP458822 IVH458758:IVL458822 JFD458758:JFH458822 JOZ458758:JPD458822 JYV458758:JYZ458822 KIR458758:KIV458822 KSN458758:KSR458822 LCJ458758:LCN458822 LMF458758:LMJ458822 LWB458758:LWF458822 MFX458758:MGB458822 MPT458758:MPX458822 MZP458758:MZT458822 NJL458758:NJP458822 NTH458758:NTL458822 ODD458758:ODH458822 OMZ458758:OND458822 OWV458758:OWZ458822 PGR458758:PGV458822 PQN458758:PQR458822 QAJ458758:QAN458822 QKF458758:QKJ458822 QUB458758:QUF458822 RDX458758:REB458822 RNT458758:RNX458822 RXP458758:RXT458822 SHL458758:SHP458822 SRH458758:SRL458822 TBD458758:TBH458822 TKZ458758:TLD458822 TUV458758:TUZ458822 UER458758:UEV458822 UON458758:UOR458822 UYJ458758:UYN458822 VIF458758:VIJ458822 VSB458758:VSF458822 WBX458758:WCB458822 WLT458758:WLX458822 WVP458758:WVT458822 H524294:L524358 JD524294:JH524358 SZ524294:TD524358 ACV524294:ACZ524358 AMR524294:AMV524358 AWN524294:AWR524358 BGJ524294:BGN524358 BQF524294:BQJ524358 CAB524294:CAF524358 CJX524294:CKB524358 CTT524294:CTX524358 DDP524294:DDT524358 DNL524294:DNP524358 DXH524294:DXL524358 EHD524294:EHH524358 EQZ524294:ERD524358 FAV524294:FAZ524358 FKR524294:FKV524358 FUN524294:FUR524358 GEJ524294:GEN524358 GOF524294:GOJ524358 GYB524294:GYF524358 HHX524294:HIB524358 HRT524294:HRX524358 IBP524294:IBT524358 ILL524294:ILP524358 IVH524294:IVL524358 JFD524294:JFH524358 JOZ524294:JPD524358 JYV524294:JYZ524358 KIR524294:KIV524358 KSN524294:KSR524358 LCJ524294:LCN524358 LMF524294:LMJ524358 LWB524294:LWF524358 MFX524294:MGB524358 MPT524294:MPX524358 MZP524294:MZT524358 NJL524294:NJP524358 NTH524294:NTL524358 ODD524294:ODH524358 OMZ524294:OND524358 OWV524294:OWZ524358 PGR524294:PGV524358 PQN524294:PQR524358 QAJ524294:QAN524358 QKF524294:QKJ524358 QUB524294:QUF524358 RDX524294:REB524358 RNT524294:RNX524358 RXP524294:RXT524358 SHL524294:SHP524358 SRH524294:SRL524358 TBD524294:TBH524358 TKZ524294:TLD524358 TUV524294:TUZ524358 UER524294:UEV524358 UON524294:UOR524358 UYJ524294:UYN524358 VIF524294:VIJ524358 VSB524294:VSF524358 WBX524294:WCB524358 WLT524294:WLX524358 WVP524294:WVT524358 H589830:L589894 JD589830:JH589894 SZ589830:TD589894 ACV589830:ACZ589894 AMR589830:AMV589894 AWN589830:AWR589894 BGJ589830:BGN589894 BQF589830:BQJ589894 CAB589830:CAF589894 CJX589830:CKB589894 CTT589830:CTX589894 DDP589830:DDT589894 DNL589830:DNP589894 DXH589830:DXL589894 EHD589830:EHH589894 EQZ589830:ERD589894 FAV589830:FAZ589894 FKR589830:FKV589894 FUN589830:FUR589894 GEJ589830:GEN589894 GOF589830:GOJ589894 GYB589830:GYF589894 HHX589830:HIB589894 HRT589830:HRX589894 IBP589830:IBT589894 ILL589830:ILP589894 IVH589830:IVL589894 JFD589830:JFH589894 JOZ589830:JPD589894 JYV589830:JYZ589894 KIR589830:KIV589894 KSN589830:KSR589894 LCJ589830:LCN589894 LMF589830:LMJ589894 LWB589830:LWF589894 MFX589830:MGB589894 MPT589830:MPX589894 MZP589830:MZT589894 NJL589830:NJP589894 NTH589830:NTL589894 ODD589830:ODH589894 OMZ589830:OND589894 OWV589830:OWZ589894 PGR589830:PGV589894 PQN589830:PQR589894 QAJ589830:QAN589894 QKF589830:QKJ589894 QUB589830:QUF589894 RDX589830:REB589894 RNT589830:RNX589894 RXP589830:RXT589894 SHL589830:SHP589894 SRH589830:SRL589894 TBD589830:TBH589894 TKZ589830:TLD589894 TUV589830:TUZ589894 UER589830:UEV589894 UON589830:UOR589894 UYJ589830:UYN589894 VIF589830:VIJ589894 VSB589830:VSF589894 WBX589830:WCB589894 WLT589830:WLX589894 WVP589830:WVT589894 H655366:L655430 JD655366:JH655430 SZ655366:TD655430 ACV655366:ACZ655430 AMR655366:AMV655430 AWN655366:AWR655430 BGJ655366:BGN655430 BQF655366:BQJ655430 CAB655366:CAF655430 CJX655366:CKB655430 CTT655366:CTX655430 DDP655366:DDT655430 DNL655366:DNP655430 DXH655366:DXL655430 EHD655366:EHH655430 EQZ655366:ERD655430 FAV655366:FAZ655430 FKR655366:FKV655430 FUN655366:FUR655430 GEJ655366:GEN655430 GOF655366:GOJ655430 GYB655366:GYF655430 HHX655366:HIB655430 HRT655366:HRX655430 IBP655366:IBT655430 ILL655366:ILP655430 IVH655366:IVL655430 JFD655366:JFH655430 JOZ655366:JPD655430 JYV655366:JYZ655430 KIR655366:KIV655430 KSN655366:KSR655430 LCJ655366:LCN655430 LMF655366:LMJ655430 LWB655366:LWF655430 MFX655366:MGB655430 MPT655366:MPX655430 MZP655366:MZT655430 NJL655366:NJP655430 NTH655366:NTL655430 ODD655366:ODH655430 OMZ655366:OND655430 OWV655366:OWZ655430 PGR655366:PGV655430 PQN655366:PQR655430 QAJ655366:QAN655430 QKF655366:QKJ655430 QUB655366:QUF655430 RDX655366:REB655430 RNT655366:RNX655430 RXP655366:RXT655430 SHL655366:SHP655430 SRH655366:SRL655430 TBD655366:TBH655430 TKZ655366:TLD655430 TUV655366:TUZ655430 UER655366:UEV655430 UON655366:UOR655430 UYJ655366:UYN655430 VIF655366:VIJ655430 VSB655366:VSF655430 WBX655366:WCB655430 WLT655366:WLX655430 WVP655366:WVT655430 H720902:L720966 JD720902:JH720966 SZ720902:TD720966 ACV720902:ACZ720966 AMR720902:AMV720966 AWN720902:AWR720966 BGJ720902:BGN720966 BQF720902:BQJ720966 CAB720902:CAF720966 CJX720902:CKB720966 CTT720902:CTX720966 DDP720902:DDT720966 DNL720902:DNP720966 DXH720902:DXL720966 EHD720902:EHH720966 EQZ720902:ERD720966 FAV720902:FAZ720966 FKR720902:FKV720966 FUN720902:FUR720966 GEJ720902:GEN720966 GOF720902:GOJ720966 GYB720902:GYF720966 HHX720902:HIB720966 HRT720902:HRX720966 IBP720902:IBT720966 ILL720902:ILP720966 IVH720902:IVL720966 JFD720902:JFH720966 JOZ720902:JPD720966 JYV720902:JYZ720966 KIR720902:KIV720966 KSN720902:KSR720966 LCJ720902:LCN720966 LMF720902:LMJ720966 LWB720902:LWF720966 MFX720902:MGB720966 MPT720902:MPX720966 MZP720902:MZT720966 NJL720902:NJP720966 NTH720902:NTL720966 ODD720902:ODH720966 OMZ720902:OND720966 OWV720902:OWZ720966 PGR720902:PGV720966 PQN720902:PQR720966 QAJ720902:QAN720966 QKF720902:QKJ720966 QUB720902:QUF720966 RDX720902:REB720966 RNT720902:RNX720966 RXP720902:RXT720966 SHL720902:SHP720966 SRH720902:SRL720966 TBD720902:TBH720966 TKZ720902:TLD720966 TUV720902:TUZ720966 UER720902:UEV720966 UON720902:UOR720966 UYJ720902:UYN720966 VIF720902:VIJ720966 VSB720902:VSF720966 WBX720902:WCB720966 WLT720902:WLX720966 WVP720902:WVT720966 H786438:L786502 JD786438:JH786502 SZ786438:TD786502 ACV786438:ACZ786502 AMR786438:AMV786502 AWN786438:AWR786502 BGJ786438:BGN786502 BQF786438:BQJ786502 CAB786438:CAF786502 CJX786438:CKB786502 CTT786438:CTX786502 DDP786438:DDT786502 DNL786438:DNP786502 DXH786438:DXL786502 EHD786438:EHH786502 EQZ786438:ERD786502 FAV786438:FAZ786502 FKR786438:FKV786502 FUN786438:FUR786502 GEJ786438:GEN786502 GOF786438:GOJ786502 GYB786438:GYF786502 HHX786438:HIB786502 HRT786438:HRX786502 IBP786438:IBT786502 ILL786438:ILP786502 IVH786438:IVL786502 JFD786438:JFH786502 JOZ786438:JPD786502 JYV786438:JYZ786502 KIR786438:KIV786502 KSN786438:KSR786502 LCJ786438:LCN786502 LMF786438:LMJ786502 LWB786438:LWF786502 MFX786438:MGB786502 MPT786438:MPX786502 MZP786438:MZT786502 NJL786438:NJP786502 NTH786438:NTL786502 ODD786438:ODH786502 OMZ786438:OND786502 OWV786438:OWZ786502 PGR786438:PGV786502 PQN786438:PQR786502 QAJ786438:QAN786502 QKF786438:QKJ786502 QUB786438:QUF786502 RDX786438:REB786502 RNT786438:RNX786502 RXP786438:RXT786502 SHL786438:SHP786502 SRH786438:SRL786502 TBD786438:TBH786502 TKZ786438:TLD786502 TUV786438:TUZ786502 UER786438:UEV786502 UON786438:UOR786502 UYJ786438:UYN786502 VIF786438:VIJ786502 VSB786438:VSF786502 WBX786438:WCB786502 WLT786438:WLX786502 WVP786438:WVT786502 H851974:L852038 JD851974:JH852038 SZ851974:TD852038 ACV851974:ACZ852038 AMR851974:AMV852038 AWN851974:AWR852038 BGJ851974:BGN852038 BQF851974:BQJ852038 CAB851974:CAF852038 CJX851974:CKB852038 CTT851974:CTX852038 DDP851974:DDT852038 DNL851974:DNP852038 DXH851974:DXL852038 EHD851974:EHH852038 EQZ851974:ERD852038 FAV851974:FAZ852038 FKR851974:FKV852038 FUN851974:FUR852038 GEJ851974:GEN852038 GOF851974:GOJ852038 GYB851974:GYF852038 HHX851974:HIB852038 HRT851974:HRX852038 IBP851974:IBT852038 ILL851974:ILP852038 IVH851974:IVL852038 JFD851974:JFH852038 JOZ851974:JPD852038 JYV851974:JYZ852038 KIR851974:KIV852038 KSN851974:KSR852038 LCJ851974:LCN852038 LMF851974:LMJ852038 LWB851974:LWF852038 MFX851974:MGB852038 MPT851974:MPX852038 MZP851974:MZT852038 NJL851974:NJP852038 NTH851974:NTL852038 ODD851974:ODH852038 OMZ851974:OND852038 OWV851974:OWZ852038 PGR851974:PGV852038 PQN851974:PQR852038 QAJ851974:QAN852038 QKF851974:QKJ852038 QUB851974:QUF852038 RDX851974:REB852038 RNT851974:RNX852038 RXP851974:RXT852038 SHL851974:SHP852038 SRH851974:SRL852038 TBD851974:TBH852038 TKZ851974:TLD852038 TUV851974:TUZ852038 UER851974:UEV852038 UON851974:UOR852038 UYJ851974:UYN852038 VIF851974:VIJ852038 VSB851974:VSF852038 WBX851974:WCB852038 WLT851974:WLX852038 WVP851974:WVT852038 H917510:L917574 JD917510:JH917574 SZ917510:TD917574 ACV917510:ACZ917574 AMR917510:AMV917574 AWN917510:AWR917574 BGJ917510:BGN917574 BQF917510:BQJ917574 CAB917510:CAF917574 CJX917510:CKB917574 CTT917510:CTX917574 DDP917510:DDT917574 DNL917510:DNP917574 DXH917510:DXL917574 EHD917510:EHH917574 EQZ917510:ERD917574 FAV917510:FAZ917574 FKR917510:FKV917574 FUN917510:FUR917574 GEJ917510:GEN917574 GOF917510:GOJ917574 GYB917510:GYF917574 HHX917510:HIB917574 HRT917510:HRX917574 IBP917510:IBT917574 ILL917510:ILP917574 IVH917510:IVL917574 JFD917510:JFH917574 JOZ917510:JPD917574 JYV917510:JYZ917574 KIR917510:KIV917574 KSN917510:KSR917574 LCJ917510:LCN917574 LMF917510:LMJ917574 LWB917510:LWF917574 MFX917510:MGB917574 MPT917510:MPX917574 MZP917510:MZT917574 NJL917510:NJP917574 NTH917510:NTL917574 ODD917510:ODH917574 OMZ917510:OND917574 OWV917510:OWZ917574 PGR917510:PGV917574 PQN917510:PQR917574 QAJ917510:QAN917574 QKF917510:QKJ917574 QUB917510:QUF917574 RDX917510:REB917574 RNT917510:RNX917574 RXP917510:RXT917574 SHL917510:SHP917574 SRH917510:SRL917574 TBD917510:TBH917574 TKZ917510:TLD917574 TUV917510:TUZ917574 UER917510:UEV917574 UON917510:UOR917574 UYJ917510:UYN917574 VIF917510:VIJ917574 VSB917510:VSF917574 WBX917510:WCB917574 WLT917510:WLX917574 WVP917510:WVT917574 H983046:L983110 JD983046:JH983110 SZ983046:TD983110 ACV983046:ACZ983110 AMR983046:AMV983110 AWN983046:AWR983110 BGJ983046:BGN983110 BQF983046:BQJ983110 CAB983046:CAF983110 CJX983046:CKB983110 CTT983046:CTX983110 DDP983046:DDT983110 DNL983046:DNP983110 DXH983046:DXL983110 EHD983046:EHH983110 EQZ983046:ERD983110 FAV983046:FAZ983110 FKR983046:FKV983110 FUN983046:FUR983110 GEJ983046:GEN983110 GOF983046:GOJ983110 GYB983046:GYF983110 HHX983046:HIB983110 HRT983046:HRX983110 IBP983046:IBT983110 ILL983046:ILP983110 IVH983046:IVL983110 JFD983046:JFH983110 JOZ983046:JPD983110 JYV983046:JYZ983110 KIR983046:KIV983110 KSN983046:KSR983110 LCJ983046:LCN983110 LMF983046:LMJ983110 LWB983046:LWF983110 MFX983046:MGB983110 MPT983046:MPX983110 MZP983046:MZT983110 NJL983046:NJP983110 NTH983046:NTL983110 ODD983046:ODH983110 OMZ983046:OND983110 OWV983046:OWZ983110 PGR983046:PGV983110 PQN983046:PQR983110 QAJ983046:QAN983110 QKF983046:QKJ983110 QUB983046:QUF983110 RDX983046:REB983110 RNT983046:RNX983110 RXP983046:RXT983110 SHL983046:SHP983110 SRH983046:SRL983110 TBD983046:TBH983110 TKZ983046:TLD983110 TUV983046:TUZ983110 UER983046:UEV983110 UON983046:UOR983110 UYJ983046:UYN983110 VIF983046:VIJ983110 VSB983046:VSF983110 WBX983046:WCB983110 WLT983046:WLX983110 WVP983046:WVT983110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７月(中旬)</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266</v>
      </c>
      <c r="C4" s="847" t="s">
        <v>265</v>
      </c>
      <c r="D4" s="845" t="s">
        <v>144</v>
      </c>
      <c r="E4" s="845"/>
      <c r="F4" s="836" t="s">
        <v>266</v>
      </c>
      <c r="G4" s="836" t="s">
        <v>265</v>
      </c>
      <c r="H4" s="845" t="s">
        <v>144</v>
      </c>
      <c r="I4" s="845"/>
      <c r="J4" s="836" t="s">
        <v>266</v>
      </c>
      <c r="K4" s="836" t="s">
        <v>265</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68">
        <v>142045</v>
      </c>
      <c r="C6" s="168">
        <v>131422</v>
      </c>
      <c r="D6" s="166">
        <v>1.0808312154738171</v>
      </c>
      <c r="E6" s="167">
        <v>10623</v>
      </c>
      <c r="F6" s="168">
        <v>223566</v>
      </c>
      <c r="G6" s="168">
        <v>221850</v>
      </c>
      <c r="H6" s="166">
        <v>1.007734956051386</v>
      </c>
      <c r="I6" s="167">
        <v>1716</v>
      </c>
      <c r="J6" s="166">
        <v>0.63536047520642669</v>
      </c>
      <c r="K6" s="166">
        <v>0.59239125535271575</v>
      </c>
      <c r="L6" s="165">
        <v>4.2969219853710938E-2</v>
      </c>
    </row>
    <row r="7" spans="1:12" s="60" customFormat="1" x14ac:dyDescent="0.4">
      <c r="A7" s="119" t="s">
        <v>140</v>
      </c>
      <c r="B7" s="168">
        <v>61168</v>
      </c>
      <c r="C7" s="168">
        <v>57825</v>
      </c>
      <c r="D7" s="166">
        <v>1.0578123648940769</v>
      </c>
      <c r="E7" s="167">
        <v>3343</v>
      </c>
      <c r="F7" s="168">
        <v>93133</v>
      </c>
      <c r="G7" s="168">
        <v>93148</v>
      </c>
      <c r="H7" s="166">
        <v>0.99983896594666555</v>
      </c>
      <c r="I7" s="167">
        <v>-15</v>
      </c>
      <c r="J7" s="166">
        <v>0.65678116242363072</v>
      </c>
      <c r="K7" s="166">
        <v>0.62078627560441446</v>
      </c>
      <c r="L7" s="165">
        <v>3.5994886819216254E-2</v>
      </c>
    </row>
    <row r="8" spans="1:12" x14ac:dyDescent="0.4">
      <c r="A8" s="85" t="s">
        <v>139</v>
      </c>
      <c r="B8" s="148">
        <v>41641</v>
      </c>
      <c r="C8" s="148">
        <v>38978</v>
      </c>
      <c r="D8" s="146">
        <v>1.0683205911026734</v>
      </c>
      <c r="E8" s="147">
        <v>2663</v>
      </c>
      <c r="F8" s="148">
        <v>64926</v>
      </c>
      <c r="G8" s="148">
        <v>63993</v>
      </c>
      <c r="H8" s="146">
        <v>1.0145797196568376</v>
      </c>
      <c r="I8" s="147">
        <v>933</v>
      </c>
      <c r="J8" s="146">
        <v>0.6413609339863845</v>
      </c>
      <c r="K8" s="146">
        <v>0.60909787007953997</v>
      </c>
      <c r="L8" s="145">
        <v>3.2263063906844525E-2</v>
      </c>
    </row>
    <row r="9" spans="1:12" x14ac:dyDescent="0.4">
      <c r="A9" s="73" t="s">
        <v>107</v>
      </c>
      <c r="B9" s="182">
        <v>35166</v>
      </c>
      <c r="C9" s="105">
        <v>31652</v>
      </c>
      <c r="D9" s="157">
        <v>1.1110198407683558</v>
      </c>
      <c r="E9" s="161">
        <v>3514</v>
      </c>
      <c r="F9" s="182">
        <v>55846</v>
      </c>
      <c r="G9" s="113">
        <v>52020</v>
      </c>
      <c r="H9" s="157">
        <v>1.0735486351403307</v>
      </c>
      <c r="I9" s="161">
        <v>3826</v>
      </c>
      <c r="J9" s="157">
        <v>0.6296959495756187</v>
      </c>
      <c r="K9" s="157">
        <v>0.60845828527489432</v>
      </c>
      <c r="L9" s="170">
        <v>2.1237664300724379E-2</v>
      </c>
    </row>
    <row r="10" spans="1:12" x14ac:dyDescent="0.4">
      <c r="A10" s="74" t="s">
        <v>138</v>
      </c>
      <c r="B10" s="182">
        <v>5456</v>
      </c>
      <c r="C10" s="105">
        <v>3809</v>
      </c>
      <c r="D10" s="136">
        <v>1.4323969545812549</v>
      </c>
      <c r="E10" s="137">
        <v>1647</v>
      </c>
      <c r="F10" s="182">
        <v>7640</v>
      </c>
      <c r="G10" s="113">
        <v>6408</v>
      </c>
      <c r="H10" s="136">
        <v>1.1922596754057428</v>
      </c>
      <c r="I10" s="137">
        <v>1232</v>
      </c>
      <c r="J10" s="136">
        <v>0.71413612565445028</v>
      </c>
      <c r="K10" s="136">
        <v>0.59441323345817731</v>
      </c>
      <c r="L10" s="135">
        <v>0.11972289219627297</v>
      </c>
    </row>
    <row r="11" spans="1:12" s="58" customFormat="1" x14ac:dyDescent="0.4">
      <c r="A11" s="74" t="s">
        <v>105</v>
      </c>
      <c r="B11" s="182"/>
      <c r="C11" s="105">
        <v>2403</v>
      </c>
      <c r="D11" s="136">
        <v>0</v>
      </c>
      <c r="E11" s="137">
        <v>-2403</v>
      </c>
      <c r="F11" s="182"/>
      <c r="G11" s="113">
        <v>4121</v>
      </c>
      <c r="H11" s="136">
        <v>0</v>
      </c>
      <c r="I11" s="137">
        <v>-4121</v>
      </c>
      <c r="J11" s="136" t="e">
        <v>#DIV/0!</v>
      </c>
      <c r="K11" s="136">
        <v>0.58311089541373451</v>
      </c>
      <c r="L11" s="135" t="e">
        <v>#DIV/0!</v>
      </c>
    </row>
    <row r="12" spans="1:12" s="58" customFormat="1" x14ac:dyDescent="0.4">
      <c r="A12" s="74" t="s">
        <v>102</v>
      </c>
      <c r="B12" s="175"/>
      <c r="C12" s="125"/>
      <c r="D12" s="136" t="e">
        <v>#DIV/0!</v>
      </c>
      <c r="E12" s="137">
        <v>0</v>
      </c>
      <c r="F12" s="175"/>
      <c r="G12" s="124"/>
      <c r="H12" s="136" t="e">
        <v>#DIV/0!</v>
      </c>
      <c r="I12" s="137">
        <v>0</v>
      </c>
      <c r="J12" s="136" t="e">
        <v>#DIV/0!</v>
      </c>
      <c r="K12" s="136" t="e">
        <v>#DIV/0!</v>
      </c>
      <c r="L12" s="135" t="e">
        <v>#DIV/0!</v>
      </c>
    </row>
    <row r="13" spans="1:12" s="58" customFormat="1" x14ac:dyDescent="0.4">
      <c r="A13" s="74" t="s">
        <v>103</v>
      </c>
      <c r="B13" s="175"/>
      <c r="C13" s="125"/>
      <c r="D13" s="136" t="e">
        <v>#DIV/0!</v>
      </c>
      <c r="E13" s="137">
        <v>0</v>
      </c>
      <c r="F13" s="175"/>
      <c r="G13" s="124"/>
      <c r="H13" s="136" t="e">
        <v>#DIV/0!</v>
      </c>
      <c r="I13" s="137">
        <v>0</v>
      </c>
      <c r="J13" s="136" t="e">
        <v>#DIV/0!</v>
      </c>
      <c r="K13" s="136" t="e">
        <v>#DIV/0!</v>
      </c>
      <c r="L13" s="135" t="e">
        <v>#DIV/0!</v>
      </c>
    </row>
    <row r="14" spans="1:12" x14ac:dyDescent="0.4">
      <c r="A14" s="80" t="s">
        <v>136</v>
      </c>
      <c r="B14" s="181">
        <v>1019</v>
      </c>
      <c r="C14" s="139">
        <v>1114</v>
      </c>
      <c r="D14" s="151">
        <v>0.91472172351885095</v>
      </c>
      <c r="E14" s="152">
        <v>-95</v>
      </c>
      <c r="F14" s="181">
        <v>1440</v>
      </c>
      <c r="G14" s="144">
        <v>1444</v>
      </c>
      <c r="H14" s="151">
        <v>0.99722991689750695</v>
      </c>
      <c r="I14" s="152">
        <v>-4</v>
      </c>
      <c r="J14" s="151">
        <v>0.70763888888888893</v>
      </c>
      <c r="K14" s="151">
        <v>0.77146814404432129</v>
      </c>
      <c r="L14" s="150">
        <v>-6.3829255155432363E-2</v>
      </c>
    </row>
    <row r="15" spans="1:12" x14ac:dyDescent="0.4">
      <c r="A15" s="74" t="s">
        <v>135</v>
      </c>
      <c r="B15" s="172"/>
      <c r="C15" s="95"/>
      <c r="D15" s="136" t="e">
        <v>#DIV/0!</v>
      </c>
      <c r="E15" s="137">
        <v>0</v>
      </c>
      <c r="F15" s="172"/>
      <c r="G15" s="122"/>
      <c r="H15" s="136" t="e">
        <v>#DIV/0!</v>
      </c>
      <c r="I15" s="137">
        <v>0</v>
      </c>
      <c r="J15" s="136" t="e">
        <v>#DIV/0!</v>
      </c>
      <c r="K15" s="136" t="e">
        <v>#DIV/0!</v>
      </c>
      <c r="L15" s="135" t="e">
        <v>#DIV/0!</v>
      </c>
    </row>
    <row r="16" spans="1:12" x14ac:dyDescent="0.4">
      <c r="A16" s="94" t="s">
        <v>134</v>
      </c>
      <c r="B16" s="175"/>
      <c r="C16" s="125"/>
      <c r="D16" s="136" t="e">
        <v>#DIV/0!</v>
      </c>
      <c r="E16" s="137">
        <v>0</v>
      </c>
      <c r="F16" s="175"/>
      <c r="G16" s="124"/>
      <c r="H16" s="157" t="e">
        <v>#DIV/0!</v>
      </c>
      <c r="I16" s="161">
        <v>0</v>
      </c>
      <c r="J16" s="142" t="e">
        <v>#DIV/0!</v>
      </c>
      <c r="K16" s="142" t="e">
        <v>#DIV/0!</v>
      </c>
      <c r="L16" s="150" t="e">
        <v>#DIV/0!</v>
      </c>
    </row>
    <row r="17" spans="1:12" x14ac:dyDescent="0.4">
      <c r="A17" s="94" t="s">
        <v>133</v>
      </c>
      <c r="B17" s="174"/>
      <c r="C17" s="91"/>
      <c r="D17" s="142" t="e">
        <v>#DIV/0!</v>
      </c>
      <c r="E17" s="152">
        <v>0</v>
      </c>
      <c r="F17" s="174"/>
      <c r="G17" s="123"/>
      <c r="H17" s="142" t="e">
        <v>#DIV/0!</v>
      </c>
      <c r="I17" s="143">
        <v>0</v>
      </c>
      <c r="J17" s="151" t="e">
        <v>#DIV/0!</v>
      </c>
      <c r="K17" s="151" t="e">
        <v>#DIV/0!</v>
      </c>
      <c r="L17" s="150" t="e">
        <v>#DIV/0!</v>
      </c>
    </row>
    <row r="18" spans="1:12" x14ac:dyDescent="0.4">
      <c r="A18" s="85" t="s">
        <v>132</v>
      </c>
      <c r="B18" s="148">
        <v>18786</v>
      </c>
      <c r="C18" s="148">
        <v>18189</v>
      </c>
      <c r="D18" s="146">
        <v>1.032822035296058</v>
      </c>
      <c r="E18" s="147">
        <v>597</v>
      </c>
      <c r="F18" s="148">
        <v>27100</v>
      </c>
      <c r="G18" s="148">
        <v>28025</v>
      </c>
      <c r="H18" s="146">
        <v>0.96699375557537914</v>
      </c>
      <c r="I18" s="147">
        <v>-925</v>
      </c>
      <c r="J18" s="146">
        <v>0.69321033210332106</v>
      </c>
      <c r="K18" s="146">
        <v>0.64902765388046391</v>
      </c>
      <c r="L18" s="145">
        <v>4.4182678222857152E-2</v>
      </c>
    </row>
    <row r="19" spans="1:12" x14ac:dyDescent="0.4">
      <c r="A19" s="73" t="s">
        <v>131</v>
      </c>
      <c r="B19" s="172"/>
      <c r="C19" s="95"/>
      <c r="D19" s="157" t="e">
        <v>#DIV/0!</v>
      </c>
      <c r="E19" s="161">
        <v>0</v>
      </c>
      <c r="F19" s="175"/>
      <c r="G19" s="124"/>
      <c r="H19" s="157" t="e">
        <v>#DIV/0!</v>
      </c>
      <c r="I19" s="161">
        <v>0</v>
      </c>
      <c r="J19" s="157" t="e">
        <v>#DIV/0!</v>
      </c>
      <c r="K19" s="157" t="e">
        <v>#DIV/0!</v>
      </c>
      <c r="L19" s="170" t="e">
        <v>#DIV/0!</v>
      </c>
    </row>
    <row r="20" spans="1:12" x14ac:dyDescent="0.4">
      <c r="A20" s="74" t="s">
        <v>130</v>
      </c>
      <c r="B20" s="140">
        <v>3056</v>
      </c>
      <c r="C20" s="180">
        <v>2196</v>
      </c>
      <c r="D20" s="136">
        <v>1.3916211293260474</v>
      </c>
      <c r="E20" s="137">
        <v>860</v>
      </c>
      <c r="F20" s="140">
        <v>4390</v>
      </c>
      <c r="G20" s="124">
        <v>3500</v>
      </c>
      <c r="H20" s="136">
        <v>1.2542857142857142</v>
      </c>
      <c r="I20" s="137">
        <v>890</v>
      </c>
      <c r="J20" s="136">
        <v>0.69612756264236897</v>
      </c>
      <c r="K20" s="136">
        <v>0.62742857142857145</v>
      </c>
      <c r="L20" s="135">
        <v>6.8698991213797522E-2</v>
      </c>
    </row>
    <row r="21" spans="1:12" x14ac:dyDescent="0.4">
      <c r="A21" s="74" t="s">
        <v>129</v>
      </c>
      <c r="B21" s="140">
        <v>5584</v>
      </c>
      <c r="C21" s="71">
        <v>6092</v>
      </c>
      <c r="D21" s="136">
        <v>0.91661195009848984</v>
      </c>
      <c r="E21" s="137">
        <v>-508</v>
      </c>
      <c r="F21" s="140">
        <v>8720</v>
      </c>
      <c r="G21" s="113">
        <v>9880</v>
      </c>
      <c r="H21" s="136">
        <v>0.88259109311740891</v>
      </c>
      <c r="I21" s="137">
        <v>-1160</v>
      </c>
      <c r="J21" s="136">
        <v>0.6403669724770642</v>
      </c>
      <c r="K21" s="136">
        <v>0.61659919028340082</v>
      </c>
      <c r="L21" s="135">
        <v>2.3767782193663378E-2</v>
      </c>
    </row>
    <row r="22" spans="1:12" x14ac:dyDescent="0.4">
      <c r="A22" s="74" t="s">
        <v>128</v>
      </c>
      <c r="B22" s="140">
        <v>1282</v>
      </c>
      <c r="C22" s="71">
        <v>1573</v>
      </c>
      <c r="D22" s="136">
        <v>0.8150031786395423</v>
      </c>
      <c r="E22" s="137">
        <v>-291</v>
      </c>
      <c r="F22" s="140">
        <v>1450</v>
      </c>
      <c r="G22" s="113">
        <v>1770</v>
      </c>
      <c r="H22" s="136">
        <v>0.8192090395480226</v>
      </c>
      <c r="I22" s="137">
        <v>-320</v>
      </c>
      <c r="J22" s="136">
        <v>0.88413793103448279</v>
      </c>
      <c r="K22" s="136">
        <v>0.88870056497175143</v>
      </c>
      <c r="L22" s="135">
        <v>-4.5626339372686342E-3</v>
      </c>
    </row>
    <row r="23" spans="1:12" x14ac:dyDescent="0.4">
      <c r="A23" s="74" t="s">
        <v>127</v>
      </c>
      <c r="B23" s="173">
        <v>1226</v>
      </c>
      <c r="C23" s="97">
        <v>1266</v>
      </c>
      <c r="D23" s="151">
        <v>0.96840442338072674</v>
      </c>
      <c r="E23" s="152">
        <v>-40</v>
      </c>
      <c r="F23" s="173">
        <v>1320</v>
      </c>
      <c r="G23" s="113">
        <v>1480</v>
      </c>
      <c r="H23" s="151">
        <v>0.89189189189189189</v>
      </c>
      <c r="I23" s="152">
        <v>-160</v>
      </c>
      <c r="J23" s="151">
        <v>0.92878787878787883</v>
      </c>
      <c r="K23" s="151">
        <v>0.85540540540540544</v>
      </c>
      <c r="L23" s="150">
        <v>7.338247338247339E-2</v>
      </c>
    </row>
    <row r="24" spans="1:12" s="58" customFormat="1" x14ac:dyDescent="0.4">
      <c r="A24" s="94" t="s">
        <v>126</v>
      </c>
      <c r="B24" s="140">
        <v>357</v>
      </c>
      <c r="C24" s="95">
        <v>308</v>
      </c>
      <c r="D24" s="136">
        <v>1.1590909090909092</v>
      </c>
      <c r="E24" s="137">
        <v>49</v>
      </c>
      <c r="F24" s="140">
        <v>1160</v>
      </c>
      <c r="G24" s="124">
        <v>1180</v>
      </c>
      <c r="H24" s="136">
        <v>0.98305084745762716</v>
      </c>
      <c r="I24" s="137">
        <v>-20</v>
      </c>
      <c r="J24" s="136">
        <v>0.30775862068965515</v>
      </c>
      <c r="K24" s="136">
        <v>0.26101694915254237</v>
      </c>
      <c r="L24" s="135">
        <v>4.6741671537112783E-2</v>
      </c>
    </row>
    <row r="25" spans="1:12" x14ac:dyDescent="0.4">
      <c r="A25" s="94" t="s">
        <v>125</v>
      </c>
      <c r="B25" s="178">
        <v>1083</v>
      </c>
      <c r="C25" s="179">
        <v>982</v>
      </c>
      <c r="D25" s="136">
        <v>1.1028513238289206</v>
      </c>
      <c r="E25" s="137">
        <v>101</v>
      </c>
      <c r="F25" s="178">
        <v>1335</v>
      </c>
      <c r="G25" s="113">
        <v>1475</v>
      </c>
      <c r="H25" s="136">
        <v>0.90508474576271192</v>
      </c>
      <c r="I25" s="137">
        <v>-140</v>
      </c>
      <c r="J25" s="136">
        <v>0.81123595505617974</v>
      </c>
      <c r="K25" s="136">
        <v>0.66576271186440683</v>
      </c>
      <c r="L25" s="135">
        <v>0.14547324319177291</v>
      </c>
    </row>
    <row r="26" spans="1:12" s="58" customFormat="1" x14ac:dyDescent="0.4">
      <c r="A26" s="94" t="s">
        <v>124</v>
      </c>
      <c r="B26" s="176"/>
      <c r="C26" s="177"/>
      <c r="D26" s="136" t="e">
        <v>#DIV/0!</v>
      </c>
      <c r="E26" s="137">
        <v>0</v>
      </c>
      <c r="F26" s="176"/>
      <c r="G26" s="122"/>
      <c r="H26" s="136" t="e">
        <v>#DIV/0!</v>
      </c>
      <c r="I26" s="137">
        <v>0</v>
      </c>
      <c r="J26" s="136" t="e">
        <v>#DIV/0!</v>
      </c>
      <c r="K26" s="136" t="e">
        <v>#DIV/0!</v>
      </c>
      <c r="L26" s="135" t="e">
        <v>#DIV/0!</v>
      </c>
    </row>
    <row r="27" spans="1:12" x14ac:dyDescent="0.4">
      <c r="A27" s="74" t="s">
        <v>123</v>
      </c>
      <c r="B27" s="172"/>
      <c r="C27" s="95"/>
      <c r="D27" s="136" t="e">
        <v>#DIV/0!</v>
      </c>
      <c r="E27" s="137">
        <v>0</v>
      </c>
      <c r="F27" s="172"/>
      <c r="G27" s="124"/>
      <c r="H27" s="136" t="e">
        <v>#DIV/0!</v>
      </c>
      <c r="I27" s="137">
        <v>0</v>
      </c>
      <c r="J27" s="136" t="e">
        <v>#DIV/0!</v>
      </c>
      <c r="K27" s="136" t="e">
        <v>#DIV/0!</v>
      </c>
      <c r="L27" s="135" t="e">
        <v>#DIV/0!</v>
      </c>
    </row>
    <row r="28" spans="1:12" x14ac:dyDescent="0.4">
      <c r="A28" s="74" t="s">
        <v>122</v>
      </c>
      <c r="B28" s="175"/>
      <c r="C28" s="125"/>
      <c r="D28" s="136" t="e">
        <v>#DIV/0!</v>
      </c>
      <c r="E28" s="137">
        <v>0</v>
      </c>
      <c r="F28" s="175"/>
      <c r="G28" s="113"/>
      <c r="H28" s="136" t="e">
        <v>#DIV/0!</v>
      </c>
      <c r="I28" s="137">
        <v>0</v>
      </c>
      <c r="J28" s="136" t="e">
        <v>#DIV/0!</v>
      </c>
      <c r="K28" s="136" t="e">
        <v>#DIV/0!</v>
      </c>
      <c r="L28" s="135" t="e">
        <v>#DIV/0!</v>
      </c>
    </row>
    <row r="29" spans="1:12" x14ac:dyDescent="0.4">
      <c r="A29" s="74" t="s">
        <v>121</v>
      </c>
      <c r="B29" s="174"/>
      <c r="C29" s="91"/>
      <c r="D29" s="136" t="e">
        <v>#DIV/0!</v>
      </c>
      <c r="E29" s="137">
        <v>0</v>
      </c>
      <c r="F29" s="174"/>
      <c r="G29" s="124"/>
      <c r="H29" s="136" t="e">
        <v>#DIV/0!</v>
      </c>
      <c r="I29" s="137">
        <v>0</v>
      </c>
      <c r="J29" s="136" t="e">
        <v>#DIV/0!</v>
      </c>
      <c r="K29" s="136" t="e">
        <v>#DIV/0!</v>
      </c>
      <c r="L29" s="135" t="e">
        <v>#DIV/0!</v>
      </c>
    </row>
    <row r="30" spans="1:12" x14ac:dyDescent="0.4">
      <c r="A30" s="74" t="s">
        <v>120</v>
      </c>
      <c r="B30" s="171"/>
      <c r="C30" s="93"/>
      <c r="D30" s="151" t="e">
        <v>#DIV/0!</v>
      </c>
      <c r="E30" s="152">
        <v>0</v>
      </c>
      <c r="F30" s="171"/>
      <c r="G30" s="124"/>
      <c r="H30" s="151" t="e">
        <v>#DIV/0!</v>
      </c>
      <c r="I30" s="152">
        <v>0</v>
      </c>
      <c r="J30" s="151" t="e">
        <v>#DIV/0!</v>
      </c>
      <c r="K30" s="151" t="e">
        <v>#DIV/0!</v>
      </c>
      <c r="L30" s="150" t="e">
        <v>#DIV/0!</v>
      </c>
    </row>
    <row r="31" spans="1:12" x14ac:dyDescent="0.4">
      <c r="A31" s="94" t="s">
        <v>119</v>
      </c>
      <c r="B31" s="172"/>
      <c r="C31" s="95"/>
      <c r="D31" s="136" t="e">
        <v>#DIV/0!</v>
      </c>
      <c r="E31" s="137">
        <v>0</v>
      </c>
      <c r="F31" s="172"/>
      <c r="G31" s="124"/>
      <c r="H31" s="136" t="e">
        <v>#DIV/0!</v>
      </c>
      <c r="I31" s="137">
        <v>0</v>
      </c>
      <c r="J31" s="136" t="e">
        <v>#DIV/0!</v>
      </c>
      <c r="K31" s="136" t="e">
        <v>#DIV/0!</v>
      </c>
      <c r="L31" s="135" t="e">
        <v>#DIV/0!</v>
      </c>
    </row>
    <row r="32" spans="1:12" x14ac:dyDescent="0.4">
      <c r="A32" s="74" t="s">
        <v>118</v>
      </c>
      <c r="B32" s="140">
        <v>1196</v>
      </c>
      <c r="C32" s="71">
        <v>1018</v>
      </c>
      <c r="D32" s="136">
        <v>1.1748526522593321</v>
      </c>
      <c r="E32" s="137">
        <v>178</v>
      </c>
      <c r="F32" s="140">
        <v>1450</v>
      </c>
      <c r="G32" s="113">
        <v>1450</v>
      </c>
      <c r="H32" s="136">
        <v>1</v>
      </c>
      <c r="I32" s="137">
        <v>0</v>
      </c>
      <c r="J32" s="136">
        <v>0.82482758620689656</v>
      </c>
      <c r="K32" s="136">
        <v>0.70206896551724141</v>
      </c>
      <c r="L32" s="135">
        <v>0.12275862068965515</v>
      </c>
    </row>
    <row r="33" spans="1:12" x14ac:dyDescent="0.4">
      <c r="A33" s="94" t="s">
        <v>117</v>
      </c>
      <c r="B33" s="171"/>
      <c r="C33" s="93"/>
      <c r="D33" s="151" t="e">
        <v>#DIV/0!</v>
      </c>
      <c r="E33" s="152">
        <v>0</v>
      </c>
      <c r="F33" s="171"/>
      <c r="G33" s="124"/>
      <c r="H33" s="151" t="e">
        <v>#DIV/0!</v>
      </c>
      <c r="I33" s="152">
        <v>0</v>
      </c>
      <c r="J33" s="151" t="e">
        <v>#DIV/0!</v>
      </c>
      <c r="K33" s="151" t="e">
        <v>#DIV/0!</v>
      </c>
      <c r="L33" s="150" t="e">
        <v>#DIV/0!</v>
      </c>
    </row>
    <row r="34" spans="1:12" x14ac:dyDescent="0.4">
      <c r="A34" s="94" t="s">
        <v>116</v>
      </c>
      <c r="B34" s="173">
        <v>743</v>
      </c>
      <c r="C34" s="97">
        <v>828</v>
      </c>
      <c r="D34" s="151">
        <v>0.89734299516908211</v>
      </c>
      <c r="E34" s="152">
        <v>-85</v>
      </c>
      <c r="F34" s="173">
        <v>1450</v>
      </c>
      <c r="G34" s="144">
        <v>1475</v>
      </c>
      <c r="H34" s="151">
        <v>0.98305084745762716</v>
      </c>
      <c r="I34" s="152">
        <v>-25</v>
      </c>
      <c r="J34" s="151">
        <v>0.51241379310344826</v>
      </c>
      <c r="K34" s="151">
        <v>0.56135593220338986</v>
      </c>
      <c r="L34" s="150">
        <v>-4.8942139099941606E-2</v>
      </c>
    </row>
    <row r="35" spans="1:12" x14ac:dyDescent="0.4">
      <c r="A35" s="74" t="s">
        <v>115</v>
      </c>
      <c r="B35" s="172"/>
      <c r="C35" s="95"/>
      <c r="D35" s="136" t="e">
        <v>#DIV/0!</v>
      </c>
      <c r="E35" s="137">
        <v>0</v>
      </c>
      <c r="F35" s="172"/>
      <c r="G35" s="122"/>
      <c r="H35" s="136" t="e">
        <v>#DIV/0!</v>
      </c>
      <c r="I35" s="137">
        <v>0</v>
      </c>
      <c r="J35" s="136" t="e">
        <v>#DIV/0!</v>
      </c>
      <c r="K35" s="136" t="e">
        <v>#DIV/0!</v>
      </c>
      <c r="L35" s="135" t="e">
        <v>#DIV/0!</v>
      </c>
    </row>
    <row r="36" spans="1:12" x14ac:dyDescent="0.4">
      <c r="A36" s="94" t="s">
        <v>114</v>
      </c>
      <c r="B36" s="171"/>
      <c r="C36" s="93"/>
      <c r="D36" s="151" t="e">
        <v>#DIV/0!</v>
      </c>
      <c r="E36" s="152">
        <v>0</v>
      </c>
      <c r="F36" s="171"/>
      <c r="G36" s="123"/>
      <c r="H36" s="151" t="e">
        <v>#DIV/0!</v>
      </c>
      <c r="I36" s="152">
        <v>0</v>
      </c>
      <c r="J36" s="151" t="e">
        <v>#DIV/0!</v>
      </c>
      <c r="K36" s="151" t="e">
        <v>#DIV/0!</v>
      </c>
      <c r="L36" s="150" t="e">
        <v>#DIV/0!</v>
      </c>
    </row>
    <row r="37" spans="1:12" x14ac:dyDescent="0.4">
      <c r="A37" s="67" t="s">
        <v>113</v>
      </c>
      <c r="B37" s="134">
        <v>4259</v>
      </c>
      <c r="C37" s="65">
        <v>3926</v>
      </c>
      <c r="D37" s="151">
        <v>1.0848191543555783</v>
      </c>
      <c r="E37" s="152">
        <v>333</v>
      </c>
      <c r="F37" s="134">
        <v>5825</v>
      </c>
      <c r="G37" s="66">
        <v>5815</v>
      </c>
      <c r="H37" s="151">
        <v>1.001719690455718</v>
      </c>
      <c r="I37" s="152">
        <v>10</v>
      </c>
      <c r="J37" s="151">
        <v>0.7311587982832618</v>
      </c>
      <c r="K37" s="151">
        <v>0.67515047291487529</v>
      </c>
      <c r="L37" s="150">
        <v>5.6008325368386513E-2</v>
      </c>
    </row>
    <row r="38" spans="1:12" x14ac:dyDescent="0.4">
      <c r="A38" s="85" t="s">
        <v>112</v>
      </c>
      <c r="B38" s="148">
        <v>741</v>
      </c>
      <c r="C38" s="148">
        <v>658</v>
      </c>
      <c r="D38" s="146">
        <v>1.1261398176291793</v>
      </c>
      <c r="E38" s="147">
        <v>83</v>
      </c>
      <c r="F38" s="148">
        <v>1107</v>
      </c>
      <c r="G38" s="148">
        <v>1130</v>
      </c>
      <c r="H38" s="146">
        <v>0.97964601769911508</v>
      </c>
      <c r="I38" s="147">
        <v>-23</v>
      </c>
      <c r="J38" s="146">
        <v>0.66937669376693765</v>
      </c>
      <c r="K38" s="146">
        <v>0.58230088495575216</v>
      </c>
      <c r="L38" s="145">
        <v>8.7075808811185484E-2</v>
      </c>
    </row>
    <row r="39" spans="1:12" x14ac:dyDescent="0.4">
      <c r="A39" s="73" t="s">
        <v>111</v>
      </c>
      <c r="B39" s="169">
        <v>475</v>
      </c>
      <c r="C39" s="105">
        <v>456</v>
      </c>
      <c r="D39" s="157">
        <v>1.0416666666666667</v>
      </c>
      <c r="E39" s="161">
        <v>19</v>
      </c>
      <c r="F39" s="169">
        <v>717</v>
      </c>
      <c r="G39" s="105">
        <v>740</v>
      </c>
      <c r="H39" s="157">
        <v>0.9689189189189189</v>
      </c>
      <c r="I39" s="161">
        <v>-23</v>
      </c>
      <c r="J39" s="157">
        <v>0.66248256624825663</v>
      </c>
      <c r="K39" s="157">
        <v>0.61621621621621625</v>
      </c>
      <c r="L39" s="170">
        <v>4.6266350032040382E-2</v>
      </c>
    </row>
    <row r="40" spans="1:12" x14ac:dyDescent="0.4">
      <c r="A40" s="74" t="s">
        <v>110</v>
      </c>
      <c r="B40" s="169">
        <v>266</v>
      </c>
      <c r="C40" s="105">
        <v>202</v>
      </c>
      <c r="D40" s="136">
        <v>1.3168316831683169</v>
      </c>
      <c r="E40" s="137">
        <v>64</v>
      </c>
      <c r="F40" s="169">
        <v>390</v>
      </c>
      <c r="G40" s="105">
        <v>390</v>
      </c>
      <c r="H40" s="136">
        <v>1</v>
      </c>
      <c r="I40" s="137">
        <v>0</v>
      </c>
      <c r="J40" s="136">
        <v>0.68205128205128207</v>
      </c>
      <c r="K40" s="136">
        <v>0.517948717948718</v>
      </c>
      <c r="L40" s="135">
        <v>0.16410256410256407</v>
      </c>
    </row>
    <row r="41" spans="1:12" s="118" customFormat="1" x14ac:dyDescent="0.4">
      <c r="A41" s="119" t="s">
        <v>109</v>
      </c>
      <c r="B41" s="168">
        <v>80877</v>
      </c>
      <c r="C41" s="168">
        <v>73597</v>
      </c>
      <c r="D41" s="166">
        <v>1.0989170754242701</v>
      </c>
      <c r="E41" s="167">
        <v>7280</v>
      </c>
      <c r="F41" s="168">
        <v>130433</v>
      </c>
      <c r="G41" s="168">
        <v>128702</v>
      </c>
      <c r="H41" s="166">
        <v>1.0134496744417336</v>
      </c>
      <c r="I41" s="167">
        <v>1731</v>
      </c>
      <c r="J41" s="166">
        <v>0.62006547422814784</v>
      </c>
      <c r="K41" s="166">
        <v>0.57184037544094113</v>
      </c>
      <c r="L41" s="165">
        <v>4.8225098787206711E-2</v>
      </c>
    </row>
    <row r="42" spans="1:12" s="118" customFormat="1" x14ac:dyDescent="0.4">
      <c r="A42" s="85" t="s">
        <v>108</v>
      </c>
      <c r="B42" s="148">
        <v>79628</v>
      </c>
      <c r="C42" s="148">
        <v>72581</v>
      </c>
      <c r="D42" s="146">
        <v>1.0970915253303206</v>
      </c>
      <c r="E42" s="147">
        <v>7047</v>
      </c>
      <c r="F42" s="148">
        <v>128427</v>
      </c>
      <c r="G42" s="148">
        <v>126976</v>
      </c>
      <c r="H42" s="146">
        <v>1.0114273563508065</v>
      </c>
      <c r="I42" s="147">
        <v>1451</v>
      </c>
      <c r="J42" s="146">
        <v>0.62002538407032792</v>
      </c>
      <c r="K42" s="146">
        <v>0.57161195816532262</v>
      </c>
      <c r="L42" s="145">
        <v>4.8413425905005303E-2</v>
      </c>
    </row>
    <row r="43" spans="1:12" x14ac:dyDescent="0.4">
      <c r="A43" s="74" t="s">
        <v>107</v>
      </c>
      <c r="B43" s="163">
        <v>32557</v>
      </c>
      <c r="C43" s="163">
        <v>30123</v>
      </c>
      <c r="D43" s="164">
        <v>1.0808020449490423</v>
      </c>
      <c r="E43" s="152">
        <v>2434</v>
      </c>
      <c r="F43" s="163">
        <v>49990</v>
      </c>
      <c r="G43" s="163">
        <v>46446</v>
      </c>
      <c r="H43" s="151">
        <v>1.0763036644705679</v>
      </c>
      <c r="I43" s="152">
        <v>3544</v>
      </c>
      <c r="J43" s="151">
        <v>0.65127025405081018</v>
      </c>
      <c r="K43" s="151">
        <v>0.64855961762046244</v>
      </c>
      <c r="L43" s="150">
        <v>2.7106364303477459E-3</v>
      </c>
    </row>
    <row r="44" spans="1:12" x14ac:dyDescent="0.4">
      <c r="A44" s="74" t="s">
        <v>106</v>
      </c>
      <c r="B44" s="156">
        <v>5534</v>
      </c>
      <c r="C44" s="156">
        <v>3255</v>
      </c>
      <c r="D44" s="136">
        <v>1.7001536098310293</v>
      </c>
      <c r="E44" s="137">
        <v>2279</v>
      </c>
      <c r="F44" s="156">
        <v>9800</v>
      </c>
      <c r="G44" s="156">
        <v>7191</v>
      </c>
      <c r="H44" s="158">
        <v>1.3628146293978585</v>
      </c>
      <c r="I44" s="137">
        <v>2609</v>
      </c>
      <c r="J44" s="136">
        <v>0.56469387755102041</v>
      </c>
      <c r="K44" s="136">
        <v>0.45264914476428869</v>
      </c>
      <c r="L44" s="135">
        <v>0.11204473278673172</v>
      </c>
    </row>
    <row r="45" spans="1:12" x14ac:dyDescent="0.4">
      <c r="A45" s="94" t="s">
        <v>105</v>
      </c>
      <c r="B45" s="156">
        <v>5013</v>
      </c>
      <c r="C45" s="156">
        <v>5969</v>
      </c>
      <c r="D45" s="155">
        <v>0.83983916904004019</v>
      </c>
      <c r="E45" s="162">
        <v>-956</v>
      </c>
      <c r="F45" s="156">
        <v>7374</v>
      </c>
      <c r="G45" s="156">
        <v>11800</v>
      </c>
      <c r="H45" s="158">
        <v>0.62491525423728811</v>
      </c>
      <c r="I45" s="137">
        <v>-4426</v>
      </c>
      <c r="J45" s="136">
        <v>0.67982099267697316</v>
      </c>
      <c r="K45" s="136">
        <v>0.50584745762711869</v>
      </c>
      <c r="L45" s="135">
        <v>0.17397353504985447</v>
      </c>
    </row>
    <row r="46" spans="1:12" x14ac:dyDescent="0.4">
      <c r="A46" s="94" t="s">
        <v>104</v>
      </c>
      <c r="B46" s="156">
        <v>2279</v>
      </c>
      <c r="C46" s="156">
        <v>3301</v>
      </c>
      <c r="D46" s="155">
        <v>0.69039684943956381</v>
      </c>
      <c r="E46" s="162">
        <v>-1022</v>
      </c>
      <c r="F46" s="156">
        <v>3603</v>
      </c>
      <c r="G46" s="156">
        <v>6020</v>
      </c>
      <c r="H46" s="158">
        <v>0.59850498338870428</v>
      </c>
      <c r="I46" s="137">
        <v>-2417</v>
      </c>
      <c r="J46" s="136">
        <v>0.63252844851512624</v>
      </c>
      <c r="K46" s="136">
        <v>0.54833887043189367</v>
      </c>
      <c r="L46" s="135">
        <v>8.4189578083232575E-2</v>
      </c>
    </row>
    <row r="47" spans="1:12" x14ac:dyDescent="0.4">
      <c r="A47" s="74" t="s">
        <v>103</v>
      </c>
      <c r="B47" s="156">
        <v>5819</v>
      </c>
      <c r="C47" s="156">
        <v>5789</v>
      </c>
      <c r="D47" s="155">
        <v>1.0051822421834513</v>
      </c>
      <c r="E47" s="152">
        <v>30</v>
      </c>
      <c r="F47" s="156">
        <v>11655</v>
      </c>
      <c r="G47" s="156">
        <v>11843</v>
      </c>
      <c r="H47" s="158">
        <v>0.98412564384024315</v>
      </c>
      <c r="I47" s="137">
        <v>-188</v>
      </c>
      <c r="J47" s="136">
        <v>0.49927069927069928</v>
      </c>
      <c r="K47" s="136">
        <v>0.48881195642995862</v>
      </c>
      <c r="L47" s="135">
        <v>1.0458742840740665E-2</v>
      </c>
    </row>
    <row r="48" spans="1:12" x14ac:dyDescent="0.4">
      <c r="A48" s="74" t="s">
        <v>102</v>
      </c>
      <c r="B48" s="156">
        <v>11539</v>
      </c>
      <c r="C48" s="156">
        <v>10786</v>
      </c>
      <c r="D48" s="155">
        <v>1.0698127201928427</v>
      </c>
      <c r="E48" s="162">
        <v>753</v>
      </c>
      <c r="F48" s="156">
        <v>18930</v>
      </c>
      <c r="G48" s="156">
        <v>17756</v>
      </c>
      <c r="H48" s="158">
        <v>1.0661184951565668</v>
      </c>
      <c r="I48" s="137">
        <v>1174</v>
      </c>
      <c r="J48" s="136">
        <v>0.60956154252509243</v>
      </c>
      <c r="K48" s="136">
        <v>0.60745663437711195</v>
      </c>
      <c r="L48" s="135">
        <v>2.1049081479804777E-3</v>
      </c>
    </row>
    <row r="49" spans="1:12" x14ac:dyDescent="0.4">
      <c r="A49" s="74" t="s">
        <v>101</v>
      </c>
      <c r="B49" s="156">
        <v>1679</v>
      </c>
      <c r="C49" s="156">
        <v>1809</v>
      </c>
      <c r="D49" s="136">
        <v>0.92813709231619679</v>
      </c>
      <c r="E49" s="137">
        <v>-130</v>
      </c>
      <c r="F49" s="156">
        <v>2700</v>
      </c>
      <c r="G49" s="156">
        <v>2700</v>
      </c>
      <c r="H49" s="136">
        <v>1</v>
      </c>
      <c r="I49" s="137">
        <v>0</v>
      </c>
      <c r="J49" s="136">
        <v>0.62185185185185188</v>
      </c>
      <c r="K49" s="136">
        <v>0.67</v>
      </c>
      <c r="L49" s="135">
        <v>-4.8148148148148162E-2</v>
      </c>
    </row>
    <row r="50" spans="1:12" s="58" customFormat="1" x14ac:dyDescent="0.4">
      <c r="A50" s="74" t="s">
        <v>100</v>
      </c>
      <c r="B50" s="156">
        <v>694</v>
      </c>
      <c r="C50" s="156"/>
      <c r="D50" s="157" t="e">
        <v>#DIV/0!</v>
      </c>
      <c r="E50" s="161">
        <v>694</v>
      </c>
      <c r="F50" s="160"/>
      <c r="G50" s="140"/>
      <c r="H50" s="151" t="e">
        <v>#DIV/0!</v>
      </c>
      <c r="I50" s="137">
        <v>0</v>
      </c>
      <c r="J50" s="136" t="e">
        <v>#DIV/0!</v>
      </c>
      <c r="K50" s="136" t="e">
        <v>#DIV/0!</v>
      </c>
      <c r="L50" s="135" t="e">
        <v>#DIV/0!</v>
      </c>
    </row>
    <row r="51" spans="1:12" x14ac:dyDescent="0.4">
      <c r="A51" s="74" t="s">
        <v>99</v>
      </c>
      <c r="B51" s="156">
        <v>1499</v>
      </c>
      <c r="C51" s="156">
        <v>1481</v>
      </c>
      <c r="D51" s="155">
        <v>1.0121539500337611</v>
      </c>
      <c r="E51" s="152">
        <v>18</v>
      </c>
      <c r="F51" s="156">
        <v>2700</v>
      </c>
      <c r="G51" s="156">
        <v>2606</v>
      </c>
      <c r="H51" s="154">
        <v>1.0360706062931697</v>
      </c>
      <c r="I51" s="137">
        <v>94</v>
      </c>
      <c r="J51" s="136">
        <v>0.55518518518518523</v>
      </c>
      <c r="K51" s="136">
        <v>0.56830391404451264</v>
      </c>
      <c r="L51" s="135">
        <v>-1.3118728859327411E-2</v>
      </c>
    </row>
    <row r="52" spans="1:12" x14ac:dyDescent="0.4">
      <c r="A52" s="74" t="s">
        <v>98</v>
      </c>
      <c r="B52" s="156">
        <v>0</v>
      </c>
      <c r="C52" s="156">
        <v>0</v>
      </c>
      <c r="D52" s="155" t="e">
        <v>#DIV/0!</v>
      </c>
      <c r="E52" s="152">
        <v>0</v>
      </c>
      <c r="F52" s="156">
        <v>0</v>
      </c>
      <c r="G52" s="156">
        <v>0</v>
      </c>
      <c r="H52" s="159" t="e">
        <v>#DIV/0!</v>
      </c>
      <c r="I52" s="137">
        <v>0</v>
      </c>
      <c r="J52" s="136" t="e">
        <v>#DIV/0!</v>
      </c>
      <c r="K52" s="136" t="e">
        <v>#DIV/0!</v>
      </c>
      <c r="L52" s="135" t="e">
        <v>#DIV/0!</v>
      </c>
    </row>
    <row r="53" spans="1:12" x14ac:dyDescent="0.4">
      <c r="A53" s="74" t="s">
        <v>97</v>
      </c>
      <c r="B53" s="156">
        <v>744</v>
      </c>
      <c r="C53" s="156">
        <v>708</v>
      </c>
      <c r="D53" s="155">
        <v>1.0508474576271187</v>
      </c>
      <c r="E53" s="152">
        <v>36</v>
      </c>
      <c r="F53" s="156">
        <v>1704</v>
      </c>
      <c r="G53" s="156">
        <v>1200</v>
      </c>
      <c r="H53" s="154">
        <v>1.42</v>
      </c>
      <c r="I53" s="137">
        <v>504</v>
      </c>
      <c r="J53" s="136">
        <v>0.43661971830985913</v>
      </c>
      <c r="K53" s="136">
        <v>0.59</v>
      </c>
      <c r="L53" s="135">
        <v>-0.15338028169014084</v>
      </c>
    </row>
    <row r="54" spans="1:12" x14ac:dyDescent="0.4">
      <c r="A54" s="74" t="s">
        <v>96</v>
      </c>
      <c r="B54" s="156">
        <v>1508</v>
      </c>
      <c r="C54" s="156">
        <v>2238</v>
      </c>
      <c r="D54" s="155">
        <v>0.67381590705987493</v>
      </c>
      <c r="E54" s="152">
        <v>-730</v>
      </c>
      <c r="F54" s="156">
        <v>2700</v>
      </c>
      <c r="G54" s="156">
        <v>5400</v>
      </c>
      <c r="H54" s="158">
        <v>0.5</v>
      </c>
      <c r="I54" s="137">
        <v>-2700</v>
      </c>
      <c r="J54" s="136">
        <v>0.55851851851851853</v>
      </c>
      <c r="K54" s="136">
        <v>0.41444444444444445</v>
      </c>
      <c r="L54" s="135">
        <v>0.14407407407407408</v>
      </c>
    </row>
    <row r="55" spans="1:12" x14ac:dyDescent="0.4">
      <c r="A55" s="74" t="s">
        <v>95</v>
      </c>
      <c r="B55" s="156">
        <v>1087</v>
      </c>
      <c r="C55" s="156">
        <v>1089</v>
      </c>
      <c r="D55" s="155">
        <v>0.99816345270890727</v>
      </c>
      <c r="E55" s="137">
        <v>-2</v>
      </c>
      <c r="F55" s="156">
        <v>2694</v>
      </c>
      <c r="G55" s="156">
        <v>2694</v>
      </c>
      <c r="H55" s="154">
        <v>1</v>
      </c>
      <c r="I55" s="137">
        <v>0</v>
      </c>
      <c r="J55" s="136">
        <v>0.40348923533778769</v>
      </c>
      <c r="K55" s="136">
        <v>0.40423162583518929</v>
      </c>
      <c r="L55" s="135">
        <v>-7.4239049740160157E-4</v>
      </c>
    </row>
    <row r="56" spans="1:12" x14ac:dyDescent="0.4">
      <c r="A56" s="74" t="s">
        <v>94</v>
      </c>
      <c r="B56" s="156">
        <v>713</v>
      </c>
      <c r="C56" s="156">
        <v>626</v>
      </c>
      <c r="D56" s="155">
        <v>1.1389776357827477</v>
      </c>
      <c r="E56" s="137">
        <v>87</v>
      </c>
      <c r="F56" s="156">
        <v>1760</v>
      </c>
      <c r="G56" s="156">
        <v>1206</v>
      </c>
      <c r="H56" s="154">
        <v>1.4593698175787728</v>
      </c>
      <c r="I56" s="137">
        <v>554</v>
      </c>
      <c r="J56" s="136">
        <v>0.40511363636363634</v>
      </c>
      <c r="K56" s="136">
        <v>0.5190713101160862</v>
      </c>
      <c r="L56" s="135">
        <v>-0.11395767375244986</v>
      </c>
    </row>
    <row r="57" spans="1:12" x14ac:dyDescent="0.4">
      <c r="A57" s="94" t="s">
        <v>93</v>
      </c>
      <c r="B57" s="156">
        <v>1086</v>
      </c>
      <c r="C57" s="156">
        <v>630</v>
      </c>
      <c r="D57" s="155">
        <v>1.7238095238095239</v>
      </c>
      <c r="E57" s="152">
        <v>456</v>
      </c>
      <c r="F57" s="156">
        <v>1760</v>
      </c>
      <c r="G57" s="156">
        <v>1204</v>
      </c>
      <c r="H57" s="158">
        <v>1.4617940199335548</v>
      </c>
      <c r="I57" s="137">
        <v>556</v>
      </c>
      <c r="J57" s="136">
        <v>0.61704545454545456</v>
      </c>
      <c r="K57" s="151">
        <v>0.52325581395348841</v>
      </c>
      <c r="L57" s="150">
        <v>9.378964059196615E-2</v>
      </c>
    </row>
    <row r="58" spans="1:12" x14ac:dyDescent="0.4">
      <c r="A58" s="74" t="s">
        <v>92</v>
      </c>
      <c r="B58" s="156">
        <v>682</v>
      </c>
      <c r="C58" s="156">
        <v>566</v>
      </c>
      <c r="D58" s="157">
        <v>1.204946996466431</v>
      </c>
      <c r="E58" s="137">
        <v>116</v>
      </c>
      <c r="F58" s="156">
        <v>1760</v>
      </c>
      <c r="G58" s="156">
        <v>1200</v>
      </c>
      <c r="H58" s="136">
        <v>1.4666666666666666</v>
      </c>
      <c r="I58" s="137">
        <v>560</v>
      </c>
      <c r="J58" s="136">
        <v>0.38750000000000001</v>
      </c>
      <c r="K58" s="136">
        <v>0.47166666666666668</v>
      </c>
      <c r="L58" s="135">
        <v>-8.4166666666666667E-2</v>
      </c>
    </row>
    <row r="59" spans="1:12" x14ac:dyDescent="0.4">
      <c r="A59" s="74" t="s">
        <v>91</v>
      </c>
      <c r="B59" s="156">
        <v>694</v>
      </c>
      <c r="C59" s="156">
        <v>848</v>
      </c>
      <c r="D59" s="157">
        <v>0.81839622641509435</v>
      </c>
      <c r="E59" s="137">
        <v>-154</v>
      </c>
      <c r="F59" s="156">
        <v>1200</v>
      </c>
      <c r="G59" s="156">
        <v>1205</v>
      </c>
      <c r="H59" s="136">
        <v>0.99585062240663902</v>
      </c>
      <c r="I59" s="137">
        <v>-5</v>
      </c>
      <c r="J59" s="136">
        <v>0.57833333333333337</v>
      </c>
      <c r="K59" s="136">
        <v>0.70373443983402495</v>
      </c>
      <c r="L59" s="135">
        <v>-0.12540110650069158</v>
      </c>
    </row>
    <row r="60" spans="1:12" x14ac:dyDescent="0.4">
      <c r="A60" s="74" t="s">
        <v>90</v>
      </c>
      <c r="B60" s="156">
        <v>1975</v>
      </c>
      <c r="C60" s="156">
        <v>2341</v>
      </c>
      <c r="D60" s="155">
        <v>0.84365655702691156</v>
      </c>
      <c r="E60" s="137">
        <v>-366</v>
      </c>
      <c r="F60" s="156">
        <v>4041</v>
      </c>
      <c r="G60" s="156">
        <v>4165</v>
      </c>
      <c r="H60" s="154">
        <v>0.97022809123649456</v>
      </c>
      <c r="I60" s="137">
        <v>-124</v>
      </c>
      <c r="J60" s="136">
        <v>0.48874041078940855</v>
      </c>
      <c r="K60" s="136">
        <v>0.5620648259303721</v>
      </c>
      <c r="L60" s="135">
        <v>-7.332441514096355E-2</v>
      </c>
    </row>
    <row r="61" spans="1:12" s="58" customFormat="1" x14ac:dyDescent="0.4">
      <c r="A61" s="94" t="s">
        <v>89</v>
      </c>
      <c r="B61" s="156">
        <v>1874</v>
      </c>
      <c r="C61" s="93"/>
      <c r="D61" s="155" t="e">
        <v>#DIV/0!</v>
      </c>
      <c r="E61" s="90"/>
      <c r="F61" s="92"/>
      <c r="G61" s="121"/>
      <c r="H61" s="154" t="e">
        <v>#DIV/0!</v>
      </c>
      <c r="I61" s="90">
        <v>0</v>
      </c>
      <c r="J61" s="136" t="e">
        <v>#DIV/0!</v>
      </c>
      <c r="K61" s="89" t="e">
        <v>#DIV/0!</v>
      </c>
      <c r="L61" s="88" t="e">
        <v>#DIV/0!</v>
      </c>
    </row>
    <row r="62" spans="1:12" x14ac:dyDescent="0.4">
      <c r="A62" s="94" t="s">
        <v>88</v>
      </c>
      <c r="B62" s="153">
        <v>848</v>
      </c>
      <c r="C62" s="153">
        <v>374</v>
      </c>
      <c r="D62" s="151">
        <v>2.2673796791443852</v>
      </c>
      <c r="E62" s="152">
        <v>474</v>
      </c>
      <c r="F62" s="153">
        <v>1338</v>
      </c>
      <c r="G62" s="153">
        <v>1080</v>
      </c>
      <c r="H62" s="151">
        <v>1.2388888888888889</v>
      </c>
      <c r="I62" s="152">
        <v>258</v>
      </c>
      <c r="J62" s="151">
        <v>0.63378176382660689</v>
      </c>
      <c r="K62" s="151">
        <v>0.34629629629629627</v>
      </c>
      <c r="L62" s="150">
        <v>0.28748546753031062</v>
      </c>
    </row>
    <row r="63" spans="1:12" s="58" customFormat="1" x14ac:dyDescent="0.4">
      <c r="A63" s="94" t="s">
        <v>87</v>
      </c>
      <c r="B63" s="153">
        <v>1051</v>
      </c>
      <c r="C63" s="153">
        <v>0</v>
      </c>
      <c r="D63" s="151" t="e">
        <v>#DIV/0!</v>
      </c>
      <c r="E63" s="152">
        <v>1051</v>
      </c>
      <c r="F63" s="153">
        <v>1584</v>
      </c>
      <c r="G63" s="153">
        <v>0</v>
      </c>
      <c r="H63" s="151" t="e">
        <v>#DIV/0!</v>
      </c>
      <c r="I63" s="152">
        <v>1584</v>
      </c>
      <c r="J63" s="151">
        <v>0.66351010101010099</v>
      </c>
      <c r="K63" s="151" t="e">
        <v>#DIV/0!</v>
      </c>
      <c r="L63" s="150" t="e">
        <v>#DIV/0!</v>
      </c>
    </row>
    <row r="64" spans="1:12" x14ac:dyDescent="0.4">
      <c r="A64" s="67" t="s">
        <v>86</v>
      </c>
      <c r="B64" s="149">
        <v>753</v>
      </c>
      <c r="C64" s="149">
        <v>648</v>
      </c>
      <c r="D64" s="132">
        <v>1.162037037037037</v>
      </c>
      <c r="E64" s="133">
        <v>105</v>
      </c>
      <c r="F64" s="149">
        <v>1134</v>
      </c>
      <c r="G64" s="149">
        <v>1260</v>
      </c>
      <c r="H64" s="132">
        <v>0.9</v>
      </c>
      <c r="I64" s="133">
        <v>-126</v>
      </c>
      <c r="J64" s="132">
        <v>0.66402116402116407</v>
      </c>
      <c r="K64" s="132">
        <v>0.51428571428571423</v>
      </c>
      <c r="L64" s="131">
        <v>0.14973544973544983</v>
      </c>
    </row>
    <row r="65" spans="1:12" x14ac:dyDescent="0.4">
      <c r="A65" s="85" t="s">
        <v>85</v>
      </c>
      <c r="B65" s="148">
        <v>1249</v>
      </c>
      <c r="C65" s="148">
        <v>1016</v>
      </c>
      <c r="D65" s="146">
        <v>1.2293307086614174</v>
      </c>
      <c r="E65" s="147">
        <v>233</v>
      </c>
      <c r="F65" s="148">
        <v>2006</v>
      </c>
      <c r="G65" s="148">
        <v>1726</v>
      </c>
      <c r="H65" s="146">
        <v>1.1622247972190034</v>
      </c>
      <c r="I65" s="147">
        <v>280</v>
      </c>
      <c r="J65" s="146">
        <v>0.62263210368893318</v>
      </c>
      <c r="K65" s="146">
        <v>0.58864426419466975</v>
      </c>
      <c r="L65" s="145">
        <v>3.3987839494263428E-2</v>
      </c>
    </row>
    <row r="66" spans="1:12" x14ac:dyDescent="0.4">
      <c r="A66" s="80" t="s">
        <v>84</v>
      </c>
      <c r="B66" s="138">
        <v>356</v>
      </c>
      <c r="C66" s="139">
        <v>218</v>
      </c>
      <c r="D66" s="142">
        <v>1.6330275229357798</v>
      </c>
      <c r="E66" s="143">
        <v>138</v>
      </c>
      <c r="F66" s="138">
        <v>540</v>
      </c>
      <c r="G66" s="144">
        <v>295</v>
      </c>
      <c r="H66" s="142">
        <v>1.8305084745762712</v>
      </c>
      <c r="I66" s="143">
        <v>245</v>
      </c>
      <c r="J66" s="142">
        <v>0.65925925925925921</v>
      </c>
      <c r="K66" s="142">
        <v>0.73898305084745763</v>
      </c>
      <c r="L66" s="141">
        <v>-7.9723791588198423E-2</v>
      </c>
    </row>
    <row r="67" spans="1:12" x14ac:dyDescent="0.4">
      <c r="A67" s="74" t="s">
        <v>83</v>
      </c>
      <c r="B67" s="140"/>
      <c r="C67" s="71">
        <v>251</v>
      </c>
      <c r="D67" s="136">
        <v>0</v>
      </c>
      <c r="E67" s="137">
        <v>-251</v>
      </c>
      <c r="F67" s="140"/>
      <c r="G67" s="72">
        <v>536</v>
      </c>
      <c r="H67" s="136">
        <v>0</v>
      </c>
      <c r="I67" s="137">
        <v>-536</v>
      </c>
      <c r="J67" s="136" t="e">
        <v>#DIV/0!</v>
      </c>
      <c r="K67" s="136">
        <v>0.46828358208955223</v>
      </c>
      <c r="L67" s="135" t="e">
        <v>#DIV/0!</v>
      </c>
    </row>
    <row r="68" spans="1:12" x14ac:dyDescent="0.4">
      <c r="A68" s="73" t="s">
        <v>82</v>
      </c>
      <c r="B68" s="138"/>
      <c r="C68" s="139">
        <v>164</v>
      </c>
      <c r="D68" s="136">
        <v>0</v>
      </c>
      <c r="E68" s="137">
        <v>-164</v>
      </c>
      <c r="F68" s="138"/>
      <c r="G68" s="72">
        <v>300</v>
      </c>
      <c r="H68" s="136">
        <v>0</v>
      </c>
      <c r="I68" s="137">
        <v>-300</v>
      </c>
      <c r="J68" s="136" t="e">
        <v>#DIV/0!</v>
      </c>
      <c r="K68" s="136">
        <v>0.54666666666666663</v>
      </c>
      <c r="L68" s="135" t="e">
        <v>#DIV/0!</v>
      </c>
    </row>
    <row r="69" spans="1:12" x14ac:dyDescent="0.4">
      <c r="A69" s="94" t="s">
        <v>81</v>
      </c>
      <c r="B69" s="173">
        <v>431</v>
      </c>
      <c r="C69" s="97">
        <v>383</v>
      </c>
      <c r="D69" s="151">
        <v>1.1253263707571801</v>
      </c>
      <c r="E69" s="152">
        <v>48</v>
      </c>
      <c r="F69" s="173">
        <v>569</v>
      </c>
      <c r="G69" s="92">
        <v>595</v>
      </c>
      <c r="H69" s="151">
        <v>0.95630252100840341</v>
      </c>
      <c r="I69" s="152">
        <v>-26</v>
      </c>
      <c r="J69" s="151">
        <v>0.75746924428822493</v>
      </c>
      <c r="K69" s="151">
        <v>0.64369747899159668</v>
      </c>
      <c r="L69" s="150">
        <v>0.11377176529662825</v>
      </c>
    </row>
    <row r="70" spans="1:12" x14ac:dyDescent="0.4">
      <c r="A70" s="67" t="s">
        <v>230</v>
      </c>
      <c r="B70" s="66">
        <v>462</v>
      </c>
      <c r="C70" s="65"/>
      <c r="D70" s="63" t="e">
        <v>#DIV/0!</v>
      </c>
      <c r="E70" s="64">
        <v>462</v>
      </c>
      <c r="F70" s="66">
        <v>897</v>
      </c>
      <c r="G70" s="65"/>
      <c r="H70" s="63" t="e">
        <v>#DIV/0!</v>
      </c>
      <c r="I70" s="64">
        <v>897</v>
      </c>
      <c r="J70" s="63">
        <v>0.51505016722408026</v>
      </c>
      <c r="K70" s="63" t="e">
        <v>#DIV/0!</v>
      </c>
      <c r="L70" s="62" t="e">
        <v>#DIV/0!</v>
      </c>
    </row>
    <row r="71" spans="1:12" x14ac:dyDescent="0.4">
      <c r="A71" s="58" t="s">
        <v>80</v>
      </c>
      <c r="B71" s="59"/>
      <c r="C71" s="58"/>
      <c r="D71" s="58"/>
      <c r="E71" s="59"/>
      <c r="F71" s="59"/>
      <c r="G71" s="58"/>
      <c r="H71" s="58"/>
      <c r="I71" s="59"/>
      <c r="J71" s="59"/>
      <c r="K71" s="58"/>
      <c r="L71" s="58"/>
    </row>
    <row r="72" spans="1:12" x14ac:dyDescent="0.4">
      <c r="A72" s="60" t="s">
        <v>79</v>
      </c>
      <c r="B72" s="59"/>
      <c r="C72" s="58"/>
      <c r="D72" s="58"/>
      <c r="E72" s="59"/>
      <c r="F72" s="59"/>
      <c r="G72" s="58"/>
      <c r="H72" s="58"/>
      <c r="I72" s="59"/>
      <c r="J72" s="59"/>
      <c r="K72" s="58"/>
      <c r="L72" s="58"/>
    </row>
    <row r="73" spans="1:12" s="58" customFormat="1" x14ac:dyDescent="0.4">
      <c r="A73" s="58" t="s">
        <v>78</v>
      </c>
      <c r="B73" s="59"/>
      <c r="C73" s="59"/>
      <c r="F73" s="59"/>
      <c r="G73" s="59"/>
      <c r="J73" s="59"/>
      <c r="K73" s="59"/>
    </row>
    <row r="74" spans="1:12" x14ac:dyDescent="0.4">
      <c r="A74" s="58" t="s">
        <v>150</v>
      </c>
      <c r="B74" s="59"/>
      <c r="C74" s="59"/>
      <c r="D74" s="58"/>
      <c r="E74" s="58"/>
      <c r="F74" s="59"/>
      <c r="G74" s="59"/>
      <c r="H74" s="58"/>
      <c r="I74" s="58"/>
      <c r="J74" s="59"/>
      <c r="K74" s="59"/>
      <c r="L74" s="58"/>
    </row>
    <row r="75" spans="1:12" x14ac:dyDescent="0.4">
      <c r="B75" s="59"/>
      <c r="C75" s="59"/>
      <c r="D75" s="58"/>
      <c r="E75" s="58"/>
      <c r="F75" s="59"/>
      <c r="G75" s="59"/>
      <c r="H75" s="58"/>
      <c r="I75" s="58"/>
      <c r="J75" s="59"/>
      <c r="K75" s="59"/>
      <c r="L75" s="58"/>
    </row>
    <row r="76" spans="1:12" x14ac:dyDescent="0.4">
      <c r="B76" s="59"/>
      <c r="C76" s="59"/>
      <c r="D76" s="58"/>
      <c r="E76" s="58"/>
      <c r="F76" s="59"/>
      <c r="G76" s="59"/>
      <c r="H76" s="58"/>
      <c r="I76" s="58"/>
      <c r="J76" s="59"/>
      <c r="K76" s="59"/>
      <c r="L76" s="58"/>
    </row>
    <row r="77" spans="1:12" x14ac:dyDescent="0.4">
      <c r="B77" s="59"/>
      <c r="C77" s="59"/>
      <c r="D77" s="58"/>
      <c r="E77" s="58"/>
      <c r="F77" s="59"/>
      <c r="G77" s="59"/>
      <c r="H77" s="58"/>
      <c r="I77" s="58"/>
      <c r="J77" s="59"/>
      <c r="K77" s="59"/>
      <c r="L77" s="58"/>
    </row>
    <row r="78" spans="1:12" x14ac:dyDescent="0.4">
      <c r="B78" s="59"/>
      <c r="C78" s="59"/>
      <c r="D78" s="58"/>
      <c r="E78" s="58"/>
      <c r="F78" s="59"/>
      <c r="G78" s="59"/>
      <c r="H78" s="58"/>
      <c r="I78" s="58"/>
      <c r="J78" s="59"/>
      <c r="K78" s="59"/>
      <c r="L78" s="58"/>
    </row>
    <row r="79" spans="1:12" x14ac:dyDescent="0.4">
      <c r="B79" s="59"/>
      <c r="C79" s="59"/>
      <c r="D79" s="58"/>
      <c r="E79" s="58"/>
      <c r="F79" s="59"/>
      <c r="G79" s="59"/>
      <c r="H79" s="58"/>
      <c r="I79" s="58"/>
      <c r="J79" s="59"/>
      <c r="K79" s="59"/>
      <c r="L79" s="58"/>
    </row>
    <row r="80" spans="1:12" x14ac:dyDescent="0.4">
      <c r="B80" s="59"/>
      <c r="C80" s="59"/>
      <c r="D80" s="58"/>
      <c r="E80" s="58"/>
      <c r="F80" s="59"/>
      <c r="G80" s="59"/>
      <c r="H80" s="58"/>
      <c r="I80" s="58"/>
      <c r="J80" s="59"/>
      <c r="K80" s="59"/>
      <c r="L80" s="58"/>
    </row>
    <row r="81" spans="2:12" x14ac:dyDescent="0.4">
      <c r="B81" s="59"/>
      <c r="C81" s="59"/>
      <c r="D81" s="58"/>
      <c r="E81" s="58"/>
      <c r="F81" s="59"/>
      <c r="G81" s="59"/>
      <c r="H81" s="58"/>
      <c r="I81" s="58"/>
      <c r="J81" s="59"/>
      <c r="K81" s="59"/>
      <c r="L81" s="58"/>
    </row>
    <row r="82" spans="2:12" x14ac:dyDescent="0.4">
      <c r="B82" s="59"/>
      <c r="C82" s="59"/>
      <c r="D82" s="58"/>
      <c r="E82" s="58"/>
      <c r="F82" s="59"/>
      <c r="G82" s="59"/>
      <c r="H82" s="58"/>
      <c r="I82" s="58"/>
      <c r="J82" s="59"/>
      <c r="K82" s="59"/>
      <c r="L82" s="58"/>
    </row>
    <row r="83" spans="2:12" x14ac:dyDescent="0.4">
      <c r="B83" s="59"/>
      <c r="C83" s="59"/>
      <c r="D83" s="58"/>
      <c r="E83" s="58"/>
      <c r="F83" s="59"/>
      <c r="G83" s="59"/>
      <c r="H83" s="58"/>
      <c r="I83" s="58"/>
      <c r="J83" s="59"/>
      <c r="K83" s="59"/>
      <c r="L83" s="58"/>
    </row>
    <row r="84" spans="2:12" x14ac:dyDescent="0.4">
      <c r="B84" s="59"/>
      <c r="C84" s="59"/>
      <c r="D84" s="58"/>
      <c r="E84" s="58"/>
      <c r="F84" s="59"/>
      <c r="G84" s="59"/>
      <c r="H84" s="58"/>
      <c r="I84" s="58"/>
      <c r="J84" s="59"/>
      <c r="K84" s="59"/>
      <c r="L84" s="58"/>
    </row>
    <row r="85" spans="2:12" x14ac:dyDescent="0.4">
      <c r="B85" s="59"/>
      <c r="C85" s="59"/>
      <c r="D85" s="58"/>
      <c r="E85" s="58"/>
      <c r="F85" s="59"/>
      <c r="G85" s="59"/>
      <c r="H85" s="58"/>
      <c r="I85" s="58"/>
      <c r="J85" s="59"/>
      <c r="K85" s="59"/>
      <c r="L85" s="58"/>
    </row>
    <row r="86" spans="2:12" x14ac:dyDescent="0.4">
      <c r="B86" s="59"/>
      <c r="C86" s="59"/>
      <c r="D86" s="58"/>
      <c r="E86" s="58"/>
      <c r="F86" s="59"/>
      <c r="G86" s="59"/>
      <c r="H86" s="58"/>
      <c r="I86" s="58"/>
      <c r="J86" s="59"/>
      <c r="K86" s="59"/>
      <c r="L86" s="58"/>
    </row>
    <row r="87" spans="2:12" x14ac:dyDescent="0.4">
      <c r="B87" s="59"/>
      <c r="C87" s="59"/>
      <c r="D87" s="58"/>
      <c r="E87" s="58"/>
      <c r="F87" s="59"/>
      <c r="G87" s="59"/>
      <c r="H87" s="58"/>
      <c r="I87" s="58"/>
      <c r="J87" s="59"/>
      <c r="K87" s="59"/>
      <c r="L87" s="58"/>
    </row>
    <row r="88" spans="2:12" x14ac:dyDescent="0.4">
      <c r="B88" s="59"/>
      <c r="C88" s="59"/>
      <c r="D88" s="58"/>
      <c r="E88" s="58"/>
      <c r="F88" s="59"/>
      <c r="G88" s="59"/>
      <c r="H88" s="58"/>
      <c r="I88" s="58"/>
      <c r="J88" s="59"/>
      <c r="K88" s="59"/>
      <c r="L88" s="58"/>
    </row>
    <row r="89" spans="2:12" x14ac:dyDescent="0.4">
      <c r="B89" s="59"/>
      <c r="C89" s="59"/>
      <c r="D89" s="58"/>
      <c r="E89" s="58"/>
      <c r="F89" s="59"/>
      <c r="G89" s="59"/>
      <c r="H89" s="58"/>
      <c r="I89" s="58"/>
      <c r="J89" s="59"/>
      <c r="K89" s="59"/>
      <c r="L89" s="58"/>
    </row>
    <row r="90" spans="2:12" x14ac:dyDescent="0.4">
      <c r="B90" s="59"/>
      <c r="C90" s="59"/>
      <c r="D90" s="58"/>
      <c r="E90" s="58"/>
      <c r="F90" s="59"/>
      <c r="G90" s="59"/>
      <c r="H90" s="58"/>
      <c r="I90" s="58"/>
      <c r="J90" s="59"/>
      <c r="K90" s="59"/>
      <c r="L90" s="58"/>
    </row>
    <row r="91" spans="2:12" x14ac:dyDescent="0.4">
      <c r="B91" s="59"/>
      <c r="C91" s="59"/>
      <c r="D91" s="58"/>
      <c r="E91" s="58"/>
      <c r="F91" s="59"/>
      <c r="G91" s="59"/>
      <c r="H91" s="58"/>
      <c r="I91" s="58"/>
      <c r="J91" s="59"/>
      <c r="K91" s="59"/>
      <c r="L91" s="58"/>
    </row>
    <row r="92" spans="2:12" x14ac:dyDescent="0.4">
      <c r="B92" s="59"/>
      <c r="C92" s="59"/>
      <c r="D92" s="58"/>
      <c r="E92" s="58"/>
      <c r="F92" s="59"/>
      <c r="G92" s="59"/>
      <c r="H92" s="58"/>
      <c r="I92" s="58"/>
      <c r="J92" s="59"/>
      <c r="K92" s="59"/>
      <c r="L92" s="58"/>
    </row>
    <row r="93" spans="2:12" x14ac:dyDescent="0.4">
      <c r="B93" s="59"/>
      <c r="C93" s="59"/>
      <c r="D93" s="58"/>
      <c r="E93" s="58"/>
      <c r="F93" s="59"/>
      <c r="G93" s="59"/>
      <c r="H93" s="58"/>
      <c r="I93" s="58"/>
      <c r="J93" s="59"/>
      <c r="K93" s="59"/>
      <c r="L93" s="58"/>
    </row>
    <row r="94" spans="2:12" x14ac:dyDescent="0.4">
      <c r="B94" s="59"/>
      <c r="C94" s="59"/>
      <c r="D94" s="58"/>
      <c r="E94" s="58"/>
      <c r="F94" s="59"/>
      <c r="G94" s="59"/>
      <c r="H94" s="58"/>
      <c r="I94" s="58"/>
      <c r="J94" s="59"/>
      <c r="K94" s="59"/>
      <c r="L94" s="58"/>
    </row>
    <row r="95" spans="2:12" x14ac:dyDescent="0.4">
      <c r="B95" s="59"/>
      <c r="C95" s="59"/>
      <c r="D95" s="58"/>
      <c r="E95" s="58"/>
      <c r="F95" s="59"/>
      <c r="G95" s="59"/>
      <c r="H95" s="58"/>
      <c r="I95" s="58"/>
      <c r="J95" s="59"/>
      <c r="K95" s="59"/>
      <c r="L95" s="58"/>
    </row>
    <row r="96" spans="2:12" x14ac:dyDescent="0.4">
      <c r="B96" s="59"/>
      <c r="C96" s="59"/>
      <c r="D96" s="58"/>
      <c r="E96" s="58"/>
      <c r="F96" s="59"/>
      <c r="G96" s="59"/>
      <c r="H96" s="58"/>
      <c r="I96" s="58"/>
      <c r="J96" s="59"/>
      <c r="K96" s="59"/>
      <c r="L96" s="58"/>
    </row>
    <row r="97" spans="2:12" x14ac:dyDescent="0.4">
      <c r="B97" s="59"/>
      <c r="C97" s="59"/>
      <c r="D97" s="58"/>
      <c r="E97" s="58"/>
      <c r="F97" s="59"/>
      <c r="G97" s="59"/>
      <c r="H97" s="58"/>
      <c r="I97" s="58"/>
      <c r="J97" s="59"/>
      <c r="K97" s="59"/>
      <c r="L97" s="58"/>
    </row>
    <row r="98" spans="2:12" x14ac:dyDescent="0.4">
      <c r="B98" s="59"/>
      <c r="C98" s="59"/>
      <c r="D98" s="58"/>
      <c r="E98" s="58"/>
      <c r="F98" s="59"/>
      <c r="G98" s="59"/>
      <c r="H98" s="58"/>
      <c r="I98" s="58"/>
      <c r="J98" s="59"/>
      <c r="K98" s="59"/>
      <c r="L98" s="58"/>
    </row>
    <row r="99" spans="2:12" x14ac:dyDescent="0.4">
      <c r="B99" s="59"/>
      <c r="C99" s="59"/>
      <c r="D99" s="58"/>
      <c r="E99" s="58"/>
      <c r="F99" s="59"/>
      <c r="G99" s="59"/>
      <c r="H99" s="58"/>
      <c r="I99" s="58"/>
      <c r="J99" s="59"/>
      <c r="K99" s="59"/>
      <c r="L99" s="58"/>
    </row>
    <row r="100" spans="2:12" x14ac:dyDescent="0.4">
      <c r="B100" s="59"/>
      <c r="C100" s="59"/>
      <c r="D100" s="58"/>
      <c r="E100" s="58"/>
      <c r="F100" s="59"/>
      <c r="G100" s="59"/>
      <c r="H100" s="58"/>
      <c r="I100" s="58"/>
      <c r="J100" s="59"/>
      <c r="K100" s="59"/>
      <c r="L100" s="58"/>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B2:L69 IX2:JH69 ST2:TD69 ACP2:ACZ69 AML2:AMV69 AWH2:AWR69 BGD2:BGN69 BPZ2:BQJ69 BZV2:CAF69 CJR2:CKB69 CTN2:CTX69 DDJ2:DDT69 DNF2:DNP69 DXB2:DXL69 EGX2:EHH69 EQT2:ERD69 FAP2:FAZ69 FKL2:FKV69 FUH2:FUR69 GED2:GEN69 GNZ2:GOJ69 GXV2:GYF69 HHR2:HIB69 HRN2:HRX69 IBJ2:IBT69 ILF2:ILP69 IVB2:IVL69 JEX2:JFH69 JOT2:JPD69 JYP2:JYZ69 KIL2:KIV69 KSH2:KSR69 LCD2:LCN69 LLZ2:LMJ69 LVV2:LWF69 MFR2:MGB69 MPN2:MPX69 MZJ2:MZT69 NJF2:NJP69 NTB2:NTL69 OCX2:ODH69 OMT2:OND69 OWP2:OWZ69 PGL2:PGV69 PQH2:PQR69 QAD2:QAN69 QJZ2:QKJ69 QTV2:QUF69 RDR2:REB69 RNN2:RNX69 RXJ2:RXT69 SHF2:SHP69 SRB2:SRL69 TAX2:TBH69 TKT2:TLD69 TUP2:TUZ69 UEL2:UEV69 UOH2:UOR69 UYD2:UYN69 VHZ2:VIJ69 VRV2:VSF69 WBR2:WCB69 WLN2:WLX69 WVJ2:WVT69 B65538:L65605 IX65538:JH65605 ST65538:TD65605 ACP65538:ACZ65605 AML65538:AMV65605 AWH65538:AWR65605 BGD65538:BGN65605 BPZ65538:BQJ65605 BZV65538:CAF65605 CJR65538:CKB65605 CTN65538:CTX65605 DDJ65538:DDT65605 DNF65538:DNP65605 DXB65538:DXL65605 EGX65538:EHH65605 EQT65538:ERD65605 FAP65538:FAZ65605 FKL65538:FKV65605 FUH65538:FUR65605 GED65538:GEN65605 GNZ65538:GOJ65605 GXV65538:GYF65605 HHR65538:HIB65605 HRN65538:HRX65605 IBJ65538:IBT65605 ILF65538:ILP65605 IVB65538:IVL65605 JEX65538:JFH65605 JOT65538:JPD65605 JYP65538:JYZ65605 KIL65538:KIV65605 KSH65538:KSR65605 LCD65538:LCN65605 LLZ65538:LMJ65605 LVV65538:LWF65605 MFR65538:MGB65605 MPN65538:MPX65605 MZJ65538:MZT65605 NJF65538:NJP65605 NTB65538:NTL65605 OCX65538:ODH65605 OMT65538:OND65605 OWP65538:OWZ65605 PGL65538:PGV65605 PQH65538:PQR65605 QAD65538:QAN65605 QJZ65538:QKJ65605 QTV65538:QUF65605 RDR65538:REB65605 RNN65538:RNX65605 RXJ65538:RXT65605 SHF65538:SHP65605 SRB65538:SRL65605 TAX65538:TBH65605 TKT65538:TLD65605 TUP65538:TUZ65605 UEL65538:UEV65605 UOH65538:UOR65605 UYD65538:UYN65605 VHZ65538:VIJ65605 VRV65538:VSF65605 WBR65538:WCB65605 WLN65538:WLX65605 WVJ65538:WVT65605 B131074:L131141 IX131074:JH131141 ST131074:TD131141 ACP131074:ACZ131141 AML131074:AMV131141 AWH131074:AWR131141 BGD131074:BGN131141 BPZ131074:BQJ131141 BZV131074:CAF131141 CJR131074:CKB131141 CTN131074:CTX131141 DDJ131074:DDT131141 DNF131074:DNP131141 DXB131074:DXL131141 EGX131074:EHH131141 EQT131074:ERD131141 FAP131074:FAZ131141 FKL131074:FKV131141 FUH131074:FUR131141 GED131074:GEN131141 GNZ131074:GOJ131141 GXV131074:GYF131141 HHR131074:HIB131141 HRN131074:HRX131141 IBJ131074:IBT131141 ILF131074:ILP131141 IVB131074:IVL131141 JEX131074:JFH131141 JOT131074:JPD131141 JYP131074:JYZ131141 KIL131074:KIV131141 KSH131074:KSR131141 LCD131074:LCN131141 LLZ131074:LMJ131141 LVV131074:LWF131141 MFR131074:MGB131141 MPN131074:MPX131141 MZJ131074:MZT131141 NJF131074:NJP131141 NTB131074:NTL131141 OCX131074:ODH131141 OMT131074:OND131141 OWP131074:OWZ131141 PGL131074:PGV131141 PQH131074:PQR131141 QAD131074:QAN131141 QJZ131074:QKJ131141 QTV131074:QUF131141 RDR131074:REB131141 RNN131074:RNX131141 RXJ131074:RXT131141 SHF131074:SHP131141 SRB131074:SRL131141 TAX131074:TBH131141 TKT131074:TLD131141 TUP131074:TUZ131141 UEL131074:UEV131141 UOH131074:UOR131141 UYD131074:UYN131141 VHZ131074:VIJ131141 VRV131074:VSF131141 WBR131074:WCB131141 WLN131074:WLX131141 WVJ131074:WVT131141 B196610:L196677 IX196610:JH196677 ST196610:TD196677 ACP196610:ACZ196677 AML196610:AMV196677 AWH196610:AWR196677 BGD196610:BGN196677 BPZ196610:BQJ196677 BZV196610:CAF196677 CJR196610:CKB196677 CTN196610:CTX196677 DDJ196610:DDT196677 DNF196610:DNP196677 DXB196610:DXL196677 EGX196610:EHH196677 EQT196610:ERD196677 FAP196610:FAZ196677 FKL196610:FKV196677 FUH196610:FUR196677 GED196610:GEN196677 GNZ196610:GOJ196677 GXV196610:GYF196677 HHR196610:HIB196677 HRN196610:HRX196677 IBJ196610:IBT196677 ILF196610:ILP196677 IVB196610:IVL196677 JEX196610:JFH196677 JOT196610:JPD196677 JYP196610:JYZ196677 KIL196610:KIV196677 KSH196610:KSR196677 LCD196610:LCN196677 LLZ196610:LMJ196677 LVV196610:LWF196677 MFR196610:MGB196677 MPN196610:MPX196677 MZJ196610:MZT196677 NJF196610:NJP196677 NTB196610:NTL196677 OCX196610:ODH196677 OMT196610:OND196677 OWP196610:OWZ196677 PGL196610:PGV196677 PQH196610:PQR196677 QAD196610:QAN196677 QJZ196610:QKJ196677 QTV196610:QUF196677 RDR196610:REB196677 RNN196610:RNX196677 RXJ196610:RXT196677 SHF196610:SHP196677 SRB196610:SRL196677 TAX196610:TBH196677 TKT196610:TLD196677 TUP196610:TUZ196677 UEL196610:UEV196677 UOH196610:UOR196677 UYD196610:UYN196677 VHZ196610:VIJ196677 VRV196610:VSF196677 WBR196610:WCB196677 WLN196610:WLX196677 WVJ196610:WVT196677 B262146:L262213 IX262146:JH262213 ST262146:TD262213 ACP262146:ACZ262213 AML262146:AMV262213 AWH262146:AWR262213 BGD262146:BGN262213 BPZ262146:BQJ262213 BZV262146:CAF262213 CJR262146:CKB262213 CTN262146:CTX262213 DDJ262146:DDT262213 DNF262146:DNP262213 DXB262146:DXL262213 EGX262146:EHH262213 EQT262146:ERD262213 FAP262146:FAZ262213 FKL262146:FKV262213 FUH262146:FUR262213 GED262146:GEN262213 GNZ262146:GOJ262213 GXV262146:GYF262213 HHR262146:HIB262213 HRN262146:HRX262213 IBJ262146:IBT262213 ILF262146:ILP262213 IVB262146:IVL262213 JEX262146:JFH262213 JOT262146:JPD262213 JYP262146:JYZ262213 KIL262146:KIV262213 KSH262146:KSR262213 LCD262146:LCN262213 LLZ262146:LMJ262213 LVV262146:LWF262213 MFR262146:MGB262213 MPN262146:MPX262213 MZJ262146:MZT262213 NJF262146:NJP262213 NTB262146:NTL262213 OCX262146:ODH262213 OMT262146:OND262213 OWP262146:OWZ262213 PGL262146:PGV262213 PQH262146:PQR262213 QAD262146:QAN262213 QJZ262146:QKJ262213 QTV262146:QUF262213 RDR262146:REB262213 RNN262146:RNX262213 RXJ262146:RXT262213 SHF262146:SHP262213 SRB262146:SRL262213 TAX262146:TBH262213 TKT262146:TLD262213 TUP262146:TUZ262213 UEL262146:UEV262213 UOH262146:UOR262213 UYD262146:UYN262213 VHZ262146:VIJ262213 VRV262146:VSF262213 WBR262146:WCB262213 WLN262146:WLX262213 WVJ262146:WVT262213 B327682:L327749 IX327682:JH327749 ST327682:TD327749 ACP327682:ACZ327749 AML327682:AMV327749 AWH327682:AWR327749 BGD327682:BGN327749 BPZ327682:BQJ327749 BZV327682:CAF327749 CJR327682:CKB327749 CTN327682:CTX327749 DDJ327682:DDT327749 DNF327682:DNP327749 DXB327682:DXL327749 EGX327682:EHH327749 EQT327682:ERD327749 FAP327682:FAZ327749 FKL327682:FKV327749 FUH327682:FUR327749 GED327682:GEN327749 GNZ327682:GOJ327749 GXV327682:GYF327749 HHR327682:HIB327749 HRN327682:HRX327749 IBJ327682:IBT327749 ILF327682:ILP327749 IVB327682:IVL327749 JEX327682:JFH327749 JOT327682:JPD327749 JYP327682:JYZ327749 KIL327682:KIV327749 KSH327682:KSR327749 LCD327682:LCN327749 LLZ327682:LMJ327749 LVV327682:LWF327749 MFR327682:MGB327749 MPN327682:MPX327749 MZJ327682:MZT327749 NJF327682:NJP327749 NTB327682:NTL327749 OCX327682:ODH327749 OMT327682:OND327749 OWP327682:OWZ327749 PGL327682:PGV327749 PQH327682:PQR327749 QAD327682:QAN327749 QJZ327682:QKJ327749 QTV327682:QUF327749 RDR327682:REB327749 RNN327682:RNX327749 RXJ327682:RXT327749 SHF327682:SHP327749 SRB327682:SRL327749 TAX327682:TBH327749 TKT327682:TLD327749 TUP327682:TUZ327749 UEL327682:UEV327749 UOH327682:UOR327749 UYD327682:UYN327749 VHZ327682:VIJ327749 VRV327682:VSF327749 WBR327682:WCB327749 WLN327682:WLX327749 WVJ327682:WVT327749 B393218:L393285 IX393218:JH393285 ST393218:TD393285 ACP393218:ACZ393285 AML393218:AMV393285 AWH393218:AWR393285 BGD393218:BGN393285 BPZ393218:BQJ393285 BZV393218:CAF393285 CJR393218:CKB393285 CTN393218:CTX393285 DDJ393218:DDT393285 DNF393218:DNP393285 DXB393218:DXL393285 EGX393218:EHH393285 EQT393218:ERD393285 FAP393218:FAZ393285 FKL393218:FKV393285 FUH393218:FUR393285 GED393218:GEN393285 GNZ393218:GOJ393285 GXV393218:GYF393285 HHR393218:HIB393285 HRN393218:HRX393285 IBJ393218:IBT393285 ILF393218:ILP393285 IVB393218:IVL393285 JEX393218:JFH393285 JOT393218:JPD393285 JYP393218:JYZ393285 KIL393218:KIV393285 KSH393218:KSR393285 LCD393218:LCN393285 LLZ393218:LMJ393285 LVV393218:LWF393285 MFR393218:MGB393285 MPN393218:MPX393285 MZJ393218:MZT393285 NJF393218:NJP393285 NTB393218:NTL393285 OCX393218:ODH393285 OMT393218:OND393285 OWP393218:OWZ393285 PGL393218:PGV393285 PQH393218:PQR393285 QAD393218:QAN393285 QJZ393218:QKJ393285 QTV393218:QUF393285 RDR393218:REB393285 RNN393218:RNX393285 RXJ393218:RXT393285 SHF393218:SHP393285 SRB393218:SRL393285 TAX393218:TBH393285 TKT393218:TLD393285 TUP393218:TUZ393285 UEL393218:UEV393285 UOH393218:UOR393285 UYD393218:UYN393285 VHZ393218:VIJ393285 VRV393218:VSF393285 WBR393218:WCB393285 WLN393218:WLX393285 WVJ393218:WVT393285 B458754:L458821 IX458754:JH458821 ST458754:TD458821 ACP458754:ACZ458821 AML458754:AMV458821 AWH458754:AWR458821 BGD458754:BGN458821 BPZ458754:BQJ458821 BZV458754:CAF458821 CJR458754:CKB458821 CTN458754:CTX458821 DDJ458754:DDT458821 DNF458754:DNP458821 DXB458754:DXL458821 EGX458754:EHH458821 EQT458754:ERD458821 FAP458754:FAZ458821 FKL458754:FKV458821 FUH458754:FUR458821 GED458754:GEN458821 GNZ458754:GOJ458821 GXV458754:GYF458821 HHR458754:HIB458821 HRN458754:HRX458821 IBJ458754:IBT458821 ILF458754:ILP458821 IVB458754:IVL458821 JEX458754:JFH458821 JOT458754:JPD458821 JYP458754:JYZ458821 KIL458754:KIV458821 KSH458754:KSR458821 LCD458754:LCN458821 LLZ458754:LMJ458821 LVV458754:LWF458821 MFR458754:MGB458821 MPN458754:MPX458821 MZJ458754:MZT458821 NJF458754:NJP458821 NTB458754:NTL458821 OCX458754:ODH458821 OMT458754:OND458821 OWP458754:OWZ458821 PGL458754:PGV458821 PQH458754:PQR458821 QAD458754:QAN458821 QJZ458754:QKJ458821 QTV458754:QUF458821 RDR458754:REB458821 RNN458754:RNX458821 RXJ458754:RXT458821 SHF458754:SHP458821 SRB458754:SRL458821 TAX458754:TBH458821 TKT458754:TLD458821 TUP458754:TUZ458821 UEL458754:UEV458821 UOH458754:UOR458821 UYD458754:UYN458821 VHZ458754:VIJ458821 VRV458754:VSF458821 WBR458754:WCB458821 WLN458754:WLX458821 WVJ458754:WVT458821 B524290:L524357 IX524290:JH524357 ST524290:TD524357 ACP524290:ACZ524357 AML524290:AMV524357 AWH524290:AWR524357 BGD524290:BGN524357 BPZ524290:BQJ524357 BZV524290:CAF524357 CJR524290:CKB524357 CTN524290:CTX524357 DDJ524290:DDT524357 DNF524290:DNP524357 DXB524290:DXL524357 EGX524290:EHH524357 EQT524290:ERD524357 FAP524290:FAZ524357 FKL524290:FKV524357 FUH524290:FUR524357 GED524290:GEN524357 GNZ524290:GOJ524357 GXV524290:GYF524357 HHR524290:HIB524357 HRN524290:HRX524357 IBJ524290:IBT524357 ILF524290:ILP524357 IVB524290:IVL524357 JEX524290:JFH524357 JOT524290:JPD524357 JYP524290:JYZ524357 KIL524290:KIV524357 KSH524290:KSR524357 LCD524290:LCN524357 LLZ524290:LMJ524357 LVV524290:LWF524357 MFR524290:MGB524357 MPN524290:MPX524357 MZJ524290:MZT524357 NJF524290:NJP524357 NTB524290:NTL524357 OCX524290:ODH524357 OMT524290:OND524357 OWP524290:OWZ524357 PGL524290:PGV524357 PQH524290:PQR524357 QAD524290:QAN524357 QJZ524290:QKJ524357 QTV524290:QUF524357 RDR524290:REB524357 RNN524290:RNX524357 RXJ524290:RXT524357 SHF524290:SHP524357 SRB524290:SRL524357 TAX524290:TBH524357 TKT524290:TLD524357 TUP524290:TUZ524357 UEL524290:UEV524357 UOH524290:UOR524357 UYD524290:UYN524357 VHZ524290:VIJ524357 VRV524290:VSF524357 WBR524290:WCB524357 WLN524290:WLX524357 WVJ524290:WVT524357 B589826:L589893 IX589826:JH589893 ST589826:TD589893 ACP589826:ACZ589893 AML589826:AMV589893 AWH589826:AWR589893 BGD589826:BGN589893 BPZ589826:BQJ589893 BZV589826:CAF589893 CJR589826:CKB589893 CTN589826:CTX589893 DDJ589826:DDT589893 DNF589826:DNP589893 DXB589826:DXL589893 EGX589826:EHH589893 EQT589826:ERD589893 FAP589826:FAZ589893 FKL589826:FKV589893 FUH589826:FUR589893 GED589826:GEN589893 GNZ589826:GOJ589893 GXV589826:GYF589893 HHR589826:HIB589893 HRN589826:HRX589893 IBJ589826:IBT589893 ILF589826:ILP589893 IVB589826:IVL589893 JEX589826:JFH589893 JOT589826:JPD589893 JYP589826:JYZ589893 KIL589826:KIV589893 KSH589826:KSR589893 LCD589826:LCN589893 LLZ589826:LMJ589893 LVV589826:LWF589893 MFR589826:MGB589893 MPN589826:MPX589893 MZJ589826:MZT589893 NJF589826:NJP589893 NTB589826:NTL589893 OCX589826:ODH589893 OMT589826:OND589893 OWP589826:OWZ589893 PGL589826:PGV589893 PQH589826:PQR589893 QAD589826:QAN589893 QJZ589826:QKJ589893 QTV589826:QUF589893 RDR589826:REB589893 RNN589826:RNX589893 RXJ589826:RXT589893 SHF589826:SHP589893 SRB589826:SRL589893 TAX589826:TBH589893 TKT589826:TLD589893 TUP589826:TUZ589893 UEL589826:UEV589893 UOH589826:UOR589893 UYD589826:UYN589893 VHZ589826:VIJ589893 VRV589826:VSF589893 WBR589826:WCB589893 WLN589826:WLX589893 WVJ589826:WVT589893 B655362:L655429 IX655362:JH655429 ST655362:TD655429 ACP655362:ACZ655429 AML655362:AMV655429 AWH655362:AWR655429 BGD655362:BGN655429 BPZ655362:BQJ655429 BZV655362:CAF655429 CJR655362:CKB655429 CTN655362:CTX655429 DDJ655362:DDT655429 DNF655362:DNP655429 DXB655362:DXL655429 EGX655362:EHH655429 EQT655362:ERD655429 FAP655362:FAZ655429 FKL655362:FKV655429 FUH655362:FUR655429 GED655362:GEN655429 GNZ655362:GOJ655429 GXV655362:GYF655429 HHR655362:HIB655429 HRN655362:HRX655429 IBJ655362:IBT655429 ILF655362:ILP655429 IVB655362:IVL655429 JEX655362:JFH655429 JOT655362:JPD655429 JYP655362:JYZ655429 KIL655362:KIV655429 KSH655362:KSR655429 LCD655362:LCN655429 LLZ655362:LMJ655429 LVV655362:LWF655429 MFR655362:MGB655429 MPN655362:MPX655429 MZJ655362:MZT655429 NJF655362:NJP655429 NTB655362:NTL655429 OCX655362:ODH655429 OMT655362:OND655429 OWP655362:OWZ655429 PGL655362:PGV655429 PQH655362:PQR655429 QAD655362:QAN655429 QJZ655362:QKJ655429 QTV655362:QUF655429 RDR655362:REB655429 RNN655362:RNX655429 RXJ655362:RXT655429 SHF655362:SHP655429 SRB655362:SRL655429 TAX655362:TBH655429 TKT655362:TLD655429 TUP655362:TUZ655429 UEL655362:UEV655429 UOH655362:UOR655429 UYD655362:UYN655429 VHZ655362:VIJ655429 VRV655362:VSF655429 WBR655362:WCB655429 WLN655362:WLX655429 WVJ655362:WVT655429 B720898:L720965 IX720898:JH720965 ST720898:TD720965 ACP720898:ACZ720965 AML720898:AMV720965 AWH720898:AWR720965 BGD720898:BGN720965 BPZ720898:BQJ720965 BZV720898:CAF720965 CJR720898:CKB720965 CTN720898:CTX720965 DDJ720898:DDT720965 DNF720898:DNP720965 DXB720898:DXL720965 EGX720898:EHH720965 EQT720898:ERD720965 FAP720898:FAZ720965 FKL720898:FKV720965 FUH720898:FUR720965 GED720898:GEN720965 GNZ720898:GOJ720965 GXV720898:GYF720965 HHR720898:HIB720965 HRN720898:HRX720965 IBJ720898:IBT720965 ILF720898:ILP720965 IVB720898:IVL720965 JEX720898:JFH720965 JOT720898:JPD720965 JYP720898:JYZ720965 KIL720898:KIV720965 KSH720898:KSR720965 LCD720898:LCN720965 LLZ720898:LMJ720965 LVV720898:LWF720965 MFR720898:MGB720965 MPN720898:MPX720965 MZJ720898:MZT720965 NJF720898:NJP720965 NTB720898:NTL720965 OCX720898:ODH720965 OMT720898:OND720965 OWP720898:OWZ720965 PGL720898:PGV720965 PQH720898:PQR720965 QAD720898:QAN720965 QJZ720898:QKJ720965 QTV720898:QUF720965 RDR720898:REB720965 RNN720898:RNX720965 RXJ720898:RXT720965 SHF720898:SHP720965 SRB720898:SRL720965 TAX720898:TBH720965 TKT720898:TLD720965 TUP720898:TUZ720965 UEL720898:UEV720965 UOH720898:UOR720965 UYD720898:UYN720965 VHZ720898:VIJ720965 VRV720898:VSF720965 WBR720898:WCB720965 WLN720898:WLX720965 WVJ720898:WVT720965 B786434:L786501 IX786434:JH786501 ST786434:TD786501 ACP786434:ACZ786501 AML786434:AMV786501 AWH786434:AWR786501 BGD786434:BGN786501 BPZ786434:BQJ786501 BZV786434:CAF786501 CJR786434:CKB786501 CTN786434:CTX786501 DDJ786434:DDT786501 DNF786434:DNP786501 DXB786434:DXL786501 EGX786434:EHH786501 EQT786434:ERD786501 FAP786434:FAZ786501 FKL786434:FKV786501 FUH786434:FUR786501 GED786434:GEN786501 GNZ786434:GOJ786501 GXV786434:GYF786501 HHR786434:HIB786501 HRN786434:HRX786501 IBJ786434:IBT786501 ILF786434:ILP786501 IVB786434:IVL786501 JEX786434:JFH786501 JOT786434:JPD786501 JYP786434:JYZ786501 KIL786434:KIV786501 KSH786434:KSR786501 LCD786434:LCN786501 LLZ786434:LMJ786501 LVV786434:LWF786501 MFR786434:MGB786501 MPN786434:MPX786501 MZJ786434:MZT786501 NJF786434:NJP786501 NTB786434:NTL786501 OCX786434:ODH786501 OMT786434:OND786501 OWP786434:OWZ786501 PGL786434:PGV786501 PQH786434:PQR786501 QAD786434:QAN786501 QJZ786434:QKJ786501 QTV786434:QUF786501 RDR786434:REB786501 RNN786434:RNX786501 RXJ786434:RXT786501 SHF786434:SHP786501 SRB786434:SRL786501 TAX786434:TBH786501 TKT786434:TLD786501 TUP786434:TUZ786501 UEL786434:UEV786501 UOH786434:UOR786501 UYD786434:UYN786501 VHZ786434:VIJ786501 VRV786434:VSF786501 WBR786434:WCB786501 WLN786434:WLX786501 WVJ786434:WVT786501 B851970:L852037 IX851970:JH852037 ST851970:TD852037 ACP851970:ACZ852037 AML851970:AMV852037 AWH851970:AWR852037 BGD851970:BGN852037 BPZ851970:BQJ852037 BZV851970:CAF852037 CJR851970:CKB852037 CTN851970:CTX852037 DDJ851970:DDT852037 DNF851970:DNP852037 DXB851970:DXL852037 EGX851970:EHH852037 EQT851970:ERD852037 FAP851970:FAZ852037 FKL851970:FKV852037 FUH851970:FUR852037 GED851970:GEN852037 GNZ851970:GOJ852037 GXV851970:GYF852037 HHR851970:HIB852037 HRN851970:HRX852037 IBJ851970:IBT852037 ILF851970:ILP852037 IVB851970:IVL852037 JEX851970:JFH852037 JOT851970:JPD852037 JYP851970:JYZ852037 KIL851970:KIV852037 KSH851970:KSR852037 LCD851970:LCN852037 LLZ851970:LMJ852037 LVV851970:LWF852037 MFR851970:MGB852037 MPN851970:MPX852037 MZJ851970:MZT852037 NJF851970:NJP852037 NTB851970:NTL852037 OCX851970:ODH852037 OMT851970:OND852037 OWP851970:OWZ852037 PGL851970:PGV852037 PQH851970:PQR852037 QAD851970:QAN852037 QJZ851970:QKJ852037 QTV851970:QUF852037 RDR851970:REB852037 RNN851970:RNX852037 RXJ851970:RXT852037 SHF851970:SHP852037 SRB851970:SRL852037 TAX851970:TBH852037 TKT851970:TLD852037 TUP851970:TUZ852037 UEL851970:UEV852037 UOH851970:UOR852037 UYD851970:UYN852037 VHZ851970:VIJ852037 VRV851970:VSF852037 WBR851970:WCB852037 WLN851970:WLX852037 WVJ851970:WVT852037 B917506:L917573 IX917506:JH917573 ST917506:TD917573 ACP917506:ACZ917573 AML917506:AMV917573 AWH917506:AWR917573 BGD917506:BGN917573 BPZ917506:BQJ917573 BZV917506:CAF917573 CJR917506:CKB917573 CTN917506:CTX917573 DDJ917506:DDT917573 DNF917506:DNP917573 DXB917506:DXL917573 EGX917506:EHH917573 EQT917506:ERD917573 FAP917506:FAZ917573 FKL917506:FKV917573 FUH917506:FUR917573 GED917506:GEN917573 GNZ917506:GOJ917573 GXV917506:GYF917573 HHR917506:HIB917573 HRN917506:HRX917573 IBJ917506:IBT917573 ILF917506:ILP917573 IVB917506:IVL917573 JEX917506:JFH917573 JOT917506:JPD917573 JYP917506:JYZ917573 KIL917506:KIV917573 KSH917506:KSR917573 LCD917506:LCN917573 LLZ917506:LMJ917573 LVV917506:LWF917573 MFR917506:MGB917573 MPN917506:MPX917573 MZJ917506:MZT917573 NJF917506:NJP917573 NTB917506:NTL917573 OCX917506:ODH917573 OMT917506:OND917573 OWP917506:OWZ917573 PGL917506:PGV917573 PQH917506:PQR917573 QAD917506:QAN917573 QJZ917506:QKJ917573 QTV917506:QUF917573 RDR917506:REB917573 RNN917506:RNX917573 RXJ917506:RXT917573 SHF917506:SHP917573 SRB917506:SRL917573 TAX917506:TBH917573 TKT917506:TLD917573 TUP917506:TUZ917573 UEL917506:UEV917573 UOH917506:UOR917573 UYD917506:UYN917573 VHZ917506:VIJ917573 VRV917506:VSF917573 WBR917506:WCB917573 WLN917506:WLX917573 WVJ917506:WVT917573 B983042:L983109 IX983042:JH983109 ST983042:TD983109 ACP983042:ACZ983109 AML983042:AMV983109 AWH983042:AWR983109 BGD983042:BGN983109 BPZ983042:BQJ983109 BZV983042:CAF983109 CJR983042:CKB983109 CTN983042:CTX983109 DDJ983042:DDT983109 DNF983042:DNP983109 DXB983042:DXL983109 EGX983042:EHH983109 EQT983042:ERD983109 FAP983042:FAZ983109 FKL983042:FKV983109 FUH983042:FUR983109 GED983042:GEN983109 GNZ983042:GOJ983109 GXV983042:GYF983109 HHR983042:HIB983109 HRN983042:HRX983109 IBJ983042:IBT983109 ILF983042:ILP983109 IVB983042:IVL983109 JEX983042:JFH983109 JOT983042:JPD983109 JYP983042:JYZ983109 KIL983042:KIV983109 KSH983042:KSR983109 LCD983042:LCN983109 LLZ983042:LMJ983109 LVV983042:LWF983109 MFR983042:MGB983109 MPN983042:MPX983109 MZJ983042:MZT983109 NJF983042:NJP983109 NTB983042:NTL983109 OCX983042:ODH983109 OMT983042:OND983109 OWP983042:OWZ983109 PGL983042:PGV983109 PQH983042:PQR983109 QAD983042:QAN983109 QJZ983042:QKJ983109 QTV983042:QUF983109 RDR983042:REB983109 RNN983042:RNX983109 RXJ983042:RXT983109 SHF983042:SHP983109 SRB983042:SRL983109 TAX983042:TBH983109 TKT983042:TLD983109 TUP983042:TUZ983109 UEL983042:UEV983109 UOH983042:UOR983109 UYD983042:UYN983109 VHZ983042:VIJ983109 VRV983042:VSF983109 WBR983042:WCB983109 WLN983042:WLX983109 WVJ983042:WVT983109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A64:A69 IW64:IW69 SS64:SS69 ACO64:ACO69 AMK64:AMK69 AWG64:AWG69 BGC64:BGC69 BPY64:BPY69 BZU64:BZU69 CJQ64:CJQ69 CTM64:CTM69 DDI64:DDI69 DNE64:DNE69 DXA64:DXA69 EGW64:EGW69 EQS64:EQS69 FAO64:FAO69 FKK64:FKK69 FUG64:FUG69 GEC64:GEC69 GNY64:GNY69 GXU64:GXU69 HHQ64:HHQ69 HRM64:HRM69 IBI64:IBI69 ILE64:ILE69 IVA64:IVA69 JEW64:JEW69 JOS64:JOS69 JYO64:JYO69 KIK64:KIK69 KSG64:KSG69 LCC64:LCC69 LLY64:LLY69 LVU64:LVU69 MFQ64:MFQ69 MPM64:MPM69 MZI64:MZI69 NJE64:NJE69 NTA64:NTA69 OCW64:OCW69 OMS64:OMS69 OWO64:OWO69 PGK64:PGK69 PQG64:PQG69 QAC64:QAC69 QJY64:QJY69 QTU64:QTU69 RDQ64:RDQ69 RNM64:RNM69 RXI64:RXI69 SHE64:SHE69 SRA64:SRA69 TAW64:TAW69 TKS64:TKS69 TUO64:TUO69 UEK64:UEK69 UOG64:UOG69 UYC64:UYC69 VHY64:VHY69 VRU64:VRU69 WBQ64:WBQ69 WLM64:WLM69 WVI64:WVI69 A65600:A65605 IW65600:IW65605 SS65600:SS65605 ACO65600:ACO65605 AMK65600:AMK65605 AWG65600:AWG65605 BGC65600:BGC65605 BPY65600:BPY65605 BZU65600:BZU65605 CJQ65600:CJQ65605 CTM65600:CTM65605 DDI65600:DDI65605 DNE65600:DNE65605 DXA65600:DXA65605 EGW65600:EGW65605 EQS65600:EQS65605 FAO65600:FAO65605 FKK65600:FKK65605 FUG65600:FUG65605 GEC65600:GEC65605 GNY65600:GNY65605 GXU65600:GXU65605 HHQ65600:HHQ65605 HRM65600:HRM65605 IBI65600:IBI65605 ILE65600:ILE65605 IVA65600:IVA65605 JEW65600:JEW65605 JOS65600:JOS65605 JYO65600:JYO65605 KIK65600:KIK65605 KSG65600:KSG65605 LCC65600:LCC65605 LLY65600:LLY65605 LVU65600:LVU65605 MFQ65600:MFQ65605 MPM65600:MPM65605 MZI65600:MZI65605 NJE65600:NJE65605 NTA65600:NTA65605 OCW65600:OCW65605 OMS65600:OMS65605 OWO65600:OWO65605 PGK65600:PGK65605 PQG65600:PQG65605 QAC65600:QAC65605 QJY65600:QJY65605 QTU65600:QTU65605 RDQ65600:RDQ65605 RNM65600:RNM65605 RXI65600:RXI65605 SHE65600:SHE65605 SRA65600:SRA65605 TAW65600:TAW65605 TKS65600:TKS65605 TUO65600:TUO65605 UEK65600:UEK65605 UOG65600:UOG65605 UYC65600:UYC65605 VHY65600:VHY65605 VRU65600:VRU65605 WBQ65600:WBQ65605 WLM65600:WLM65605 WVI65600:WVI65605 A131136:A131141 IW131136:IW131141 SS131136:SS131141 ACO131136:ACO131141 AMK131136:AMK131141 AWG131136:AWG131141 BGC131136:BGC131141 BPY131136:BPY131141 BZU131136:BZU131141 CJQ131136:CJQ131141 CTM131136:CTM131141 DDI131136:DDI131141 DNE131136:DNE131141 DXA131136:DXA131141 EGW131136:EGW131141 EQS131136:EQS131141 FAO131136:FAO131141 FKK131136:FKK131141 FUG131136:FUG131141 GEC131136:GEC131141 GNY131136:GNY131141 GXU131136:GXU131141 HHQ131136:HHQ131141 HRM131136:HRM131141 IBI131136:IBI131141 ILE131136:ILE131141 IVA131136:IVA131141 JEW131136:JEW131141 JOS131136:JOS131141 JYO131136:JYO131141 KIK131136:KIK131141 KSG131136:KSG131141 LCC131136:LCC131141 LLY131136:LLY131141 LVU131136:LVU131141 MFQ131136:MFQ131141 MPM131136:MPM131141 MZI131136:MZI131141 NJE131136:NJE131141 NTA131136:NTA131141 OCW131136:OCW131141 OMS131136:OMS131141 OWO131136:OWO131141 PGK131136:PGK131141 PQG131136:PQG131141 QAC131136:QAC131141 QJY131136:QJY131141 QTU131136:QTU131141 RDQ131136:RDQ131141 RNM131136:RNM131141 RXI131136:RXI131141 SHE131136:SHE131141 SRA131136:SRA131141 TAW131136:TAW131141 TKS131136:TKS131141 TUO131136:TUO131141 UEK131136:UEK131141 UOG131136:UOG131141 UYC131136:UYC131141 VHY131136:VHY131141 VRU131136:VRU131141 WBQ131136:WBQ131141 WLM131136:WLM131141 WVI131136:WVI131141 A196672:A196677 IW196672:IW196677 SS196672:SS196677 ACO196672:ACO196677 AMK196672:AMK196677 AWG196672:AWG196677 BGC196672:BGC196677 BPY196672:BPY196677 BZU196672:BZU196677 CJQ196672:CJQ196677 CTM196672:CTM196677 DDI196672:DDI196677 DNE196672:DNE196677 DXA196672:DXA196677 EGW196672:EGW196677 EQS196672:EQS196677 FAO196672:FAO196677 FKK196672:FKK196677 FUG196672:FUG196677 GEC196672:GEC196677 GNY196672:GNY196677 GXU196672:GXU196677 HHQ196672:HHQ196677 HRM196672:HRM196677 IBI196672:IBI196677 ILE196672:ILE196677 IVA196672:IVA196677 JEW196672:JEW196677 JOS196672:JOS196677 JYO196672:JYO196677 KIK196672:KIK196677 KSG196672:KSG196677 LCC196672:LCC196677 LLY196672:LLY196677 LVU196672:LVU196677 MFQ196672:MFQ196677 MPM196672:MPM196677 MZI196672:MZI196677 NJE196672:NJE196677 NTA196672:NTA196677 OCW196672:OCW196677 OMS196672:OMS196677 OWO196672:OWO196677 PGK196672:PGK196677 PQG196672:PQG196677 QAC196672:QAC196677 QJY196672:QJY196677 QTU196672:QTU196677 RDQ196672:RDQ196677 RNM196672:RNM196677 RXI196672:RXI196677 SHE196672:SHE196677 SRA196672:SRA196677 TAW196672:TAW196677 TKS196672:TKS196677 TUO196672:TUO196677 UEK196672:UEK196677 UOG196672:UOG196677 UYC196672:UYC196677 VHY196672:VHY196677 VRU196672:VRU196677 WBQ196672:WBQ196677 WLM196672:WLM196677 WVI196672:WVI196677 A262208:A262213 IW262208:IW262213 SS262208:SS262213 ACO262208:ACO262213 AMK262208:AMK262213 AWG262208:AWG262213 BGC262208:BGC262213 BPY262208:BPY262213 BZU262208:BZU262213 CJQ262208:CJQ262213 CTM262208:CTM262213 DDI262208:DDI262213 DNE262208:DNE262213 DXA262208:DXA262213 EGW262208:EGW262213 EQS262208:EQS262213 FAO262208:FAO262213 FKK262208:FKK262213 FUG262208:FUG262213 GEC262208:GEC262213 GNY262208:GNY262213 GXU262208:GXU262213 HHQ262208:HHQ262213 HRM262208:HRM262213 IBI262208:IBI262213 ILE262208:ILE262213 IVA262208:IVA262213 JEW262208:JEW262213 JOS262208:JOS262213 JYO262208:JYO262213 KIK262208:KIK262213 KSG262208:KSG262213 LCC262208:LCC262213 LLY262208:LLY262213 LVU262208:LVU262213 MFQ262208:MFQ262213 MPM262208:MPM262213 MZI262208:MZI262213 NJE262208:NJE262213 NTA262208:NTA262213 OCW262208:OCW262213 OMS262208:OMS262213 OWO262208:OWO262213 PGK262208:PGK262213 PQG262208:PQG262213 QAC262208:QAC262213 QJY262208:QJY262213 QTU262208:QTU262213 RDQ262208:RDQ262213 RNM262208:RNM262213 RXI262208:RXI262213 SHE262208:SHE262213 SRA262208:SRA262213 TAW262208:TAW262213 TKS262208:TKS262213 TUO262208:TUO262213 UEK262208:UEK262213 UOG262208:UOG262213 UYC262208:UYC262213 VHY262208:VHY262213 VRU262208:VRU262213 WBQ262208:WBQ262213 WLM262208:WLM262213 WVI262208:WVI262213 A327744:A327749 IW327744:IW327749 SS327744:SS327749 ACO327744:ACO327749 AMK327744:AMK327749 AWG327744:AWG327749 BGC327744:BGC327749 BPY327744:BPY327749 BZU327744:BZU327749 CJQ327744:CJQ327749 CTM327744:CTM327749 DDI327744:DDI327749 DNE327744:DNE327749 DXA327744:DXA327749 EGW327744:EGW327749 EQS327744:EQS327749 FAO327744:FAO327749 FKK327744:FKK327749 FUG327744:FUG327749 GEC327744:GEC327749 GNY327744:GNY327749 GXU327744:GXU327749 HHQ327744:HHQ327749 HRM327744:HRM327749 IBI327744:IBI327749 ILE327744:ILE327749 IVA327744:IVA327749 JEW327744:JEW327749 JOS327744:JOS327749 JYO327744:JYO327749 KIK327744:KIK327749 KSG327744:KSG327749 LCC327744:LCC327749 LLY327744:LLY327749 LVU327744:LVU327749 MFQ327744:MFQ327749 MPM327744:MPM327749 MZI327744:MZI327749 NJE327744:NJE327749 NTA327744:NTA327749 OCW327744:OCW327749 OMS327744:OMS327749 OWO327744:OWO327749 PGK327744:PGK327749 PQG327744:PQG327749 QAC327744:QAC327749 QJY327744:QJY327749 QTU327744:QTU327749 RDQ327744:RDQ327749 RNM327744:RNM327749 RXI327744:RXI327749 SHE327744:SHE327749 SRA327744:SRA327749 TAW327744:TAW327749 TKS327744:TKS327749 TUO327744:TUO327749 UEK327744:UEK327749 UOG327744:UOG327749 UYC327744:UYC327749 VHY327744:VHY327749 VRU327744:VRU327749 WBQ327744:WBQ327749 WLM327744:WLM327749 WVI327744:WVI327749 A393280:A393285 IW393280:IW393285 SS393280:SS393285 ACO393280:ACO393285 AMK393280:AMK393285 AWG393280:AWG393285 BGC393280:BGC393285 BPY393280:BPY393285 BZU393280:BZU393285 CJQ393280:CJQ393285 CTM393280:CTM393285 DDI393280:DDI393285 DNE393280:DNE393285 DXA393280:DXA393285 EGW393280:EGW393285 EQS393280:EQS393285 FAO393280:FAO393285 FKK393280:FKK393285 FUG393280:FUG393285 GEC393280:GEC393285 GNY393280:GNY393285 GXU393280:GXU393285 HHQ393280:HHQ393285 HRM393280:HRM393285 IBI393280:IBI393285 ILE393280:ILE393285 IVA393280:IVA393285 JEW393280:JEW393285 JOS393280:JOS393285 JYO393280:JYO393285 KIK393280:KIK393285 KSG393280:KSG393285 LCC393280:LCC393285 LLY393280:LLY393285 LVU393280:LVU393285 MFQ393280:MFQ393285 MPM393280:MPM393285 MZI393280:MZI393285 NJE393280:NJE393285 NTA393280:NTA393285 OCW393280:OCW393285 OMS393280:OMS393285 OWO393280:OWO393285 PGK393280:PGK393285 PQG393280:PQG393285 QAC393280:QAC393285 QJY393280:QJY393285 QTU393280:QTU393285 RDQ393280:RDQ393285 RNM393280:RNM393285 RXI393280:RXI393285 SHE393280:SHE393285 SRA393280:SRA393285 TAW393280:TAW393285 TKS393280:TKS393285 TUO393280:TUO393285 UEK393280:UEK393285 UOG393280:UOG393285 UYC393280:UYC393285 VHY393280:VHY393285 VRU393280:VRU393285 WBQ393280:WBQ393285 WLM393280:WLM393285 WVI393280:WVI393285 A458816:A458821 IW458816:IW458821 SS458816:SS458821 ACO458816:ACO458821 AMK458816:AMK458821 AWG458816:AWG458821 BGC458816:BGC458821 BPY458816:BPY458821 BZU458816:BZU458821 CJQ458816:CJQ458821 CTM458816:CTM458821 DDI458816:DDI458821 DNE458816:DNE458821 DXA458816:DXA458821 EGW458816:EGW458821 EQS458816:EQS458821 FAO458816:FAO458821 FKK458816:FKK458821 FUG458816:FUG458821 GEC458816:GEC458821 GNY458816:GNY458821 GXU458816:GXU458821 HHQ458816:HHQ458821 HRM458816:HRM458821 IBI458816:IBI458821 ILE458816:ILE458821 IVA458816:IVA458821 JEW458816:JEW458821 JOS458816:JOS458821 JYO458816:JYO458821 KIK458816:KIK458821 KSG458816:KSG458821 LCC458816:LCC458821 LLY458816:LLY458821 LVU458816:LVU458821 MFQ458816:MFQ458821 MPM458816:MPM458821 MZI458816:MZI458821 NJE458816:NJE458821 NTA458816:NTA458821 OCW458816:OCW458821 OMS458816:OMS458821 OWO458816:OWO458821 PGK458816:PGK458821 PQG458816:PQG458821 QAC458816:QAC458821 QJY458816:QJY458821 QTU458816:QTU458821 RDQ458816:RDQ458821 RNM458816:RNM458821 RXI458816:RXI458821 SHE458816:SHE458821 SRA458816:SRA458821 TAW458816:TAW458821 TKS458816:TKS458821 TUO458816:TUO458821 UEK458816:UEK458821 UOG458816:UOG458821 UYC458816:UYC458821 VHY458816:VHY458821 VRU458816:VRU458821 WBQ458816:WBQ458821 WLM458816:WLM458821 WVI458816:WVI458821 A524352:A524357 IW524352:IW524357 SS524352:SS524357 ACO524352:ACO524357 AMK524352:AMK524357 AWG524352:AWG524357 BGC524352:BGC524357 BPY524352:BPY524357 BZU524352:BZU524357 CJQ524352:CJQ524357 CTM524352:CTM524357 DDI524352:DDI524357 DNE524352:DNE524357 DXA524352:DXA524357 EGW524352:EGW524357 EQS524352:EQS524357 FAO524352:FAO524357 FKK524352:FKK524357 FUG524352:FUG524357 GEC524352:GEC524357 GNY524352:GNY524357 GXU524352:GXU524357 HHQ524352:HHQ524357 HRM524352:HRM524357 IBI524352:IBI524357 ILE524352:ILE524357 IVA524352:IVA524357 JEW524352:JEW524357 JOS524352:JOS524357 JYO524352:JYO524357 KIK524352:KIK524357 KSG524352:KSG524357 LCC524352:LCC524357 LLY524352:LLY524357 LVU524352:LVU524357 MFQ524352:MFQ524357 MPM524352:MPM524357 MZI524352:MZI524357 NJE524352:NJE524357 NTA524352:NTA524357 OCW524352:OCW524357 OMS524352:OMS524357 OWO524352:OWO524357 PGK524352:PGK524357 PQG524352:PQG524357 QAC524352:QAC524357 QJY524352:QJY524357 QTU524352:QTU524357 RDQ524352:RDQ524357 RNM524352:RNM524357 RXI524352:RXI524357 SHE524352:SHE524357 SRA524352:SRA524357 TAW524352:TAW524357 TKS524352:TKS524357 TUO524352:TUO524357 UEK524352:UEK524357 UOG524352:UOG524357 UYC524352:UYC524357 VHY524352:VHY524357 VRU524352:VRU524357 WBQ524352:WBQ524357 WLM524352:WLM524357 WVI524352:WVI524357 A589888:A589893 IW589888:IW589893 SS589888:SS589893 ACO589888:ACO589893 AMK589888:AMK589893 AWG589888:AWG589893 BGC589888:BGC589893 BPY589888:BPY589893 BZU589888:BZU589893 CJQ589888:CJQ589893 CTM589888:CTM589893 DDI589888:DDI589893 DNE589888:DNE589893 DXA589888:DXA589893 EGW589888:EGW589893 EQS589888:EQS589893 FAO589888:FAO589893 FKK589888:FKK589893 FUG589888:FUG589893 GEC589888:GEC589893 GNY589888:GNY589893 GXU589888:GXU589893 HHQ589888:HHQ589893 HRM589888:HRM589893 IBI589888:IBI589893 ILE589888:ILE589893 IVA589888:IVA589893 JEW589888:JEW589893 JOS589888:JOS589893 JYO589888:JYO589893 KIK589888:KIK589893 KSG589888:KSG589893 LCC589888:LCC589893 LLY589888:LLY589893 LVU589888:LVU589893 MFQ589888:MFQ589893 MPM589888:MPM589893 MZI589888:MZI589893 NJE589888:NJE589893 NTA589888:NTA589893 OCW589888:OCW589893 OMS589888:OMS589893 OWO589888:OWO589893 PGK589888:PGK589893 PQG589888:PQG589893 QAC589888:QAC589893 QJY589888:QJY589893 QTU589888:QTU589893 RDQ589888:RDQ589893 RNM589888:RNM589893 RXI589888:RXI589893 SHE589888:SHE589893 SRA589888:SRA589893 TAW589888:TAW589893 TKS589888:TKS589893 TUO589888:TUO589893 UEK589888:UEK589893 UOG589888:UOG589893 UYC589888:UYC589893 VHY589888:VHY589893 VRU589888:VRU589893 WBQ589888:WBQ589893 WLM589888:WLM589893 WVI589888:WVI589893 A655424:A655429 IW655424:IW655429 SS655424:SS655429 ACO655424:ACO655429 AMK655424:AMK655429 AWG655424:AWG655429 BGC655424:BGC655429 BPY655424:BPY655429 BZU655424:BZU655429 CJQ655424:CJQ655429 CTM655424:CTM655429 DDI655424:DDI655429 DNE655424:DNE655429 DXA655424:DXA655429 EGW655424:EGW655429 EQS655424:EQS655429 FAO655424:FAO655429 FKK655424:FKK655429 FUG655424:FUG655429 GEC655424:GEC655429 GNY655424:GNY655429 GXU655424:GXU655429 HHQ655424:HHQ655429 HRM655424:HRM655429 IBI655424:IBI655429 ILE655424:ILE655429 IVA655424:IVA655429 JEW655424:JEW655429 JOS655424:JOS655429 JYO655424:JYO655429 KIK655424:KIK655429 KSG655424:KSG655429 LCC655424:LCC655429 LLY655424:LLY655429 LVU655424:LVU655429 MFQ655424:MFQ655429 MPM655424:MPM655429 MZI655424:MZI655429 NJE655424:NJE655429 NTA655424:NTA655429 OCW655424:OCW655429 OMS655424:OMS655429 OWO655424:OWO655429 PGK655424:PGK655429 PQG655424:PQG655429 QAC655424:QAC655429 QJY655424:QJY655429 QTU655424:QTU655429 RDQ655424:RDQ655429 RNM655424:RNM655429 RXI655424:RXI655429 SHE655424:SHE655429 SRA655424:SRA655429 TAW655424:TAW655429 TKS655424:TKS655429 TUO655424:TUO655429 UEK655424:UEK655429 UOG655424:UOG655429 UYC655424:UYC655429 VHY655424:VHY655429 VRU655424:VRU655429 WBQ655424:WBQ655429 WLM655424:WLM655429 WVI655424:WVI655429 A720960:A720965 IW720960:IW720965 SS720960:SS720965 ACO720960:ACO720965 AMK720960:AMK720965 AWG720960:AWG720965 BGC720960:BGC720965 BPY720960:BPY720965 BZU720960:BZU720965 CJQ720960:CJQ720965 CTM720960:CTM720965 DDI720960:DDI720965 DNE720960:DNE720965 DXA720960:DXA720965 EGW720960:EGW720965 EQS720960:EQS720965 FAO720960:FAO720965 FKK720960:FKK720965 FUG720960:FUG720965 GEC720960:GEC720965 GNY720960:GNY720965 GXU720960:GXU720965 HHQ720960:HHQ720965 HRM720960:HRM720965 IBI720960:IBI720965 ILE720960:ILE720965 IVA720960:IVA720965 JEW720960:JEW720965 JOS720960:JOS720965 JYO720960:JYO720965 KIK720960:KIK720965 KSG720960:KSG720965 LCC720960:LCC720965 LLY720960:LLY720965 LVU720960:LVU720965 MFQ720960:MFQ720965 MPM720960:MPM720965 MZI720960:MZI720965 NJE720960:NJE720965 NTA720960:NTA720965 OCW720960:OCW720965 OMS720960:OMS720965 OWO720960:OWO720965 PGK720960:PGK720965 PQG720960:PQG720965 QAC720960:QAC720965 QJY720960:QJY720965 QTU720960:QTU720965 RDQ720960:RDQ720965 RNM720960:RNM720965 RXI720960:RXI720965 SHE720960:SHE720965 SRA720960:SRA720965 TAW720960:TAW720965 TKS720960:TKS720965 TUO720960:TUO720965 UEK720960:UEK720965 UOG720960:UOG720965 UYC720960:UYC720965 VHY720960:VHY720965 VRU720960:VRU720965 WBQ720960:WBQ720965 WLM720960:WLM720965 WVI720960:WVI720965 A786496:A786501 IW786496:IW786501 SS786496:SS786501 ACO786496:ACO786501 AMK786496:AMK786501 AWG786496:AWG786501 BGC786496:BGC786501 BPY786496:BPY786501 BZU786496:BZU786501 CJQ786496:CJQ786501 CTM786496:CTM786501 DDI786496:DDI786501 DNE786496:DNE786501 DXA786496:DXA786501 EGW786496:EGW786501 EQS786496:EQS786501 FAO786496:FAO786501 FKK786496:FKK786501 FUG786496:FUG786501 GEC786496:GEC786501 GNY786496:GNY786501 GXU786496:GXU786501 HHQ786496:HHQ786501 HRM786496:HRM786501 IBI786496:IBI786501 ILE786496:ILE786501 IVA786496:IVA786501 JEW786496:JEW786501 JOS786496:JOS786501 JYO786496:JYO786501 KIK786496:KIK786501 KSG786496:KSG786501 LCC786496:LCC786501 LLY786496:LLY786501 LVU786496:LVU786501 MFQ786496:MFQ786501 MPM786496:MPM786501 MZI786496:MZI786501 NJE786496:NJE786501 NTA786496:NTA786501 OCW786496:OCW786501 OMS786496:OMS786501 OWO786496:OWO786501 PGK786496:PGK786501 PQG786496:PQG786501 QAC786496:QAC786501 QJY786496:QJY786501 QTU786496:QTU786501 RDQ786496:RDQ786501 RNM786496:RNM786501 RXI786496:RXI786501 SHE786496:SHE786501 SRA786496:SRA786501 TAW786496:TAW786501 TKS786496:TKS786501 TUO786496:TUO786501 UEK786496:UEK786501 UOG786496:UOG786501 UYC786496:UYC786501 VHY786496:VHY786501 VRU786496:VRU786501 WBQ786496:WBQ786501 WLM786496:WLM786501 WVI786496:WVI786501 A852032:A852037 IW852032:IW852037 SS852032:SS852037 ACO852032:ACO852037 AMK852032:AMK852037 AWG852032:AWG852037 BGC852032:BGC852037 BPY852032:BPY852037 BZU852032:BZU852037 CJQ852032:CJQ852037 CTM852032:CTM852037 DDI852032:DDI852037 DNE852032:DNE852037 DXA852032:DXA852037 EGW852032:EGW852037 EQS852032:EQS852037 FAO852032:FAO852037 FKK852032:FKK852037 FUG852032:FUG852037 GEC852032:GEC852037 GNY852032:GNY852037 GXU852032:GXU852037 HHQ852032:HHQ852037 HRM852032:HRM852037 IBI852032:IBI852037 ILE852032:ILE852037 IVA852032:IVA852037 JEW852032:JEW852037 JOS852032:JOS852037 JYO852032:JYO852037 KIK852032:KIK852037 KSG852032:KSG852037 LCC852032:LCC852037 LLY852032:LLY852037 LVU852032:LVU852037 MFQ852032:MFQ852037 MPM852032:MPM852037 MZI852032:MZI852037 NJE852032:NJE852037 NTA852032:NTA852037 OCW852032:OCW852037 OMS852032:OMS852037 OWO852032:OWO852037 PGK852032:PGK852037 PQG852032:PQG852037 QAC852032:QAC852037 QJY852032:QJY852037 QTU852032:QTU852037 RDQ852032:RDQ852037 RNM852032:RNM852037 RXI852032:RXI852037 SHE852032:SHE852037 SRA852032:SRA852037 TAW852032:TAW852037 TKS852032:TKS852037 TUO852032:TUO852037 UEK852032:UEK852037 UOG852032:UOG852037 UYC852032:UYC852037 VHY852032:VHY852037 VRU852032:VRU852037 WBQ852032:WBQ852037 WLM852032:WLM852037 WVI852032:WVI852037 A917568:A917573 IW917568:IW917573 SS917568:SS917573 ACO917568:ACO917573 AMK917568:AMK917573 AWG917568:AWG917573 BGC917568:BGC917573 BPY917568:BPY917573 BZU917568:BZU917573 CJQ917568:CJQ917573 CTM917568:CTM917573 DDI917568:DDI917573 DNE917568:DNE917573 DXA917568:DXA917573 EGW917568:EGW917573 EQS917568:EQS917573 FAO917568:FAO917573 FKK917568:FKK917573 FUG917568:FUG917573 GEC917568:GEC917573 GNY917568:GNY917573 GXU917568:GXU917573 HHQ917568:HHQ917573 HRM917568:HRM917573 IBI917568:IBI917573 ILE917568:ILE917573 IVA917568:IVA917573 JEW917568:JEW917573 JOS917568:JOS917573 JYO917568:JYO917573 KIK917568:KIK917573 KSG917568:KSG917573 LCC917568:LCC917573 LLY917568:LLY917573 LVU917568:LVU917573 MFQ917568:MFQ917573 MPM917568:MPM917573 MZI917568:MZI917573 NJE917568:NJE917573 NTA917568:NTA917573 OCW917568:OCW917573 OMS917568:OMS917573 OWO917568:OWO917573 PGK917568:PGK917573 PQG917568:PQG917573 QAC917568:QAC917573 QJY917568:QJY917573 QTU917568:QTU917573 RDQ917568:RDQ917573 RNM917568:RNM917573 RXI917568:RXI917573 SHE917568:SHE917573 SRA917568:SRA917573 TAW917568:TAW917573 TKS917568:TKS917573 TUO917568:TUO917573 UEK917568:UEK917573 UOG917568:UOG917573 UYC917568:UYC917573 VHY917568:VHY917573 VRU917568:VRU917573 WBQ917568:WBQ917573 WLM917568:WLM917573 WVI917568:WVI917573 A983104:A983109 IW983104:IW983109 SS983104:SS983109 ACO983104:ACO983109 AMK983104:AMK983109 AWG983104:AWG983109 BGC983104:BGC983109 BPY983104:BPY983109 BZU983104:BZU983109 CJQ983104:CJQ983109 CTM983104:CTM983109 DDI983104:DDI983109 DNE983104:DNE983109 DXA983104:DXA983109 EGW983104:EGW983109 EQS983104:EQS983109 FAO983104:FAO983109 FKK983104:FKK983109 FUG983104:FUG983109 GEC983104:GEC983109 GNY983104:GNY983109 GXU983104:GXU983109 HHQ983104:HHQ983109 HRM983104:HRM983109 IBI983104:IBI983109 ILE983104:ILE983109 IVA983104:IVA983109 JEW983104:JEW983109 JOS983104:JOS983109 JYO983104:JYO983109 KIK983104:KIK983109 KSG983104:KSG983109 LCC983104:LCC983109 LLY983104:LLY983109 LVU983104:LVU983109 MFQ983104:MFQ983109 MPM983104:MPM983109 MZI983104:MZI983109 NJE983104:NJE983109 NTA983104:NTA983109 OCW983104:OCW983109 OMS983104:OMS983109 OWO983104:OWO983109 PGK983104:PGK983109 PQG983104:PQG983109 QAC983104:QAC983109 QJY983104:QJY983109 QTU983104:QTU983109 RDQ983104:RDQ983109 RNM983104:RNM983109 RXI983104:RXI983109 SHE983104:SHE983109 SRA983104:SRA983109 TAW983104:TAW983109 TKS983104:TKS983109 TUO983104:TUO983109 UEK983104:UEK983109 UOG983104:UOG983109 UYC983104:UYC983109 VHY983104:VHY983109 VRU983104:VRU983109 WBQ983104:WBQ983109 WLM983104:WLM983109 WVI983104:WVI983109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2" width="11" style="130" customWidth="1"/>
    <col min="3" max="3" width="11" style="59"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７月(上旬～中旬)</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268</v>
      </c>
      <c r="C4" s="847" t="s">
        <v>267</v>
      </c>
      <c r="D4" s="845" t="s">
        <v>144</v>
      </c>
      <c r="E4" s="845"/>
      <c r="F4" s="836" t="s">
        <v>268</v>
      </c>
      <c r="G4" s="836" t="s">
        <v>267</v>
      </c>
      <c r="H4" s="845" t="s">
        <v>144</v>
      </c>
      <c r="I4" s="845"/>
      <c r="J4" s="836" t="s">
        <v>268</v>
      </c>
      <c r="K4" s="836" t="s">
        <v>267</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17">
        <v>284290</v>
      </c>
      <c r="C6" s="117">
        <v>273363</v>
      </c>
      <c r="D6" s="115">
        <v>1.0399724907906338</v>
      </c>
      <c r="E6" s="116">
        <v>10927</v>
      </c>
      <c r="F6" s="117">
        <v>449043</v>
      </c>
      <c r="G6" s="117">
        <v>433350</v>
      </c>
      <c r="H6" s="115">
        <v>1.0362132225683627</v>
      </c>
      <c r="I6" s="116">
        <v>15693</v>
      </c>
      <c r="J6" s="115">
        <v>0.63310195237427147</v>
      </c>
      <c r="K6" s="115">
        <v>0.63081343025268255</v>
      </c>
      <c r="L6" s="114">
        <v>2.2885221215889207E-3</v>
      </c>
    </row>
    <row r="7" spans="1:12" s="60" customFormat="1" x14ac:dyDescent="0.4">
      <c r="A7" s="119" t="s">
        <v>140</v>
      </c>
      <c r="B7" s="117">
        <v>120853</v>
      </c>
      <c r="C7" s="117">
        <v>120744</v>
      </c>
      <c r="D7" s="115">
        <v>1.0009027363678527</v>
      </c>
      <c r="E7" s="116">
        <v>109</v>
      </c>
      <c r="F7" s="117">
        <v>185067</v>
      </c>
      <c r="G7" s="117">
        <v>183581</v>
      </c>
      <c r="H7" s="115">
        <v>1.0080945195853601</v>
      </c>
      <c r="I7" s="116">
        <v>1486</v>
      </c>
      <c r="J7" s="115">
        <v>0.65302295925259501</v>
      </c>
      <c r="K7" s="115">
        <v>0.65771512302471391</v>
      </c>
      <c r="L7" s="114">
        <v>-4.6921637721188958E-3</v>
      </c>
    </row>
    <row r="8" spans="1:12" x14ac:dyDescent="0.4">
      <c r="A8" s="85" t="s">
        <v>139</v>
      </c>
      <c r="B8" s="84">
        <v>79976</v>
      </c>
      <c r="C8" s="84">
        <v>82879</v>
      </c>
      <c r="D8" s="82">
        <v>0.96497303297578396</v>
      </c>
      <c r="E8" s="83">
        <v>-2903</v>
      </c>
      <c r="F8" s="84">
        <v>128560</v>
      </c>
      <c r="G8" s="84">
        <v>130345</v>
      </c>
      <c r="H8" s="82">
        <v>0.98630557366987615</v>
      </c>
      <c r="I8" s="83">
        <v>-1785</v>
      </c>
      <c r="J8" s="82">
        <v>0.622090852520224</v>
      </c>
      <c r="K8" s="82">
        <v>0.63584333883156241</v>
      </c>
      <c r="L8" s="81">
        <v>-1.3752486311338408E-2</v>
      </c>
    </row>
    <row r="9" spans="1:12" x14ac:dyDescent="0.4">
      <c r="A9" s="73" t="s">
        <v>107</v>
      </c>
      <c r="B9" s="105">
        <v>68823</v>
      </c>
      <c r="C9" s="105">
        <v>65536</v>
      </c>
      <c r="D9" s="98">
        <v>1.0501556396484375</v>
      </c>
      <c r="E9" s="106">
        <v>3287</v>
      </c>
      <c r="F9" s="105">
        <v>113213</v>
      </c>
      <c r="G9" s="105">
        <v>104102</v>
      </c>
      <c r="H9" s="98">
        <v>1.0875199323740179</v>
      </c>
      <c r="I9" s="106">
        <v>9111</v>
      </c>
      <c r="J9" s="98">
        <v>0.60790721913561163</v>
      </c>
      <c r="K9" s="98">
        <v>0.62953641620718137</v>
      </c>
      <c r="L9" s="120">
        <v>-2.1629197071569739E-2</v>
      </c>
    </row>
    <row r="10" spans="1:12" x14ac:dyDescent="0.4">
      <c r="A10" s="74" t="s">
        <v>138</v>
      </c>
      <c r="B10" s="105">
        <v>9072</v>
      </c>
      <c r="C10" s="105">
        <v>7952</v>
      </c>
      <c r="D10" s="69">
        <v>1.1408450704225352</v>
      </c>
      <c r="E10" s="70">
        <v>1120</v>
      </c>
      <c r="F10" s="105">
        <v>12401</v>
      </c>
      <c r="G10" s="105">
        <v>11408</v>
      </c>
      <c r="H10" s="69">
        <v>1.0870441795231416</v>
      </c>
      <c r="I10" s="70">
        <v>993</v>
      </c>
      <c r="J10" s="69">
        <v>0.7315539069429885</v>
      </c>
      <c r="K10" s="69">
        <v>0.69705469845722301</v>
      </c>
      <c r="L10" s="68">
        <v>3.4499208485765487E-2</v>
      </c>
    </row>
    <row r="11" spans="1:12" x14ac:dyDescent="0.4">
      <c r="A11" s="74" t="s">
        <v>105</v>
      </c>
      <c r="B11" s="105">
        <v>0</v>
      </c>
      <c r="C11" s="105">
        <v>7293</v>
      </c>
      <c r="D11" s="69">
        <v>0</v>
      </c>
      <c r="E11" s="70">
        <v>-7293</v>
      </c>
      <c r="F11" s="105">
        <v>0</v>
      </c>
      <c r="G11" s="105">
        <v>11951</v>
      </c>
      <c r="H11" s="69">
        <v>0</v>
      </c>
      <c r="I11" s="70">
        <v>-11951</v>
      </c>
      <c r="J11" s="69" t="e">
        <v>#DIV/0!</v>
      </c>
      <c r="K11" s="69">
        <v>0.6102418207681366</v>
      </c>
      <c r="L11" s="68" t="e">
        <v>#DIV/0!</v>
      </c>
    </row>
    <row r="12" spans="1:12" x14ac:dyDescent="0.4">
      <c r="A12" s="74" t="s">
        <v>102</v>
      </c>
      <c r="B12" s="105">
        <v>0</v>
      </c>
      <c r="C12" s="105">
        <v>0</v>
      </c>
      <c r="D12" s="69" t="e">
        <v>#DIV/0!</v>
      </c>
      <c r="E12" s="70">
        <v>0</v>
      </c>
      <c r="F12" s="105">
        <v>0</v>
      </c>
      <c r="G12" s="105">
        <v>0</v>
      </c>
      <c r="H12" s="69" t="e">
        <v>#DIV/0!</v>
      </c>
      <c r="I12" s="70">
        <v>0</v>
      </c>
      <c r="J12" s="69" t="e">
        <v>#DIV/0!</v>
      </c>
      <c r="K12" s="69" t="e">
        <v>#DIV/0!</v>
      </c>
      <c r="L12" s="68" t="e">
        <v>#DIV/0!</v>
      </c>
    </row>
    <row r="13" spans="1:12" x14ac:dyDescent="0.4">
      <c r="A13" s="74" t="s">
        <v>103</v>
      </c>
      <c r="B13" s="105">
        <v>0</v>
      </c>
      <c r="C13" s="105">
        <v>0</v>
      </c>
      <c r="D13" s="69" t="e">
        <v>#DIV/0!</v>
      </c>
      <c r="E13" s="70">
        <v>0</v>
      </c>
      <c r="F13" s="105">
        <v>0</v>
      </c>
      <c r="G13" s="105">
        <v>0</v>
      </c>
      <c r="H13" s="69" t="e">
        <v>#DIV/0!</v>
      </c>
      <c r="I13" s="70">
        <v>0</v>
      </c>
      <c r="J13" s="69" t="e">
        <v>#DIV/0!</v>
      </c>
      <c r="K13" s="69" t="e">
        <v>#DIV/0!</v>
      </c>
      <c r="L13" s="68" t="e">
        <v>#DIV/0!</v>
      </c>
    </row>
    <row r="14" spans="1:12" x14ac:dyDescent="0.4">
      <c r="A14" s="80" t="s">
        <v>136</v>
      </c>
      <c r="B14" s="139">
        <v>2081</v>
      </c>
      <c r="C14" s="139">
        <v>2098</v>
      </c>
      <c r="D14" s="89">
        <v>0.99189704480457574</v>
      </c>
      <c r="E14" s="90">
        <v>-17</v>
      </c>
      <c r="F14" s="139">
        <v>2946</v>
      </c>
      <c r="G14" s="139">
        <v>2884</v>
      </c>
      <c r="H14" s="89">
        <v>1.021497919556172</v>
      </c>
      <c r="I14" s="90">
        <v>62</v>
      </c>
      <c r="J14" s="89">
        <v>0.70638153428377459</v>
      </c>
      <c r="K14" s="89">
        <v>0.7274618585298197</v>
      </c>
      <c r="L14" s="88">
        <v>-2.1080324246045112E-2</v>
      </c>
    </row>
    <row r="15" spans="1:12" x14ac:dyDescent="0.4">
      <c r="A15" s="74" t="s">
        <v>135</v>
      </c>
      <c r="B15" s="71">
        <v>0</v>
      </c>
      <c r="C15" s="71">
        <v>0</v>
      </c>
      <c r="D15" s="69" t="e">
        <v>#DIV/0!</v>
      </c>
      <c r="E15" s="70">
        <v>0</v>
      </c>
      <c r="F15" s="71">
        <v>0</v>
      </c>
      <c r="G15" s="71">
        <v>0</v>
      </c>
      <c r="H15" s="69" t="e">
        <v>#DIV/0!</v>
      </c>
      <c r="I15" s="70">
        <v>0</v>
      </c>
      <c r="J15" s="69" t="e">
        <v>#DIV/0!</v>
      </c>
      <c r="K15" s="69" t="e">
        <v>#DIV/0!</v>
      </c>
      <c r="L15" s="68" t="e">
        <v>#DIV/0!</v>
      </c>
    </row>
    <row r="16" spans="1:12" x14ac:dyDescent="0.4">
      <c r="A16" s="94" t="s">
        <v>134</v>
      </c>
      <c r="B16" s="105">
        <v>0</v>
      </c>
      <c r="C16" s="105">
        <v>0</v>
      </c>
      <c r="D16" s="69" t="e">
        <v>#DIV/0!</v>
      </c>
      <c r="E16" s="70">
        <v>0</v>
      </c>
      <c r="F16" s="105">
        <v>0</v>
      </c>
      <c r="G16" s="105">
        <v>0</v>
      </c>
      <c r="H16" s="69" t="e">
        <v>#DIV/0!</v>
      </c>
      <c r="I16" s="70">
        <v>0</v>
      </c>
      <c r="J16" s="69" t="e">
        <v>#DIV/0!</v>
      </c>
      <c r="K16" s="69" t="e">
        <v>#DIV/0!</v>
      </c>
      <c r="L16" s="68" t="e">
        <v>#DIV/0!</v>
      </c>
    </row>
    <row r="17" spans="1:12" x14ac:dyDescent="0.4">
      <c r="A17" s="94" t="s">
        <v>133</v>
      </c>
      <c r="B17" s="97">
        <v>0</v>
      </c>
      <c r="C17" s="97">
        <v>0</v>
      </c>
      <c r="D17" s="89" t="e">
        <v>#DIV/0!</v>
      </c>
      <c r="E17" s="90">
        <v>0</v>
      </c>
      <c r="F17" s="97">
        <v>0</v>
      </c>
      <c r="G17" s="97">
        <v>0</v>
      </c>
      <c r="H17" s="89" t="e">
        <v>#DIV/0!</v>
      </c>
      <c r="I17" s="90">
        <v>0</v>
      </c>
      <c r="J17" s="126" t="e">
        <v>#DIV/0!</v>
      </c>
      <c r="K17" s="69" t="e">
        <v>#DIV/0!</v>
      </c>
      <c r="L17" s="68" t="e">
        <v>#DIV/0!</v>
      </c>
    </row>
    <row r="18" spans="1:12" x14ac:dyDescent="0.4">
      <c r="A18" s="85" t="s">
        <v>132</v>
      </c>
      <c r="B18" s="84">
        <v>39471</v>
      </c>
      <c r="C18" s="84">
        <v>36614</v>
      </c>
      <c r="D18" s="82">
        <v>1.0780302616485498</v>
      </c>
      <c r="E18" s="83">
        <v>2857</v>
      </c>
      <c r="F18" s="84">
        <v>54510</v>
      </c>
      <c r="G18" s="84">
        <v>51365</v>
      </c>
      <c r="H18" s="82">
        <v>1.0612284629611604</v>
      </c>
      <c r="I18" s="83">
        <v>3145</v>
      </c>
      <c r="J18" s="82">
        <v>0.72410566868464499</v>
      </c>
      <c r="K18" s="82">
        <v>0.71282001362795677</v>
      </c>
      <c r="L18" s="81">
        <v>1.1285655056688215E-2</v>
      </c>
    </row>
    <row r="19" spans="1:12" x14ac:dyDescent="0.4">
      <c r="A19" s="73" t="s">
        <v>131</v>
      </c>
      <c r="B19" s="105">
        <v>0</v>
      </c>
      <c r="C19" s="105">
        <v>0</v>
      </c>
      <c r="D19" s="98" t="e">
        <v>#DIV/0!</v>
      </c>
      <c r="E19" s="106">
        <v>0</v>
      </c>
      <c r="F19" s="105">
        <v>0</v>
      </c>
      <c r="G19" s="105">
        <v>0</v>
      </c>
      <c r="H19" s="98" t="e">
        <v>#DIV/0!</v>
      </c>
      <c r="I19" s="106">
        <v>0</v>
      </c>
      <c r="J19" s="98" t="e">
        <v>#DIV/0!</v>
      </c>
      <c r="K19" s="98" t="e">
        <v>#DIV/0!</v>
      </c>
      <c r="L19" s="120" t="e">
        <v>#DIV/0!</v>
      </c>
    </row>
    <row r="20" spans="1:12" x14ac:dyDescent="0.4">
      <c r="A20" s="74" t="s">
        <v>130</v>
      </c>
      <c r="B20" s="105">
        <v>6137</v>
      </c>
      <c r="C20" s="105">
        <v>2196</v>
      </c>
      <c r="D20" s="69">
        <v>2.7946265938069215</v>
      </c>
      <c r="E20" s="70">
        <v>3941</v>
      </c>
      <c r="F20" s="105">
        <v>8765</v>
      </c>
      <c r="G20" s="105">
        <v>3500</v>
      </c>
      <c r="H20" s="69">
        <v>2.5042857142857144</v>
      </c>
      <c r="I20" s="70">
        <v>5265</v>
      </c>
      <c r="J20" s="69">
        <v>0.70017113519680552</v>
      </c>
      <c r="K20" s="69">
        <v>0.62742857142857145</v>
      </c>
      <c r="L20" s="68">
        <v>7.274256376823407E-2</v>
      </c>
    </row>
    <row r="21" spans="1:12" x14ac:dyDescent="0.4">
      <c r="A21" s="74" t="s">
        <v>129</v>
      </c>
      <c r="B21" s="105">
        <v>11066</v>
      </c>
      <c r="C21" s="105">
        <v>11843</v>
      </c>
      <c r="D21" s="69">
        <v>0.93439162374398377</v>
      </c>
      <c r="E21" s="70">
        <v>-777</v>
      </c>
      <c r="F21" s="105">
        <v>17155</v>
      </c>
      <c r="G21" s="105">
        <v>18580</v>
      </c>
      <c r="H21" s="69">
        <v>0.92330462863293861</v>
      </c>
      <c r="I21" s="70">
        <v>-1425</v>
      </c>
      <c r="J21" s="69">
        <v>0.64505974934421451</v>
      </c>
      <c r="K21" s="69">
        <v>0.63740581270182994</v>
      </c>
      <c r="L21" s="68">
        <v>7.6539366423845623E-3</v>
      </c>
    </row>
    <row r="22" spans="1:12" x14ac:dyDescent="0.4">
      <c r="A22" s="74" t="s">
        <v>128</v>
      </c>
      <c r="B22" s="105">
        <v>3937</v>
      </c>
      <c r="C22" s="105">
        <v>4312</v>
      </c>
      <c r="D22" s="69">
        <v>0.91303339517625237</v>
      </c>
      <c r="E22" s="70">
        <v>-375</v>
      </c>
      <c r="F22" s="105">
        <v>4350</v>
      </c>
      <c r="G22" s="105">
        <v>4730</v>
      </c>
      <c r="H22" s="69">
        <v>0.91966173361522197</v>
      </c>
      <c r="I22" s="70">
        <v>-380</v>
      </c>
      <c r="J22" s="69">
        <v>0.90505747126436786</v>
      </c>
      <c r="K22" s="69">
        <v>0.91162790697674423</v>
      </c>
      <c r="L22" s="68">
        <v>-6.5704357123763657E-3</v>
      </c>
    </row>
    <row r="23" spans="1:12" x14ac:dyDescent="0.4">
      <c r="A23" s="74" t="s">
        <v>127</v>
      </c>
      <c r="B23" s="105">
        <v>2672</v>
      </c>
      <c r="C23" s="105">
        <v>2719</v>
      </c>
      <c r="D23" s="89">
        <v>0.982714233173961</v>
      </c>
      <c r="E23" s="90">
        <v>-47</v>
      </c>
      <c r="F23" s="105">
        <v>2810</v>
      </c>
      <c r="G23" s="105">
        <v>2960</v>
      </c>
      <c r="H23" s="89">
        <v>0.94932432432432434</v>
      </c>
      <c r="I23" s="90">
        <v>-150</v>
      </c>
      <c r="J23" s="89">
        <v>0.95088967971530247</v>
      </c>
      <c r="K23" s="89">
        <v>0.91858108108108105</v>
      </c>
      <c r="L23" s="88">
        <v>3.2308598634221419E-2</v>
      </c>
    </row>
    <row r="24" spans="1:12" x14ac:dyDescent="0.4">
      <c r="A24" s="94" t="s">
        <v>126</v>
      </c>
      <c r="B24" s="105">
        <v>357</v>
      </c>
      <c r="C24" s="105">
        <v>308</v>
      </c>
      <c r="D24" s="69">
        <v>1.1590909090909092</v>
      </c>
      <c r="E24" s="70">
        <v>49</v>
      </c>
      <c r="F24" s="105">
        <v>1160</v>
      </c>
      <c r="G24" s="105">
        <v>1180</v>
      </c>
      <c r="H24" s="69">
        <v>0.98305084745762716</v>
      </c>
      <c r="I24" s="70">
        <v>-20</v>
      </c>
      <c r="J24" s="69">
        <v>0.30775862068965515</v>
      </c>
      <c r="K24" s="69">
        <v>0.26101694915254237</v>
      </c>
      <c r="L24" s="68">
        <v>4.6741671537112783E-2</v>
      </c>
    </row>
    <row r="25" spans="1:12" x14ac:dyDescent="0.4">
      <c r="A25" s="94" t="s">
        <v>125</v>
      </c>
      <c r="B25" s="105">
        <v>2401</v>
      </c>
      <c r="C25" s="105">
        <v>2381</v>
      </c>
      <c r="D25" s="69">
        <v>1.00839983200336</v>
      </c>
      <c r="E25" s="70">
        <v>20</v>
      </c>
      <c r="F25" s="105">
        <v>2820</v>
      </c>
      <c r="G25" s="105">
        <v>2950</v>
      </c>
      <c r="H25" s="69">
        <v>0.95593220338983054</v>
      </c>
      <c r="I25" s="70">
        <v>-130</v>
      </c>
      <c r="J25" s="69">
        <v>0.85141843971631204</v>
      </c>
      <c r="K25" s="69">
        <v>0.80711864406779665</v>
      </c>
      <c r="L25" s="68">
        <v>4.4299795648515383E-2</v>
      </c>
    </row>
    <row r="26" spans="1:12" s="58" customFormat="1" x14ac:dyDescent="0.4">
      <c r="A26" s="94" t="s">
        <v>124</v>
      </c>
      <c r="B26" s="105">
        <v>0</v>
      </c>
      <c r="C26" s="105">
        <v>0</v>
      </c>
      <c r="D26" s="69" t="e">
        <v>#DIV/0!</v>
      </c>
      <c r="E26" s="70">
        <v>0</v>
      </c>
      <c r="F26" s="105">
        <v>0</v>
      </c>
      <c r="G26" s="105">
        <v>0</v>
      </c>
      <c r="H26" s="69" t="e">
        <v>#DIV/0!</v>
      </c>
      <c r="I26" s="70">
        <v>0</v>
      </c>
      <c r="J26" s="69" t="e">
        <v>#DIV/0!</v>
      </c>
      <c r="K26" s="69" t="e">
        <v>#DIV/0!</v>
      </c>
      <c r="L26" s="68" t="e">
        <v>#DIV/0!</v>
      </c>
    </row>
    <row r="27" spans="1:12" s="58" customFormat="1" x14ac:dyDescent="0.4">
      <c r="A27" s="74" t="s">
        <v>123</v>
      </c>
      <c r="B27" s="105">
        <v>0</v>
      </c>
      <c r="C27" s="105">
        <v>0</v>
      </c>
      <c r="D27" s="69" t="e">
        <v>#DIV/0!</v>
      </c>
      <c r="E27" s="70">
        <v>0</v>
      </c>
      <c r="F27" s="105">
        <v>0</v>
      </c>
      <c r="G27" s="105">
        <v>0</v>
      </c>
      <c r="H27" s="69" t="e">
        <v>#DIV/0!</v>
      </c>
      <c r="I27" s="70">
        <v>0</v>
      </c>
      <c r="J27" s="69" t="e">
        <v>#DIV/0!</v>
      </c>
      <c r="K27" s="69" t="e">
        <v>#DIV/0!</v>
      </c>
      <c r="L27" s="68" t="e">
        <v>#DIV/0!</v>
      </c>
    </row>
    <row r="28" spans="1:12" s="58" customFormat="1" x14ac:dyDescent="0.4">
      <c r="A28" s="74" t="s">
        <v>122</v>
      </c>
      <c r="B28" s="105">
        <v>0</v>
      </c>
      <c r="C28" s="105">
        <v>0</v>
      </c>
      <c r="D28" s="69" t="e">
        <v>#DIV/0!</v>
      </c>
      <c r="E28" s="70">
        <v>0</v>
      </c>
      <c r="F28" s="105">
        <v>0</v>
      </c>
      <c r="G28" s="105">
        <v>0</v>
      </c>
      <c r="H28" s="69" t="e">
        <v>#DIV/0!</v>
      </c>
      <c r="I28" s="70">
        <v>0</v>
      </c>
      <c r="J28" s="69" t="e">
        <v>#DIV/0!</v>
      </c>
      <c r="K28" s="69" t="e">
        <v>#DIV/0!</v>
      </c>
      <c r="L28" s="68" t="e">
        <v>#DIV/0!</v>
      </c>
    </row>
    <row r="29" spans="1:12" s="58" customFormat="1" x14ac:dyDescent="0.4">
      <c r="A29" s="74" t="s">
        <v>121</v>
      </c>
      <c r="B29" s="105">
        <v>0</v>
      </c>
      <c r="C29" s="105">
        <v>0</v>
      </c>
      <c r="D29" s="69" t="e">
        <v>#DIV/0!</v>
      </c>
      <c r="E29" s="70">
        <v>0</v>
      </c>
      <c r="F29" s="105">
        <v>0</v>
      </c>
      <c r="G29" s="105">
        <v>0</v>
      </c>
      <c r="H29" s="69" t="e">
        <v>#DIV/0!</v>
      </c>
      <c r="I29" s="70">
        <v>0</v>
      </c>
      <c r="J29" s="69" t="e">
        <v>#DIV/0!</v>
      </c>
      <c r="K29" s="69" t="e">
        <v>#DIV/0!</v>
      </c>
      <c r="L29" s="68" t="e">
        <v>#DIV/0!</v>
      </c>
    </row>
    <row r="30" spans="1:12" s="58" customFormat="1" x14ac:dyDescent="0.4">
      <c r="A30" s="74" t="s">
        <v>120</v>
      </c>
      <c r="B30" s="105">
        <v>0</v>
      </c>
      <c r="C30" s="105">
        <v>0</v>
      </c>
      <c r="D30" s="89" t="e">
        <v>#DIV/0!</v>
      </c>
      <c r="E30" s="90">
        <v>0</v>
      </c>
      <c r="F30" s="105">
        <v>0</v>
      </c>
      <c r="G30" s="105">
        <v>0</v>
      </c>
      <c r="H30" s="89" t="e">
        <v>#DIV/0!</v>
      </c>
      <c r="I30" s="90">
        <v>0</v>
      </c>
      <c r="J30" s="89" t="e">
        <v>#DIV/0!</v>
      </c>
      <c r="K30" s="89" t="e">
        <v>#DIV/0!</v>
      </c>
      <c r="L30" s="88" t="e">
        <v>#DIV/0!</v>
      </c>
    </row>
    <row r="31" spans="1:12" s="58" customFormat="1" x14ac:dyDescent="0.4">
      <c r="A31" s="94" t="s">
        <v>119</v>
      </c>
      <c r="B31" s="105">
        <v>0</v>
      </c>
      <c r="C31" s="105">
        <v>0</v>
      </c>
      <c r="D31" s="69" t="e">
        <v>#DIV/0!</v>
      </c>
      <c r="E31" s="70">
        <v>0</v>
      </c>
      <c r="F31" s="105">
        <v>0</v>
      </c>
      <c r="G31" s="105">
        <v>0</v>
      </c>
      <c r="H31" s="69" t="e">
        <v>#DIV/0!</v>
      </c>
      <c r="I31" s="70">
        <v>0</v>
      </c>
      <c r="J31" s="69" t="e">
        <v>#DIV/0!</v>
      </c>
      <c r="K31" s="69" t="e">
        <v>#DIV/0!</v>
      </c>
      <c r="L31" s="68" t="e">
        <v>#DIV/0!</v>
      </c>
    </row>
    <row r="32" spans="1:12" s="58" customFormat="1" x14ac:dyDescent="0.4">
      <c r="A32" s="74" t="s">
        <v>118</v>
      </c>
      <c r="B32" s="105">
        <v>2495</v>
      </c>
      <c r="C32" s="105">
        <v>2270</v>
      </c>
      <c r="D32" s="69">
        <v>1.0991189427312775</v>
      </c>
      <c r="E32" s="70">
        <v>225</v>
      </c>
      <c r="F32" s="105">
        <v>2900</v>
      </c>
      <c r="G32" s="105">
        <v>2900</v>
      </c>
      <c r="H32" s="69">
        <v>1</v>
      </c>
      <c r="I32" s="70">
        <v>0</v>
      </c>
      <c r="J32" s="69">
        <v>0.8603448275862069</v>
      </c>
      <c r="K32" s="69">
        <v>0.78275862068965518</v>
      </c>
      <c r="L32" s="68">
        <v>7.7586206896551713E-2</v>
      </c>
    </row>
    <row r="33" spans="1:12" s="58" customFormat="1" x14ac:dyDescent="0.4">
      <c r="A33" s="94" t="s">
        <v>117</v>
      </c>
      <c r="B33" s="105">
        <v>0</v>
      </c>
      <c r="C33" s="105">
        <v>0</v>
      </c>
      <c r="D33" s="89" t="e">
        <v>#DIV/0!</v>
      </c>
      <c r="E33" s="90">
        <v>0</v>
      </c>
      <c r="F33" s="105">
        <v>0</v>
      </c>
      <c r="G33" s="105">
        <v>0</v>
      </c>
      <c r="H33" s="89" t="e">
        <v>#DIV/0!</v>
      </c>
      <c r="I33" s="90">
        <v>0</v>
      </c>
      <c r="J33" s="89" t="e">
        <v>#DIV/0!</v>
      </c>
      <c r="K33" s="89" t="e">
        <v>#DIV/0!</v>
      </c>
      <c r="L33" s="88" t="e">
        <v>#DIV/0!</v>
      </c>
    </row>
    <row r="34" spans="1:12" s="58" customFormat="1" x14ac:dyDescent="0.4">
      <c r="A34" s="94" t="s">
        <v>116</v>
      </c>
      <c r="B34" s="139">
        <v>1420</v>
      </c>
      <c r="C34" s="139">
        <v>2195</v>
      </c>
      <c r="D34" s="89">
        <v>0.64692482915717542</v>
      </c>
      <c r="E34" s="90">
        <v>-775</v>
      </c>
      <c r="F34" s="139">
        <v>2900</v>
      </c>
      <c r="G34" s="139">
        <v>2925</v>
      </c>
      <c r="H34" s="89">
        <v>0.99145299145299148</v>
      </c>
      <c r="I34" s="90">
        <v>-25</v>
      </c>
      <c r="J34" s="89">
        <v>0.48965517241379308</v>
      </c>
      <c r="K34" s="89">
        <v>0.75042735042735043</v>
      </c>
      <c r="L34" s="88">
        <v>-0.26077217801355734</v>
      </c>
    </row>
    <row r="35" spans="1:12" s="58" customFormat="1" x14ac:dyDescent="0.4">
      <c r="A35" s="74" t="s">
        <v>115</v>
      </c>
      <c r="B35" s="71">
        <v>0</v>
      </c>
      <c r="C35" s="71">
        <v>0</v>
      </c>
      <c r="D35" s="69" t="e">
        <v>#DIV/0!</v>
      </c>
      <c r="E35" s="70">
        <v>0</v>
      </c>
      <c r="F35" s="71">
        <v>0</v>
      </c>
      <c r="G35" s="71">
        <v>0</v>
      </c>
      <c r="H35" s="69" t="e">
        <v>#DIV/0!</v>
      </c>
      <c r="I35" s="70">
        <v>0</v>
      </c>
      <c r="J35" s="69" t="e">
        <v>#DIV/0!</v>
      </c>
      <c r="K35" s="69" t="e">
        <v>#DIV/0!</v>
      </c>
      <c r="L35" s="68" t="e">
        <v>#DIV/0!</v>
      </c>
    </row>
    <row r="36" spans="1:12" s="58" customFormat="1" x14ac:dyDescent="0.4">
      <c r="A36" s="94" t="s">
        <v>114</v>
      </c>
      <c r="B36" s="139">
        <v>0</v>
      </c>
      <c r="C36" s="139">
        <v>0</v>
      </c>
      <c r="D36" s="89" t="e">
        <v>#DIV/0!</v>
      </c>
      <c r="E36" s="90">
        <v>0</v>
      </c>
      <c r="F36" s="139">
        <v>0</v>
      </c>
      <c r="G36" s="139">
        <v>0</v>
      </c>
      <c r="H36" s="89" t="e">
        <v>#DIV/0!</v>
      </c>
      <c r="I36" s="90">
        <v>0</v>
      </c>
      <c r="J36" s="89" t="e">
        <v>#DIV/0!</v>
      </c>
      <c r="K36" s="89" t="e">
        <v>#DIV/0!</v>
      </c>
      <c r="L36" s="88" t="e">
        <v>#DIV/0!</v>
      </c>
    </row>
    <row r="37" spans="1:12" s="58" customFormat="1" x14ac:dyDescent="0.4">
      <c r="A37" s="67" t="s">
        <v>113</v>
      </c>
      <c r="B37" s="65">
        <v>8986</v>
      </c>
      <c r="C37" s="65">
        <v>8390</v>
      </c>
      <c r="D37" s="63">
        <v>1.0710369487485101</v>
      </c>
      <c r="E37" s="64">
        <v>596</v>
      </c>
      <c r="F37" s="65">
        <v>11650</v>
      </c>
      <c r="G37" s="71">
        <v>11640</v>
      </c>
      <c r="H37" s="69">
        <v>1.0008591065292096</v>
      </c>
      <c r="I37" s="70">
        <v>10</v>
      </c>
      <c r="J37" s="69">
        <v>0.77133047210300432</v>
      </c>
      <c r="K37" s="69">
        <v>0.72079037800687284</v>
      </c>
      <c r="L37" s="68">
        <v>5.0540094096131472E-2</v>
      </c>
    </row>
    <row r="38" spans="1:12" x14ac:dyDescent="0.4">
      <c r="A38" s="85" t="s">
        <v>112</v>
      </c>
      <c r="B38" s="84">
        <v>1406</v>
      </c>
      <c r="C38" s="84">
        <v>1251</v>
      </c>
      <c r="D38" s="82">
        <v>1.1239008792965628</v>
      </c>
      <c r="E38" s="83">
        <v>155</v>
      </c>
      <c r="F38" s="84">
        <v>1997</v>
      </c>
      <c r="G38" s="84">
        <v>1871</v>
      </c>
      <c r="H38" s="82">
        <v>1.0673436664885088</v>
      </c>
      <c r="I38" s="83">
        <v>126</v>
      </c>
      <c r="J38" s="82">
        <v>0.70405608412618925</v>
      </c>
      <c r="K38" s="82">
        <v>0.66862640299305187</v>
      </c>
      <c r="L38" s="81">
        <v>3.5429681133137381E-2</v>
      </c>
    </row>
    <row r="39" spans="1:12" x14ac:dyDescent="0.4">
      <c r="A39" s="73" t="s">
        <v>111</v>
      </c>
      <c r="B39" s="105">
        <v>926</v>
      </c>
      <c r="C39" s="105">
        <v>808</v>
      </c>
      <c r="D39" s="98">
        <v>1.1460396039603959</v>
      </c>
      <c r="E39" s="106">
        <v>118</v>
      </c>
      <c r="F39" s="105">
        <v>1217</v>
      </c>
      <c r="G39" s="105">
        <v>1130</v>
      </c>
      <c r="H39" s="98">
        <v>1.0769911504424778</v>
      </c>
      <c r="I39" s="106">
        <v>87</v>
      </c>
      <c r="J39" s="98">
        <v>0.76088742810188992</v>
      </c>
      <c r="K39" s="98">
        <v>0.71504424778761067</v>
      </c>
      <c r="L39" s="120">
        <v>4.5843180314279253E-2</v>
      </c>
    </row>
    <row r="40" spans="1:12" x14ac:dyDescent="0.4">
      <c r="A40" s="74" t="s">
        <v>110</v>
      </c>
      <c r="B40" s="105">
        <v>480</v>
      </c>
      <c r="C40" s="105">
        <v>443</v>
      </c>
      <c r="D40" s="69">
        <v>1.0835214446952597</v>
      </c>
      <c r="E40" s="70">
        <v>37</v>
      </c>
      <c r="F40" s="105">
        <v>780</v>
      </c>
      <c r="G40" s="105">
        <v>741</v>
      </c>
      <c r="H40" s="69">
        <v>1.0526315789473684</v>
      </c>
      <c r="I40" s="70">
        <v>39</v>
      </c>
      <c r="J40" s="69">
        <v>0.61538461538461542</v>
      </c>
      <c r="K40" s="69">
        <v>0.59784075573549256</v>
      </c>
      <c r="L40" s="68">
        <v>1.7543859649122862E-2</v>
      </c>
    </row>
    <row r="41" spans="1:12" s="118" customFormat="1" x14ac:dyDescent="0.4">
      <c r="A41" s="119" t="s">
        <v>109</v>
      </c>
      <c r="B41" s="117">
        <v>163437</v>
      </c>
      <c r="C41" s="117">
        <v>152619</v>
      </c>
      <c r="D41" s="115">
        <v>1.0708823934110432</v>
      </c>
      <c r="E41" s="116">
        <v>10818</v>
      </c>
      <c r="F41" s="117">
        <v>263976</v>
      </c>
      <c r="G41" s="117">
        <v>249769</v>
      </c>
      <c r="H41" s="115">
        <v>1.0568805576352549</v>
      </c>
      <c r="I41" s="116">
        <v>14207</v>
      </c>
      <c r="J41" s="115">
        <v>0.61913583053004817</v>
      </c>
      <c r="K41" s="115">
        <v>0.61104060151580064</v>
      </c>
      <c r="L41" s="114">
        <v>8.0952290142475292E-3</v>
      </c>
    </row>
    <row r="42" spans="1:12" s="118" customFormat="1" x14ac:dyDescent="0.4">
      <c r="A42" s="85" t="s">
        <v>108</v>
      </c>
      <c r="B42" s="84">
        <v>161164</v>
      </c>
      <c r="C42" s="84">
        <v>150623</v>
      </c>
      <c r="D42" s="82">
        <v>1.0699826719690884</v>
      </c>
      <c r="E42" s="83">
        <v>10541</v>
      </c>
      <c r="F42" s="84">
        <v>259930</v>
      </c>
      <c r="G42" s="84">
        <v>246300</v>
      </c>
      <c r="H42" s="82">
        <v>1.0553390174583841</v>
      </c>
      <c r="I42" s="83">
        <v>13630</v>
      </c>
      <c r="J42" s="82">
        <v>0.62002846920324706</v>
      </c>
      <c r="K42" s="82">
        <v>0.61154283394234676</v>
      </c>
      <c r="L42" s="81">
        <v>8.4856352609002927E-3</v>
      </c>
    </row>
    <row r="43" spans="1:12" x14ac:dyDescent="0.4">
      <c r="A43" s="74" t="s">
        <v>107</v>
      </c>
      <c r="B43" s="79">
        <v>65192</v>
      </c>
      <c r="C43" s="78">
        <v>61810</v>
      </c>
      <c r="D43" s="76">
        <v>1.0547160653615919</v>
      </c>
      <c r="E43" s="90">
        <v>3382</v>
      </c>
      <c r="F43" s="79">
        <v>96289</v>
      </c>
      <c r="G43" s="79">
        <v>89856</v>
      </c>
      <c r="H43" s="89">
        <v>1.0715923254985755</v>
      </c>
      <c r="I43" s="70">
        <v>6433</v>
      </c>
      <c r="J43" s="69">
        <v>0.67704514534370486</v>
      </c>
      <c r="K43" s="69">
        <v>0.68787838319088324</v>
      </c>
      <c r="L43" s="68">
        <v>-1.0833237847178379E-2</v>
      </c>
    </row>
    <row r="44" spans="1:12" x14ac:dyDescent="0.4">
      <c r="A44" s="74" t="s">
        <v>106</v>
      </c>
      <c r="B44" s="72">
        <v>10894</v>
      </c>
      <c r="C44" s="71">
        <v>7112</v>
      </c>
      <c r="D44" s="98">
        <v>1.5317772778402701</v>
      </c>
      <c r="E44" s="90">
        <v>3782</v>
      </c>
      <c r="F44" s="72">
        <v>17170</v>
      </c>
      <c r="G44" s="72">
        <v>12331</v>
      </c>
      <c r="H44" s="89">
        <v>1.3924255940313033</v>
      </c>
      <c r="I44" s="70">
        <v>4839</v>
      </c>
      <c r="J44" s="69">
        <v>0.63447874199184628</v>
      </c>
      <c r="K44" s="69">
        <v>0.57675776498256426</v>
      </c>
      <c r="L44" s="68">
        <v>5.7720977009282026E-2</v>
      </c>
    </row>
    <row r="45" spans="1:12" x14ac:dyDescent="0.4">
      <c r="A45" s="94" t="s">
        <v>105</v>
      </c>
      <c r="B45" s="72">
        <v>10020</v>
      </c>
      <c r="C45" s="71">
        <v>13178</v>
      </c>
      <c r="D45" s="98">
        <v>0.76035817271209594</v>
      </c>
      <c r="E45" s="90">
        <v>-3158</v>
      </c>
      <c r="F45" s="72">
        <v>14494</v>
      </c>
      <c r="G45" s="72">
        <v>24099</v>
      </c>
      <c r="H45" s="89">
        <v>0.60143574422175194</v>
      </c>
      <c r="I45" s="70">
        <v>-9605</v>
      </c>
      <c r="J45" s="69">
        <v>0.69132054643300678</v>
      </c>
      <c r="K45" s="69">
        <v>0.54682766919789205</v>
      </c>
      <c r="L45" s="68">
        <v>0.14449287723511473</v>
      </c>
    </row>
    <row r="46" spans="1:12" x14ac:dyDescent="0.4">
      <c r="A46" s="94" t="s">
        <v>104</v>
      </c>
      <c r="B46" s="72">
        <v>4359</v>
      </c>
      <c r="C46" s="71">
        <v>6604</v>
      </c>
      <c r="D46" s="98">
        <v>0.66005451241671709</v>
      </c>
      <c r="E46" s="90">
        <v>-2245</v>
      </c>
      <c r="F46" s="72">
        <v>7203</v>
      </c>
      <c r="G46" s="72">
        <v>12135</v>
      </c>
      <c r="H46" s="89">
        <v>0.59357231149567369</v>
      </c>
      <c r="I46" s="70">
        <v>-4932</v>
      </c>
      <c r="J46" s="69">
        <v>0.60516451478550604</v>
      </c>
      <c r="K46" s="69">
        <v>0.54421096003296254</v>
      </c>
      <c r="L46" s="68">
        <v>6.0953554752543493E-2</v>
      </c>
    </row>
    <row r="47" spans="1:12" x14ac:dyDescent="0.4">
      <c r="A47" s="74" t="s">
        <v>103</v>
      </c>
      <c r="B47" s="72">
        <v>12021</v>
      </c>
      <c r="C47" s="71">
        <v>11660</v>
      </c>
      <c r="D47" s="98">
        <v>1.0309605488850773</v>
      </c>
      <c r="E47" s="90">
        <v>361</v>
      </c>
      <c r="F47" s="72">
        <v>23175</v>
      </c>
      <c r="G47" s="72">
        <v>20579</v>
      </c>
      <c r="H47" s="89">
        <v>1.1261480149667136</v>
      </c>
      <c r="I47" s="70">
        <v>2596</v>
      </c>
      <c r="J47" s="69">
        <v>0.51870550161812301</v>
      </c>
      <c r="K47" s="69">
        <v>0.5665970163759172</v>
      </c>
      <c r="L47" s="68">
        <v>-4.7891514757794185E-2</v>
      </c>
    </row>
    <row r="48" spans="1:12" x14ac:dyDescent="0.4">
      <c r="A48" s="74" t="s">
        <v>102</v>
      </c>
      <c r="B48" s="72">
        <v>22360</v>
      </c>
      <c r="C48" s="71">
        <v>21595</v>
      </c>
      <c r="D48" s="98">
        <v>1.0354248668673305</v>
      </c>
      <c r="E48" s="90">
        <v>765</v>
      </c>
      <c r="F48" s="72">
        <v>37995</v>
      </c>
      <c r="G48" s="72">
        <v>35400</v>
      </c>
      <c r="H48" s="89">
        <v>1.0733050847457628</v>
      </c>
      <c r="I48" s="70">
        <v>2595</v>
      </c>
      <c r="J48" s="69">
        <v>0.58849848664297932</v>
      </c>
      <c r="K48" s="69">
        <v>0.61002824858757065</v>
      </c>
      <c r="L48" s="68">
        <v>-2.152976194459133E-2</v>
      </c>
    </row>
    <row r="49" spans="1:12" x14ac:dyDescent="0.4">
      <c r="A49" s="96" t="s">
        <v>101</v>
      </c>
      <c r="B49" s="72">
        <v>3191</v>
      </c>
      <c r="C49" s="71">
        <v>3469</v>
      </c>
      <c r="D49" s="98">
        <v>0.91986163159411938</v>
      </c>
      <c r="E49" s="90">
        <v>-278</v>
      </c>
      <c r="F49" s="72">
        <v>5400</v>
      </c>
      <c r="G49" s="72">
        <v>5400</v>
      </c>
      <c r="H49" s="89">
        <v>1</v>
      </c>
      <c r="I49" s="70">
        <v>0</v>
      </c>
      <c r="J49" s="69">
        <v>0.59092592592592597</v>
      </c>
      <c r="K49" s="69">
        <v>0.64240740740740743</v>
      </c>
      <c r="L49" s="68">
        <v>-5.1481481481481461E-2</v>
      </c>
    </row>
    <row r="50" spans="1:12" s="58" customFormat="1" x14ac:dyDescent="0.4">
      <c r="A50" s="74" t="s">
        <v>100</v>
      </c>
      <c r="B50" s="72">
        <v>1507</v>
      </c>
      <c r="C50" s="71"/>
      <c r="D50" s="98" t="e">
        <v>#DIV/0!</v>
      </c>
      <c r="E50" s="106">
        <v>1507</v>
      </c>
      <c r="F50" s="72">
        <v>3520</v>
      </c>
      <c r="G50" s="72"/>
      <c r="H50" s="89" t="e">
        <v>#DIV/0!</v>
      </c>
      <c r="I50" s="70">
        <v>3520</v>
      </c>
      <c r="J50" s="69">
        <v>0.42812499999999998</v>
      </c>
      <c r="K50" s="69" t="e">
        <v>#DIV/0!</v>
      </c>
      <c r="L50" s="68" t="e">
        <v>#DIV/0!</v>
      </c>
    </row>
    <row r="51" spans="1:12" x14ac:dyDescent="0.4">
      <c r="A51" s="74" t="s">
        <v>99</v>
      </c>
      <c r="B51" s="72">
        <v>3187</v>
      </c>
      <c r="C51" s="71">
        <v>3186</v>
      </c>
      <c r="D51" s="98">
        <v>1.000313873195229</v>
      </c>
      <c r="E51" s="90">
        <v>1</v>
      </c>
      <c r="F51" s="72">
        <v>5400</v>
      </c>
      <c r="G51" s="72">
        <v>5154</v>
      </c>
      <c r="H51" s="89">
        <v>1.0477299185098952</v>
      </c>
      <c r="I51" s="70">
        <v>246</v>
      </c>
      <c r="J51" s="69">
        <v>0.59018518518518515</v>
      </c>
      <c r="K51" s="69">
        <v>0.61816065192083813</v>
      </c>
      <c r="L51" s="68">
        <v>-2.7975466735652987E-2</v>
      </c>
    </row>
    <row r="52" spans="1:12" s="58" customFormat="1" x14ac:dyDescent="0.4">
      <c r="A52" s="74" t="s">
        <v>98</v>
      </c>
      <c r="B52" s="72"/>
      <c r="C52" s="71"/>
      <c r="D52" s="98" t="e">
        <v>#DIV/0!</v>
      </c>
      <c r="E52" s="90">
        <v>0</v>
      </c>
      <c r="F52" s="72"/>
      <c r="G52" s="72"/>
      <c r="H52" s="89" t="e">
        <v>#DIV/0!</v>
      </c>
      <c r="I52" s="70">
        <v>0</v>
      </c>
      <c r="J52" s="69" t="e">
        <v>#DIV/0!</v>
      </c>
      <c r="K52" s="69" t="e">
        <v>#DIV/0!</v>
      </c>
      <c r="L52" s="68" t="e">
        <v>#DIV/0!</v>
      </c>
    </row>
    <row r="53" spans="1:12" x14ac:dyDescent="0.4">
      <c r="A53" s="74" t="s">
        <v>97</v>
      </c>
      <c r="B53" s="72">
        <v>1780</v>
      </c>
      <c r="C53" s="71">
        <v>1569</v>
      </c>
      <c r="D53" s="98">
        <v>1.1344805608667941</v>
      </c>
      <c r="E53" s="90">
        <v>211</v>
      </c>
      <c r="F53" s="72">
        <v>3464</v>
      </c>
      <c r="G53" s="72">
        <v>2400</v>
      </c>
      <c r="H53" s="89">
        <v>1.4433333333333334</v>
      </c>
      <c r="I53" s="70">
        <v>1064</v>
      </c>
      <c r="J53" s="69">
        <v>0.51385681293302543</v>
      </c>
      <c r="K53" s="69">
        <v>0.65375000000000005</v>
      </c>
      <c r="L53" s="68">
        <v>-0.13989318706697462</v>
      </c>
    </row>
    <row r="54" spans="1:12" x14ac:dyDescent="0.4">
      <c r="A54" s="74" t="s">
        <v>96</v>
      </c>
      <c r="B54" s="72">
        <v>3247</v>
      </c>
      <c r="C54" s="71">
        <v>5182</v>
      </c>
      <c r="D54" s="98">
        <v>0.62659204940177538</v>
      </c>
      <c r="E54" s="90">
        <v>-1935</v>
      </c>
      <c r="F54" s="72">
        <v>5400</v>
      </c>
      <c r="G54" s="72">
        <v>10800</v>
      </c>
      <c r="H54" s="89">
        <v>0.5</v>
      </c>
      <c r="I54" s="70">
        <v>-5400</v>
      </c>
      <c r="J54" s="69">
        <v>0.60129629629629633</v>
      </c>
      <c r="K54" s="69">
        <v>0.47981481481481481</v>
      </c>
      <c r="L54" s="68">
        <v>0.12148148148148152</v>
      </c>
    </row>
    <row r="55" spans="1:12" x14ac:dyDescent="0.4">
      <c r="A55" s="74" t="s">
        <v>95</v>
      </c>
      <c r="B55" s="72">
        <v>2561</v>
      </c>
      <c r="C55" s="71">
        <v>2776</v>
      </c>
      <c r="D55" s="98">
        <v>0.92255043227665701</v>
      </c>
      <c r="E55" s="70">
        <v>-215</v>
      </c>
      <c r="F55" s="72">
        <v>5392</v>
      </c>
      <c r="G55" s="72">
        <v>5394</v>
      </c>
      <c r="H55" s="69">
        <v>0.99962921764923984</v>
      </c>
      <c r="I55" s="70">
        <v>-2</v>
      </c>
      <c r="J55" s="69">
        <v>0.47496290801186941</v>
      </c>
      <c r="K55" s="69">
        <v>0.5146459028550241</v>
      </c>
      <c r="L55" s="68">
        <v>-3.9682994843154684E-2</v>
      </c>
    </row>
    <row r="56" spans="1:12" x14ac:dyDescent="0.4">
      <c r="A56" s="74" t="s">
        <v>94</v>
      </c>
      <c r="B56" s="72">
        <v>1703</v>
      </c>
      <c r="C56" s="71">
        <v>1587</v>
      </c>
      <c r="D56" s="98">
        <v>1.0730938878386893</v>
      </c>
      <c r="E56" s="70">
        <v>116</v>
      </c>
      <c r="F56" s="72">
        <v>3511</v>
      </c>
      <c r="G56" s="72">
        <v>2556</v>
      </c>
      <c r="H56" s="69">
        <v>1.3736306729264476</v>
      </c>
      <c r="I56" s="70">
        <v>955</v>
      </c>
      <c r="J56" s="69">
        <v>0.48504699515807465</v>
      </c>
      <c r="K56" s="69">
        <v>0.62089201877934275</v>
      </c>
      <c r="L56" s="68">
        <v>-0.1358450236212681</v>
      </c>
    </row>
    <row r="57" spans="1:12" x14ac:dyDescent="0.4">
      <c r="A57" s="99" t="s">
        <v>93</v>
      </c>
      <c r="B57" s="72">
        <v>1907</v>
      </c>
      <c r="C57" s="71">
        <v>1353</v>
      </c>
      <c r="D57" s="98">
        <v>1.409460458240946</v>
      </c>
      <c r="E57" s="90">
        <v>554</v>
      </c>
      <c r="F57" s="72">
        <v>3520</v>
      </c>
      <c r="G57" s="72">
        <v>2404</v>
      </c>
      <c r="H57" s="89">
        <v>1.4642262895174709</v>
      </c>
      <c r="I57" s="70">
        <v>1116</v>
      </c>
      <c r="J57" s="69">
        <v>0.54176136363636362</v>
      </c>
      <c r="K57" s="89">
        <v>0.56281198003327793</v>
      </c>
      <c r="L57" s="88">
        <v>-2.1050616396914301E-2</v>
      </c>
    </row>
    <row r="58" spans="1:12" x14ac:dyDescent="0.4">
      <c r="A58" s="74" t="s">
        <v>92</v>
      </c>
      <c r="B58" s="72">
        <v>1279</v>
      </c>
      <c r="C58" s="71">
        <v>1295</v>
      </c>
      <c r="D58" s="98">
        <v>0.98764478764478769</v>
      </c>
      <c r="E58" s="70">
        <v>-16</v>
      </c>
      <c r="F58" s="72">
        <v>3520</v>
      </c>
      <c r="G58" s="72">
        <v>2400</v>
      </c>
      <c r="H58" s="69">
        <v>1.4666666666666666</v>
      </c>
      <c r="I58" s="70">
        <v>1120</v>
      </c>
      <c r="J58" s="69">
        <v>0.36335227272727272</v>
      </c>
      <c r="K58" s="69">
        <v>0.5395833333333333</v>
      </c>
      <c r="L58" s="68">
        <v>-0.17623106060606059</v>
      </c>
    </row>
    <row r="59" spans="1:12" x14ac:dyDescent="0.4">
      <c r="A59" s="74" t="s">
        <v>91</v>
      </c>
      <c r="B59" s="72">
        <v>1247</v>
      </c>
      <c r="C59" s="71">
        <v>1586</v>
      </c>
      <c r="D59" s="98">
        <v>0.78625472887767967</v>
      </c>
      <c r="E59" s="70">
        <v>-339</v>
      </c>
      <c r="F59" s="72">
        <v>2400</v>
      </c>
      <c r="G59" s="72">
        <v>2396</v>
      </c>
      <c r="H59" s="69">
        <v>1.001669449081803</v>
      </c>
      <c r="I59" s="70">
        <v>4</v>
      </c>
      <c r="J59" s="69">
        <v>0.51958333333333329</v>
      </c>
      <c r="K59" s="69">
        <v>0.6619365609348915</v>
      </c>
      <c r="L59" s="68">
        <v>-0.14235322760155822</v>
      </c>
    </row>
    <row r="60" spans="1:12" x14ac:dyDescent="0.4">
      <c r="A60" s="96" t="s">
        <v>90</v>
      </c>
      <c r="B60" s="72">
        <v>3811</v>
      </c>
      <c r="C60" s="71">
        <v>4367</v>
      </c>
      <c r="D60" s="98">
        <v>0.87268147469658808</v>
      </c>
      <c r="E60" s="70">
        <v>-556</v>
      </c>
      <c r="F60" s="72">
        <v>8201</v>
      </c>
      <c r="G60" s="72">
        <v>8196</v>
      </c>
      <c r="H60" s="69">
        <v>1.0006100536847242</v>
      </c>
      <c r="I60" s="70">
        <v>5</v>
      </c>
      <c r="J60" s="69">
        <v>0.46469942689915866</v>
      </c>
      <c r="K60" s="69">
        <v>0.53282088823816498</v>
      </c>
      <c r="L60" s="68">
        <v>-6.8121461339006317E-2</v>
      </c>
    </row>
    <row r="61" spans="1:12" s="58" customFormat="1" x14ac:dyDescent="0.4">
      <c r="A61" s="94" t="s">
        <v>89</v>
      </c>
      <c r="B61" s="92">
        <v>4490</v>
      </c>
      <c r="C61" s="93"/>
      <c r="D61" s="89" t="e">
        <v>#DIV/0!</v>
      </c>
      <c r="E61" s="90"/>
      <c r="F61" s="92">
        <v>5130</v>
      </c>
      <c r="G61" s="121"/>
      <c r="H61" s="89" t="e">
        <v>#DIV/0!</v>
      </c>
      <c r="I61" s="90">
        <v>5130</v>
      </c>
      <c r="J61" s="89">
        <v>0.87524366471734893</v>
      </c>
      <c r="K61" s="89" t="e">
        <v>#DIV/0!</v>
      </c>
      <c r="L61" s="88" t="e">
        <v>#DIV/0!</v>
      </c>
    </row>
    <row r="62" spans="1:12" s="58" customFormat="1" x14ac:dyDescent="0.4">
      <c r="A62" s="94" t="s">
        <v>88</v>
      </c>
      <c r="B62" s="92">
        <v>2248</v>
      </c>
      <c r="C62" s="97">
        <v>908</v>
      </c>
      <c r="D62" s="89">
        <v>2.4757709251101323</v>
      </c>
      <c r="E62" s="90">
        <v>1340</v>
      </c>
      <c r="F62" s="92">
        <v>3008</v>
      </c>
      <c r="G62" s="92">
        <v>2280</v>
      </c>
      <c r="H62" s="89">
        <v>1.3192982456140352</v>
      </c>
      <c r="I62" s="90">
        <v>728</v>
      </c>
      <c r="J62" s="89">
        <v>0.74734042553191493</v>
      </c>
      <c r="K62" s="89">
        <v>0.39824561403508774</v>
      </c>
      <c r="L62" s="88">
        <v>0.3490948114968272</v>
      </c>
    </row>
    <row r="63" spans="1:12" s="58" customFormat="1" x14ac:dyDescent="0.4">
      <c r="A63" s="94" t="s">
        <v>87</v>
      </c>
      <c r="B63" s="92">
        <v>2488</v>
      </c>
      <c r="C63" s="93"/>
      <c r="D63" s="89" t="e">
        <v>#DIV/0!</v>
      </c>
      <c r="E63" s="90">
        <v>2488</v>
      </c>
      <c r="F63" s="92">
        <v>3344</v>
      </c>
      <c r="G63" s="121"/>
      <c r="H63" s="89" t="e">
        <v>#DIV/0!</v>
      </c>
      <c r="I63" s="90">
        <v>3344</v>
      </c>
      <c r="J63" s="89">
        <v>0.74401913875598091</v>
      </c>
      <c r="K63" s="89" t="e">
        <v>#DIV/0!</v>
      </c>
      <c r="L63" s="88" t="e">
        <v>#DIV/0!</v>
      </c>
    </row>
    <row r="64" spans="1:12" s="58" customFormat="1" x14ac:dyDescent="0.4">
      <c r="A64" s="67" t="s">
        <v>86</v>
      </c>
      <c r="B64" s="87">
        <v>1672</v>
      </c>
      <c r="C64" s="65">
        <v>1386</v>
      </c>
      <c r="D64" s="63">
        <v>1.2063492063492063</v>
      </c>
      <c r="E64" s="64">
        <v>286</v>
      </c>
      <c r="F64" s="87">
        <v>2394</v>
      </c>
      <c r="G64" s="65">
        <v>2520</v>
      </c>
      <c r="H64" s="63">
        <v>0.95</v>
      </c>
      <c r="I64" s="64">
        <v>-126</v>
      </c>
      <c r="J64" s="63">
        <v>0.69841269841269837</v>
      </c>
      <c r="K64" s="63">
        <v>0.55000000000000004</v>
      </c>
      <c r="L64" s="62">
        <v>0.14841269841269833</v>
      </c>
    </row>
    <row r="65" spans="1:14" x14ac:dyDescent="0.4">
      <c r="A65" s="85" t="s">
        <v>85</v>
      </c>
      <c r="B65" s="84">
        <v>2273</v>
      </c>
      <c r="C65" s="84">
        <v>1996</v>
      </c>
      <c r="D65" s="82">
        <v>1.1387775551102204</v>
      </c>
      <c r="E65" s="83">
        <v>277</v>
      </c>
      <c r="F65" s="84">
        <v>4046</v>
      </c>
      <c r="G65" s="84">
        <v>3469</v>
      </c>
      <c r="H65" s="82">
        <v>1.16633035456904</v>
      </c>
      <c r="I65" s="83">
        <v>577</v>
      </c>
      <c r="J65" s="82">
        <v>0.56178942165101331</v>
      </c>
      <c r="K65" s="82">
        <v>0.57538195445373308</v>
      </c>
      <c r="L65" s="81">
        <v>-1.359253280271977E-2</v>
      </c>
    </row>
    <row r="66" spans="1:14" x14ac:dyDescent="0.4">
      <c r="A66" s="80" t="s">
        <v>84</v>
      </c>
      <c r="B66" s="139">
        <v>597</v>
      </c>
      <c r="C66" s="139">
        <v>448</v>
      </c>
      <c r="D66" s="126">
        <v>1.3325892857142858</v>
      </c>
      <c r="E66" s="183">
        <v>149</v>
      </c>
      <c r="F66" s="139">
        <v>1080</v>
      </c>
      <c r="G66" s="139">
        <v>604</v>
      </c>
      <c r="H66" s="98">
        <v>1.7880794701986755</v>
      </c>
      <c r="I66" s="106">
        <v>476</v>
      </c>
      <c r="J66" s="98">
        <v>0.55277777777777781</v>
      </c>
      <c r="K66" s="98">
        <v>0.74172185430463577</v>
      </c>
      <c r="L66" s="120">
        <v>-0.18894407652685796</v>
      </c>
    </row>
    <row r="67" spans="1:14" x14ac:dyDescent="0.4">
      <c r="A67" s="74" t="s">
        <v>83</v>
      </c>
      <c r="B67" s="71">
        <v>0</v>
      </c>
      <c r="C67" s="71">
        <v>476</v>
      </c>
      <c r="D67" s="69">
        <v>0</v>
      </c>
      <c r="E67" s="70">
        <v>-476</v>
      </c>
      <c r="F67" s="71">
        <v>0</v>
      </c>
      <c r="G67" s="71">
        <v>1076</v>
      </c>
      <c r="H67" s="98">
        <v>0</v>
      </c>
      <c r="I67" s="106">
        <v>-1076</v>
      </c>
      <c r="J67" s="98" t="e">
        <v>#DIV/0!</v>
      </c>
      <c r="K67" s="98">
        <v>0.44237918215613381</v>
      </c>
      <c r="L67" s="120" t="e">
        <v>#DIV/0!</v>
      </c>
    </row>
    <row r="68" spans="1:14" x14ac:dyDescent="0.4">
      <c r="A68" s="73" t="s">
        <v>82</v>
      </c>
      <c r="B68" s="139">
        <v>0</v>
      </c>
      <c r="C68" s="139">
        <v>365</v>
      </c>
      <c r="D68" s="98">
        <v>0</v>
      </c>
      <c r="E68" s="106">
        <v>-365</v>
      </c>
      <c r="F68" s="139">
        <v>0</v>
      </c>
      <c r="G68" s="139">
        <v>624</v>
      </c>
      <c r="H68" s="98">
        <v>0</v>
      </c>
      <c r="I68" s="106">
        <v>-624</v>
      </c>
      <c r="J68" s="98" t="e">
        <v>#DIV/0!</v>
      </c>
      <c r="K68" s="98">
        <v>0.58493589743589747</v>
      </c>
      <c r="L68" s="120" t="e">
        <v>#DIV/0!</v>
      </c>
    </row>
    <row r="69" spans="1:14" x14ac:dyDescent="0.4">
      <c r="A69" s="94" t="s">
        <v>81</v>
      </c>
      <c r="B69" s="97">
        <v>802</v>
      </c>
      <c r="C69" s="97">
        <v>707</v>
      </c>
      <c r="D69" s="89">
        <v>1.1343705799151345</v>
      </c>
      <c r="E69" s="90">
        <v>95</v>
      </c>
      <c r="F69" s="97">
        <v>1169</v>
      </c>
      <c r="G69" s="97">
        <v>1165</v>
      </c>
      <c r="H69" s="89">
        <v>1.0034334763948498</v>
      </c>
      <c r="I69" s="90">
        <v>4</v>
      </c>
      <c r="J69" s="89">
        <v>0.68605645851154828</v>
      </c>
      <c r="K69" s="89">
        <v>0.6068669527896996</v>
      </c>
      <c r="L69" s="88">
        <v>7.9189505721848685E-2</v>
      </c>
    </row>
    <row r="70" spans="1:14" x14ac:dyDescent="0.4">
      <c r="A70" s="67" t="s">
        <v>230</v>
      </c>
      <c r="B70" s="65">
        <v>874</v>
      </c>
      <c r="C70" s="65">
        <v>0</v>
      </c>
      <c r="D70" s="63" t="e">
        <v>#DIV/0!</v>
      </c>
      <c r="E70" s="64">
        <v>874</v>
      </c>
      <c r="F70" s="65">
        <v>1797</v>
      </c>
      <c r="G70" s="65">
        <v>0</v>
      </c>
      <c r="H70" s="63" t="e">
        <v>#DIV/0!</v>
      </c>
      <c r="I70" s="64">
        <v>1797</v>
      </c>
      <c r="J70" s="63">
        <v>0.48636616583194214</v>
      </c>
      <c r="K70" s="63" t="e">
        <v>#DIV/0!</v>
      </c>
      <c r="L70" s="62" t="e">
        <v>#DIV/0!</v>
      </c>
      <c r="M70" s="58"/>
      <c r="N70" s="58"/>
    </row>
    <row r="71" spans="1:14" x14ac:dyDescent="0.4">
      <c r="A71" s="58" t="s">
        <v>80</v>
      </c>
      <c r="B71" s="59"/>
      <c r="C71" s="58"/>
      <c r="D71" s="58"/>
      <c r="E71" s="59"/>
      <c r="F71" s="59"/>
      <c r="G71" s="58"/>
      <c r="H71" s="58"/>
      <c r="I71" s="59"/>
      <c r="J71" s="59"/>
      <c r="K71" s="58"/>
      <c r="L71" s="58"/>
    </row>
    <row r="72" spans="1:14" s="58" customFormat="1" x14ac:dyDescent="0.4">
      <c r="A72" s="60" t="s">
        <v>79</v>
      </c>
      <c r="B72" s="59"/>
      <c r="E72" s="59"/>
      <c r="F72" s="59"/>
      <c r="I72" s="59"/>
      <c r="J72" s="59"/>
    </row>
    <row r="73" spans="1:14" x14ac:dyDescent="0.4">
      <c r="A73" s="58" t="s">
        <v>78</v>
      </c>
      <c r="B73" s="59"/>
      <c r="D73" s="58"/>
      <c r="E73" s="58"/>
      <c r="F73" s="59"/>
      <c r="G73" s="59"/>
      <c r="H73" s="58"/>
      <c r="I73" s="58"/>
      <c r="J73" s="59"/>
      <c r="K73" s="59"/>
      <c r="L73" s="58"/>
    </row>
    <row r="74" spans="1:14" x14ac:dyDescent="0.4">
      <c r="A74" s="58" t="s">
        <v>150</v>
      </c>
      <c r="B74" s="59"/>
      <c r="D74" s="58"/>
      <c r="E74" s="58"/>
      <c r="F74" s="59"/>
      <c r="G74" s="59"/>
      <c r="H74" s="58"/>
      <c r="I74" s="58"/>
      <c r="J74" s="59"/>
      <c r="K74" s="59"/>
      <c r="L74" s="58"/>
    </row>
    <row r="75" spans="1:14" x14ac:dyDescent="0.4">
      <c r="B75" s="59"/>
      <c r="D75" s="58"/>
      <c r="E75" s="58"/>
      <c r="F75" s="59"/>
      <c r="G75" s="59"/>
      <c r="H75" s="58"/>
      <c r="I75" s="58"/>
      <c r="J75" s="59"/>
      <c r="K75" s="59"/>
      <c r="L75" s="58"/>
    </row>
    <row r="76" spans="1:14" x14ac:dyDescent="0.4">
      <c r="B76" s="59"/>
      <c r="D76" s="58"/>
      <c r="E76" s="58"/>
      <c r="F76" s="59"/>
      <c r="G76" s="59"/>
      <c r="H76" s="58"/>
      <c r="I76" s="58"/>
      <c r="J76" s="59"/>
      <c r="K76" s="59"/>
      <c r="L76" s="58"/>
    </row>
    <row r="77" spans="1:14" x14ac:dyDescent="0.4">
      <c r="B77" s="59"/>
      <c r="D77" s="58"/>
      <c r="E77" s="58"/>
      <c r="F77" s="59"/>
      <c r="G77" s="59"/>
      <c r="H77" s="58"/>
      <c r="I77" s="58"/>
      <c r="J77" s="59"/>
      <c r="K77" s="59"/>
      <c r="L77" s="58"/>
    </row>
    <row r="78" spans="1:14" x14ac:dyDescent="0.4">
      <c r="B78" s="59"/>
      <c r="D78" s="58"/>
      <c r="E78" s="58"/>
      <c r="F78" s="59"/>
      <c r="G78" s="59"/>
      <c r="H78" s="58"/>
      <c r="I78" s="58"/>
      <c r="J78" s="59"/>
      <c r="K78" s="59"/>
      <c r="L78" s="58"/>
    </row>
    <row r="79" spans="1:14" x14ac:dyDescent="0.4">
      <c r="B79" s="59"/>
      <c r="D79" s="58"/>
      <c r="E79" s="58"/>
      <c r="F79" s="59"/>
      <c r="G79" s="59"/>
      <c r="H79" s="58"/>
      <c r="I79" s="58"/>
      <c r="J79" s="59"/>
      <c r="K79" s="59"/>
      <c r="L79" s="58"/>
    </row>
    <row r="80" spans="1:14" x14ac:dyDescent="0.4">
      <c r="B80" s="59"/>
      <c r="D80" s="58"/>
      <c r="E80" s="58"/>
      <c r="F80" s="59"/>
      <c r="G80" s="59"/>
      <c r="H80" s="58"/>
      <c r="I80" s="58"/>
      <c r="J80" s="59"/>
      <c r="K80" s="59"/>
      <c r="L80" s="58"/>
    </row>
    <row r="81" spans="2:12" x14ac:dyDescent="0.4">
      <c r="B81" s="59"/>
      <c r="D81" s="58"/>
      <c r="E81" s="58"/>
      <c r="F81" s="59"/>
      <c r="G81" s="59"/>
      <c r="H81" s="58"/>
      <c r="I81" s="58"/>
      <c r="J81" s="59"/>
      <c r="K81" s="59"/>
      <c r="L81" s="58"/>
    </row>
    <row r="82" spans="2:12" x14ac:dyDescent="0.4">
      <c r="B82" s="59"/>
      <c r="D82" s="58"/>
      <c r="E82" s="58"/>
      <c r="F82" s="59"/>
      <c r="G82" s="59"/>
      <c r="H82" s="58"/>
      <c r="I82" s="58"/>
      <c r="J82" s="59"/>
      <c r="K82" s="59"/>
      <c r="L82" s="58"/>
    </row>
    <row r="83" spans="2:12" x14ac:dyDescent="0.4">
      <c r="B83" s="59"/>
      <c r="D83" s="58"/>
      <c r="E83" s="58"/>
      <c r="F83" s="59"/>
      <c r="G83" s="59"/>
      <c r="H83" s="58"/>
      <c r="I83" s="58"/>
      <c r="J83" s="59"/>
      <c r="K83" s="59"/>
      <c r="L83" s="58"/>
    </row>
    <row r="84" spans="2:12" x14ac:dyDescent="0.4">
      <c r="B84" s="59"/>
      <c r="D84" s="58"/>
      <c r="E84" s="58"/>
      <c r="F84" s="59"/>
      <c r="G84" s="59"/>
      <c r="H84" s="58"/>
      <c r="I84" s="58"/>
      <c r="J84" s="59"/>
      <c r="K84" s="59"/>
      <c r="L84" s="58"/>
    </row>
    <row r="85" spans="2:12" x14ac:dyDescent="0.4">
      <c r="B85" s="59"/>
      <c r="D85" s="58"/>
      <c r="E85" s="58"/>
      <c r="F85" s="59"/>
      <c r="G85" s="59"/>
      <c r="H85" s="58"/>
      <c r="I85" s="58"/>
      <c r="J85" s="59"/>
      <c r="K85" s="59"/>
      <c r="L85" s="58"/>
    </row>
    <row r="86" spans="2:12" x14ac:dyDescent="0.4">
      <c r="B86" s="59"/>
      <c r="D86" s="58"/>
      <c r="E86" s="58"/>
      <c r="F86" s="59"/>
      <c r="G86" s="59"/>
      <c r="H86" s="58"/>
      <c r="I86" s="58"/>
      <c r="J86" s="59"/>
      <c r="K86" s="59"/>
      <c r="L86" s="58"/>
    </row>
    <row r="87" spans="2:12" x14ac:dyDescent="0.4">
      <c r="B87" s="59"/>
      <c r="D87" s="58"/>
      <c r="E87" s="58"/>
      <c r="F87" s="59"/>
      <c r="G87" s="59"/>
      <c r="H87" s="58"/>
      <c r="I87" s="58"/>
      <c r="J87" s="59"/>
      <c r="K87" s="59"/>
      <c r="L87" s="58"/>
    </row>
    <row r="88" spans="2:12" x14ac:dyDescent="0.4">
      <c r="B88" s="59"/>
      <c r="D88" s="58"/>
      <c r="E88" s="58"/>
      <c r="F88" s="59"/>
      <c r="G88" s="59"/>
      <c r="H88" s="58"/>
      <c r="I88" s="58"/>
      <c r="J88" s="59"/>
      <c r="K88" s="59"/>
      <c r="L88" s="58"/>
    </row>
    <row r="89" spans="2:12" x14ac:dyDescent="0.4">
      <c r="B89" s="59"/>
      <c r="D89" s="58"/>
      <c r="E89" s="58"/>
      <c r="F89" s="59"/>
      <c r="G89" s="59"/>
      <c r="H89" s="58"/>
      <c r="I89" s="58"/>
      <c r="J89" s="59"/>
      <c r="K89" s="59"/>
      <c r="L89" s="58"/>
    </row>
    <row r="90" spans="2:12" x14ac:dyDescent="0.4">
      <c r="B90" s="59"/>
      <c r="D90" s="58"/>
      <c r="E90" s="58"/>
      <c r="F90" s="59"/>
      <c r="G90" s="59"/>
      <c r="H90" s="58"/>
      <c r="I90" s="58"/>
      <c r="J90" s="59"/>
      <c r="K90" s="59"/>
      <c r="L90" s="58"/>
    </row>
    <row r="91" spans="2:12" x14ac:dyDescent="0.4">
      <c r="B91" s="59"/>
      <c r="D91" s="58"/>
      <c r="E91" s="58"/>
      <c r="F91" s="59"/>
      <c r="G91" s="59"/>
      <c r="H91" s="58"/>
      <c r="I91" s="58"/>
      <c r="J91" s="59"/>
      <c r="K91" s="59"/>
      <c r="L91" s="58"/>
    </row>
    <row r="92" spans="2:12" x14ac:dyDescent="0.4">
      <c r="B92" s="59"/>
      <c r="D92" s="58"/>
      <c r="E92" s="58"/>
      <c r="F92" s="59"/>
      <c r="G92" s="59"/>
      <c r="H92" s="58"/>
      <c r="I92" s="58"/>
      <c r="J92" s="59"/>
      <c r="K92" s="59"/>
      <c r="L92" s="58"/>
    </row>
    <row r="93" spans="2:12" x14ac:dyDescent="0.4">
      <c r="B93" s="59"/>
      <c r="D93" s="58"/>
      <c r="E93" s="58"/>
      <c r="F93" s="59"/>
      <c r="G93" s="59"/>
      <c r="H93" s="58"/>
      <c r="I93" s="58"/>
      <c r="J93" s="59"/>
      <c r="K93" s="59"/>
      <c r="L93" s="58"/>
    </row>
    <row r="94" spans="2:12" x14ac:dyDescent="0.4">
      <c r="B94" s="59"/>
      <c r="D94" s="58"/>
      <c r="E94" s="58"/>
      <c r="F94" s="59"/>
      <c r="G94" s="59"/>
      <c r="H94" s="58"/>
      <c r="I94" s="58"/>
      <c r="J94" s="59"/>
      <c r="K94" s="59"/>
      <c r="L94" s="58"/>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B70:L70 IX70:JH70 ST70:TD70 ACP70:ACZ70 AML70:AMV70 AWH70:AWR70 BGD70:BGN70 BPZ70:BQJ70 BZV70:CAF70 CJR70:CKB70 CTN70:CTX70 DDJ70:DDT70 DNF70:DNP70 DXB70:DXL70 EGX70:EHH70 EQT70:ERD70 FAP70:FAZ70 FKL70:FKV70 FUH70:FUR70 GED70:GEN70 GNZ70:GOJ70 GXV70:GYF70 HHR70:HIB70 HRN70:HRX70 IBJ70:IBT70 ILF70:ILP70 IVB70:IVL70 JEX70:JFH70 JOT70:JPD70 JYP70:JYZ70 KIL70:KIV70 KSH70:KSR70 LCD70:LCN70 LLZ70:LMJ70 LVV70:LWF70 MFR70:MGB70 MPN70:MPX70 MZJ70:MZT70 NJF70:NJP70 NTB70:NTL70 OCX70:ODH70 OMT70:OND70 OWP70:OWZ70 PGL70:PGV70 PQH70:PQR70 QAD70:QAN70 QJZ70:QKJ70 QTV70:QUF70 RDR70:REB70 RNN70:RNX70 RXJ70:RXT70 SHF70:SHP70 SRB70:SRL70 TAX70:TBH70 TKT70:TLD70 TUP70:TUZ70 UEL70:UEV70 UOH70:UOR70 UYD70:UYN70 VHZ70:VIJ70 VRV70:VSF70 WBR70:WCB70 WLN70:WLX70 WVJ70:WVT70 B65606:L65606 IX65606:JH65606 ST65606:TD65606 ACP65606:ACZ65606 AML65606:AMV65606 AWH65606:AWR65606 BGD65606:BGN65606 BPZ65606:BQJ65606 BZV65606:CAF65606 CJR65606:CKB65606 CTN65606:CTX65606 DDJ65606:DDT65606 DNF65606:DNP65606 DXB65606:DXL65606 EGX65606:EHH65606 EQT65606:ERD65606 FAP65606:FAZ65606 FKL65606:FKV65606 FUH65606:FUR65606 GED65606:GEN65606 GNZ65606:GOJ65606 GXV65606:GYF65606 HHR65606:HIB65606 HRN65606:HRX65606 IBJ65606:IBT65606 ILF65606:ILP65606 IVB65606:IVL65606 JEX65606:JFH65606 JOT65606:JPD65606 JYP65606:JYZ65606 KIL65606:KIV65606 KSH65606:KSR65606 LCD65606:LCN65606 LLZ65606:LMJ65606 LVV65606:LWF65606 MFR65606:MGB65606 MPN65606:MPX65606 MZJ65606:MZT65606 NJF65606:NJP65606 NTB65606:NTL65606 OCX65606:ODH65606 OMT65606:OND65606 OWP65606:OWZ65606 PGL65606:PGV65606 PQH65606:PQR65606 QAD65606:QAN65606 QJZ65606:QKJ65606 QTV65606:QUF65606 RDR65606:REB65606 RNN65606:RNX65606 RXJ65606:RXT65606 SHF65606:SHP65606 SRB65606:SRL65606 TAX65606:TBH65606 TKT65606:TLD65606 TUP65606:TUZ65606 UEL65606:UEV65606 UOH65606:UOR65606 UYD65606:UYN65606 VHZ65606:VIJ65606 VRV65606:VSF65606 WBR65606:WCB65606 WLN65606:WLX65606 WVJ65606:WVT65606 B131142:L131142 IX131142:JH131142 ST131142:TD131142 ACP131142:ACZ131142 AML131142:AMV131142 AWH131142:AWR131142 BGD131142:BGN131142 BPZ131142:BQJ131142 BZV131142:CAF131142 CJR131142:CKB131142 CTN131142:CTX131142 DDJ131142:DDT131142 DNF131142:DNP131142 DXB131142:DXL131142 EGX131142:EHH131142 EQT131142:ERD131142 FAP131142:FAZ131142 FKL131142:FKV131142 FUH131142:FUR131142 GED131142:GEN131142 GNZ131142:GOJ131142 GXV131142:GYF131142 HHR131142:HIB131142 HRN131142:HRX131142 IBJ131142:IBT131142 ILF131142:ILP131142 IVB131142:IVL131142 JEX131142:JFH131142 JOT131142:JPD131142 JYP131142:JYZ131142 KIL131142:KIV131142 KSH131142:KSR131142 LCD131142:LCN131142 LLZ131142:LMJ131142 LVV131142:LWF131142 MFR131142:MGB131142 MPN131142:MPX131142 MZJ131142:MZT131142 NJF131142:NJP131142 NTB131142:NTL131142 OCX131142:ODH131142 OMT131142:OND131142 OWP131142:OWZ131142 PGL131142:PGV131142 PQH131142:PQR131142 QAD131142:QAN131142 QJZ131142:QKJ131142 QTV131142:QUF131142 RDR131142:REB131142 RNN131142:RNX131142 RXJ131142:RXT131142 SHF131142:SHP131142 SRB131142:SRL131142 TAX131142:TBH131142 TKT131142:TLD131142 TUP131142:TUZ131142 UEL131142:UEV131142 UOH131142:UOR131142 UYD131142:UYN131142 VHZ131142:VIJ131142 VRV131142:VSF131142 WBR131142:WCB131142 WLN131142:WLX131142 WVJ131142:WVT131142 B196678:L196678 IX196678:JH196678 ST196678:TD196678 ACP196678:ACZ196678 AML196678:AMV196678 AWH196678:AWR196678 BGD196678:BGN196678 BPZ196678:BQJ196678 BZV196678:CAF196678 CJR196678:CKB196678 CTN196678:CTX196678 DDJ196678:DDT196678 DNF196678:DNP196678 DXB196678:DXL196678 EGX196678:EHH196678 EQT196678:ERD196678 FAP196678:FAZ196678 FKL196678:FKV196678 FUH196678:FUR196678 GED196678:GEN196678 GNZ196678:GOJ196678 GXV196678:GYF196678 HHR196678:HIB196678 HRN196678:HRX196678 IBJ196678:IBT196678 ILF196678:ILP196678 IVB196678:IVL196678 JEX196678:JFH196678 JOT196678:JPD196678 JYP196678:JYZ196678 KIL196678:KIV196678 KSH196678:KSR196678 LCD196678:LCN196678 LLZ196678:LMJ196678 LVV196678:LWF196678 MFR196678:MGB196678 MPN196678:MPX196678 MZJ196678:MZT196678 NJF196678:NJP196678 NTB196678:NTL196678 OCX196678:ODH196678 OMT196678:OND196678 OWP196678:OWZ196678 PGL196678:PGV196678 PQH196678:PQR196678 QAD196678:QAN196678 QJZ196678:QKJ196678 QTV196678:QUF196678 RDR196678:REB196678 RNN196678:RNX196678 RXJ196678:RXT196678 SHF196678:SHP196678 SRB196678:SRL196678 TAX196678:TBH196678 TKT196678:TLD196678 TUP196678:TUZ196678 UEL196678:UEV196678 UOH196678:UOR196678 UYD196678:UYN196678 VHZ196678:VIJ196678 VRV196678:VSF196678 WBR196678:WCB196678 WLN196678:WLX196678 WVJ196678:WVT196678 B262214:L262214 IX262214:JH262214 ST262214:TD262214 ACP262214:ACZ262214 AML262214:AMV262214 AWH262214:AWR262214 BGD262214:BGN262214 BPZ262214:BQJ262214 BZV262214:CAF262214 CJR262214:CKB262214 CTN262214:CTX262214 DDJ262214:DDT262214 DNF262214:DNP262214 DXB262214:DXL262214 EGX262214:EHH262214 EQT262214:ERD262214 FAP262214:FAZ262214 FKL262214:FKV262214 FUH262214:FUR262214 GED262214:GEN262214 GNZ262214:GOJ262214 GXV262214:GYF262214 HHR262214:HIB262214 HRN262214:HRX262214 IBJ262214:IBT262214 ILF262214:ILP262214 IVB262214:IVL262214 JEX262214:JFH262214 JOT262214:JPD262214 JYP262214:JYZ262214 KIL262214:KIV262214 KSH262214:KSR262214 LCD262214:LCN262214 LLZ262214:LMJ262214 LVV262214:LWF262214 MFR262214:MGB262214 MPN262214:MPX262214 MZJ262214:MZT262214 NJF262214:NJP262214 NTB262214:NTL262214 OCX262214:ODH262214 OMT262214:OND262214 OWP262214:OWZ262214 PGL262214:PGV262214 PQH262214:PQR262214 QAD262214:QAN262214 QJZ262214:QKJ262214 QTV262214:QUF262214 RDR262214:REB262214 RNN262214:RNX262214 RXJ262214:RXT262214 SHF262214:SHP262214 SRB262214:SRL262214 TAX262214:TBH262214 TKT262214:TLD262214 TUP262214:TUZ262214 UEL262214:UEV262214 UOH262214:UOR262214 UYD262214:UYN262214 VHZ262214:VIJ262214 VRV262214:VSF262214 WBR262214:WCB262214 WLN262214:WLX262214 WVJ262214:WVT262214 B327750:L327750 IX327750:JH327750 ST327750:TD327750 ACP327750:ACZ327750 AML327750:AMV327750 AWH327750:AWR327750 BGD327750:BGN327750 BPZ327750:BQJ327750 BZV327750:CAF327750 CJR327750:CKB327750 CTN327750:CTX327750 DDJ327750:DDT327750 DNF327750:DNP327750 DXB327750:DXL327750 EGX327750:EHH327750 EQT327750:ERD327750 FAP327750:FAZ327750 FKL327750:FKV327750 FUH327750:FUR327750 GED327750:GEN327750 GNZ327750:GOJ327750 GXV327750:GYF327750 HHR327750:HIB327750 HRN327750:HRX327750 IBJ327750:IBT327750 ILF327750:ILP327750 IVB327750:IVL327750 JEX327750:JFH327750 JOT327750:JPD327750 JYP327750:JYZ327750 KIL327750:KIV327750 KSH327750:KSR327750 LCD327750:LCN327750 LLZ327750:LMJ327750 LVV327750:LWF327750 MFR327750:MGB327750 MPN327750:MPX327750 MZJ327750:MZT327750 NJF327750:NJP327750 NTB327750:NTL327750 OCX327750:ODH327750 OMT327750:OND327750 OWP327750:OWZ327750 PGL327750:PGV327750 PQH327750:PQR327750 QAD327750:QAN327750 QJZ327750:QKJ327750 QTV327750:QUF327750 RDR327750:REB327750 RNN327750:RNX327750 RXJ327750:RXT327750 SHF327750:SHP327750 SRB327750:SRL327750 TAX327750:TBH327750 TKT327750:TLD327750 TUP327750:TUZ327750 UEL327750:UEV327750 UOH327750:UOR327750 UYD327750:UYN327750 VHZ327750:VIJ327750 VRV327750:VSF327750 WBR327750:WCB327750 WLN327750:WLX327750 WVJ327750:WVT327750 B393286:L393286 IX393286:JH393286 ST393286:TD393286 ACP393286:ACZ393286 AML393286:AMV393286 AWH393286:AWR393286 BGD393286:BGN393286 BPZ393286:BQJ393286 BZV393286:CAF393286 CJR393286:CKB393286 CTN393286:CTX393286 DDJ393286:DDT393286 DNF393286:DNP393286 DXB393286:DXL393286 EGX393286:EHH393286 EQT393286:ERD393286 FAP393286:FAZ393286 FKL393286:FKV393286 FUH393286:FUR393286 GED393286:GEN393286 GNZ393286:GOJ393286 GXV393286:GYF393286 HHR393286:HIB393286 HRN393286:HRX393286 IBJ393286:IBT393286 ILF393286:ILP393286 IVB393286:IVL393286 JEX393286:JFH393286 JOT393286:JPD393286 JYP393286:JYZ393286 KIL393286:KIV393286 KSH393286:KSR393286 LCD393286:LCN393286 LLZ393286:LMJ393286 LVV393286:LWF393286 MFR393286:MGB393286 MPN393286:MPX393286 MZJ393286:MZT393286 NJF393286:NJP393286 NTB393286:NTL393286 OCX393286:ODH393286 OMT393286:OND393286 OWP393286:OWZ393286 PGL393286:PGV393286 PQH393286:PQR393286 QAD393286:QAN393286 QJZ393286:QKJ393286 QTV393286:QUF393286 RDR393286:REB393286 RNN393286:RNX393286 RXJ393286:RXT393286 SHF393286:SHP393286 SRB393286:SRL393286 TAX393286:TBH393286 TKT393286:TLD393286 TUP393286:TUZ393286 UEL393286:UEV393286 UOH393286:UOR393286 UYD393286:UYN393286 VHZ393286:VIJ393286 VRV393286:VSF393286 WBR393286:WCB393286 WLN393286:WLX393286 WVJ393286:WVT393286 B458822:L458822 IX458822:JH458822 ST458822:TD458822 ACP458822:ACZ458822 AML458822:AMV458822 AWH458822:AWR458822 BGD458822:BGN458822 BPZ458822:BQJ458822 BZV458822:CAF458822 CJR458822:CKB458822 CTN458822:CTX458822 DDJ458822:DDT458822 DNF458822:DNP458822 DXB458822:DXL458822 EGX458822:EHH458822 EQT458822:ERD458822 FAP458822:FAZ458822 FKL458822:FKV458822 FUH458822:FUR458822 GED458822:GEN458822 GNZ458822:GOJ458822 GXV458822:GYF458822 HHR458822:HIB458822 HRN458822:HRX458822 IBJ458822:IBT458822 ILF458822:ILP458822 IVB458822:IVL458822 JEX458822:JFH458822 JOT458822:JPD458822 JYP458822:JYZ458822 KIL458822:KIV458822 KSH458822:KSR458822 LCD458822:LCN458822 LLZ458822:LMJ458822 LVV458822:LWF458822 MFR458822:MGB458822 MPN458822:MPX458822 MZJ458822:MZT458822 NJF458822:NJP458822 NTB458822:NTL458822 OCX458822:ODH458822 OMT458822:OND458822 OWP458822:OWZ458822 PGL458822:PGV458822 PQH458822:PQR458822 QAD458822:QAN458822 QJZ458822:QKJ458822 QTV458822:QUF458822 RDR458822:REB458822 RNN458822:RNX458822 RXJ458822:RXT458822 SHF458822:SHP458822 SRB458822:SRL458822 TAX458822:TBH458822 TKT458822:TLD458822 TUP458822:TUZ458822 UEL458822:UEV458822 UOH458822:UOR458822 UYD458822:UYN458822 VHZ458822:VIJ458822 VRV458822:VSF458822 WBR458822:WCB458822 WLN458822:WLX458822 WVJ458822:WVT458822 B524358:L524358 IX524358:JH524358 ST524358:TD524358 ACP524358:ACZ524358 AML524358:AMV524358 AWH524358:AWR524358 BGD524358:BGN524358 BPZ524358:BQJ524358 BZV524358:CAF524358 CJR524358:CKB524358 CTN524358:CTX524358 DDJ524358:DDT524358 DNF524358:DNP524358 DXB524358:DXL524358 EGX524358:EHH524358 EQT524358:ERD524358 FAP524358:FAZ524358 FKL524358:FKV524358 FUH524358:FUR524358 GED524358:GEN524358 GNZ524358:GOJ524358 GXV524358:GYF524358 HHR524358:HIB524358 HRN524358:HRX524358 IBJ524358:IBT524358 ILF524358:ILP524358 IVB524358:IVL524358 JEX524358:JFH524358 JOT524358:JPD524358 JYP524358:JYZ524358 KIL524358:KIV524358 KSH524358:KSR524358 LCD524358:LCN524358 LLZ524358:LMJ524358 LVV524358:LWF524358 MFR524358:MGB524358 MPN524358:MPX524358 MZJ524358:MZT524358 NJF524358:NJP524358 NTB524358:NTL524358 OCX524358:ODH524358 OMT524358:OND524358 OWP524358:OWZ524358 PGL524358:PGV524358 PQH524358:PQR524358 QAD524358:QAN524358 QJZ524358:QKJ524358 QTV524358:QUF524358 RDR524358:REB524358 RNN524358:RNX524358 RXJ524358:RXT524358 SHF524358:SHP524358 SRB524358:SRL524358 TAX524358:TBH524358 TKT524358:TLD524358 TUP524358:TUZ524358 UEL524358:UEV524358 UOH524358:UOR524358 UYD524358:UYN524358 VHZ524358:VIJ524358 VRV524358:VSF524358 WBR524358:WCB524358 WLN524358:WLX524358 WVJ524358:WVT524358 B589894:L589894 IX589894:JH589894 ST589894:TD589894 ACP589894:ACZ589894 AML589894:AMV589894 AWH589894:AWR589894 BGD589894:BGN589894 BPZ589894:BQJ589894 BZV589894:CAF589894 CJR589894:CKB589894 CTN589894:CTX589894 DDJ589894:DDT589894 DNF589894:DNP589894 DXB589894:DXL589894 EGX589894:EHH589894 EQT589894:ERD589894 FAP589894:FAZ589894 FKL589894:FKV589894 FUH589894:FUR589894 GED589894:GEN589894 GNZ589894:GOJ589894 GXV589894:GYF589894 HHR589894:HIB589894 HRN589894:HRX589894 IBJ589894:IBT589894 ILF589894:ILP589894 IVB589894:IVL589894 JEX589894:JFH589894 JOT589894:JPD589894 JYP589894:JYZ589894 KIL589894:KIV589894 KSH589894:KSR589894 LCD589894:LCN589894 LLZ589894:LMJ589894 LVV589894:LWF589894 MFR589894:MGB589894 MPN589894:MPX589894 MZJ589894:MZT589894 NJF589894:NJP589894 NTB589894:NTL589894 OCX589894:ODH589894 OMT589894:OND589894 OWP589894:OWZ589894 PGL589894:PGV589894 PQH589894:PQR589894 QAD589894:QAN589894 QJZ589894:QKJ589894 QTV589894:QUF589894 RDR589894:REB589894 RNN589894:RNX589894 RXJ589894:RXT589894 SHF589894:SHP589894 SRB589894:SRL589894 TAX589894:TBH589894 TKT589894:TLD589894 TUP589894:TUZ589894 UEL589894:UEV589894 UOH589894:UOR589894 UYD589894:UYN589894 VHZ589894:VIJ589894 VRV589894:VSF589894 WBR589894:WCB589894 WLN589894:WLX589894 WVJ589894:WVT589894 B655430:L655430 IX655430:JH655430 ST655430:TD655430 ACP655430:ACZ655430 AML655430:AMV655430 AWH655430:AWR655430 BGD655430:BGN655430 BPZ655430:BQJ655430 BZV655430:CAF655430 CJR655430:CKB655430 CTN655430:CTX655430 DDJ655430:DDT655430 DNF655430:DNP655430 DXB655430:DXL655430 EGX655430:EHH655430 EQT655430:ERD655430 FAP655430:FAZ655430 FKL655430:FKV655430 FUH655430:FUR655430 GED655430:GEN655430 GNZ655430:GOJ655430 GXV655430:GYF655430 HHR655430:HIB655430 HRN655430:HRX655430 IBJ655430:IBT655430 ILF655430:ILP655430 IVB655430:IVL655430 JEX655430:JFH655430 JOT655430:JPD655430 JYP655430:JYZ655430 KIL655430:KIV655430 KSH655430:KSR655430 LCD655430:LCN655430 LLZ655430:LMJ655430 LVV655430:LWF655430 MFR655430:MGB655430 MPN655430:MPX655430 MZJ655430:MZT655430 NJF655430:NJP655430 NTB655430:NTL655430 OCX655430:ODH655430 OMT655430:OND655430 OWP655430:OWZ655430 PGL655430:PGV655430 PQH655430:PQR655430 QAD655430:QAN655430 QJZ655430:QKJ655430 QTV655430:QUF655430 RDR655430:REB655430 RNN655430:RNX655430 RXJ655430:RXT655430 SHF655430:SHP655430 SRB655430:SRL655430 TAX655430:TBH655430 TKT655430:TLD655430 TUP655430:TUZ655430 UEL655430:UEV655430 UOH655430:UOR655430 UYD655430:UYN655430 VHZ655430:VIJ655430 VRV655430:VSF655430 WBR655430:WCB655430 WLN655430:WLX655430 WVJ655430:WVT655430 B720966:L720966 IX720966:JH720966 ST720966:TD720966 ACP720966:ACZ720966 AML720966:AMV720966 AWH720966:AWR720966 BGD720966:BGN720966 BPZ720966:BQJ720966 BZV720966:CAF720966 CJR720966:CKB720966 CTN720966:CTX720966 DDJ720966:DDT720966 DNF720966:DNP720966 DXB720966:DXL720966 EGX720966:EHH720966 EQT720966:ERD720966 FAP720966:FAZ720966 FKL720966:FKV720966 FUH720966:FUR720966 GED720966:GEN720966 GNZ720966:GOJ720966 GXV720966:GYF720966 HHR720966:HIB720966 HRN720966:HRX720966 IBJ720966:IBT720966 ILF720966:ILP720966 IVB720966:IVL720966 JEX720966:JFH720966 JOT720966:JPD720966 JYP720966:JYZ720966 KIL720966:KIV720966 KSH720966:KSR720966 LCD720966:LCN720966 LLZ720966:LMJ720966 LVV720966:LWF720966 MFR720966:MGB720966 MPN720966:MPX720966 MZJ720966:MZT720966 NJF720966:NJP720966 NTB720966:NTL720966 OCX720966:ODH720966 OMT720966:OND720966 OWP720966:OWZ720966 PGL720966:PGV720966 PQH720966:PQR720966 QAD720966:QAN720966 QJZ720966:QKJ720966 QTV720966:QUF720966 RDR720966:REB720966 RNN720966:RNX720966 RXJ720966:RXT720966 SHF720966:SHP720966 SRB720966:SRL720966 TAX720966:TBH720966 TKT720966:TLD720966 TUP720966:TUZ720966 UEL720966:UEV720966 UOH720966:UOR720966 UYD720966:UYN720966 VHZ720966:VIJ720966 VRV720966:VSF720966 WBR720966:WCB720966 WLN720966:WLX720966 WVJ720966:WVT720966 B786502:L786502 IX786502:JH786502 ST786502:TD786502 ACP786502:ACZ786502 AML786502:AMV786502 AWH786502:AWR786502 BGD786502:BGN786502 BPZ786502:BQJ786502 BZV786502:CAF786502 CJR786502:CKB786502 CTN786502:CTX786502 DDJ786502:DDT786502 DNF786502:DNP786502 DXB786502:DXL786502 EGX786502:EHH786502 EQT786502:ERD786502 FAP786502:FAZ786502 FKL786502:FKV786502 FUH786502:FUR786502 GED786502:GEN786502 GNZ786502:GOJ786502 GXV786502:GYF786502 HHR786502:HIB786502 HRN786502:HRX786502 IBJ786502:IBT786502 ILF786502:ILP786502 IVB786502:IVL786502 JEX786502:JFH786502 JOT786502:JPD786502 JYP786502:JYZ786502 KIL786502:KIV786502 KSH786502:KSR786502 LCD786502:LCN786502 LLZ786502:LMJ786502 LVV786502:LWF786502 MFR786502:MGB786502 MPN786502:MPX786502 MZJ786502:MZT786502 NJF786502:NJP786502 NTB786502:NTL786502 OCX786502:ODH786502 OMT786502:OND786502 OWP786502:OWZ786502 PGL786502:PGV786502 PQH786502:PQR786502 QAD786502:QAN786502 QJZ786502:QKJ786502 QTV786502:QUF786502 RDR786502:REB786502 RNN786502:RNX786502 RXJ786502:RXT786502 SHF786502:SHP786502 SRB786502:SRL786502 TAX786502:TBH786502 TKT786502:TLD786502 TUP786502:TUZ786502 UEL786502:UEV786502 UOH786502:UOR786502 UYD786502:UYN786502 VHZ786502:VIJ786502 VRV786502:VSF786502 WBR786502:WCB786502 WLN786502:WLX786502 WVJ786502:WVT786502 B852038:L852038 IX852038:JH852038 ST852038:TD852038 ACP852038:ACZ852038 AML852038:AMV852038 AWH852038:AWR852038 BGD852038:BGN852038 BPZ852038:BQJ852038 BZV852038:CAF852038 CJR852038:CKB852038 CTN852038:CTX852038 DDJ852038:DDT852038 DNF852038:DNP852038 DXB852038:DXL852038 EGX852038:EHH852038 EQT852038:ERD852038 FAP852038:FAZ852038 FKL852038:FKV852038 FUH852038:FUR852038 GED852038:GEN852038 GNZ852038:GOJ852038 GXV852038:GYF852038 HHR852038:HIB852038 HRN852038:HRX852038 IBJ852038:IBT852038 ILF852038:ILP852038 IVB852038:IVL852038 JEX852038:JFH852038 JOT852038:JPD852038 JYP852038:JYZ852038 KIL852038:KIV852038 KSH852038:KSR852038 LCD852038:LCN852038 LLZ852038:LMJ852038 LVV852038:LWF852038 MFR852038:MGB852038 MPN852038:MPX852038 MZJ852038:MZT852038 NJF852038:NJP852038 NTB852038:NTL852038 OCX852038:ODH852038 OMT852038:OND852038 OWP852038:OWZ852038 PGL852038:PGV852038 PQH852038:PQR852038 QAD852038:QAN852038 QJZ852038:QKJ852038 QTV852038:QUF852038 RDR852038:REB852038 RNN852038:RNX852038 RXJ852038:RXT852038 SHF852038:SHP852038 SRB852038:SRL852038 TAX852038:TBH852038 TKT852038:TLD852038 TUP852038:TUZ852038 UEL852038:UEV852038 UOH852038:UOR852038 UYD852038:UYN852038 VHZ852038:VIJ852038 VRV852038:VSF852038 WBR852038:WCB852038 WLN852038:WLX852038 WVJ852038:WVT852038 B917574:L917574 IX917574:JH917574 ST917574:TD917574 ACP917574:ACZ917574 AML917574:AMV917574 AWH917574:AWR917574 BGD917574:BGN917574 BPZ917574:BQJ917574 BZV917574:CAF917574 CJR917574:CKB917574 CTN917574:CTX917574 DDJ917574:DDT917574 DNF917574:DNP917574 DXB917574:DXL917574 EGX917574:EHH917574 EQT917574:ERD917574 FAP917574:FAZ917574 FKL917574:FKV917574 FUH917574:FUR917574 GED917574:GEN917574 GNZ917574:GOJ917574 GXV917574:GYF917574 HHR917574:HIB917574 HRN917574:HRX917574 IBJ917574:IBT917574 ILF917574:ILP917574 IVB917574:IVL917574 JEX917574:JFH917574 JOT917574:JPD917574 JYP917574:JYZ917574 KIL917574:KIV917574 KSH917574:KSR917574 LCD917574:LCN917574 LLZ917574:LMJ917574 LVV917574:LWF917574 MFR917574:MGB917574 MPN917574:MPX917574 MZJ917574:MZT917574 NJF917574:NJP917574 NTB917574:NTL917574 OCX917574:ODH917574 OMT917574:OND917574 OWP917574:OWZ917574 PGL917574:PGV917574 PQH917574:PQR917574 QAD917574:QAN917574 QJZ917574:QKJ917574 QTV917574:QUF917574 RDR917574:REB917574 RNN917574:RNX917574 RXJ917574:RXT917574 SHF917574:SHP917574 SRB917574:SRL917574 TAX917574:TBH917574 TKT917574:TLD917574 TUP917574:TUZ917574 UEL917574:UEV917574 UOH917574:UOR917574 UYD917574:UYN917574 VHZ917574:VIJ917574 VRV917574:VSF917574 WBR917574:WCB917574 WLN917574:WLX917574 WVJ917574:WVT917574 B983110:L983110 IX983110:JH983110 ST983110:TD983110 ACP983110:ACZ983110 AML983110:AMV983110 AWH983110:AWR983110 BGD983110:BGN983110 BPZ983110:BQJ983110 BZV983110:CAF983110 CJR983110:CKB983110 CTN983110:CTX983110 DDJ983110:DDT983110 DNF983110:DNP983110 DXB983110:DXL983110 EGX983110:EHH983110 EQT983110:ERD983110 FAP983110:FAZ983110 FKL983110:FKV983110 FUH983110:FUR983110 GED983110:GEN983110 GNZ983110:GOJ983110 GXV983110:GYF983110 HHR983110:HIB983110 HRN983110:HRX983110 IBJ983110:IBT983110 ILF983110:ILP983110 IVB983110:IVL983110 JEX983110:JFH983110 JOT983110:JPD983110 JYP983110:JYZ983110 KIL983110:KIV983110 KSH983110:KSR983110 LCD983110:LCN983110 LLZ983110:LMJ983110 LVV983110:LWF983110 MFR983110:MGB983110 MPN983110:MPX983110 MZJ983110:MZT983110 NJF983110:NJP983110 NTB983110:NTL983110 OCX983110:ODH983110 OMT983110:OND983110 OWP983110:OWZ983110 PGL983110:PGV983110 PQH983110:PQR983110 QAD983110:QAN983110 QJZ983110:QKJ983110 QTV983110:QUF983110 RDR983110:REB983110 RNN983110:RNX983110 RXJ983110:RXT983110 SHF983110:SHP983110 SRB983110:SRL983110 TAX983110:TBH983110 TKT983110:TLD983110 TUP983110:TUZ983110 UEL983110:UEV983110 UOH983110:UOR983110 UYD983110:UYN983110 VHZ983110:VIJ983110 VRV983110:VSF983110 WBR983110:WCB983110 WLN983110:WLX983110 WVJ983110:WVT983110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A64:L69 IW64:JH69 SS64:TD69 ACO64:ACZ69 AMK64:AMV69 AWG64:AWR69 BGC64:BGN69 BPY64:BQJ69 BZU64:CAF69 CJQ64:CKB69 CTM64:CTX69 DDI64:DDT69 DNE64:DNP69 DXA64:DXL69 EGW64:EHH69 EQS64:ERD69 FAO64:FAZ69 FKK64:FKV69 FUG64:FUR69 GEC64:GEN69 GNY64:GOJ69 GXU64:GYF69 HHQ64:HIB69 HRM64:HRX69 IBI64:IBT69 ILE64:ILP69 IVA64:IVL69 JEW64:JFH69 JOS64:JPD69 JYO64:JYZ69 KIK64:KIV69 KSG64:KSR69 LCC64:LCN69 LLY64:LMJ69 LVU64:LWF69 MFQ64:MGB69 MPM64:MPX69 MZI64:MZT69 NJE64:NJP69 NTA64:NTL69 OCW64:ODH69 OMS64:OND69 OWO64:OWZ69 PGK64:PGV69 PQG64:PQR69 QAC64:QAN69 QJY64:QKJ69 QTU64:QUF69 RDQ64:REB69 RNM64:RNX69 RXI64:RXT69 SHE64:SHP69 SRA64:SRL69 TAW64:TBH69 TKS64:TLD69 TUO64:TUZ69 UEK64:UEV69 UOG64:UOR69 UYC64:UYN69 VHY64:VIJ69 VRU64:VSF69 WBQ64:WCB69 WLM64:WLX69 WVI64:WVT69 A65600:L65605 IW65600:JH65605 SS65600:TD65605 ACO65600:ACZ65605 AMK65600:AMV65605 AWG65600:AWR65605 BGC65600:BGN65605 BPY65600:BQJ65605 BZU65600:CAF65605 CJQ65600:CKB65605 CTM65600:CTX65605 DDI65600:DDT65605 DNE65600:DNP65605 DXA65600:DXL65605 EGW65600:EHH65605 EQS65600:ERD65605 FAO65600:FAZ65605 FKK65600:FKV65605 FUG65600:FUR65605 GEC65600:GEN65605 GNY65600:GOJ65605 GXU65600:GYF65605 HHQ65600:HIB65605 HRM65600:HRX65605 IBI65600:IBT65605 ILE65600:ILP65605 IVA65600:IVL65605 JEW65600:JFH65605 JOS65600:JPD65605 JYO65600:JYZ65605 KIK65600:KIV65605 KSG65600:KSR65605 LCC65600:LCN65605 LLY65600:LMJ65605 LVU65600:LWF65605 MFQ65600:MGB65605 MPM65600:MPX65605 MZI65600:MZT65605 NJE65600:NJP65605 NTA65600:NTL65605 OCW65600:ODH65605 OMS65600:OND65605 OWO65600:OWZ65605 PGK65600:PGV65605 PQG65600:PQR65605 QAC65600:QAN65605 QJY65600:QKJ65605 QTU65600:QUF65605 RDQ65600:REB65605 RNM65600:RNX65605 RXI65600:RXT65605 SHE65600:SHP65605 SRA65600:SRL65605 TAW65600:TBH65605 TKS65600:TLD65605 TUO65600:TUZ65605 UEK65600:UEV65605 UOG65600:UOR65605 UYC65600:UYN65605 VHY65600:VIJ65605 VRU65600:VSF65605 WBQ65600:WCB65605 WLM65600:WLX65605 WVI65600:WVT65605 A131136:L131141 IW131136:JH131141 SS131136:TD131141 ACO131136:ACZ131141 AMK131136:AMV131141 AWG131136:AWR131141 BGC131136:BGN131141 BPY131136:BQJ131141 BZU131136:CAF131141 CJQ131136:CKB131141 CTM131136:CTX131141 DDI131136:DDT131141 DNE131136:DNP131141 DXA131136:DXL131141 EGW131136:EHH131141 EQS131136:ERD131141 FAO131136:FAZ131141 FKK131136:FKV131141 FUG131136:FUR131141 GEC131136:GEN131141 GNY131136:GOJ131141 GXU131136:GYF131141 HHQ131136:HIB131141 HRM131136:HRX131141 IBI131136:IBT131141 ILE131136:ILP131141 IVA131136:IVL131141 JEW131136:JFH131141 JOS131136:JPD131141 JYO131136:JYZ131141 KIK131136:KIV131141 KSG131136:KSR131141 LCC131136:LCN131141 LLY131136:LMJ131141 LVU131136:LWF131141 MFQ131136:MGB131141 MPM131136:MPX131141 MZI131136:MZT131141 NJE131136:NJP131141 NTA131136:NTL131141 OCW131136:ODH131141 OMS131136:OND131141 OWO131136:OWZ131141 PGK131136:PGV131141 PQG131136:PQR131141 QAC131136:QAN131141 QJY131136:QKJ131141 QTU131136:QUF131141 RDQ131136:REB131141 RNM131136:RNX131141 RXI131136:RXT131141 SHE131136:SHP131141 SRA131136:SRL131141 TAW131136:TBH131141 TKS131136:TLD131141 TUO131136:TUZ131141 UEK131136:UEV131141 UOG131136:UOR131141 UYC131136:UYN131141 VHY131136:VIJ131141 VRU131136:VSF131141 WBQ131136:WCB131141 WLM131136:WLX131141 WVI131136:WVT131141 A196672:L196677 IW196672:JH196677 SS196672:TD196677 ACO196672:ACZ196677 AMK196672:AMV196677 AWG196672:AWR196677 BGC196672:BGN196677 BPY196672:BQJ196677 BZU196672:CAF196677 CJQ196672:CKB196677 CTM196672:CTX196677 DDI196672:DDT196677 DNE196672:DNP196677 DXA196672:DXL196677 EGW196672:EHH196677 EQS196672:ERD196677 FAO196672:FAZ196677 FKK196672:FKV196677 FUG196672:FUR196677 GEC196672:GEN196677 GNY196672:GOJ196677 GXU196672:GYF196677 HHQ196672:HIB196677 HRM196672:HRX196677 IBI196672:IBT196677 ILE196672:ILP196677 IVA196672:IVL196677 JEW196672:JFH196677 JOS196672:JPD196677 JYO196672:JYZ196677 KIK196672:KIV196677 KSG196672:KSR196677 LCC196672:LCN196677 LLY196672:LMJ196677 LVU196672:LWF196677 MFQ196672:MGB196677 MPM196672:MPX196677 MZI196672:MZT196677 NJE196672:NJP196677 NTA196672:NTL196677 OCW196672:ODH196677 OMS196672:OND196677 OWO196672:OWZ196677 PGK196672:PGV196677 PQG196672:PQR196677 QAC196672:QAN196677 QJY196672:QKJ196677 QTU196672:QUF196677 RDQ196672:REB196677 RNM196672:RNX196677 RXI196672:RXT196677 SHE196672:SHP196677 SRA196672:SRL196677 TAW196672:TBH196677 TKS196672:TLD196677 TUO196672:TUZ196677 UEK196672:UEV196677 UOG196672:UOR196677 UYC196672:UYN196677 VHY196672:VIJ196677 VRU196672:VSF196677 WBQ196672:WCB196677 WLM196672:WLX196677 WVI196672:WVT196677 A262208:L262213 IW262208:JH262213 SS262208:TD262213 ACO262208:ACZ262213 AMK262208:AMV262213 AWG262208:AWR262213 BGC262208:BGN262213 BPY262208:BQJ262213 BZU262208:CAF262213 CJQ262208:CKB262213 CTM262208:CTX262213 DDI262208:DDT262213 DNE262208:DNP262213 DXA262208:DXL262213 EGW262208:EHH262213 EQS262208:ERD262213 FAO262208:FAZ262213 FKK262208:FKV262213 FUG262208:FUR262213 GEC262208:GEN262213 GNY262208:GOJ262213 GXU262208:GYF262213 HHQ262208:HIB262213 HRM262208:HRX262213 IBI262208:IBT262213 ILE262208:ILP262213 IVA262208:IVL262213 JEW262208:JFH262213 JOS262208:JPD262213 JYO262208:JYZ262213 KIK262208:KIV262213 KSG262208:KSR262213 LCC262208:LCN262213 LLY262208:LMJ262213 LVU262208:LWF262213 MFQ262208:MGB262213 MPM262208:MPX262213 MZI262208:MZT262213 NJE262208:NJP262213 NTA262208:NTL262213 OCW262208:ODH262213 OMS262208:OND262213 OWO262208:OWZ262213 PGK262208:PGV262213 PQG262208:PQR262213 QAC262208:QAN262213 QJY262208:QKJ262213 QTU262208:QUF262213 RDQ262208:REB262213 RNM262208:RNX262213 RXI262208:RXT262213 SHE262208:SHP262213 SRA262208:SRL262213 TAW262208:TBH262213 TKS262208:TLD262213 TUO262208:TUZ262213 UEK262208:UEV262213 UOG262208:UOR262213 UYC262208:UYN262213 VHY262208:VIJ262213 VRU262208:VSF262213 WBQ262208:WCB262213 WLM262208:WLX262213 WVI262208:WVT262213 A327744:L327749 IW327744:JH327749 SS327744:TD327749 ACO327744:ACZ327749 AMK327744:AMV327749 AWG327744:AWR327749 BGC327744:BGN327749 BPY327744:BQJ327749 BZU327744:CAF327749 CJQ327744:CKB327749 CTM327744:CTX327749 DDI327744:DDT327749 DNE327744:DNP327749 DXA327744:DXL327749 EGW327744:EHH327749 EQS327744:ERD327749 FAO327744:FAZ327749 FKK327744:FKV327749 FUG327744:FUR327749 GEC327744:GEN327749 GNY327744:GOJ327749 GXU327744:GYF327749 HHQ327744:HIB327749 HRM327744:HRX327749 IBI327744:IBT327749 ILE327744:ILP327749 IVA327744:IVL327749 JEW327744:JFH327749 JOS327744:JPD327749 JYO327744:JYZ327749 KIK327744:KIV327749 KSG327744:KSR327749 LCC327744:LCN327749 LLY327744:LMJ327749 LVU327744:LWF327749 MFQ327744:MGB327749 MPM327744:MPX327749 MZI327744:MZT327749 NJE327744:NJP327749 NTA327744:NTL327749 OCW327744:ODH327749 OMS327744:OND327749 OWO327744:OWZ327749 PGK327744:PGV327749 PQG327744:PQR327749 QAC327744:QAN327749 QJY327744:QKJ327749 QTU327744:QUF327749 RDQ327744:REB327749 RNM327744:RNX327749 RXI327744:RXT327749 SHE327744:SHP327749 SRA327744:SRL327749 TAW327744:TBH327749 TKS327744:TLD327749 TUO327744:TUZ327749 UEK327744:UEV327749 UOG327744:UOR327749 UYC327744:UYN327749 VHY327744:VIJ327749 VRU327744:VSF327749 WBQ327744:WCB327749 WLM327744:WLX327749 WVI327744:WVT327749 A393280:L393285 IW393280:JH393285 SS393280:TD393285 ACO393280:ACZ393285 AMK393280:AMV393285 AWG393280:AWR393285 BGC393280:BGN393285 BPY393280:BQJ393285 BZU393280:CAF393285 CJQ393280:CKB393285 CTM393280:CTX393285 DDI393280:DDT393285 DNE393280:DNP393285 DXA393280:DXL393285 EGW393280:EHH393285 EQS393280:ERD393285 FAO393280:FAZ393285 FKK393280:FKV393285 FUG393280:FUR393285 GEC393280:GEN393285 GNY393280:GOJ393285 GXU393280:GYF393285 HHQ393280:HIB393285 HRM393280:HRX393285 IBI393280:IBT393285 ILE393280:ILP393285 IVA393280:IVL393285 JEW393280:JFH393285 JOS393280:JPD393285 JYO393280:JYZ393285 KIK393280:KIV393285 KSG393280:KSR393285 LCC393280:LCN393285 LLY393280:LMJ393285 LVU393280:LWF393285 MFQ393280:MGB393285 MPM393280:MPX393285 MZI393280:MZT393285 NJE393280:NJP393285 NTA393280:NTL393285 OCW393280:ODH393285 OMS393280:OND393285 OWO393280:OWZ393285 PGK393280:PGV393285 PQG393280:PQR393285 QAC393280:QAN393285 QJY393280:QKJ393285 QTU393280:QUF393285 RDQ393280:REB393285 RNM393280:RNX393285 RXI393280:RXT393285 SHE393280:SHP393285 SRA393280:SRL393285 TAW393280:TBH393285 TKS393280:TLD393285 TUO393280:TUZ393285 UEK393280:UEV393285 UOG393280:UOR393285 UYC393280:UYN393285 VHY393280:VIJ393285 VRU393280:VSF393285 WBQ393280:WCB393285 WLM393280:WLX393285 WVI393280:WVT393285 A458816:L458821 IW458816:JH458821 SS458816:TD458821 ACO458816:ACZ458821 AMK458816:AMV458821 AWG458816:AWR458821 BGC458816:BGN458821 BPY458816:BQJ458821 BZU458816:CAF458821 CJQ458816:CKB458821 CTM458816:CTX458821 DDI458816:DDT458821 DNE458816:DNP458821 DXA458816:DXL458821 EGW458816:EHH458821 EQS458816:ERD458821 FAO458816:FAZ458821 FKK458816:FKV458821 FUG458816:FUR458821 GEC458816:GEN458821 GNY458816:GOJ458821 GXU458816:GYF458821 HHQ458816:HIB458821 HRM458816:HRX458821 IBI458816:IBT458821 ILE458816:ILP458821 IVA458816:IVL458821 JEW458816:JFH458821 JOS458816:JPD458821 JYO458816:JYZ458821 KIK458816:KIV458821 KSG458816:KSR458821 LCC458816:LCN458821 LLY458816:LMJ458821 LVU458816:LWF458821 MFQ458816:MGB458821 MPM458816:MPX458821 MZI458816:MZT458821 NJE458816:NJP458821 NTA458816:NTL458821 OCW458816:ODH458821 OMS458816:OND458821 OWO458816:OWZ458821 PGK458816:PGV458821 PQG458816:PQR458821 QAC458816:QAN458821 QJY458816:QKJ458821 QTU458816:QUF458821 RDQ458816:REB458821 RNM458816:RNX458821 RXI458816:RXT458821 SHE458816:SHP458821 SRA458816:SRL458821 TAW458816:TBH458821 TKS458816:TLD458821 TUO458816:TUZ458821 UEK458816:UEV458821 UOG458816:UOR458821 UYC458816:UYN458821 VHY458816:VIJ458821 VRU458816:VSF458821 WBQ458816:WCB458821 WLM458816:WLX458821 WVI458816:WVT458821 A524352:L524357 IW524352:JH524357 SS524352:TD524357 ACO524352:ACZ524357 AMK524352:AMV524357 AWG524352:AWR524357 BGC524352:BGN524357 BPY524352:BQJ524357 BZU524352:CAF524357 CJQ524352:CKB524357 CTM524352:CTX524357 DDI524352:DDT524357 DNE524352:DNP524357 DXA524352:DXL524357 EGW524352:EHH524357 EQS524352:ERD524357 FAO524352:FAZ524357 FKK524352:FKV524357 FUG524352:FUR524357 GEC524352:GEN524357 GNY524352:GOJ524357 GXU524352:GYF524357 HHQ524352:HIB524357 HRM524352:HRX524357 IBI524352:IBT524357 ILE524352:ILP524357 IVA524352:IVL524357 JEW524352:JFH524357 JOS524352:JPD524357 JYO524352:JYZ524357 KIK524352:KIV524357 KSG524352:KSR524357 LCC524352:LCN524357 LLY524352:LMJ524357 LVU524352:LWF524357 MFQ524352:MGB524357 MPM524352:MPX524357 MZI524352:MZT524357 NJE524352:NJP524357 NTA524352:NTL524357 OCW524352:ODH524357 OMS524352:OND524357 OWO524352:OWZ524357 PGK524352:PGV524357 PQG524352:PQR524357 QAC524352:QAN524357 QJY524352:QKJ524357 QTU524352:QUF524357 RDQ524352:REB524357 RNM524352:RNX524357 RXI524352:RXT524357 SHE524352:SHP524357 SRA524352:SRL524357 TAW524352:TBH524357 TKS524352:TLD524357 TUO524352:TUZ524357 UEK524352:UEV524357 UOG524352:UOR524357 UYC524352:UYN524357 VHY524352:VIJ524357 VRU524352:VSF524357 WBQ524352:WCB524357 WLM524352:WLX524357 WVI524352:WVT524357 A589888:L589893 IW589888:JH589893 SS589888:TD589893 ACO589888:ACZ589893 AMK589888:AMV589893 AWG589888:AWR589893 BGC589888:BGN589893 BPY589888:BQJ589893 BZU589888:CAF589893 CJQ589888:CKB589893 CTM589888:CTX589893 DDI589888:DDT589893 DNE589888:DNP589893 DXA589888:DXL589893 EGW589888:EHH589893 EQS589888:ERD589893 FAO589888:FAZ589893 FKK589888:FKV589893 FUG589888:FUR589893 GEC589888:GEN589893 GNY589888:GOJ589893 GXU589888:GYF589893 HHQ589888:HIB589893 HRM589888:HRX589893 IBI589888:IBT589893 ILE589888:ILP589893 IVA589888:IVL589893 JEW589888:JFH589893 JOS589888:JPD589893 JYO589888:JYZ589893 KIK589888:KIV589893 KSG589888:KSR589893 LCC589888:LCN589893 LLY589888:LMJ589893 LVU589888:LWF589893 MFQ589888:MGB589893 MPM589888:MPX589893 MZI589888:MZT589893 NJE589888:NJP589893 NTA589888:NTL589893 OCW589888:ODH589893 OMS589888:OND589893 OWO589888:OWZ589893 PGK589888:PGV589893 PQG589888:PQR589893 QAC589888:QAN589893 QJY589888:QKJ589893 QTU589888:QUF589893 RDQ589888:REB589893 RNM589888:RNX589893 RXI589888:RXT589893 SHE589888:SHP589893 SRA589888:SRL589893 TAW589888:TBH589893 TKS589888:TLD589893 TUO589888:TUZ589893 UEK589888:UEV589893 UOG589888:UOR589893 UYC589888:UYN589893 VHY589888:VIJ589893 VRU589888:VSF589893 WBQ589888:WCB589893 WLM589888:WLX589893 WVI589888:WVT589893 A655424:L655429 IW655424:JH655429 SS655424:TD655429 ACO655424:ACZ655429 AMK655424:AMV655429 AWG655424:AWR655429 BGC655424:BGN655429 BPY655424:BQJ655429 BZU655424:CAF655429 CJQ655424:CKB655429 CTM655424:CTX655429 DDI655424:DDT655429 DNE655424:DNP655429 DXA655424:DXL655429 EGW655424:EHH655429 EQS655424:ERD655429 FAO655424:FAZ655429 FKK655424:FKV655429 FUG655424:FUR655429 GEC655424:GEN655429 GNY655424:GOJ655429 GXU655424:GYF655429 HHQ655424:HIB655429 HRM655424:HRX655429 IBI655424:IBT655429 ILE655424:ILP655429 IVA655424:IVL655429 JEW655424:JFH655429 JOS655424:JPD655429 JYO655424:JYZ655429 KIK655424:KIV655429 KSG655424:KSR655429 LCC655424:LCN655429 LLY655424:LMJ655429 LVU655424:LWF655429 MFQ655424:MGB655429 MPM655424:MPX655429 MZI655424:MZT655429 NJE655424:NJP655429 NTA655424:NTL655429 OCW655424:ODH655429 OMS655424:OND655429 OWO655424:OWZ655429 PGK655424:PGV655429 PQG655424:PQR655429 QAC655424:QAN655429 QJY655424:QKJ655429 QTU655424:QUF655429 RDQ655424:REB655429 RNM655424:RNX655429 RXI655424:RXT655429 SHE655424:SHP655429 SRA655424:SRL655429 TAW655424:TBH655429 TKS655424:TLD655429 TUO655424:TUZ655429 UEK655424:UEV655429 UOG655424:UOR655429 UYC655424:UYN655429 VHY655424:VIJ655429 VRU655424:VSF655429 WBQ655424:WCB655429 WLM655424:WLX655429 WVI655424:WVT655429 A720960:L720965 IW720960:JH720965 SS720960:TD720965 ACO720960:ACZ720965 AMK720960:AMV720965 AWG720960:AWR720965 BGC720960:BGN720965 BPY720960:BQJ720965 BZU720960:CAF720965 CJQ720960:CKB720965 CTM720960:CTX720965 DDI720960:DDT720965 DNE720960:DNP720965 DXA720960:DXL720965 EGW720960:EHH720965 EQS720960:ERD720965 FAO720960:FAZ720965 FKK720960:FKV720965 FUG720960:FUR720965 GEC720960:GEN720965 GNY720960:GOJ720965 GXU720960:GYF720965 HHQ720960:HIB720965 HRM720960:HRX720965 IBI720960:IBT720965 ILE720960:ILP720965 IVA720960:IVL720965 JEW720960:JFH720965 JOS720960:JPD720965 JYO720960:JYZ720965 KIK720960:KIV720965 KSG720960:KSR720965 LCC720960:LCN720965 LLY720960:LMJ720965 LVU720960:LWF720965 MFQ720960:MGB720965 MPM720960:MPX720965 MZI720960:MZT720965 NJE720960:NJP720965 NTA720960:NTL720965 OCW720960:ODH720965 OMS720960:OND720965 OWO720960:OWZ720965 PGK720960:PGV720965 PQG720960:PQR720965 QAC720960:QAN720965 QJY720960:QKJ720965 QTU720960:QUF720965 RDQ720960:REB720965 RNM720960:RNX720965 RXI720960:RXT720965 SHE720960:SHP720965 SRA720960:SRL720965 TAW720960:TBH720965 TKS720960:TLD720965 TUO720960:TUZ720965 UEK720960:UEV720965 UOG720960:UOR720965 UYC720960:UYN720965 VHY720960:VIJ720965 VRU720960:VSF720965 WBQ720960:WCB720965 WLM720960:WLX720965 WVI720960:WVT720965 A786496:L786501 IW786496:JH786501 SS786496:TD786501 ACO786496:ACZ786501 AMK786496:AMV786501 AWG786496:AWR786501 BGC786496:BGN786501 BPY786496:BQJ786501 BZU786496:CAF786501 CJQ786496:CKB786501 CTM786496:CTX786501 DDI786496:DDT786501 DNE786496:DNP786501 DXA786496:DXL786501 EGW786496:EHH786501 EQS786496:ERD786501 FAO786496:FAZ786501 FKK786496:FKV786501 FUG786496:FUR786501 GEC786496:GEN786501 GNY786496:GOJ786501 GXU786496:GYF786501 HHQ786496:HIB786501 HRM786496:HRX786501 IBI786496:IBT786501 ILE786496:ILP786501 IVA786496:IVL786501 JEW786496:JFH786501 JOS786496:JPD786501 JYO786496:JYZ786501 KIK786496:KIV786501 KSG786496:KSR786501 LCC786496:LCN786501 LLY786496:LMJ786501 LVU786496:LWF786501 MFQ786496:MGB786501 MPM786496:MPX786501 MZI786496:MZT786501 NJE786496:NJP786501 NTA786496:NTL786501 OCW786496:ODH786501 OMS786496:OND786501 OWO786496:OWZ786501 PGK786496:PGV786501 PQG786496:PQR786501 QAC786496:QAN786501 QJY786496:QKJ786501 QTU786496:QUF786501 RDQ786496:REB786501 RNM786496:RNX786501 RXI786496:RXT786501 SHE786496:SHP786501 SRA786496:SRL786501 TAW786496:TBH786501 TKS786496:TLD786501 TUO786496:TUZ786501 UEK786496:UEV786501 UOG786496:UOR786501 UYC786496:UYN786501 VHY786496:VIJ786501 VRU786496:VSF786501 WBQ786496:WCB786501 WLM786496:WLX786501 WVI786496:WVT786501 A852032:L852037 IW852032:JH852037 SS852032:TD852037 ACO852032:ACZ852037 AMK852032:AMV852037 AWG852032:AWR852037 BGC852032:BGN852037 BPY852032:BQJ852037 BZU852032:CAF852037 CJQ852032:CKB852037 CTM852032:CTX852037 DDI852032:DDT852037 DNE852032:DNP852037 DXA852032:DXL852037 EGW852032:EHH852037 EQS852032:ERD852037 FAO852032:FAZ852037 FKK852032:FKV852037 FUG852032:FUR852037 GEC852032:GEN852037 GNY852032:GOJ852037 GXU852032:GYF852037 HHQ852032:HIB852037 HRM852032:HRX852037 IBI852032:IBT852037 ILE852032:ILP852037 IVA852032:IVL852037 JEW852032:JFH852037 JOS852032:JPD852037 JYO852032:JYZ852037 KIK852032:KIV852037 KSG852032:KSR852037 LCC852032:LCN852037 LLY852032:LMJ852037 LVU852032:LWF852037 MFQ852032:MGB852037 MPM852032:MPX852037 MZI852032:MZT852037 NJE852032:NJP852037 NTA852032:NTL852037 OCW852032:ODH852037 OMS852032:OND852037 OWO852032:OWZ852037 PGK852032:PGV852037 PQG852032:PQR852037 QAC852032:QAN852037 QJY852032:QKJ852037 QTU852032:QUF852037 RDQ852032:REB852037 RNM852032:RNX852037 RXI852032:RXT852037 SHE852032:SHP852037 SRA852032:SRL852037 TAW852032:TBH852037 TKS852032:TLD852037 TUO852032:TUZ852037 UEK852032:UEV852037 UOG852032:UOR852037 UYC852032:UYN852037 VHY852032:VIJ852037 VRU852032:VSF852037 WBQ852032:WCB852037 WLM852032:WLX852037 WVI852032:WVT852037 A917568:L917573 IW917568:JH917573 SS917568:TD917573 ACO917568:ACZ917573 AMK917568:AMV917573 AWG917568:AWR917573 BGC917568:BGN917573 BPY917568:BQJ917573 BZU917568:CAF917573 CJQ917568:CKB917573 CTM917568:CTX917573 DDI917568:DDT917573 DNE917568:DNP917573 DXA917568:DXL917573 EGW917568:EHH917573 EQS917568:ERD917573 FAO917568:FAZ917573 FKK917568:FKV917573 FUG917568:FUR917573 GEC917568:GEN917573 GNY917568:GOJ917573 GXU917568:GYF917573 HHQ917568:HIB917573 HRM917568:HRX917573 IBI917568:IBT917573 ILE917568:ILP917573 IVA917568:IVL917573 JEW917568:JFH917573 JOS917568:JPD917573 JYO917568:JYZ917573 KIK917568:KIV917573 KSG917568:KSR917573 LCC917568:LCN917573 LLY917568:LMJ917573 LVU917568:LWF917573 MFQ917568:MGB917573 MPM917568:MPX917573 MZI917568:MZT917573 NJE917568:NJP917573 NTA917568:NTL917573 OCW917568:ODH917573 OMS917568:OND917573 OWO917568:OWZ917573 PGK917568:PGV917573 PQG917568:PQR917573 QAC917568:QAN917573 QJY917568:QKJ917573 QTU917568:QUF917573 RDQ917568:REB917573 RNM917568:RNX917573 RXI917568:RXT917573 SHE917568:SHP917573 SRA917568:SRL917573 TAW917568:TBH917573 TKS917568:TLD917573 TUO917568:TUZ917573 UEK917568:UEV917573 UOG917568:UOR917573 UYC917568:UYN917573 VHY917568:VIJ917573 VRU917568:VSF917573 WBQ917568:WCB917573 WLM917568:WLX917573 WVI917568:WVT917573 A983104:L983109 IW983104:JH983109 SS983104:TD983109 ACO983104:ACZ983109 AMK983104:AMV983109 AWG983104:AWR983109 BGC983104:BGN983109 BPY983104:BQJ983109 BZU983104:CAF983109 CJQ983104:CKB983109 CTM983104:CTX983109 DDI983104:DDT983109 DNE983104:DNP983109 DXA983104:DXL983109 EGW983104:EHH983109 EQS983104:ERD983109 FAO983104:FAZ983109 FKK983104:FKV983109 FUG983104:FUR983109 GEC983104:GEN983109 GNY983104:GOJ983109 GXU983104:GYF983109 HHQ983104:HIB983109 HRM983104:HRX983109 IBI983104:IBT983109 ILE983104:ILP983109 IVA983104:IVL983109 JEW983104:JFH983109 JOS983104:JPD983109 JYO983104:JYZ983109 KIK983104:KIV983109 KSG983104:KSR983109 LCC983104:LCN983109 LLY983104:LMJ983109 LVU983104:LWF983109 MFQ983104:MGB983109 MPM983104:MPX983109 MZI983104:MZT983109 NJE983104:NJP983109 NTA983104:NTL983109 OCW983104:ODH983109 OMS983104:OND983109 OWO983104:OWZ983109 PGK983104:PGV983109 PQG983104:PQR983109 QAC983104:QAN983109 QJY983104:QKJ983109 QTU983104:QUF983109 RDQ983104:REB983109 RNM983104:RNX983109 RXI983104:RXT983109 SHE983104:SHP983109 SRA983104:SRL983109 TAW983104:TBH983109 TKS983104:TLD983109 TUO983104:TUZ983109 UEK983104:UEV983109 UOG983104:UOR983109 UYC983104:UYN983109 VHY983104:VIJ983109 VRU983104:VSF983109 WBQ983104:WCB983109 WLM983104:WLX983109 WVI983104:WVT983109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７月(下旬)</v>
      </c>
      <c r="F1" s="13" t="s">
        <v>70</v>
      </c>
      <c r="G1" s="295"/>
      <c r="H1" s="295"/>
      <c r="I1" s="9"/>
      <c r="J1" s="1"/>
      <c r="K1" s="1"/>
      <c r="L1" s="9"/>
    </row>
    <row r="2" spans="1:12" s="58" customFormat="1" x14ac:dyDescent="0.4">
      <c r="A2" s="845"/>
      <c r="B2" s="850" t="s">
        <v>149</v>
      </c>
      <c r="C2" s="850"/>
      <c r="D2" s="850"/>
      <c r="E2" s="839"/>
      <c r="F2" s="849" t="s">
        <v>148</v>
      </c>
      <c r="G2" s="850"/>
      <c r="H2" s="850"/>
      <c r="I2" s="839"/>
      <c r="J2" s="849" t="s">
        <v>147</v>
      </c>
      <c r="K2" s="850"/>
      <c r="L2" s="839"/>
    </row>
    <row r="3" spans="1:12" s="58" customFormat="1" x14ac:dyDescent="0.4">
      <c r="A3" s="845"/>
      <c r="B3" s="841"/>
      <c r="C3" s="841"/>
      <c r="D3" s="841"/>
      <c r="E3" s="842"/>
      <c r="F3" s="840"/>
      <c r="G3" s="841"/>
      <c r="H3" s="841"/>
      <c r="I3" s="842"/>
      <c r="J3" s="840"/>
      <c r="K3" s="841"/>
      <c r="L3" s="842"/>
    </row>
    <row r="4" spans="1:12" s="58" customFormat="1" x14ac:dyDescent="0.4">
      <c r="A4" s="845"/>
      <c r="B4" s="846" t="s">
        <v>270</v>
      </c>
      <c r="C4" s="847" t="s">
        <v>269</v>
      </c>
      <c r="D4" s="845" t="s">
        <v>144</v>
      </c>
      <c r="E4" s="845"/>
      <c r="F4" s="836" t="s">
        <v>270</v>
      </c>
      <c r="G4" s="836" t="s">
        <v>269</v>
      </c>
      <c r="H4" s="845" t="s">
        <v>144</v>
      </c>
      <c r="I4" s="845"/>
      <c r="J4" s="836" t="s">
        <v>270</v>
      </c>
      <c r="K4" s="836" t="s">
        <v>269</v>
      </c>
      <c r="L4" s="843" t="s">
        <v>142</v>
      </c>
    </row>
    <row r="5" spans="1:12" s="128" customFormat="1" x14ac:dyDescent="0.4">
      <c r="A5" s="845"/>
      <c r="B5" s="846"/>
      <c r="C5" s="848"/>
      <c r="D5" s="129" t="s">
        <v>143</v>
      </c>
      <c r="E5" s="199" t="s">
        <v>142</v>
      </c>
      <c r="F5" s="836"/>
      <c r="G5" s="836"/>
      <c r="H5" s="129" t="s">
        <v>143</v>
      </c>
      <c r="I5" s="129" t="s">
        <v>142</v>
      </c>
      <c r="J5" s="836"/>
      <c r="K5" s="836"/>
      <c r="L5" s="844"/>
    </row>
    <row r="6" spans="1:12" s="60" customFormat="1" x14ac:dyDescent="0.4">
      <c r="A6" s="119" t="s">
        <v>141</v>
      </c>
      <c r="B6" s="117">
        <v>182074</v>
      </c>
      <c r="C6" s="117">
        <v>190320</v>
      </c>
      <c r="D6" s="115">
        <v>0.95667297183690625</v>
      </c>
      <c r="E6" s="116">
        <v>-8246</v>
      </c>
      <c r="F6" s="117">
        <v>254205</v>
      </c>
      <c r="G6" s="117">
        <v>249167</v>
      </c>
      <c r="H6" s="115">
        <v>1.0202193709439853</v>
      </c>
      <c r="I6" s="116">
        <v>5038</v>
      </c>
      <c r="J6" s="115">
        <v>0.71624869691784188</v>
      </c>
      <c r="K6" s="115">
        <v>0.76382506511696979</v>
      </c>
      <c r="L6" s="114">
        <v>-4.7576368199127916E-2</v>
      </c>
    </row>
    <row r="7" spans="1:12" s="60" customFormat="1" x14ac:dyDescent="0.4">
      <c r="A7" s="119" t="s">
        <v>140</v>
      </c>
      <c r="B7" s="198">
        <v>78727</v>
      </c>
      <c r="C7" s="117">
        <v>84447</v>
      </c>
      <c r="D7" s="115">
        <v>0.93226520776344923</v>
      </c>
      <c r="E7" s="116">
        <v>-5720</v>
      </c>
      <c r="F7" s="117">
        <v>104056</v>
      </c>
      <c r="G7" s="117">
        <v>105797</v>
      </c>
      <c r="H7" s="115">
        <v>0.98354395682297224</v>
      </c>
      <c r="I7" s="197">
        <v>-1741</v>
      </c>
      <c r="J7" s="115">
        <v>0.75658299377258398</v>
      </c>
      <c r="K7" s="115">
        <v>0.79819843662863788</v>
      </c>
      <c r="L7" s="114">
        <v>-4.1615442856053897E-2</v>
      </c>
    </row>
    <row r="8" spans="1:12" x14ac:dyDescent="0.4">
      <c r="A8" s="85" t="s">
        <v>139</v>
      </c>
      <c r="B8" s="193">
        <v>55785</v>
      </c>
      <c r="C8" s="84">
        <v>60209</v>
      </c>
      <c r="D8" s="82">
        <v>0.92652261289840387</v>
      </c>
      <c r="E8" s="192">
        <v>-4424</v>
      </c>
      <c r="F8" s="84">
        <v>72232</v>
      </c>
      <c r="G8" s="84">
        <v>72408</v>
      </c>
      <c r="H8" s="82">
        <v>0.99756932935587228</v>
      </c>
      <c r="I8" s="192">
        <v>-176</v>
      </c>
      <c r="J8" s="82">
        <v>0.77230313434488873</v>
      </c>
      <c r="K8" s="82">
        <v>0.83152414097889737</v>
      </c>
      <c r="L8" s="81">
        <v>-5.9221006634008644E-2</v>
      </c>
    </row>
    <row r="9" spans="1:12" x14ac:dyDescent="0.4">
      <c r="A9" s="73" t="s">
        <v>107</v>
      </c>
      <c r="B9" s="188">
        <v>47074</v>
      </c>
      <c r="C9" s="188">
        <v>50334</v>
      </c>
      <c r="D9" s="98">
        <v>0.93523264592521949</v>
      </c>
      <c r="E9" s="107">
        <v>-3260</v>
      </c>
      <c r="F9" s="105">
        <v>61518</v>
      </c>
      <c r="G9" s="105">
        <v>60000</v>
      </c>
      <c r="H9" s="98">
        <v>1.0253000000000001</v>
      </c>
      <c r="I9" s="107">
        <v>1518</v>
      </c>
      <c r="J9" s="98">
        <v>0.76520693130465878</v>
      </c>
      <c r="K9" s="98">
        <v>0.83889999999999998</v>
      </c>
      <c r="L9" s="120">
        <v>-7.3693068695341202E-2</v>
      </c>
    </row>
    <row r="10" spans="1:12" x14ac:dyDescent="0.4">
      <c r="A10" s="74" t="s">
        <v>138</v>
      </c>
      <c r="B10" s="188">
        <v>7494</v>
      </c>
      <c r="C10" s="188">
        <v>6259</v>
      </c>
      <c r="D10" s="69">
        <v>1.197315865154178</v>
      </c>
      <c r="E10" s="102">
        <v>1235</v>
      </c>
      <c r="F10" s="105">
        <v>9130</v>
      </c>
      <c r="G10" s="105">
        <v>7359</v>
      </c>
      <c r="H10" s="69">
        <v>1.2406576980568012</v>
      </c>
      <c r="I10" s="102">
        <v>1771</v>
      </c>
      <c r="J10" s="69">
        <v>0.82081051478641842</v>
      </c>
      <c r="K10" s="69">
        <v>0.85052316890881918</v>
      </c>
      <c r="L10" s="68">
        <v>-2.9712654122400761E-2</v>
      </c>
    </row>
    <row r="11" spans="1:12" x14ac:dyDescent="0.4">
      <c r="A11" s="74" t="s">
        <v>105</v>
      </c>
      <c r="B11" s="188">
        <v>0</v>
      </c>
      <c r="C11" s="188">
        <v>2524</v>
      </c>
      <c r="D11" s="69">
        <v>0</v>
      </c>
      <c r="E11" s="102">
        <v>-2524</v>
      </c>
      <c r="F11" s="105">
        <v>0</v>
      </c>
      <c r="G11" s="105">
        <v>3465</v>
      </c>
      <c r="H11" s="69">
        <v>0</v>
      </c>
      <c r="I11" s="102">
        <v>-3465</v>
      </c>
      <c r="J11" s="69" t="e">
        <v>#DIV/0!</v>
      </c>
      <c r="K11" s="69">
        <v>0.72842712842712842</v>
      </c>
      <c r="L11" s="68" t="e">
        <v>#DIV/0!</v>
      </c>
    </row>
    <row r="12" spans="1:12" x14ac:dyDescent="0.4">
      <c r="A12" s="74" t="s">
        <v>102</v>
      </c>
      <c r="B12" s="188">
        <v>0</v>
      </c>
      <c r="C12" s="188">
        <v>0</v>
      </c>
      <c r="D12" s="69" t="e">
        <v>#DIV/0!</v>
      </c>
      <c r="E12" s="102">
        <v>0</v>
      </c>
      <c r="F12" s="105">
        <v>0</v>
      </c>
      <c r="G12" s="105">
        <v>0</v>
      </c>
      <c r="H12" s="69" t="e">
        <v>#DIV/0!</v>
      </c>
      <c r="I12" s="102">
        <v>0</v>
      </c>
      <c r="J12" s="69" t="e">
        <v>#DIV/0!</v>
      </c>
      <c r="K12" s="69" t="e">
        <v>#DIV/0!</v>
      </c>
      <c r="L12" s="68" t="e">
        <v>#DIV/0!</v>
      </c>
    </row>
    <row r="13" spans="1:12" x14ac:dyDescent="0.4">
      <c r="A13" s="74" t="s">
        <v>103</v>
      </c>
      <c r="B13" s="188">
        <v>0</v>
      </c>
      <c r="C13" s="188">
        <v>0</v>
      </c>
      <c r="D13" s="69" t="e">
        <v>#DIV/0!</v>
      </c>
      <c r="E13" s="102">
        <v>0</v>
      </c>
      <c r="F13" s="105">
        <v>0</v>
      </c>
      <c r="G13" s="105">
        <v>0</v>
      </c>
      <c r="H13" s="69" t="e">
        <v>#DIV/0!</v>
      </c>
      <c r="I13" s="102">
        <v>0</v>
      </c>
      <c r="J13" s="69" t="e">
        <v>#DIV/0!</v>
      </c>
      <c r="K13" s="69" t="e">
        <v>#DIV/0!</v>
      </c>
      <c r="L13" s="68" t="e">
        <v>#DIV/0!</v>
      </c>
    </row>
    <row r="14" spans="1:12" x14ac:dyDescent="0.4">
      <c r="A14" s="80" t="s">
        <v>136</v>
      </c>
      <c r="B14" s="190">
        <v>1217</v>
      </c>
      <c r="C14" s="188">
        <v>1092</v>
      </c>
      <c r="D14" s="89">
        <v>1.1144688644688645</v>
      </c>
      <c r="E14" s="109">
        <v>125</v>
      </c>
      <c r="F14" s="139">
        <v>1584</v>
      </c>
      <c r="G14" s="139">
        <v>1584</v>
      </c>
      <c r="H14" s="89">
        <v>1</v>
      </c>
      <c r="I14" s="109">
        <v>0</v>
      </c>
      <c r="J14" s="89">
        <v>0.76830808080808077</v>
      </c>
      <c r="K14" s="89">
        <v>0.68939393939393945</v>
      </c>
      <c r="L14" s="88">
        <v>7.8914141414141326E-2</v>
      </c>
    </row>
    <row r="15" spans="1:12" x14ac:dyDescent="0.4">
      <c r="A15" s="74" t="s">
        <v>135</v>
      </c>
      <c r="B15" s="186">
        <v>0</v>
      </c>
      <c r="C15" s="188">
        <v>0</v>
      </c>
      <c r="D15" s="69" t="e">
        <v>#DIV/0!</v>
      </c>
      <c r="E15" s="102">
        <v>0</v>
      </c>
      <c r="F15" s="71">
        <v>0</v>
      </c>
      <c r="G15" s="71">
        <v>0</v>
      </c>
      <c r="H15" s="69" t="e">
        <v>#DIV/0!</v>
      </c>
      <c r="I15" s="102">
        <v>0</v>
      </c>
      <c r="J15" s="69" t="e">
        <v>#DIV/0!</v>
      </c>
      <c r="K15" s="69" t="e">
        <v>#DIV/0!</v>
      </c>
      <c r="L15" s="68" t="e">
        <v>#DIV/0!</v>
      </c>
    </row>
    <row r="16" spans="1:12" s="58" customFormat="1" x14ac:dyDescent="0.4">
      <c r="A16" s="94" t="s">
        <v>134</v>
      </c>
      <c r="B16" s="188">
        <v>0</v>
      </c>
      <c r="C16" s="188">
        <v>0</v>
      </c>
      <c r="D16" s="69" t="e">
        <v>#DIV/0!</v>
      </c>
      <c r="E16" s="102">
        <v>0</v>
      </c>
      <c r="F16" s="105">
        <v>0</v>
      </c>
      <c r="G16" s="105">
        <v>0</v>
      </c>
      <c r="H16" s="69" t="e">
        <v>#DIV/0!</v>
      </c>
      <c r="I16" s="102">
        <v>0</v>
      </c>
      <c r="J16" s="69" t="e">
        <v>#DIV/0!</v>
      </c>
      <c r="K16" s="69" t="e">
        <v>#DIV/0!</v>
      </c>
      <c r="L16" s="68" t="e">
        <v>#DIV/0!</v>
      </c>
    </row>
    <row r="17" spans="1:12" x14ac:dyDescent="0.4">
      <c r="A17" s="94" t="s">
        <v>133</v>
      </c>
      <c r="B17" s="97">
        <v>0</v>
      </c>
      <c r="C17" s="188">
        <v>0</v>
      </c>
      <c r="D17" s="89" t="e">
        <v>#DIV/0!</v>
      </c>
      <c r="E17" s="90">
        <v>0</v>
      </c>
      <c r="F17" s="97">
        <v>0</v>
      </c>
      <c r="G17" s="97">
        <v>0</v>
      </c>
      <c r="H17" s="89" t="e">
        <v>#DIV/0!</v>
      </c>
      <c r="I17" s="109">
        <v>0</v>
      </c>
      <c r="J17" s="89" t="e">
        <v>#DIV/0!</v>
      </c>
      <c r="K17" s="69" t="e">
        <v>#DIV/0!</v>
      </c>
      <c r="L17" s="68" t="e">
        <v>#DIV/0!</v>
      </c>
    </row>
    <row r="18" spans="1:12" x14ac:dyDescent="0.4">
      <c r="A18" s="85" t="s">
        <v>132</v>
      </c>
      <c r="B18" s="193">
        <v>22110</v>
      </c>
      <c r="C18" s="193">
        <v>23461</v>
      </c>
      <c r="D18" s="82">
        <v>0.94241507182132045</v>
      </c>
      <c r="E18" s="192">
        <v>-1351</v>
      </c>
      <c r="F18" s="84">
        <v>30545</v>
      </c>
      <c r="G18" s="84">
        <v>32120</v>
      </c>
      <c r="H18" s="82">
        <v>0.95096513075965128</v>
      </c>
      <c r="I18" s="192">
        <v>-1575</v>
      </c>
      <c r="J18" s="82">
        <v>0.72385005729251928</v>
      </c>
      <c r="K18" s="82">
        <v>0.7304171855541719</v>
      </c>
      <c r="L18" s="81">
        <v>-6.5671282616526216E-3</v>
      </c>
    </row>
    <row r="19" spans="1:12" x14ac:dyDescent="0.4">
      <c r="A19" s="73" t="s">
        <v>131</v>
      </c>
      <c r="B19" s="188">
        <v>0</v>
      </c>
      <c r="C19" s="188">
        <v>0</v>
      </c>
      <c r="D19" s="98" t="e">
        <v>#DIV/0!</v>
      </c>
      <c r="E19" s="107">
        <v>0</v>
      </c>
      <c r="F19" s="105">
        <v>0</v>
      </c>
      <c r="G19" s="105">
        <v>0</v>
      </c>
      <c r="H19" s="98" t="e">
        <v>#DIV/0!</v>
      </c>
      <c r="I19" s="107">
        <v>0</v>
      </c>
      <c r="J19" s="98" t="e">
        <v>#DIV/0!</v>
      </c>
      <c r="K19" s="98" t="e">
        <v>#DIV/0!</v>
      </c>
      <c r="L19" s="120" t="e">
        <v>#DIV/0!</v>
      </c>
    </row>
    <row r="20" spans="1:12" x14ac:dyDescent="0.4">
      <c r="A20" s="74" t="s">
        <v>130</v>
      </c>
      <c r="B20" s="188">
        <v>3486</v>
      </c>
      <c r="C20" s="188">
        <v>3548</v>
      </c>
      <c r="D20" s="69">
        <v>0.98252536640360766</v>
      </c>
      <c r="E20" s="102">
        <v>-62</v>
      </c>
      <c r="F20" s="105">
        <v>4840</v>
      </c>
      <c r="G20" s="105">
        <v>4810</v>
      </c>
      <c r="H20" s="69">
        <v>1.0062370062370063</v>
      </c>
      <c r="I20" s="102">
        <v>30</v>
      </c>
      <c r="J20" s="69">
        <v>0.72024793388429753</v>
      </c>
      <c r="K20" s="69">
        <v>0.73762993762993767</v>
      </c>
      <c r="L20" s="68">
        <v>-1.738200374564014E-2</v>
      </c>
    </row>
    <row r="21" spans="1:12" x14ac:dyDescent="0.4">
      <c r="A21" s="74" t="s">
        <v>129</v>
      </c>
      <c r="B21" s="188">
        <v>5902</v>
      </c>
      <c r="C21" s="188">
        <v>6810</v>
      </c>
      <c r="D21" s="69">
        <v>0.8666666666666667</v>
      </c>
      <c r="E21" s="102">
        <v>-908</v>
      </c>
      <c r="F21" s="105">
        <v>9610</v>
      </c>
      <c r="G21" s="105">
        <v>11200</v>
      </c>
      <c r="H21" s="69">
        <v>0.85803571428571423</v>
      </c>
      <c r="I21" s="102">
        <v>-1590</v>
      </c>
      <c r="J21" s="69">
        <v>0.61415192507804373</v>
      </c>
      <c r="K21" s="69">
        <v>0.60803571428571423</v>
      </c>
      <c r="L21" s="68">
        <v>6.1162107923294906E-3</v>
      </c>
    </row>
    <row r="22" spans="1:12" x14ac:dyDescent="0.4">
      <c r="A22" s="74" t="s">
        <v>128</v>
      </c>
      <c r="B22" s="188">
        <v>1570</v>
      </c>
      <c r="C22" s="188">
        <v>1553</v>
      </c>
      <c r="D22" s="69">
        <v>1.0109465550547327</v>
      </c>
      <c r="E22" s="102">
        <v>17</v>
      </c>
      <c r="F22" s="105">
        <v>1595</v>
      </c>
      <c r="G22" s="105">
        <v>1625</v>
      </c>
      <c r="H22" s="69">
        <v>0.98153846153846158</v>
      </c>
      <c r="I22" s="102">
        <v>-30</v>
      </c>
      <c r="J22" s="69">
        <v>0.98432601880877746</v>
      </c>
      <c r="K22" s="69">
        <v>0.95569230769230773</v>
      </c>
      <c r="L22" s="68">
        <v>2.8633711116469729E-2</v>
      </c>
    </row>
    <row r="23" spans="1:12" x14ac:dyDescent="0.4">
      <c r="A23" s="74" t="s">
        <v>127</v>
      </c>
      <c r="B23" s="188">
        <v>1589</v>
      </c>
      <c r="C23" s="188">
        <v>1577</v>
      </c>
      <c r="D23" s="89">
        <v>1.0076093849080532</v>
      </c>
      <c r="E23" s="109">
        <v>12</v>
      </c>
      <c r="F23" s="105">
        <v>1650</v>
      </c>
      <c r="G23" s="105">
        <v>1630</v>
      </c>
      <c r="H23" s="89">
        <v>1.0122699386503067</v>
      </c>
      <c r="I23" s="109">
        <v>20</v>
      </c>
      <c r="J23" s="89">
        <v>0.96303030303030301</v>
      </c>
      <c r="K23" s="89">
        <v>0.96748466257668708</v>
      </c>
      <c r="L23" s="88">
        <v>-4.4543595463840679E-3</v>
      </c>
    </row>
    <row r="24" spans="1:12" x14ac:dyDescent="0.4">
      <c r="A24" s="94" t="s">
        <v>126</v>
      </c>
      <c r="B24" s="188">
        <v>749</v>
      </c>
      <c r="C24" s="188">
        <v>970</v>
      </c>
      <c r="D24" s="69">
        <v>0.77216494845360828</v>
      </c>
      <c r="E24" s="102">
        <v>-221</v>
      </c>
      <c r="F24" s="105">
        <v>1595</v>
      </c>
      <c r="G24" s="105">
        <v>1620</v>
      </c>
      <c r="H24" s="69">
        <v>0.98456790123456794</v>
      </c>
      <c r="I24" s="102">
        <v>-25</v>
      </c>
      <c r="J24" s="69">
        <v>0.46959247648902819</v>
      </c>
      <c r="K24" s="69">
        <v>0.59876543209876543</v>
      </c>
      <c r="L24" s="68">
        <v>-0.12917295560973724</v>
      </c>
    </row>
    <row r="25" spans="1:12" x14ac:dyDescent="0.4">
      <c r="A25" s="94" t="s">
        <v>125</v>
      </c>
      <c r="B25" s="188">
        <v>1492</v>
      </c>
      <c r="C25" s="188">
        <v>1374</v>
      </c>
      <c r="D25" s="69">
        <v>1.0858806404657932</v>
      </c>
      <c r="E25" s="102">
        <v>118</v>
      </c>
      <c r="F25" s="105">
        <v>1640</v>
      </c>
      <c r="G25" s="105">
        <v>1630</v>
      </c>
      <c r="H25" s="69">
        <v>1.0061349693251533</v>
      </c>
      <c r="I25" s="102">
        <v>10</v>
      </c>
      <c r="J25" s="69">
        <v>0.90975609756097564</v>
      </c>
      <c r="K25" s="69">
        <v>0.84294478527607364</v>
      </c>
      <c r="L25" s="68">
        <v>6.6811312284902002E-2</v>
      </c>
    </row>
    <row r="26" spans="1:12" s="58" customFormat="1" x14ac:dyDescent="0.4">
      <c r="A26" s="94" t="s">
        <v>124</v>
      </c>
      <c r="B26" s="188">
        <v>0</v>
      </c>
      <c r="C26" s="188">
        <v>0</v>
      </c>
      <c r="D26" s="69" t="e">
        <v>#DIV/0!</v>
      </c>
      <c r="E26" s="70">
        <v>0</v>
      </c>
      <c r="F26" s="105">
        <v>0</v>
      </c>
      <c r="G26" s="105">
        <v>0</v>
      </c>
      <c r="H26" s="69" t="e">
        <v>#DIV/0!</v>
      </c>
      <c r="I26" s="70">
        <v>0</v>
      </c>
      <c r="J26" s="69" t="e">
        <v>#DIV/0!</v>
      </c>
      <c r="K26" s="69" t="e">
        <v>#DIV/0!</v>
      </c>
      <c r="L26" s="68" t="e">
        <v>#DIV/0!</v>
      </c>
    </row>
    <row r="27" spans="1:12" x14ac:dyDescent="0.4">
      <c r="A27" s="74" t="s">
        <v>123</v>
      </c>
      <c r="B27" s="188">
        <v>0</v>
      </c>
      <c r="C27" s="188">
        <v>0</v>
      </c>
      <c r="D27" s="69" t="e">
        <v>#DIV/0!</v>
      </c>
      <c r="E27" s="102">
        <v>0</v>
      </c>
      <c r="F27" s="105">
        <v>0</v>
      </c>
      <c r="G27" s="105">
        <v>0</v>
      </c>
      <c r="H27" s="69" t="e">
        <v>#DIV/0!</v>
      </c>
      <c r="I27" s="102">
        <v>0</v>
      </c>
      <c r="J27" s="69" t="e">
        <v>#DIV/0!</v>
      </c>
      <c r="K27" s="69" t="e">
        <v>#DIV/0!</v>
      </c>
      <c r="L27" s="68" t="e">
        <v>#DIV/0!</v>
      </c>
    </row>
    <row r="28" spans="1:12" x14ac:dyDescent="0.4">
      <c r="A28" s="74" t="s">
        <v>122</v>
      </c>
      <c r="B28" s="188">
        <v>0</v>
      </c>
      <c r="C28" s="188">
        <v>0</v>
      </c>
      <c r="D28" s="69" t="e">
        <v>#DIV/0!</v>
      </c>
      <c r="E28" s="102">
        <v>0</v>
      </c>
      <c r="F28" s="105">
        <v>0</v>
      </c>
      <c r="G28" s="105">
        <v>0</v>
      </c>
      <c r="H28" s="69" t="e">
        <v>#DIV/0!</v>
      </c>
      <c r="I28" s="102">
        <v>0</v>
      </c>
      <c r="J28" s="69" t="e">
        <v>#DIV/0!</v>
      </c>
      <c r="K28" s="69" t="e">
        <v>#DIV/0!</v>
      </c>
      <c r="L28" s="68" t="e">
        <v>#DIV/0!</v>
      </c>
    </row>
    <row r="29" spans="1:12" x14ac:dyDescent="0.4">
      <c r="A29" s="74" t="s">
        <v>121</v>
      </c>
      <c r="B29" s="188">
        <v>0</v>
      </c>
      <c r="C29" s="188">
        <v>0</v>
      </c>
      <c r="D29" s="69" t="e">
        <v>#DIV/0!</v>
      </c>
      <c r="E29" s="102">
        <v>0</v>
      </c>
      <c r="F29" s="105">
        <v>0</v>
      </c>
      <c r="G29" s="105">
        <v>0</v>
      </c>
      <c r="H29" s="69" t="e">
        <v>#DIV/0!</v>
      </c>
      <c r="I29" s="102">
        <v>0</v>
      </c>
      <c r="J29" s="69" t="e">
        <v>#DIV/0!</v>
      </c>
      <c r="K29" s="69" t="e">
        <v>#DIV/0!</v>
      </c>
      <c r="L29" s="68" t="e">
        <v>#DIV/0!</v>
      </c>
    </row>
    <row r="30" spans="1:12" x14ac:dyDescent="0.4">
      <c r="A30" s="74" t="s">
        <v>120</v>
      </c>
      <c r="B30" s="188">
        <v>0</v>
      </c>
      <c r="C30" s="188">
        <v>0</v>
      </c>
      <c r="D30" s="89" t="e">
        <v>#DIV/0!</v>
      </c>
      <c r="E30" s="109">
        <v>0</v>
      </c>
      <c r="F30" s="105">
        <v>0</v>
      </c>
      <c r="G30" s="105">
        <v>0</v>
      </c>
      <c r="H30" s="89" t="e">
        <v>#DIV/0!</v>
      </c>
      <c r="I30" s="109">
        <v>0</v>
      </c>
      <c r="J30" s="89" t="e">
        <v>#DIV/0!</v>
      </c>
      <c r="K30" s="89" t="e">
        <v>#DIV/0!</v>
      </c>
      <c r="L30" s="88" t="e">
        <v>#DIV/0!</v>
      </c>
    </row>
    <row r="31" spans="1:12" x14ac:dyDescent="0.4">
      <c r="A31" s="94" t="s">
        <v>119</v>
      </c>
      <c r="B31" s="188">
        <v>0</v>
      </c>
      <c r="C31" s="188">
        <v>0</v>
      </c>
      <c r="D31" s="69" t="e">
        <v>#DIV/0!</v>
      </c>
      <c r="E31" s="102">
        <v>0</v>
      </c>
      <c r="F31" s="105">
        <v>0</v>
      </c>
      <c r="G31" s="105">
        <v>0</v>
      </c>
      <c r="H31" s="69" t="e">
        <v>#DIV/0!</v>
      </c>
      <c r="I31" s="102">
        <v>0</v>
      </c>
      <c r="J31" s="69" t="e">
        <v>#DIV/0!</v>
      </c>
      <c r="K31" s="69" t="e">
        <v>#DIV/0!</v>
      </c>
      <c r="L31" s="68" t="e">
        <v>#DIV/0!</v>
      </c>
    </row>
    <row r="32" spans="1:12" x14ac:dyDescent="0.4">
      <c r="A32" s="74" t="s">
        <v>118</v>
      </c>
      <c r="B32" s="188">
        <v>1456</v>
      </c>
      <c r="C32" s="188">
        <v>1361</v>
      </c>
      <c r="D32" s="69">
        <v>1.0698016164584865</v>
      </c>
      <c r="E32" s="102">
        <v>95</v>
      </c>
      <c r="F32" s="105">
        <v>1595</v>
      </c>
      <c r="G32" s="105">
        <v>1595</v>
      </c>
      <c r="H32" s="69">
        <v>1</v>
      </c>
      <c r="I32" s="102">
        <v>0</v>
      </c>
      <c r="J32" s="69">
        <v>0.91285266457680247</v>
      </c>
      <c r="K32" s="69">
        <v>0.85329153605015673</v>
      </c>
      <c r="L32" s="68">
        <v>5.9561128526645746E-2</v>
      </c>
    </row>
    <row r="33" spans="1:12" x14ac:dyDescent="0.4">
      <c r="A33" s="94" t="s">
        <v>117</v>
      </c>
      <c r="B33" s="188">
        <v>0</v>
      </c>
      <c r="C33" s="188">
        <v>0</v>
      </c>
      <c r="D33" s="89" t="e">
        <v>#DIV/0!</v>
      </c>
      <c r="E33" s="109">
        <v>0</v>
      </c>
      <c r="F33" s="105">
        <v>0</v>
      </c>
      <c r="G33" s="105">
        <v>0</v>
      </c>
      <c r="H33" s="89" t="e">
        <v>#DIV/0!</v>
      </c>
      <c r="I33" s="109">
        <v>0</v>
      </c>
      <c r="J33" s="89" t="e">
        <v>#DIV/0!</v>
      </c>
      <c r="K33" s="89" t="e">
        <v>#DIV/0!</v>
      </c>
      <c r="L33" s="88" t="e">
        <v>#DIV/0!</v>
      </c>
    </row>
    <row r="34" spans="1:12" x14ac:dyDescent="0.4">
      <c r="A34" s="94" t="s">
        <v>116</v>
      </c>
      <c r="B34" s="190">
        <v>908</v>
      </c>
      <c r="C34" s="188">
        <v>799</v>
      </c>
      <c r="D34" s="89">
        <v>1.1364205256570714</v>
      </c>
      <c r="E34" s="109">
        <v>109</v>
      </c>
      <c r="F34" s="105">
        <v>1595</v>
      </c>
      <c r="G34" s="139">
        <v>1630</v>
      </c>
      <c r="H34" s="89">
        <v>0.9785276073619632</v>
      </c>
      <c r="I34" s="109">
        <v>-35</v>
      </c>
      <c r="J34" s="89">
        <v>0.56927899686520378</v>
      </c>
      <c r="K34" s="89">
        <v>0.4901840490797546</v>
      </c>
      <c r="L34" s="88">
        <v>7.9094947785449177E-2</v>
      </c>
    </row>
    <row r="35" spans="1:12" x14ac:dyDescent="0.4">
      <c r="A35" s="74" t="s">
        <v>115</v>
      </c>
      <c r="B35" s="186">
        <v>0</v>
      </c>
      <c r="C35" s="188">
        <v>0</v>
      </c>
      <c r="D35" s="69" t="e">
        <v>#DIV/0!</v>
      </c>
      <c r="E35" s="102">
        <v>0</v>
      </c>
      <c r="F35" s="105">
        <v>0</v>
      </c>
      <c r="G35" s="71">
        <v>0</v>
      </c>
      <c r="H35" s="69" t="e">
        <v>#DIV/0!</v>
      </c>
      <c r="I35" s="102">
        <v>0</v>
      </c>
      <c r="J35" s="69" t="e">
        <v>#DIV/0!</v>
      </c>
      <c r="K35" s="69" t="e">
        <v>#DIV/0!</v>
      </c>
      <c r="L35" s="68" t="e">
        <v>#DIV/0!</v>
      </c>
    </row>
    <row r="36" spans="1:12" x14ac:dyDescent="0.4">
      <c r="A36" s="94" t="s">
        <v>114</v>
      </c>
      <c r="B36" s="190">
        <v>0</v>
      </c>
      <c r="C36" s="188">
        <v>0</v>
      </c>
      <c r="D36" s="89" t="e">
        <v>#DIV/0!</v>
      </c>
      <c r="E36" s="109">
        <v>0</v>
      </c>
      <c r="F36" s="139">
        <v>0</v>
      </c>
      <c r="G36" s="139">
        <v>0</v>
      </c>
      <c r="H36" s="89" t="e">
        <v>#DIV/0!</v>
      </c>
      <c r="I36" s="109">
        <v>0</v>
      </c>
      <c r="J36" s="89" t="e">
        <v>#DIV/0!</v>
      </c>
      <c r="K36" s="89" t="e">
        <v>#DIV/0!</v>
      </c>
      <c r="L36" s="88" t="e">
        <v>#DIV/0!</v>
      </c>
    </row>
    <row r="37" spans="1:12" x14ac:dyDescent="0.4">
      <c r="A37" s="67" t="s">
        <v>113</v>
      </c>
      <c r="B37" s="194">
        <v>4958</v>
      </c>
      <c r="C37" s="188">
        <v>5469</v>
      </c>
      <c r="D37" s="63">
        <v>0.90656427134759554</v>
      </c>
      <c r="E37" s="184">
        <v>-511</v>
      </c>
      <c r="F37" s="65">
        <v>6425</v>
      </c>
      <c r="G37" s="65">
        <v>6380</v>
      </c>
      <c r="H37" s="63">
        <v>1.0070532915360502</v>
      </c>
      <c r="I37" s="184">
        <v>45</v>
      </c>
      <c r="J37" s="63">
        <v>0.77167315175097273</v>
      </c>
      <c r="K37" s="63">
        <v>0.85721003134796236</v>
      </c>
      <c r="L37" s="62">
        <v>-8.5536879596989634E-2</v>
      </c>
    </row>
    <row r="38" spans="1:12" x14ac:dyDescent="0.4">
      <c r="A38" s="85" t="s">
        <v>112</v>
      </c>
      <c r="B38" s="193">
        <v>832</v>
      </c>
      <c r="C38" s="84">
        <v>777</v>
      </c>
      <c r="D38" s="82">
        <v>1.0707850707850708</v>
      </c>
      <c r="E38" s="192">
        <v>55</v>
      </c>
      <c r="F38" s="84">
        <v>1279</v>
      </c>
      <c r="G38" s="84">
        <v>1269</v>
      </c>
      <c r="H38" s="82">
        <v>1.0078802206461781</v>
      </c>
      <c r="I38" s="192">
        <v>10</v>
      </c>
      <c r="J38" s="82">
        <v>0.65050820953870214</v>
      </c>
      <c r="K38" s="82">
        <v>0.61229314420803782</v>
      </c>
      <c r="L38" s="81">
        <v>3.8215065330664322E-2</v>
      </c>
    </row>
    <row r="39" spans="1:12" x14ac:dyDescent="0.4">
      <c r="A39" s="73" t="s">
        <v>111</v>
      </c>
      <c r="B39" s="188">
        <v>573</v>
      </c>
      <c r="C39" s="188">
        <v>590</v>
      </c>
      <c r="D39" s="98">
        <v>0.97118644067796611</v>
      </c>
      <c r="E39" s="107">
        <v>-17</v>
      </c>
      <c r="F39" s="105">
        <v>850</v>
      </c>
      <c r="G39" s="105">
        <v>935</v>
      </c>
      <c r="H39" s="98">
        <v>0.90909090909090906</v>
      </c>
      <c r="I39" s="107">
        <v>-85</v>
      </c>
      <c r="J39" s="98">
        <v>0.67411764705882349</v>
      </c>
      <c r="K39" s="98">
        <v>0.63101604278074863</v>
      </c>
      <c r="L39" s="120">
        <v>4.3101604278074857E-2</v>
      </c>
    </row>
    <row r="40" spans="1:12" x14ac:dyDescent="0.4">
      <c r="A40" s="74" t="s">
        <v>110</v>
      </c>
      <c r="B40" s="188">
        <v>259</v>
      </c>
      <c r="C40" s="188">
        <v>187</v>
      </c>
      <c r="D40" s="69">
        <v>1.3850267379679144</v>
      </c>
      <c r="E40" s="102">
        <v>72</v>
      </c>
      <c r="F40" s="105">
        <v>429</v>
      </c>
      <c r="G40" s="105">
        <v>334</v>
      </c>
      <c r="H40" s="69">
        <v>1.284431137724551</v>
      </c>
      <c r="I40" s="102">
        <v>95</v>
      </c>
      <c r="J40" s="69">
        <v>0.60372960372960371</v>
      </c>
      <c r="K40" s="69">
        <v>0.55988023952095811</v>
      </c>
      <c r="L40" s="68">
        <v>4.3849364208645603E-2</v>
      </c>
    </row>
    <row r="41" spans="1:12" s="118" customFormat="1" x14ac:dyDescent="0.4">
      <c r="A41" s="119" t="s">
        <v>109</v>
      </c>
      <c r="B41" s="117">
        <v>103347</v>
      </c>
      <c r="C41" s="117">
        <v>105873</v>
      </c>
      <c r="D41" s="115">
        <v>0.97614122580827978</v>
      </c>
      <c r="E41" s="116">
        <v>-2526</v>
      </c>
      <c r="F41" s="117">
        <v>150149</v>
      </c>
      <c r="G41" s="117">
        <v>143370</v>
      </c>
      <c r="H41" s="115">
        <v>1.0472832531212946</v>
      </c>
      <c r="I41" s="116">
        <v>6779</v>
      </c>
      <c r="J41" s="115">
        <v>0.68829629234959944</v>
      </c>
      <c r="K41" s="115">
        <v>0.73845992885540912</v>
      </c>
      <c r="L41" s="114">
        <v>-5.0163636505809683E-2</v>
      </c>
    </row>
    <row r="42" spans="1:12" s="118" customFormat="1" x14ac:dyDescent="0.4">
      <c r="A42" s="85" t="s">
        <v>108</v>
      </c>
      <c r="B42" s="84">
        <v>101779</v>
      </c>
      <c r="C42" s="84">
        <v>104703</v>
      </c>
      <c r="D42" s="82">
        <v>0.97207338853710012</v>
      </c>
      <c r="E42" s="192">
        <v>-2924</v>
      </c>
      <c r="F42" s="84">
        <v>147830</v>
      </c>
      <c r="G42" s="84">
        <v>141448</v>
      </c>
      <c r="H42" s="82">
        <v>1.0451190543521294</v>
      </c>
      <c r="I42" s="192">
        <v>6382</v>
      </c>
      <c r="J42" s="82">
        <v>0.68848677535006431</v>
      </c>
      <c r="K42" s="82">
        <v>0.74022255528533454</v>
      </c>
      <c r="L42" s="81">
        <v>-5.1735779935270232E-2</v>
      </c>
    </row>
    <row r="43" spans="1:12" x14ac:dyDescent="0.4">
      <c r="A43" s="74" t="s">
        <v>107</v>
      </c>
      <c r="B43" s="78">
        <v>42492</v>
      </c>
      <c r="C43" s="78">
        <v>47823</v>
      </c>
      <c r="D43" s="76">
        <v>0.88852644125211722</v>
      </c>
      <c r="E43" s="109">
        <v>-5331</v>
      </c>
      <c r="F43" s="78">
        <v>55526</v>
      </c>
      <c r="G43" s="196">
        <v>55343</v>
      </c>
      <c r="H43" s="89">
        <v>1.0033066512476736</v>
      </c>
      <c r="I43" s="102">
        <v>183</v>
      </c>
      <c r="J43" s="69">
        <v>0.76526311997982932</v>
      </c>
      <c r="K43" s="69">
        <v>0.86412012359286627</v>
      </c>
      <c r="L43" s="68">
        <v>-9.8857003613036953E-2</v>
      </c>
    </row>
    <row r="44" spans="1:12" x14ac:dyDescent="0.4">
      <c r="A44" s="74" t="s">
        <v>106</v>
      </c>
      <c r="B44" s="71">
        <v>7292</v>
      </c>
      <c r="C44" s="71">
        <v>6144</v>
      </c>
      <c r="D44" s="98">
        <v>1.1868489583333333</v>
      </c>
      <c r="E44" s="109">
        <v>1148</v>
      </c>
      <c r="F44" s="71">
        <v>11077</v>
      </c>
      <c r="G44" s="186">
        <v>8624</v>
      </c>
      <c r="H44" s="89">
        <v>1.284438775510204</v>
      </c>
      <c r="I44" s="102">
        <v>2453</v>
      </c>
      <c r="J44" s="69">
        <v>0.65830098402094428</v>
      </c>
      <c r="K44" s="69">
        <v>0.71243042671614099</v>
      </c>
      <c r="L44" s="68">
        <v>-5.4129442695196706E-2</v>
      </c>
    </row>
    <row r="45" spans="1:12" x14ac:dyDescent="0.4">
      <c r="A45" s="94" t="s">
        <v>105</v>
      </c>
      <c r="B45" s="71">
        <v>6161</v>
      </c>
      <c r="C45" s="71">
        <v>8421</v>
      </c>
      <c r="D45" s="98">
        <v>0.73162332264576657</v>
      </c>
      <c r="E45" s="109">
        <v>-2260</v>
      </c>
      <c r="F45" s="71">
        <v>7964</v>
      </c>
      <c r="G45" s="190">
        <v>10930</v>
      </c>
      <c r="H45" s="89">
        <v>0.72863677950594696</v>
      </c>
      <c r="I45" s="102">
        <v>-2966</v>
      </c>
      <c r="J45" s="69">
        <v>0.77360622802611756</v>
      </c>
      <c r="K45" s="69">
        <v>0.77044830741079595</v>
      </c>
      <c r="L45" s="68">
        <v>3.1579206153216077E-3</v>
      </c>
    </row>
    <row r="46" spans="1:12" x14ac:dyDescent="0.4">
      <c r="A46" s="94" t="s">
        <v>104</v>
      </c>
      <c r="B46" s="139">
        <v>2536</v>
      </c>
      <c r="C46" s="139">
        <v>4543</v>
      </c>
      <c r="D46" s="98">
        <v>0.5582214395773718</v>
      </c>
      <c r="E46" s="109">
        <v>-2007</v>
      </c>
      <c r="F46" s="139">
        <v>3960</v>
      </c>
      <c r="G46" s="195">
        <v>7038</v>
      </c>
      <c r="H46" s="89">
        <v>0.5626598465473146</v>
      </c>
      <c r="I46" s="102">
        <v>-3078</v>
      </c>
      <c r="J46" s="69">
        <v>0.64040404040404042</v>
      </c>
      <c r="K46" s="69">
        <v>0.64549587951122478</v>
      </c>
      <c r="L46" s="68">
        <v>-5.0918391071843594E-3</v>
      </c>
    </row>
    <row r="47" spans="1:12" x14ac:dyDescent="0.4">
      <c r="A47" s="74" t="s">
        <v>103</v>
      </c>
      <c r="B47" s="139">
        <v>8268</v>
      </c>
      <c r="C47" s="139">
        <v>9203</v>
      </c>
      <c r="D47" s="126">
        <v>0.89840269477344348</v>
      </c>
      <c r="E47" s="109">
        <v>-935</v>
      </c>
      <c r="F47" s="139">
        <v>12667</v>
      </c>
      <c r="G47" s="186">
        <v>11535</v>
      </c>
      <c r="H47" s="89">
        <v>1.0981361074989164</v>
      </c>
      <c r="I47" s="102">
        <v>1132</v>
      </c>
      <c r="J47" s="69">
        <v>0.65271966527196656</v>
      </c>
      <c r="K47" s="69">
        <v>0.79783268313827482</v>
      </c>
      <c r="L47" s="68">
        <v>-0.14511301786630826</v>
      </c>
    </row>
    <row r="48" spans="1:12" x14ac:dyDescent="0.4">
      <c r="A48" s="74" t="s">
        <v>102</v>
      </c>
      <c r="B48" s="71">
        <v>11853</v>
      </c>
      <c r="C48" s="71">
        <v>11399</v>
      </c>
      <c r="D48" s="98">
        <v>1.0398280550925521</v>
      </c>
      <c r="E48" s="109">
        <v>454</v>
      </c>
      <c r="F48" s="71">
        <v>21066</v>
      </c>
      <c r="G48" s="186">
        <v>19256</v>
      </c>
      <c r="H48" s="89">
        <v>1.0939966763606148</v>
      </c>
      <c r="I48" s="102">
        <v>1810</v>
      </c>
      <c r="J48" s="69">
        <v>0.56266021076616346</v>
      </c>
      <c r="K48" s="69">
        <v>0.5919713336103033</v>
      </c>
      <c r="L48" s="68">
        <v>-2.9311122844139836E-2</v>
      </c>
    </row>
    <row r="49" spans="1:12" x14ac:dyDescent="0.4">
      <c r="A49" s="96" t="s">
        <v>101</v>
      </c>
      <c r="B49" s="71">
        <v>2059</v>
      </c>
      <c r="C49" s="71">
        <v>1996</v>
      </c>
      <c r="D49" s="98">
        <v>1.0315631262525049</v>
      </c>
      <c r="E49" s="109">
        <v>63</v>
      </c>
      <c r="F49" s="71">
        <v>2969</v>
      </c>
      <c r="G49" s="186">
        <v>2970</v>
      </c>
      <c r="H49" s="89">
        <v>0.9996632996632997</v>
      </c>
      <c r="I49" s="102">
        <v>-1</v>
      </c>
      <c r="J49" s="69">
        <v>0.69349949477938699</v>
      </c>
      <c r="K49" s="69">
        <v>0.67205387205387201</v>
      </c>
      <c r="L49" s="68">
        <v>2.1445622725514979E-2</v>
      </c>
    </row>
    <row r="50" spans="1:12" s="58" customFormat="1" x14ac:dyDescent="0.4">
      <c r="A50" s="74" t="s">
        <v>100</v>
      </c>
      <c r="B50" s="71">
        <v>1145</v>
      </c>
      <c r="C50" s="71">
        <v>0</v>
      </c>
      <c r="D50" s="98" t="e">
        <v>#DIV/0!</v>
      </c>
      <c r="E50" s="109">
        <v>1145</v>
      </c>
      <c r="F50" s="71">
        <v>1936</v>
      </c>
      <c r="G50" s="186">
        <v>0</v>
      </c>
      <c r="H50" s="89" t="e">
        <v>#DIV/0!</v>
      </c>
      <c r="I50" s="102">
        <v>1936</v>
      </c>
      <c r="J50" s="69">
        <v>0.59142561983471076</v>
      </c>
      <c r="K50" s="69" t="e">
        <v>#DIV/0!</v>
      </c>
      <c r="L50" s="68" t="e">
        <v>#DIV/0!</v>
      </c>
    </row>
    <row r="51" spans="1:12" x14ac:dyDescent="0.4">
      <c r="A51" s="74" t="s">
        <v>99</v>
      </c>
      <c r="B51" s="71">
        <v>2385</v>
      </c>
      <c r="C51" s="71">
        <v>2800</v>
      </c>
      <c r="D51" s="69">
        <v>0.85178571428571426</v>
      </c>
      <c r="E51" s="109">
        <v>-415</v>
      </c>
      <c r="F51" s="71">
        <v>2970</v>
      </c>
      <c r="G51" s="188">
        <v>2970</v>
      </c>
      <c r="H51" s="89">
        <v>1</v>
      </c>
      <c r="I51" s="102">
        <v>0</v>
      </c>
      <c r="J51" s="69">
        <v>0.80303030303030298</v>
      </c>
      <c r="K51" s="69">
        <v>0.9427609427609428</v>
      </c>
      <c r="L51" s="68">
        <v>-0.13973063973063982</v>
      </c>
    </row>
    <row r="52" spans="1:12" x14ac:dyDescent="0.4">
      <c r="A52" s="74" t="s">
        <v>98</v>
      </c>
      <c r="B52" s="139">
        <v>0</v>
      </c>
      <c r="C52" s="139">
        <v>0</v>
      </c>
      <c r="D52" s="98" t="e">
        <v>#DIV/0!</v>
      </c>
      <c r="E52" s="109">
        <v>0</v>
      </c>
      <c r="F52" s="139">
        <v>0</v>
      </c>
      <c r="G52" s="186">
        <v>0</v>
      </c>
      <c r="H52" s="89" t="e">
        <v>#DIV/0!</v>
      </c>
      <c r="I52" s="102">
        <v>0</v>
      </c>
      <c r="J52" s="69" t="e">
        <v>#DIV/0!</v>
      </c>
      <c r="K52" s="69" t="e">
        <v>#DIV/0!</v>
      </c>
      <c r="L52" s="68" t="e">
        <v>#DIV/0!</v>
      </c>
    </row>
    <row r="53" spans="1:12" x14ac:dyDescent="0.4">
      <c r="A53" s="74" t="s">
        <v>97</v>
      </c>
      <c r="B53" s="71">
        <v>1256</v>
      </c>
      <c r="C53" s="71">
        <v>1124</v>
      </c>
      <c r="D53" s="69">
        <v>1.1174377224199288</v>
      </c>
      <c r="E53" s="109">
        <v>132</v>
      </c>
      <c r="F53" s="71">
        <v>1936</v>
      </c>
      <c r="G53" s="195">
        <v>1320</v>
      </c>
      <c r="H53" s="89">
        <v>1.4666666666666666</v>
      </c>
      <c r="I53" s="102">
        <v>616</v>
      </c>
      <c r="J53" s="69">
        <v>0.64876033057851235</v>
      </c>
      <c r="K53" s="69">
        <v>0.85151515151515156</v>
      </c>
      <c r="L53" s="68">
        <v>-0.20275482093663921</v>
      </c>
    </row>
    <row r="54" spans="1:12" x14ac:dyDescent="0.4">
      <c r="A54" s="74" t="s">
        <v>96</v>
      </c>
      <c r="B54" s="71">
        <v>2093</v>
      </c>
      <c r="C54" s="71">
        <v>3109</v>
      </c>
      <c r="D54" s="98">
        <v>0.67320681891283374</v>
      </c>
      <c r="E54" s="109">
        <v>-1016</v>
      </c>
      <c r="F54" s="71">
        <v>2970</v>
      </c>
      <c r="G54" s="186">
        <v>5940</v>
      </c>
      <c r="H54" s="89">
        <v>0.5</v>
      </c>
      <c r="I54" s="102">
        <v>-2970</v>
      </c>
      <c r="J54" s="69">
        <v>0.70471380471380474</v>
      </c>
      <c r="K54" s="69">
        <v>0.52340067340067342</v>
      </c>
      <c r="L54" s="68">
        <v>0.18131313131313131</v>
      </c>
    </row>
    <row r="55" spans="1:12" x14ac:dyDescent="0.4">
      <c r="A55" s="74" t="s">
        <v>95</v>
      </c>
      <c r="B55" s="71">
        <v>1445</v>
      </c>
      <c r="C55" s="71">
        <v>1398</v>
      </c>
      <c r="D55" s="98">
        <v>1.0336194563662375</v>
      </c>
      <c r="E55" s="102">
        <v>47</v>
      </c>
      <c r="F55" s="71">
        <v>2970</v>
      </c>
      <c r="G55" s="190">
        <v>2968</v>
      </c>
      <c r="H55" s="69">
        <v>1.0006738544474394</v>
      </c>
      <c r="I55" s="102">
        <v>2</v>
      </c>
      <c r="J55" s="69">
        <v>0.48653198653198654</v>
      </c>
      <c r="K55" s="69">
        <v>0.47102425876010784</v>
      </c>
      <c r="L55" s="68">
        <v>1.5507727771878699E-2</v>
      </c>
    </row>
    <row r="56" spans="1:12" x14ac:dyDescent="0.4">
      <c r="A56" s="74" t="s">
        <v>94</v>
      </c>
      <c r="B56" s="71">
        <v>1028</v>
      </c>
      <c r="C56" s="71">
        <v>922</v>
      </c>
      <c r="D56" s="98">
        <v>1.1149674620390455</v>
      </c>
      <c r="E56" s="102">
        <v>106</v>
      </c>
      <c r="F56" s="71">
        <v>1927</v>
      </c>
      <c r="G56" s="190">
        <v>1320</v>
      </c>
      <c r="H56" s="69">
        <v>1.459848484848485</v>
      </c>
      <c r="I56" s="102">
        <v>607</v>
      </c>
      <c r="J56" s="69">
        <v>0.5334717176959004</v>
      </c>
      <c r="K56" s="69">
        <v>0.69848484848484849</v>
      </c>
      <c r="L56" s="68">
        <v>-0.16501313078894808</v>
      </c>
    </row>
    <row r="57" spans="1:12" x14ac:dyDescent="0.4">
      <c r="A57" s="99" t="s">
        <v>93</v>
      </c>
      <c r="B57" s="139">
        <v>1122</v>
      </c>
      <c r="C57" s="139">
        <v>764</v>
      </c>
      <c r="D57" s="98">
        <v>1.4685863874345551</v>
      </c>
      <c r="E57" s="109">
        <v>358</v>
      </c>
      <c r="F57" s="139">
        <v>1936</v>
      </c>
      <c r="G57" s="186">
        <v>1320</v>
      </c>
      <c r="H57" s="89">
        <v>1.4666666666666666</v>
      </c>
      <c r="I57" s="102">
        <v>616</v>
      </c>
      <c r="J57" s="69">
        <v>0.57954545454545459</v>
      </c>
      <c r="K57" s="89">
        <v>0.57878787878787874</v>
      </c>
      <c r="L57" s="88">
        <v>7.5757575757584572E-4</v>
      </c>
    </row>
    <row r="58" spans="1:12" x14ac:dyDescent="0.4">
      <c r="A58" s="74" t="s">
        <v>92</v>
      </c>
      <c r="B58" s="139">
        <v>1014</v>
      </c>
      <c r="C58" s="139">
        <v>839</v>
      </c>
      <c r="D58" s="98">
        <v>1.2085816448152562</v>
      </c>
      <c r="E58" s="102">
        <v>175</v>
      </c>
      <c r="F58" s="139">
        <v>1936</v>
      </c>
      <c r="G58" s="186">
        <v>1320</v>
      </c>
      <c r="H58" s="69">
        <v>1.4666666666666666</v>
      </c>
      <c r="I58" s="102">
        <v>616</v>
      </c>
      <c r="J58" s="69">
        <v>0.52376033057851235</v>
      </c>
      <c r="K58" s="69">
        <v>0.63560606060606062</v>
      </c>
      <c r="L58" s="68">
        <v>-0.11184573002754827</v>
      </c>
    </row>
    <row r="59" spans="1:12" x14ac:dyDescent="0.4">
      <c r="A59" s="74" t="s">
        <v>91</v>
      </c>
      <c r="B59" s="71">
        <v>647</v>
      </c>
      <c r="C59" s="71">
        <v>724</v>
      </c>
      <c r="D59" s="98">
        <v>0.89364640883977897</v>
      </c>
      <c r="E59" s="102">
        <v>-77</v>
      </c>
      <c r="F59" s="71">
        <v>1320</v>
      </c>
      <c r="G59" s="190">
        <v>1319</v>
      </c>
      <c r="H59" s="69">
        <v>1.0007581501137226</v>
      </c>
      <c r="I59" s="102">
        <v>1</v>
      </c>
      <c r="J59" s="69">
        <v>0.49015151515151517</v>
      </c>
      <c r="K59" s="69">
        <v>0.54890068233510236</v>
      </c>
      <c r="L59" s="68">
        <v>-5.8749167183587192E-2</v>
      </c>
    </row>
    <row r="60" spans="1:12" x14ac:dyDescent="0.4">
      <c r="A60" s="96" t="s">
        <v>90</v>
      </c>
      <c r="B60" s="71">
        <v>1979</v>
      </c>
      <c r="C60" s="71">
        <v>1930</v>
      </c>
      <c r="D60" s="98">
        <v>1.0253886010362694</v>
      </c>
      <c r="E60" s="102">
        <v>49</v>
      </c>
      <c r="F60" s="71">
        <v>4573</v>
      </c>
      <c r="G60" s="186">
        <v>4569</v>
      </c>
      <c r="H60" s="69">
        <v>1.0008754650908296</v>
      </c>
      <c r="I60" s="102">
        <v>4</v>
      </c>
      <c r="J60" s="69">
        <v>0.43275748961294552</v>
      </c>
      <c r="K60" s="69">
        <v>0.42241190632523529</v>
      </c>
      <c r="L60" s="68">
        <v>1.0345583287710236E-2</v>
      </c>
    </row>
    <row r="61" spans="1:12" s="58" customFormat="1" x14ac:dyDescent="0.4">
      <c r="A61" s="94" t="s">
        <v>89</v>
      </c>
      <c r="B61" s="71">
        <v>2700</v>
      </c>
      <c r="C61" s="71">
        <v>0</v>
      </c>
      <c r="D61" s="98" t="e">
        <v>#DIV/0!</v>
      </c>
      <c r="E61" s="102">
        <v>2700</v>
      </c>
      <c r="F61" s="71">
        <v>2970</v>
      </c>
      <c r="G61" s="186">
        <v>0</v>
      </c>
      <c r="H61" s="69" t="e">
        <v>#DIV/0!</v>
      </c>
      <c r="I61" s="102">
        <v>2970</v>
      </c>
      <c r="J61" s="69">
        <v>0.90909090909090906</v>
      </c>
      <c r="K61" s="69" t="e">
        <v>#DIV/0!</v>
      </c>
      <c r="L61" s="68" t="e">
        <v>#DIV/0!</v>
      </c>
    </row>
    <row r="62" spans="1:12" x14ac:dyDescent="0.4">
      <c r="A62" s="94" t="s">
        <v>88</v>
      </c>
      <c r="B62" s="97">
        <v>1529</v>
      </c>
      <c r="C62" s="97">
        <v>656</v>
      </c>
      <c r="D62" s="89">
        <v>2.3307926829268291</v>
      </c>
      <c r="E62" s="109">
        <v>873</v>
      </c>
      <c r="F62" s="97">
        <v>1835</v>
      </c>
      <c r="G62" s="195">
        <v>1320</v>
      </c>
      <c r="H62" s="89">
        <v>1.3901515151515151</v>
      </c>
      <c r="I62" s="109">
        <v>515</v>
      </c>
      <c r="J62" s="89">
        <v>0.83324250681198908</v>
      </c>
      <c r="K62" s="89">
        <v>0.49696969696969695</v>
      </c>
      <c r="L62" s="88">
        <v>0.33627280984229213</v>
      </c>
    </row>
    <row r="63" spans="1:12" s="58" customFormat="1" x14ac:dyDescent="0.4">
      <c r="A63" s="94" t="s">
        <v>87</v>
      </c>
      <c r="B63" s="97">
        <v>1705</v>
      </c>
      <c r="C63" s="97">
        <v>0</v>
      </c>
      <c r="D63" s="89" t="e">
        <v>#DIV/0!</v>
      </c>
      <c r="E63" s="90">
        <v>1705</v>
      </c>
      <c r="F63" s="97">
        <v>1936</v>
      </c>
      <c r="G63" s="97">
        <v>0</v>
      </c>
      <c r="H63" s="89" t="e">
        <v>#DIV/0!</v>
      </c>
      <c r="I63" s="90">
        <v>1936</v>
      </c>
      <c r="J63" s="89">
        <v>0.88068181818181823</v>
      </c>
      <c r="K63" s="89" t="e">
        <v>#DIV/0!</v>
      </c>
      <c r="L63" s="88" t="e">
        <v>#DIV/0!</v>
      </c>
    </row>
    <row r="64" spans="1:12" x14ac:dyDescent="0.4">
      <c r="A64" s="67" t="s">
        <v>86</v>
      </c>
      <c r="B64" s="65">
        <v>1070</v>
      </c>
      <c r="C64" s="65">
        <v>908</v>
      </c>
      <c r="D64" s="63">
        <v>1.1784140969162995</v>
      </c>
      <c r="E64" s="184">
        <v>162</v>
      </c>
      <c r="F64" s="65">
        <v>1386</v>
      </c>
      <c r="G64" s="194">
        <v>1386</v>
      </c>
      <c r="H64" s="63">
        <v>1</v>
      </c>
      <c r="I64" s="184">
        <v>0</v>
      </c>
      <c r="J64" s="63">
        <v>0.77200577200577203</v>
      </c>
      <c r="K64" s="63">
        <v>0.65512265512265511</v>
      </c>
      <c r="L64" s="62">
        <v>0.11688311688311692</v>
      </c>
    </row>
    <row r="65" spans="1:12" x14ac:dyDescent="0.4">
      <c r="A65" s="85" t="s">
        <v>85</v>
      </c>
      <c r="B65" s="193">
        <v>1568</v>
      </c>
      <c r="C65" s="193">
        <v>1170</v>
      </c>
      <c r="D65" s="82">
        <v>1.3401709401709401</v>
      </c>
      <c r="E65" s="192">
        <v>398</v>
      </c>
      <c r="F65" s="193">
        <v>2319</v>
      </c>
      <c r="G65" s="193">
        <v>1922</v>
      </c>
      <c r="H65" s="82">
        <v>1.2065556711758585</v>
      </c>
      <c r="I65" s="192">
        <v>397</v>
      </c>
      <c r="J65" s="82">
        <v>0.6761535144458819</v>
      </c>
      <c r="K65" s="82">
        <v>0.60874089490114469</v>
      </c>
      <c r="L65" s="81">
        <v>6.7412619544737207E-2</v>
      </c>
    </row>
    <row r="66" spans="1:12" x14ac:dyDescent="0.4">
      <c r="A66" s="80" t="s">
        <v>84</v>
      </c>
      <c r="B66" s="191">
        <v>375</v>
      </c>
      <c r="C66" s="190">
        <v>228</v>
      </c>
      <c r="D66" s="98">
        <v>1.6447368421052631</v>
      </c>
      <c r="E66" s="107">
        <v>147</v>
      </c>
      <c r="F66" s="191">
        <v>594</v>
      </c>
      <c r="G66" s="190">
        <v>331</v>
      </c>
      <c r="H66" s="98">
        <v>1.7945619335347431</v>
      </c>
      <c r="I66" s="107">
        <v>263</v>
      </c>
      <c r="J66" s="98">
        <v>0.63131313131313127</v>
      </c>
      <c r="K66" s="98">
        <v>0.68882175226586106</v>
      </c>
      <c r="L66" s="120">
        <v>-5.7508620952729794E-2</v>
      </c>
    </row>
    <row r="67" spans="1:12" x14ac:dyDescent="0.4">
      <c r="A67" s="74" t="s">
        <v>83</v>
      </c>
      <c r="B67" s="189"/>
      <c r="C67" s="186">
        <v>268</v>
      </c>
      <c r="D67" s="98">
        <v>0</v>
      </c>
      <c r="E67" s="107">
        <v>-268</v>
      </c>
      <c r="F67" s="189"/>
      <c r="G67" s="186">
        <v>594</v>
      </c>
      <c r="H67" s="98">
        <v>0</v>
      </c>
      <c r="I67" s="107">
        <v>-594</v>
      </c>
      <c r="J67" s="98" t="e">
        <v>#DIV/0!</v>
      </c>
      <c r="K67" s="98">
        <v>0.45117845117845118</v>
      </c>
      <c r="L67" s="120" t="e">
        <v>#DIV/0!</v>
      </c>
    </row>
    <row r="68" spans="1:12" x14ac:dyDescent="0.4">
      <c r="A68" s="73" t="s">
        <v>82</v>
      </c>
      <c r="B68" s="187"/>
      <c r="C68" s="188">
        <v>215</v>
      </c>
      <c r="D68" s="98">
        <v>0</v>
      </c>
      <c r="E68" s="107">
        <v>-215</v>
      </c>
      <c r="F68" s="187"/>
      <c r="G68" s="105">
        <v>330</v>
      </c>
      <c r="H68" s="98">
        <v>0</v>
      </c>
      <c r="I68" s="107">
        <v>-330</v>
      </c>
      <c r="J68" s="98" t="e">
        <v>#DIV/0!</v>
      </c>
      <c r="K68" s="98">
        <v>0.65151515151515149</v>
      </c>
      <c r="L68" s="120" t="e">
        <v>#DIV/0!</v>
      </c>
    </row>
    <row r="69" spans="1:12" x14ac:dyDescent="0.4">
      <c r="A69" s="74" t="s">
        <v>81</v>
      </c>
      <c r="B69" s="189">
        <v>589</v>
      </c>
      <c r="C69" s="186">
        <v>459</v>
      </c>
      <c r="D69" s="69">
        <v>1.2832244008714597</v>
      </c>
      <c r="E69" s="102">
        <v>130</v>
      </c>
      <c r="F69" s="189">
        <v>711</v>
      </c>
      <c r="G69" s="71">
        <v>667</v>
      </c>
      <c r="H69" s="69">
        <v>1.0659670164917541</v>
      </c>
      <c r="I69" s="102">
        <v>44</v>
      </c>
      <c r="J69" s="69">
        <v>0.82841068917018279</v>
      </c>
      <c r="K69" s="69">
        <v>0.68815592203898046</v>
      </c>
      <c r="L69" s="68">
        <v>0.14025476713120233</v>
      </c>
    </row>
    <row r="70" spans="1:12" x14ac:dyDescent="0.4">
      <c r="A70" s="655" t="s">
        <v>230</v>
      </c>
      <c r="B70" s="654">
        <v>604</v>
      </c>
      <c r="C70" s="499"/>
      <c r="D70" s="496" t="e">
        <v>#DIV/0!</v>
      </c>
      <c r="E70" s="498">
        <v>604</v>
      </c>
      <c r="F70" s="654">
        <v>1014</v>
      </c>
      <c r="G70" s="499"/>
      <c r="H70" s="496" t="e">
        <v>#DIV/0!</v>
      </c>
      <c r="I70" s="498">
        <v>1014</v>
      </c>
      <c r="J70" s="496">
        <v>0.5956607495069034</v>
      </c>
      <c r="K70" s="496" t="e">
        <v>#DIV/0!</v>
      </c>
      <c r="L70" s="495" t="e">
        <v>#DIV/0!</v>
      </c>
    </row>
    <row r="71" spans="1:12" x14ac:dyDescent="0.4">
      <c r="A71" s="58" t="s">
        <v>80</v>
      </c>
      <c r="B71" s="59"/>
      <c r="C71" s="58"/>
      <c r="D71" s="58"/>
      <c r="E71" s="59"/>
      <c r="F71" s="59"/>
      <c r="G71" s="58"/>
      <c r="H71" s="58"/>
      <c r="I71" s="59"/>
      <c r="J71" s="59"/>
      <c r="K71" s="58"/>
      <c r="L71" s="58"/>
    </row>
    <row r="72" spans="1:12" s="58" customFormat="1" x14ac:dyDescent="0.4">
      <c r="A72" s="60" t="s">
        <v>79</v>
      </c>
      <c r="B72" s="59"/>
      <c r="E72" s="59"/>
      <c r="F72" s="59"/>
      <c r="I72" s="59"/>
      <c r="J72" s="59"/>
    </row>
    <row r="73" spans="1:12" x14ac:dyDescent="0.4">
      <c r="A73" s="58" t="s">
        <v>78</v>
      </c>
      <c r="B73" s="59"/>
      <c r="C73" s="59"/>
      <c r="D73" s="58"/>
      <c r="E73" s="58"/>
      <c r="F73" s="59"/>
      <c r="G73" s="59"/>
      <c r="H73" s="58"/>
      <c r="I73" s="58"/>
      <c r="J73" s="59"/>
      <c r="K73" s="59"/>
      <c r="L73" s="58"/>
    </row>
    <row r="74" spans="1:12" x14ac:dyDescent="0.4">
      <c r="A74" s="58" t="s">
        <v>150</v>
      </c>
      <c r="B74" s="59"/>
      <c r="C74" s="59"/>
      <c r="D74" s="58"/>
      <c r="E74" s="58"/>
      <c r="F74" s="59"/>
      <c r="G74" s="59"/>
      <c r="H74" s="58"/>
      <c r="I74" s="58"/>
      <c r="J74" s="59"/>
      <c r="K74" s="59"/>
      <c r="L74" s="58"/>
    </row>
    <row r="75" spans="1:12" x14ac:dyDescent="0.4">
      <c r="B75" s="59"/>
      <c r="C75" s="59"/>
      <c r="D75" s="58"/>
      <c r="E75" s="58"/>
      <c r="F75" s="59"/>
      <c r="G75" s="59"/>
      <c r="H75" s="58"/>
      <c r="I75" s="58"/>
      <c r="J75" s="59"/>
      <c r="K75" s="59"/>
      <c r="L75" s="58"/>
    </row>
    <row r="76" spans="1:12" x14ac:dyDescent="0.4">
      <c r="B76" s="59"/>
      <c r="C76" s="59"/>
      <c r="D76" s="58"/>
      <c r="E76" s="58"/>
      <c r="F76" s="59"/>
      <c r="G76" s="59"/>
      <c r="H76" s="58"/>
      <c r="I76" s="58"/>
      <c r="J76" s="59"/>
      <c r="K76" s="59"/>
      <c r="L76" s="58"/>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zoomScale="85" zoomScaleNormal="85" zoomScaleSheetLayoutView="85" workbookViewId="0">
      <selection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2" width="10.625" style="231" customWidth="1"/>
    <col min="13" max="13" width="10.625" style="527" customWidth="1"/>
    <col min="14" max="16384" width="9" style="231"/>
  </cols>
  <sheetData>
    <row r="1" spans="1:13" ht="19.5" thickBot="1" x14ac:dyDescent="0.2">
      <c r="A1" s="835" t="str">
        <f>'h25'!A1</f>
        <v>平成25年度</v>
      </c>
      <c r="B1" s="835"/>
      <c r="C1" s="6"/>
      <c r="D1" s="6"/>
      <c r="E1" s="6"/>
      <c r="F1" s="15" t="str">
        <f ca="1">RIGHT(CELL("filename",$A$1),LEN(CELL("filename",$A$1))-FIND("]",CELL("filename",$A$1)))</f>
        <v>７月月間</v>
      </c>
      <c r="G1" s="14" t="s">
        <v>69</v>
      </c>
      <c r="H1" s="10"/>
      <c r="I1" s="10"/>
      <c r="J1" s="10"/>
      <c r="K1" s="10"/>
      <c r="L1" s="10"/>
      <c r="M1" s="10"/>
    </row>
    <row r="2" spans="1:13" ht="18" customHeight="1" x14ac:dyDescent="0.15">
      <c r="A2" s="578"/>
      <c r="B2" s="577"/>
      <c r="C2" s="918" t="s">
        <v>196</v>
      </c>
      <c r="D2" s="919"/>
      <c r="E2" s="920"/>
      <c r="F2" s="921"/>
      <c r="G2" s="918" t="s">
        <v>195</v>
      </c>
      <c r="H2" s="919"/>
      <c r="I2" s="920"/>
      <c r="J2" s="921"/>
      <c r="K2" s="907" t="s">
        <v>247</v>
      </c>
      <c r="L2" s="908"/>
      <c r="M2" s="909"/>
    </row>
    <row r="3" spans="1:13" ht="18.75" customHeight="1" x14ac:dyDescent="0.15">
      <c r="A3" s="576"/>
      <c r="B3" s="575"/>
      <c r="C3" s="922" t="s">
        <v>274</v>
      </c>
      <c r="D3" s="923" t="s">
        <v>273</v>
      </c>
      <c r="E3" s="903" t="s">
        <v>192</v>
      </c>
      <c r="F3" s="904"/>
      <c r="G3" s="905" t="s">
        <v>272</v>
      </c>
      <c r="H3" s="940" t="s">
        <v>271</v>
      </c>
      <c r="I3" s="903" t="s">
        <v>192</v>
      </c>
      <c r="J3" s="904"/>
      <c r="K3" s="905" t="s">
        <v>272</v>
      </c>
      <c r="L3" s="929" t="s">
        <v>271</v>
      </c>
      <c r="M3" s="910" t="s">
        <v>242</v>
      </c>
    </row>
    <row r="4" spans="1:13" ht="18" customHeight="1" x14ac:dyDescent="0.15">
      <c r="A4" s="574" t="s">
        <v>241</v>
      </c>
      <c r="B4" s="573"/>
      <c r="C4" s="906"/>
      <c r="D4" s="924"/>
      <c r="E4" s="572" t="s">
        <v>191</v>
      </c>
      <c r="F4" s="571" t="s">
        <v>190</v>
      </c>
      <c r="G4" s="906"/>
      <c r="H4" s="941"/>
      <c r="I4" s="572" t="s">
        <v>191</v>
      </c>
      <c r="J4" s="571" t="s">
        <v>190</v>
      </c>
      <c r="K4" s="906"/>
      <c r="L4" s="924"/>
      <c r="M4" s="911"/>
    </row>
    <row r="5" spans="1:13" ht="13.5" customHeight="1" x14ac:dyDescent="0.15">
      <c r="A5" s="938" t="s">
        <v>189</v>
      </c>
      <c r="B5" s="939"/>
      <c r="C5" s="912">
        <v>534994</v>
      </c>
      <c r="D5" s="914">
        <v>530783</v>
      </c>
      <c r="E5" s="916">
        <v>1.0079335623032388</v>
      </c>
      <c r="F5" s="934">
        <v>4211</v>
      </c>
      <c r="G5" s="912">
        <v>798753</v>
      </c>
      <c r="H5" s="927">
        <v>786491</v>
      </c>
      <c r="I5" s="916">
        <v>1.0155907696337276</v>
      </c>
      <c r="J5" s="934">
        <v>12262</v>
      </c>
      <c r="K5" s="930">
        <v>0.66978652975325292</v>
      </c>
      <c r="L5" s="901">
        <v>0.67487485552917958</v>
      </c>
      <c r="M5" s="925">
        <v>-5.0883257759266609E-3</v>
      </c>
    </row>
    <row r="6" spans="1:13" ht="13.5" customHeight="1" x14ac:dyDescent="0.15">
      <c r="A6" s="936" t="s">
        <v>188</v>
      </c>
      <c r="B6" s="937"/>
      <c r="C6" s="913"/>
      <c r="D6" s="915"/>
      <c r="E6" s="917"/>
      <c r="F6" s="935"/>
      <c r="G6" s="913"/>
      <c r="H6" s="928"/>
      <c r="I6" s="917"/>
      <c r="J6" s="935"/>
      <c r="K6" s="931"/>
      <c r="L6" s="902"/>
      <c r="M6" s="926"/>
    </row>
    <row r="7" spans="1:13" ht="18" customHeight="1" x14ac:dyDescent="0.15">
      <c r="A7" s="932" t="s">
        <v>187</v>
      </c>
      <c r="B7" s="933"/>
      <c r="C7" s="557">
        <v>283234</v>
      </c>
      <c r="D7" s="556">
        <v>275481</v>
      </c>
      <c r="E7" s="555">
        <v>1.0281435017297018</v>
      </c>
      <c r="F7" s="554">
        <v>7753</v>
      </c>
      <c r="G7" s="557">
        <v>403008</v>
      </c>
      <c r="H7" s="568">
        <v>372346</v>
      </c>
      <c r="I7" s="555">
        <v>1.082348138559297</v>
      </c>
      <c r="J7" s="554">
        <v>30662</v>
      </c>
      <c r="K7" s="553">
        <v>0.70279994441797677</v>
      </c>
      <c r="L7" s="552">
        <v>0.73985218049878343</v>
      </c>
      <c r="M7" s="551">
        <v>-3.7052236080806655E-2</v>
      </c>
    </row>
    <row r="8" spans="1:13" ht="18" customHeight="1" x14ac:dyDescent="0.15">
      <c r="A8" s="547" t="s">
        <v>186</v>
      </c>
      <c r="B8" s="550" t="s">
        <v>178</v>
      </c>
      <c r="C8" s="545">
        <v>119195</v>
      </c>
      <c r="D8" s="548">
        <v>119060</v>
      </c>
      <c r="E8" s="542">
        <v>1.0011338820762641</v>
      </c>
      <c r="F8" s="541">
        <v>135</v>
      </c>
      <c r="G8" s="545">
        <v>179261</v>
      </c>
      <c r="H8" s="549">
        <v>168570</v>
      </c>
      <c r="I8" s="542">
        <v>1.0634217239129145</v>
      </c>
      <c r="J8" s="541">
        <v>10691</v>
      </c>
      <c r="K8" s="540">
        <v>0.66492432821416814</v>
      </c>
      <c r="L8" s="539">
        <v>0.70629412113661982</v>
      </c>
      <c r="M8" s="538">
        <v>-4.1369792922451687E-2</v>
      </c>
    </row>
    <row r="9" spans="1:13" ht="18" customHeight="1" x14ac:dyDescent="0.15">
      <c r="A9" s="547"/>
      <c r="B9" s="550" t="s">
        <v>177</v>
      </c>
      <c r="C9" s="545">
        <v>10874</v>
      </c>
      <c r="D9" s="548">
        <v>11439</v>
      </c>
      <c r="E9" s="542">
        <v>0.95060757059183498</v>
      </c>
      <c r="F9" s="541">
        <v>-565</v>
      </c>
      <c r="G9" s="545">
        <v>13160</v>
      </c>
      <c r="H9" s="549">
        <v>13745</v>
      </c>
      <c r="I9" s="542">
        <v>0.95743906875227358</v>
      </c>
      <c r="J9" s="541">
        <v>-585</v>
      </c>
      <c r="K9" s="540">
        <v>0.8262917933130699</v>
      </c>
      <c r="L9" s="539">
        <v>0.83222990178246636</v>
      </c>
      <c r="M9" s="538">
        <v>-5.9381084693964636E-3</v>
      </c>
    </row>
    <row r="10" spans="1:13" ht="18" customHeight="1" x14ac:dyDescent="0.15">
      <c r="A10" s="547"/>
      <c r="B10" s="550" t="s">
        <v>175</v>
      </c>
      <c r="C10" s="545">
        <v>120124</v>
      </c>
      <c r="D10" s="548">
        <v>115098</v>
      </c>
      <c r="E10" s="542">
        <v>1.0436671358320735</v>
      </c>
      <c r="F10" s="541">
        <v>5026</v>
      </c>
      <c r="G10" s="545">
        <v>168284</v>
      </c>
      <c r="H10" s="549">
        <v>153569</v>
      </c>
      <c r="I10" s="542">
        <v>1.0958201199460829</v>
      </c>
      <c r="J10" s="541">
        <v>14715</v>
      </c>
      <c r="K10" s="540">
        <v>0.71381711868032616</v>
      </c>
      <c r="L10" s="539">
        <v>0.74948720119294909</v>
      </c>
      <c r="M10" s="538">
        <v>-3.5670082512622936E-2</v>
      </c>
    </row>
    <row r="11" spans="1:13" ht="18" customHeight="1" x14ac:dyDescent="0.15">
      <c r="A11" s="547"/>
      <c r="B11" s="550" t="s">
        <v>180</v>
      </c>
      <c r="C11" s="545">
        <v>33041</v>
      </c>
      <c r="D11" s="570">
        <v>29884</v>
      </c>
      <c r="E11" s="542">
        <v>1.1056418150180698</v>
      </c>
      <c r="F11" s="541">
        <v>3157</v>
      </c>
      <c r="G11" s="545">
        <v>42303</v>
      </c>
      <c r="H11" s="570">
        <v>36462</v>
      </c>
      <c r="I11" s="542">
        <v>1.1601941747572815</v>
      </c>
      <c r="J11" s="541">
        <v>5841</v>
      </c>
      <c r="K11" s="540">
        <v>0.78105571708862254</v>
      </c>
      <c r="L11" s="539">
        <v>0.81959300093247767</v>
      </c>
      <c r="M11" s="538">
        <v>-3.853728384385513E-2</v>
      </c>
    </row>
    <row r="12" spans="1:13" ht="18" customHeight="1" x14ac:dyDescent="0.15">
      <c r="A12" s="932" t="s">
        <v>185</v>
      </c>
      <c r="B12" s="933"/>
      <c r="C12" s="557">
        <v>87581</v>
      </c>
      <c r="D12" s="556">
        <v>98485</v>
      </c>
      <c r="E12" s="555">
        <v>0.88928263187287404</v>
      </c>
      <c r="F12" s="554">
        <v>-10904</v>
      </c>
      <c r="G12" s="557">
        <v>129119</v>
      </c>
      <c r="H12" s="556">
        <v>158752</v>
      </c>
      <c r="I12" s="555">
        <v>0.81333778472082241</v>
      </c>
      <c r="J12" s="554">
        <v>-29633</v>
      </c>
      <c r="K12" s="553">
        <v>0.67829676499972891</v>
      </c>
      <c r="L12" s="552">
        <v>0.62037013706913924</v>
      </c>
      <c r="M12" s="567">
        <v>5.7926627930589669E-2</v>
      </c>
    </row>
    <row r="13" spans="1:13" ht="18" customHeight="1" x14ac:dyDescent="0.15">
      <c r="A13" s="547" t="s">
        <v>184</v>
      </c>
      <c r="B13" s="550" t="s">
        <v>178</v>
      </c>
      <c r="C13" s="545">
        <v>16566</v>
      </c>
      <c r="D13" s="548">
        <v>24028</v>
      </c>
      <c r="E13" s="542">
        <v>0.6894456467454636</v>
      </c>
      <c r="F13" s="541">
        <v>-7462</v>
      </c>
      <c r="G13" s="545">
        <v>21531</v>
      </c>
      <c r="H13" s="548">
        <v>34183</v>
      </c>
      <c r="I13" s="542">
        <v>0.62987449901998072</v>
      </c>
      <c r="J13" s="541">
        <v>-12652</v>
      </c>
      <c r="K13" s="540">
        <v>0.76940225721053368</v>
      </c>
      <c r="L13" s="539">
        <v>0.70292250533891121</v>
      </c>
      <c r="M13" s="538">
        <v>6.6479751871622472E-2</v>
      </c>
    </row>
    <row r="14" spans="1:13" ht="18" customHeight="1" x14ac:dyDescent="0.15">
      <c r="A14" s="547"/>
      <c r="B14" s="550" t="s">
        <v>177</v>
      </c>
      <c r="C14" s="545">
        <v>13516</v>
      </c>
      <c r="D14" s="548">
        <v>9499</v>
      </c>
      <c r="E14" s="542">
        <v>1.4228866196441732</v>
      </c>
      <c r="F14" s="541">
        <v>4017</v>
      </c>
      <c r="G14" s="545">
        <v>18065</v>
      </c>
      <c r="H14" s="548">
        <v>12890</v>
      </c>
      <c r="I14" s="542">
        <v>1.4014740108611328</v>
      </c>
      <c r="J14" s="541">
        <v>5175</v>
      </c>
      <c r="K14" s="540">
        <v>0.74818710213119288</v>
      </c>
      <c r="L14" s="539">
        <v>0.7369278510473235</v>
      </c>
      <c r="M14" s="538">
        <v>1.1259251083869382E-2</v>
      </c>
    </row>
    <row r="15" spans="1:13" ht="18" customHeight="1" x14ac:dyDescent="0.15">
      <c r="A15" s="547"/>
      <c r="B15" s="550" t="s">
        <v>175</v>
      </c>
      <c r="C15" s="545">
        <v>45039</v>
      </c>
      <c r="D15" s="548">
        <v>47566</v>
      </c>
      <c r="E15" s="542">
        <v>0.94687381743261989</v>
      </c>
      <c r="F15" s="541">
        <v>-2527</v>
      </c>
      <c r="G15" s="545">
        <v>66711</v>
      </c>
      <c r="H15" s="548">
        <v>78757</v>
      </c>
      <c r="I15" s="542">
        <v>0.84704851632235867</v>
      </c>
      <c r="J15" s="541">
        <v>-12046</v>
      </c>
      <c r="K15" s="540">
        <v>0.67513603453703286</v>
      </c>
      <c r="L15" s="539">
        <v>0.60395901316708356</v>
      </c>
      <c r="M15" s="538">
        <v>7.11770213699493E-2</v>
      </c>
    </row>
    <row r="16" spans="1:13" ht="18" customHeight="1" x14ac:dyDescent="0.15">
      <c r="A16" s="547"/>
      <c r="B16" s="550" t="s">
        <v>174</v>
      </c>
      <c r="C16" s="545">
        <v>1478</v>
      </c>
      <c r="D16" s="548">
        <v>0</v>
      </c>
      <c r="E16" s="542" t="e">
        <v>#DIV/0!</v>
      </c>
      <c r="F16" s="541">
        <v>1478</v>
      </c>
      <c r="G16" s="545">
        <v>2811</v>
      </c>
      <c r="H16" s="548">
        <v>0</v>
      </c>
      <c r="I16" s="542" t="e">
        <v>#DIV/0!</v>
      </c>
      <c r="J16" s="541">
        <v>2811</v>
      </c>
      <c r="K16" s="540">
        <v>0.52579153326218431</v>
      </c>
      <c r="L16" s="539" t="s">
        <v>171</v>
      </c>
      <c r="M16" s="538" t="e">
        <v>#VALUE!</v>
      </c>
    </row>
    <row r="17" spans="1:13" ht="18" customHeight="1" x14ac:dyDescent="0.15">
      <c r="A17" s="537"/>
      <c r="B17" s="566" t="s">
        <v>180</v>
      </c>
      <c r="C17" s="565">
        <v>10982</v>
      </c>
      <c r="D17" s="563">
        <v>17392</v>
      </c>
      <c r="E17" s="562">
        <v>0.63143974241030354</v>
      </c>
      <c r="F17" s="561">
        <v>-6410</v>
      </c>
      <c r="G17" s="565">
        <v>20001</v>
      </c>
      <c r="H17" s="563">
        <v>32922</v>
      </c>
      <c r="I17" s="562">
        <v>0.60752688172043012</v>
      </c>
      <c r="J17" s="561">
        <v>-12921</v>
      </c>
      <c r="K17" s="560">
        <v>0.54907254637268132</v>
      </c>
      <c r="L17" s="559">
        <v>0.52827896239596628</v>
      </c>
      <c r="M17" s="558">
        <v>2.0793583976715047E-2</v>
      </c>
    </row>
    <row r="18" spans="1:13" ht="18" customHeight="1" x14ac:dyDescent="0.15">
      <c r="A18" s="932" t="s">
        <v>183</v>
      </c>
      <c r="B18" s="933"/>
      <c r="C18" s="557">
        <v>66580</v>
      </c>
      <c r="D18" s="556">
        <v>63870</v>
      </c>
      <c r="E18" s="555">
        <v>1.0424299358071083</v>
      </c>
      <c r="F18" s="554">
        <v>2710</v>
      </c>
      <c r="G18" s="557">
        <v>106067</v>
      </c>
      <c r="H18" s="568">
        <v>106396</v>
      </c>
      <c r="I18" s="555">
        <v>0.99690777848791312</v>
      </c>
      <c r="J18" s="554">
        <v>-329</v>
      </c>
      <c r="K18" s="553">
        <v>0.62771644338012766</v>
      </c>
      <c r="L18" s="552">
        <v>0.60030452272641832</v>
      </c>
      <c r="M18" s="551">
        <v>2.7411920653709343E-2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38" t="e">
        <v>#VALUE!</v>
      </c>
    </row>
    <row r="20" spans="1:13" ht="18" customHeight="1" x14ac:dyDescent="0.15">
      <c r="A20" s="547"/>
      <c r="B20" s="550" t="s">
        <v>177</v>
      </c>
      <c r="C20" s="545">
        <v>16968</v>
      </c>
      <c r="D20" s="548">
        <v>18653</v>
      </c>
      <c r="E20" s="542">
        <v>0.90966600546828924</v>
      </c>
      <c r="F20" s="541">
        <v>-1685</v>
      </c>
      <c r="G20" s="545">
        <v>26765</v>
      </c>
      <c r="H20" s="549">
        <v>29780</v>
      </c>
      <c r="I20" s="542">
        <v>0.89875755540631297</v>
      </c>
      <c r="J20" s="541">
        <v>-3015</v>
      </c>
      <c r="K20" s="540">
        <v>0.63396226415094337</v>
      </c>
      <c r="L20" s="539">
        <v>0.62635997313633307</v>
      </c>
      <c r="M20" s="538">
        <v>7.6022910146102962E-3</v>
      </c>
    </row>
    <row r="21" spans="1:13" ht="18" customHeight="1" x14ac:dyDescent="0.15">
      <c r="A21" s="547"/>
      <c r="B21" s="550" t="s">
        <v>175</v>
      </c>
      <c r="C21" s="545">
        <v>36955</v>
      </c>
      <c r="D21" s="548">
        <v>35288</v>
      </c>
      <c r="E21" s="542">
        <v>1.0472398549081841</v>
      </c>
      <c r="F21" s="541">
        <v>1667</v>
      </c>
      <c r="G21" s="545">
        <v>62841</v>
      </c>
      <c r="H21" s="549">
        <v>58562</v>
      </c>
      <c r="I21" s="542">
        <v>1.0730678597042451</v>
      </c>
      <c r="J21" s="541">
        <v>4279</v>
      </c>
      <c r="K21" s="540">
        <v>0.58807148199423942</v>
      </c>
      <c r="L21" s="539">
        <v>0.60257504866637068</v>
      </c>
      <c r="M21" s="538">
        <v>-1.4503566672131263E-2</v>
      </c>
    </row>
    <row r="22" spans="1:13" ht="18" customHeight="1" x14ac:dyDescent="0.15">
      <c r="A22" s="537"/>
      <c r="B22" s="566" t="s">
        <v>180</v>
      </c>
      <c r="C22" s="565">
        <v>12657</v>
      </c>
      <c r="D22" s="563">
        <v>9929</v>
      </c>
      <c r="E22" s="562">
        <v>1.2747507301843086</v>
      </c>
      <c r="F22" s="561">
        <v>2728</v>
      </c>
      <c r="G22" s="565">
        <v>16461</v>
      </c>
      <c r="H22" s="569">
        <v>18054</v>
      </c>
      <c r="I22" s="562">
        <v>0.91176470588235292</v>
      </c>
      <c r="J22" s="561">
        <v>-1593</v>
      </c>
      <c r="K22" s="560">
        <v>0.76890832877710957</v>
      </c>
      <c r="L22" s="559">
        <v>0.54996122742882458</v>
      </c>
      <c r="M22" s="538">
        <v>0.21894710134828499</v>
      </c>
    </row>
    <row r="23" spans="1:13" ht="18" customHeight="1" x14ac:dyDescent="0.15">
      <c r="A23" s="932" t="s">
        <v>181</v>
      </c>
      <c r="B23" s="933"/>
      <c r="C23" s="557">
        <v>47078</v>
      </c>
      <c r="D23" s="556">
        <v>42652</v>
      </c>
      <c r="E23" s="555">
        <v>1.1037700459532964</v>
      </c>
      <c r="F23" s="554">
        <v>4426</v>
      </c>
      <c r="G23" s="557">
        <v>70171</v>
      </c>
      <c r="H23" s="568">
        <v>61108</v>
      </c>
      <c r="I23" s="555">
        <v>1.1483111867513256</v>
      </c>
      <c r="J23" s="554">
        <v>9063</v>
      </c>
      <c r="K23" s="553">
        <v>0.67090393467386811</v>
      </c>
      <c r="L23" s="552">
        <v>0.69797735157426199</v>
      </c>
      <c r="M23" s="567">
        <v>-2.7073416900393887E-2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38" t="e">
        <v>#VALUE!</v>
      </c>
    </row>
    <row r="25" spans="1:13" ht="18" customHeight="1" x14ac:dyDescent="0.15">
      <c r="A25" s="547"/>
      <c r="B25" s="550" t="s">
        <v>177</v>
      </c>
      <c r="C25" s="545">
        <v>13944</v>
      </c>
      <c r="D25" s="548">
        <v>13859</v>
      </c>
      <c r="E25" s="542">
        <v>1.0061331986434807</v>
      </c>
      <c r="F25" s="541">
        <v>85</v>
      </c>
      <c r="G25" s="545">
        <v>18075</v>
      </c>
      <c r="H25" s="549">
        <v>18020</v>
      </c>
      <c r="I25" s="542">
        <v>1.0030521642619312</v>
      </c>
      <c r="J25" s="541">
        <v>55</v>
      </c>
      <c r="K25" s="540">
        <v>0.77145228215767636</v>
      </c>
      <c r="L25" s="539">
        <v>0.76908990011098777</v>
      </c>
      <c r="M25" s="538">
        <v>2.3623820466885936E-3</v>
      </c>
    </row>
    <row r="26" spans="1:13" ht="18" customHeight="1" x14ac:dyDescent="0.15">
      <c r="A26" s="547"/>
      <c r="B26" s="550" t="s">
        <v>175</v>
      </c>
      <c r="C26" s="545">
        <v>24482</v>
      </c>
      <c r="D26" s="548">
        <v>20863</v>
      </c>
      <c r="E26" s="542">
        <v>1.1734649858601351</v>
      </c>
      <c r="F26" s="541">
        <v>3619</v>
      </c>
      <c r="G26" s="545">
        <v>41122</v>
      </c>
      <c r="H26" s="548">
        <v>32114</v>
      </c>
      <c r="I26" s="542">
        <v>1.2805007161985427</v>
      </c>
      <c r="J26" s="541">
        <v>9008</v>
      </c>
      <c r="K26" s="540">
        <v>0.59535042069938238</v>
      </c>
      <c r="L26" s="539">
        <v>0.64965435635548363</v>
      </c>
      <c r="M26" s="538">
        <v>-5.4303935656101254E-2</v>
      </c>
    </row>
    <row r="27" spans="1:13" ht="18" customHeight="1" x14ac:dyDescent="0.15">
      <c r="A27" s="537"/>
      <c r="B27" s="566" t="s">
        <v>180</v>
      </c>
      <c r="C27" s="565">
        <v>8652</v>
      </c>
      <c r="D27" s="563">
        <v>7930</v>
      </c>
      <c r="E27" s="562">
        <v>1.0910466582597731</v>
      </c>
      <c r="F27" s="561">
        <v>722</v>
      </c>
      <c r="G27" s="564">
        <v>10974</v>
      </c>
      <c r="H27" s="563">
        <v>10974</v>
      </c>
      <c r="I27" s="562">
        <v>1</v>
      </c>
      <c r="J27" s="561">
        <v>0</v>
      </c>
      <c r="K27" s="560">
        <v>0.78840896664844173</v>
      </c>
      <c r="L27" s="559">
        <v>0.72261709495170401</v>
      </c>
      <c r="M27" s="558">
        <v>6.5791871696737725E-2</v>
      </c>
    </row>
    <row r="28" spans="1:13" ht="18" customHeight="1" x14ac:dyDescent="0.15">
      <c r="A28" s="932" t="s">
        <v>179</v>
      </c>
      <c r="B28" s="933"/>
      <c r="C28" s="557">
        <v>50521</v>
      </c>
      <c r="D28" s="556">
        <v>50295</v>
      </c>
      <c r="E28" s="555">
        <v>1.0044934884183319</v>
      </c>
      <c r="F28" s="554">
        <v>226</v>
      </c>
      <c r="G28" s="557">
        <v>90388</v>
      </c>
      <c r="H28" s="556">
        <v>87889</v>
      </c>
      <c r="I28" s="555">
        <v>1.0284335923721968</v>
      </c>
      <c r="J28" s="554">
        <v>2499</v>
      </c>
      <c r="K28" s="553">
        <v>0.55893481435588799</v>
      </c>
      <c r="L28" s="552">
        <v>0.57225591370933793</v>
      </c>
      <c r="M28" s="551">
        <v>-1.3321099353449939E-2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38" t="e">
        <v>#VALUE!</v>
      </c>
    </row>
    <row r="30" spans="1:13" ht="18" customHeight="1" x14ac:dyDescent="0.15">
      <c r="A30" s="547"/>
      <c r="B30" s="546" t="s">
        <v>177</v>
      </c>
      <c r="C30" s="545">
        <v>6279</v>
      </c>
      <c r="D30" s="543">
        <v>6625</v>
      </c>
      <c r="E30" s="542">
        <v>0.94777358490566033</v>
      </c>
      <c r="F30" s="541">
        <v>-346</v>
      </c>
      <c r="G30" s="545">
        <v>8990</v>
      </c>
      <c r="H30" s="549">
        <v>9050</v>
      </c>
      <c r="I30" s="542">
        <v>0.99337016574585635</v>
      </c>
      <c r="J30" s="541">
        <v>-60</v>
      </c>
      <c r="K30" s="540">
        <v>0.69844271412680758</v>
      </c>
      <c r="L30" s="539">
        <v>0.73204419889502759</v>
      </c>
      <c r="M30" s="538">
        <v>-3.3601484768220002E-2</v>
      </c>
    </row>
    <row r="31" spans="1:13" ht="18" customHeight="1" x14ac:dyDescent="0.15">
      <c r="A31" s="547"/>
      <c r="B31" s="546" t="s">
        <v>176</v>
      </c>
      <c r="C31" s="545">
        <v>2238</v>
      </c>
      <c r="D31" s="548">
        <v>2028</v>
      </c>
      <c r="E31" s="542">
        <v>1.1035502958579881</v>
      </c>
      <c r="F31" s="541">
        <v>210</v>
      </c>
      <c r="G31" s="545">
        <v>3276</v>
      </c>
      <c r="H31" s="549">
        <v>3140</v>
      </c>
      <c r="I31" s="542">
        <v>1.043312101910828</v>
      </c>
      <c r="J31" s="541">
        <v>136</v>
      </c>
      <c r="K31" s="540">
        <v>0.68315018315018317</v>
      </c>
      <c r="L31" s="539">
        <v>0.64585987261146494</v>
      </c>
      <c r="M31" s="538">
        <v>3.729031053871823E-2</v>
      </c>
    </row>
    <row r="32" spans="1:13" ht="18" customHeight="1" x14ac:dyDescent="0.15">
      <c r="A32" s="547"/>
      <c r="B32" s="546" t="s">
        <v>175</v>
      </c>
      <c r="C32" s="545">
        <v>36343</v>
      </c>
      <c r="D32" s="548">
        <v>36511</v>
      </c>
      <c r="E32" s="542">
        <v>0.99539864698310099</v>
      </c>
      <c r="F32" s="541">
        <v>-168</v>
      </c>
      <c r="G32" s="545">
        <v>68802</v>
      </c>
      <c r="H32" s="549">
        <v>64746</v>
      </c>
      <c r="I32" s="542">
        <v>1.0626447965897508</v>
      </c>
      <c r="J32" s="541">
        <v>4056</v>
      </c>
      <c r="K32" s="540">
        <v>0.52822592366500976</v>
      </c>
      <c r="L32" s="539">
        <v>0.56391128409477032</v>
      </c>
      <c r="M32" s="538">
        <v>-3.568536042976056E-2</v>
      </c>
    </row>
    <row r="33" spans="1:13" ht="18" customHeight="1" x14ac:dyDescent="0.15">
      <c r="A33" s="547"/>
      <c r="B33" s="546" t="s">
        <v>174</v>
      </c>
      <c r="C33" s="545">
        <v>2363</v>
      </c>
      <c r="D33" s="548">
        <v>3166</v>
      </c>
      <c r="E33" s="542">
        <v>0.74636765634870494</v>
      </c>
      <c r="F33" s="541">
        <v>-803</v>
      </c>
      <c r="G33" s="545">
        <v>3554</v>
      </c>
      <c r="H33" s="548">
        <v>5391</v>
      </c>
      <c r="I33" s="542">
        <v>0.65924689296976446</v>
      </c>
      <c r="J33" s="541">
        <v>-1837</v>
      </c>
      <c r="K33" s="540">
        <v>0.66488463702870004</v>
      </c>
      <c r="L33" s="539">
        <v>0.58727508810981266</v>
      </c>
      <c r="M33" s="538">
        <v>7.7609548918887383E-2</v>
      </c>
    </row>
    <row r="34" spans="1:13" ht="18" customHeight="1" x14ac:dyDescent="0.15">
      <c r="A34" s="547"/>
      <c r="B34" s="546" t="s">
        <v>173</v>
      </c>
      <c r="C34" s="545">
        <v>3173</v>
      </c>
      <c r="D34" s="543">
        <v>1830</v>
      </c>
      <c r="E34" s="542">
        <v>1.7338797814207649</v>
      </c>
      <c r="F34" s="541">
        <v>1343</v>
      </c>
      <c r="G34" s="544">
        <v>5487</v>
      </c>
      <c r="H34" s="543">
        <v>5310</v>
      </c>
      <c r="I34" s="542">
        <v>1.0333333333333334</v>
      </c>
      <c r="J34" s="541">
        <v>177</v>
      </c>
      <c r="K34" s="540">
        <v>0.57827592491343172</v>
      </c>
      <c r="L34" s="539">
        <v>0.34463276836158191</v>
      </c>
      <c r="M34" s="538">
        <v>0.23364315655184981</v>
      </c>
    </row>
    <row r="35" spans="1:13" ht="18" customHeight="1" thickBot="1" x14ac:dyDescent="0.2">
      <c r="A35" s="537"/>
      <c r="B35" s="536" t="s">
        <v>172</v>
      </c>
      <c r="C35" s="535">
        <v>125</v>
      </c>
      <c r="D35" s="533">
        <v>135</v>
      </c>
      <c r="E35" s="532">
        <v>0.92592592592592593</v>
      </c>
      <c r="F35" s="531">
        <v>-10</v>
      </c>
      <c r="G35" s="534">
        <v>279</v>
      </c>
      <c r="H35" s="533">
        <v>252</v>
      </c>
      <c r="I35" s="532">
        <v>1.1071428571428572</v>
      </c>
      <c r="J35" s="531">
        <v>27</v>
      </c>
      <c r="K35" s="530">
        <v>0.44802867383512546</v>
      </c>
      <c r="L35" s="529">
        <v>0.5357142857142857</v>
      </c>
      <c r="M35" s="528">
        <v>-8.7685611879160241E-2</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F65" s="231">
        <v>0</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A18:B18"/>
    <mergeCell ref="A23:B23"/>
    <mergeCell ref="A28:B28"/>
    <mergeCell ref="J5:J6"/>
    <mergeCell ref="A6:B6"/>
    <mergeCell ref="A7:B7"/>
    <mergeCell ref="A12:B12"/>
    <mergeCell ref="I5:I6"/>
    <mergeCell ref="A5:B5"/>
    <mergeCell ref="F5:F6"/>
    <mergeCell ref="H3:H4"/>
    <mergeCell ref="C5:C6"/>
    <mergeCell ref="D5:D6"/>
    <mergeCell ref="E5:E6"/>
    <mergeCell ref="C2:F2"/>
    <mergeCell ref="C3:C4"/>
    <mergeCell ref="D3:D4"/>
    <mergeCell ref="E3:F3"/>
    <mergeCell ref="L5:L6"/>
    <mergeCell ref="I3:J3"/>
    <mergeCell ref="G3:G4"/>
    <mergeCell ref="K2:M2"/>
    <mergeCell ref="M3:M4"/>
    <mergeCell ref="M5:M6"/>
    <mergeCell ref="G2:J2"/>
    <mergeCell ref="G5:G6"/>
    <mergeCell ref="H5:H6"/>
    <mergeCell ref="K3:K4"/>
    <mergeCell ref="L3:L4"/>
    <mergeCell ref="K5:K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view="pageBreakPreview" zoomScale="90" zoomScaleNormal="90" zoomScaleSheetLayoutView="90" workbookViewId="0">
      <pane xSplit="2" ySplit="4" topLeftCell="C10" activePane="bottomRight" state="frozen"/>
      <selection sqref="A1:B1"/>
      <selection pane="topRight" sqref="A1:B1"/>
      <selection pane="bottomLeft" sqref="A1:B1"/>
      <selection pane="bottomRight"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3" width="10.625" style="231" customWidth="1"/>
    <col min="14" max="16384" width="9" style="231"/>
  </cols>
  <sheetData>
    <row r="1" spans="1:13" ht="19.5" thickBot="1" x14ac:dyDescent="0.2">
      <c r="A1" s="835" t="str">
        <f>'h25'!A1</f>
        <v>平成25年度</v>
      </c>
      <c r="B1" s="835"/>
      <c r="C1" s="6"/>
      <c r="D1" s="6"/>
      <c r="E1" s="6"/>
      <c r="F1" s="15" t="str">
        <f ca="1">RIGHT(CELL("filename",$A$1),LEN(CELL("filename",$A$1))-FIND("]",CELL("filename",$A$1)))</f>
        <v>７月上旬</v>
      </c>
      <c r="G1" s="14" t="s">
        <v>69</v>
      </c>
      <c r="H1" s="10"/>
      <c r="I1" s="10"/>
      <c r="J1" s="10"/>
      <c r="K1" s="10"/>
      <c r="L1" s="10"/>
      <c r="M1" s="10"/>
    </row>
    <row r="2" spans="1:13" ht="18" customHeight="1" x14ac:dyDescent="0.15">
      <c r="A2" s="607"/>
      <c r="B2" s="606"/>
      <c r="C2" s="918" t="s">
        <v>196</v>
      </c>
      <c r="D2" s="919"/>
      <c r="E2" s="920"/>
      <c r="F2" s="921"/>
      <c r="G2" s="918" t="s">
        <v>195</v>
      </c>
      <c r="H2" s="919"/>
      <c r="I2" s="920"/>
      <c r="J2" s="921"/>
      <c r="K2" s="907" t="s">
        <v>247</v>
      </c>
      <c r="L2" s="908"/>
      <c r="M2" s="909"/>
    </row>
    <row r="3" spans="1:13" ht="18.75" customHeight="1" x14ac:dyDescent="0.15">
      <c r="A3" s="546"/>
      <c r="B3" s="605"/>
      <c r="C3" s="922" t="s">
        <v>278</v>
      </c>
      <c r="D3" s="923" t="s">
        <v>277</v>
      </c>
      <c r="E3" s="903" t="s">
        <v>192</v>
      </c>
      <c r="F3" s="904"/>
      <c r="G3" s="905" t="s">
        <v>276</v>
      </c>
      <c r="H3" s="940" t="s">
        <v>275</v>
      </c>
      <c r="I3" s="903" t="s">
        <v>192</v>
      </c>
      <c r="J3" s="904"/>
      <c r="K3" s="905" t="s">
        <v>276</v>
      </c>
      <c r="L3" s="929" t="s">
        <v>275</v>
      </c>
      <c r="M3" s="910" t="s">
        <v>242</v>
      </c>
    </row>
    <row r="4" spans="1:13" ht="18" customHeight="1" x14ac:dyDescent="0.15">
      <c r="A4" s="536"/>
      <c r="B4" s="604"/>
      <c r="C4" s="906"/>
      <c r="D4" s="924"/>
      <c r="E4" s="572" t="s">
        <v>191</v>
      </c>
      <c r="F4" s="571" t="s">
        <v>190</v>
      </c>
      <c r="G4" s="906"/>
      <c r="H4" s="941"/>
      <c r="I4" s="572" t="s">
        <v>191</v>
      </c>
      <c r="J4" s="571" t="s">
        <v>190</v>
      </c>
      <c r="K4" s="906"/>
      <c r="L4" s="924"/>
      <c r="M4" s="911"/>
    </row>
    <row r="5" spans="1:13" ht="13.5" customHeight="1" x14ac:dyDescent="0.15">
      <c r="A5" s="938" t="s">
        <v>189</v>
      </c>
      <c r="B5" s="939"/>
      <c r="C5" s="912">
        <v>142245</v>
      </c>
      <c r="D5" s="914">
        <v>141941</v>
      </c>
      <c r="E5" s="916">
        <v>1.0021417349462101</v>
      </c>
      <c r="F5" s="934">
        <v>304</v>
      </c>
      <c r="G5" s="912">
        <v>221287</v>
      </c>
      <c r="H5" s="927">
        <v>211500</v>
      </c>
      <c r="I5" s="916">
        <v>1.046274231678487</v>
      </c>
      <c r="J5" s="934">
        <v>9787</v>
      </c>
      <c r="K5" s="930">
        <v>0.64280775644299037</v>
      </c>
      <c r="L5" s="901">
        <v>0.67111583924349882</v>
      </c>
      <c r="M5" s="942">
        <v>-2.8308082800508449E-2</v>
      </c>
    </row>
    <row r="6" spans="1:13" ht="13.5" customHeight="1" x14ac:dyDescent="0.15">
      <c r="A6" s="936" t="s">
        <v>188</v>
      </c>
      <c r="B6" s="937"/>
      <c r="C6" s="913"/>
      <c r="D6" s="915"/>
      <c r="E6" s="917"/>
      <c r="F6" s="935"/>
      <c r="G6" s="913"/>
      <c r="H6" s="928"/>
      <c r="I6" s="917"/>
      <c r="J6" s="935"/>
      <c r="K6" s="931"/>
      <c r="L6" s="902"/>
      <c r="M6" s="943"/>
    </row>
    <row r="7" spans="1:13" ht="18" customHeight="1" x14ac:dyDescent="0.15">
      <c r="A7" s="932" t="s">
        <v>187</v>
      </c>
      <c r="B7" s="933"/>
      <c r="C7" s="557">
        <v>75583</v>
      </c>
      <c r="D7" s="556">
        <v>72407</v>
      </c>
      <c r="E7" s="555">
        <v>1.0438631624014252</v>
      </c>
      <c r="F7" s="554">
        <v>3176</v>
      </c>
      <c r="G7" s="557">
        <v>114962</v>
      </c>
      <c r="H7" s="568">
        <v>104072</v>
      </c>
      <c r="I7" s="555">
        <v>1.1046390960104544</v>
      </c>
      <c r="J7" s="554">
        <v>10890</v>
      </c>
      <c r="K7" s="553">
        <v>0.65746072615298967</v>
      </c>
      <c r="L7" s="552">
        <v>0.69573948804673691</v>
      </c>
      <c r="M7" s="598">
        <v>-3.8278761893747237E-2</v>
      </c>
    </row>
    <row r="8" spans="1:13" ht="18" customHeight="1" x14ac:dyDescent="0.15">
      <c r="A8" s="547" t="s">
        <v>186</v>
      </c>
      <c r="B8" s="550" t="s">
        <v>178</v>
      </c>
      <c r="C8" s="545">
        <v>34719</v>
      </c>
      <c r="D8" s="548">
        <v>34868</v>
      </c>
      <c r="E8" s="542">
        <v>0.99572674085121027</v>
      </c>
      <c r="F8" s="541">
        <v>-149</v>
      </c>
      <c r="G8" s="545">
        <v>58873</v>
      </c>
      <c r="H8" s="549">
        <v>53522</v>
      </c>
      <c r="I8" s="542">
        <v>1.0999775793131796</v>
      </c>
      <c r="J8" s="541">
        <v>5351</v>
      </c>
      <c r="K8" s="540">
        <v>0.58972703955973027</v>
      </c>
      <c r="L8" s="539">
        <v>0.65147042337730277</v>
      </c>
      <c r="M8" s="597">
        <v>-6.1743383817572495E-2</v>
      </c>
    </row>
    <row r="9" spans="1:13" ht="18" customHeight="1" x14ac:dyDescent="0.15">
      <c r="A9" s="547"/>
      <c r="B9" s="550" t="s">
        <v>177</v>
      </c>
      <c r="C9" s="545">
        <v>4101</v>
      </c>
      <c r="D9" s="548">
        <v>4192</v>
      </c>
      <c r="E9" s="542">
        <v>0.97829198473282442</v>
      </c>
      <c r="F9" s="541">
        <v>-91</v>
      </c>
      <c r="G9" s="545">
        <v>4390</v>
      </c>
      <c r="H9" s="549">
        <v>4440</v>
      </c>
      <c r="I9" s="542">
        <v>0.98873873873873874</v>
      </c>
      <c r="J9" s="541">
        <v>-50</v>
      </c>
      <c r="K9" s="540">
        <v>0.93416856492027334</v>
      </c>
      <c r="L9" s="539">
        <v>0.94414414414414416</v>
      </c>
      <c r="M9" s="597">
        <v>-9.975579223870823E-3</v>
      </c>
    </row>
    <row r="10" spans="1:13" ht="18" customHeight="1" x14ac:dyDescent="0.15">
      <c r="A10" s="547"/>
      <c r="B10" s="550" t="s">
        <v>175</v>
      </c>
      <c r="C10" s="545">
        <v>36763</v>
      </c>
      <c r="D10" s="548">
        <v>33347</v>
      </c>
      <c r="E10" s="542">
        <v>1.102438000419828</v>
      </c>
      <c r="F10" s="541">
        <v>3416</v>
      </c>
      <c r="G10" s="545">
        <v>51699</v>
      </c>
      <c r="H10" s="549">
        <v>46110</v>
      </c>
      <c r="I10" s="542">
        <v>1.12121014964216</v>
      </c>
      <c r="J10" s="541">
        <v>5589</v>
      </c>
      <c r="K10" s="540">
        <v>0.711096926439583</v>
      </c>
      <c r="L10" s="539">
        <v>0.72320537844285404</v>
      </c>
      <c r="M10" s="597">
        <v>-1.2108452003271042E-2</v>
      </c>
    </row>
    <row r="11" spans="1:13" s="235" customFormat="1" ht="18" customHeight="1" x14ac:dyDescent="0.15">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row>
    <row r="12" spans="1:13" ht="18" customHeight="1" x14ac:dyDescent="0.15">
      <c r="A12" s="932" t="s">
        <v>185</v>
      </c>
      <c r="B12" s="933"/>
      <c r="C12" s="557">
        <v>22274</v>
      </c>
      <c r="D12" s="556">
        <v>25335</v>
      </c>
      <c r="E12" s="555">
        <v>0.87917900138148808</v>
      </c>
      <c r="F12" s="554">
        <v>-3061</v>
      </c>
      <c r="G12" s="557">
        <v>31281</v>
      </c>
      <c r="H12" s="556">
        <v>39059</v>
      </c>
      <c r="I12" s="555">
        <v>0.80086535753603527</v>
      </c>
      <c r="J12" s="554">
        <v>-7778</v>
      </c>
      <c r="K12" s="553">
        <v>0.7120616348582206</v>
      </c>
      <c r="L12" s="552">
        <v>0.64863411761693845</v>
      </c>
      <c r="M12" s="601">
        <v>6.342751724128215E-2</v>
      </c>
    </row>
    <row r="13" spans="1:13" ht="18" customHeight="1" x14ac:dyDescent="0.15">
      <c r="A13" s="547" t="s">
        <v>184</v>
      </c>
      <c r="B13" s="550" t="s">
        <v>178</v>
      </c>
      <c r="C13" s="545">
        <v>3616</v>
      </c>
      <c r="D13" s="548">
        <v>9033</v>
      </c>
      <c r="E13" s="542">
        <v>0.40030997453780581</v>
      </c>
      <c r="F13" s="541">
        <v>-5417</v>
      </c>
      <c r="G13" s="545">
        <v>4761</v>
      </c>
      <c r="H13" s="548">
        <v>12830</v>
      </c>
      <c r="I13" s="542">
        <v>0.37108339828526893</v>
      </c>
      <c r="J13" s="541">
        <v>-8069</v>
      </c>
      <c r="K13" s="540">
        <v>0.75950430581810546</v>
      </c>
      <c r="L13" s="539">
        <v>0.70405300077942323</v>
      </c>
      <c r="M13" s="597">
        <v>5.545130503868223E-2</v>
      </c>
    </row>
    <row r="14" spans="1:13" ht="18" customHeight="1" x14ac:dyDescent="0.15">
      <c r="A14" s="547"/>
      <c r="B14" s="550" t="s">
        <v>177</v>
      </c>
      <c r="C14" s="545">
        <v>4399</v>
      </c>
      <c r="D14" s="548">
        <v>1399</v>
      </c>
      <c r="E14" s="542">
        <v>3.1443888491779841</v>
      </c>
      <c r="F14" s="541">
        <v>3000</v>
      </c>
      <c r="G14" s="545">
        <v>5860</v>
      </c>
      <c r="H14" s="548">
        <v>1475</v>
      </c>
      <c r="I14" s="542">
        <v>3.9728813559322034</v>
      </c>
      <c r="J14" s="541">
        <v>4385</v>
      </c>
      <c r="K14" s="540">
        <v>0.75068259385665526</v>
      </c>
      <c r="L14" s="539">
        <v>0.94847457627118648</v>
      </c>
      <c r="M14" s="597">
        <v>-0.19779198241453122</v>
      </c>
    </row>
    <row r="15" spans="1:13" ht="18" customHeight="1" x14ac:dyDescent="0.15">
      <c r="A15" s="547"/>
      <c r="B15" s="550" t="s">
        <v>175</v>
      </c>
      <c r="C15" s="545">
        <v>13847</v>
      </c>
      <c r="D15" s="548">
        <v>14903</v>
      </c>
      <c r="E15" s="542">
        <v>0.92914178353351673</v>
      </c>
      <c r="F15" s="541">
        <v>-1056</v>
      </c>
      <c r="G15" s="545">
        <v>19760</v>
      </c>
      <c r="H15" s="548">
        <v>24754</v>
      </c>
      <c r="I15" s="542">
        <v>0.79825482750262589</v>
      </c>
      <c r="J15" s="541">
        <v>-4994</v>
      </c>
      <c r="K15" s="540">
        <v>0.7007591093117409</v>
      </c>
      <c r="L15" s="539">
        <v>0.60204411408257252</v>
      </c>
      <c r="M15" s="597">
        <v>9.8714995229168379E-2</v>
      </c>
    </row>
    <row r="16" spans="1:13" ht="18" customHeight="1" x14ac:dyDescent="0.15">
      <c r="A16" s="547"/>
      <c r="B16" s="550" t="s">
        <v>174</v>
      </c>
      <c r="C16" s="545">
        <v>412</v>
      </c>
      <c r="D16" s="548">
        <v>0</v>
      </c>
      <c r="E16" s="542" t="e">
        <v>#DIV/0!</v>
      </c>
      <c r="F16" s="541">
        <v>412</v>
      </c>
      <c r="G16" s="545">
        <v>900</v>
      </c>
      <c r="H16" s="548">
        <v>0</v>
      </c>
      <c r="I16" s="542" t="e">
        <v>#DIV/0!</v>
      </c>
      <c r="J16" s="541">
        <v>900</v>
      </c>
      <c r="K16" s="540">
        <v>0.45777777777777778</v>
      </c>
      <c r="L16" s="539" t="s">
        <v>171</v>
      </c>
      <c r="M16" s="597" t="e">
        <v>#VALUE!</v>
      </c>
    </row>
    <row r="17" spans="1:13" s="235" customFormat="1" ht="18" customHeight="1" x14ac:dyDescent="0.15">
      <c r="A17" s="587"/>
      <c r="B17" s="600" t="s">
        <v>180</v>
      </c>
      <c r="C17" s="585" t="s">
        <v>171</v>
      </c>
      <c r="D17" s="584" t="s">
        <v>171</v>
      </c>
      <c r="E17" s="583" t="s">
        <v>171</v>
      </c>
      <c r="F17" s="582" t="s">
        <v>171</v>
      </c>
      <c r="G17" s="585" t="s">
        <v>171</v>
      </c>
      <c r="H17" s="584" t="s">
        <v>171</v>
      </c>
      <c r="I17" s="583" t="s">
        <v>171</v>
      </c>
      <c r="J17" s="582" t="s">
        <v>171</v>
      </c>
      <c r="K17" s="590" t="s">
        <v>171</v>
      </c>
      <c r="L17" s="589" t="s">
        <v>171</v>
      </c>
      <c r="M17" s="599" t="s">
        <v>171</v>
      </c>
    </row>
    <row r="18" spans="1:13" ht="18" customHeight="1" x14ac:dyDescent="0.15">
      <c r="A18" s="932" t="s">
        <v>183</v>
      </c>
      <c r="B18" s="933"/>
      <c r="C18" s="557">
        <v>17222</v>
      </c>
      <c r="D18" s="556">
        <v>17298</v>
      </c>
      <c r="E18" s="555">
        <v>0.99560642848884262</v>
      </c>
      <c r="F18" s="554">
        <v>-76</v>
      </c>
      <c r="G18" s="557">
        <v>28760</v>
      </c>
      <c r="H18" s="568">
        <v>27604</v>
      </c>
      <c r="I18" s="555">
        <v>1.0418779886972902</v>
      </c>
      <c r="J18" s="554">
        <v>1156</v>
      </c>
      <c r="K18" s="553">
        <v>0.59881780250347705</v>
      </c>
      <c r="L18" s="552">
        <v>0.62664831183886394</v>
      </c>
      <c r="M18" s="598">
        <v>-2.7830509335386888E-2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97" t="e">
        <v>#VALUE!</v>
      </c>
    </row>
    <row r="20" spans="1:13" ht="18" customHeight="1" x14ac:dyDescent="0.15">
      <c r="A20" s="547"/>
      <c r="B20" s="550" t="s">
        <v>177</v>
      </c>
      <c r="C20" s="545">
        <v>5482</v>
      </c>
      <c r="D20" s="548">
        <v>5751</v>
      </c>
      <c r="E20" s="542">
        <v>0.95322552599547905</v>
      </c>
      <c r="F20" s="541">
        <v>-269</v>
      </c>
      <c r="G20" s="545">
        <v>8435</v>
      </c>
      <c r="H20" s="549">
        <v>8700</v>
      </c>
      <c r="I20" s="542">
        <v>0.9695402298850575</v>
      </c>
      <c r="J20" s="541">
        <v>-265</v>
      </c>
      <c r="K20" s="540">
        <v>0.64991108476585657</v>
      </c>
      <c r="L20" s="539">
        <v>0.66103448275862065</v>
      </c>
      <c r="M20" s="597">
        <v>-1.1123397992764072E-2</v>
      </c>
    </row>
    <row r="21" spans="1:13" ht="18" customHeight="1" x14ac:dyDescent="0.15">
      <c r="A21" s="547"/>
      <c r="B21" s="550" t="s">
        <v>175</v>
      </c>
      <c r="C21" s="545">
        <v>11740</v>
      </c>
      <c r="D21" s="548">
        <v>11547</v>
      </c>
      <c r="E21" s="542">
        <v>1.016714298086083</v>
      </c>
      <c r="F21" s="541">
        <v>193</v>
      </c>
      <c r="G21" s="545">
        <v>20325</v>
      </c>
      <c r="H21" s="549">
        <v>18904</v>
      </c>
      <c r="I21" s="542">
        <v>1.0751692763436309</v>
      </c>
      <c r="J21" s="541">
        <v>1421</v>
      </c>
      <c r="K21" s="540">
        <v>0.57761377613776133</v>
      </c>
      <c r="L21" s="539">
        <v>0.61082310622090563</v>
      </c>
      <c r="M21" s="597">
        <v>-3.3209330083144306E-2</v>
      </c>
    </row>
    <row r="22" spans="1:13" s="235" customFormat="1" ht="18" customHeight="1" x14ac:dyDescent="0.15">
      <c r="A22" s="587"/>
      <c r="B22" s="600" t="s">
        <v>180</v>
      </c>
      <c r="C22" s="585" t="s">
        <v>171</v>
      </c>
      <c r="D22" s="584" t="s">
        <v>171</v>
      </c>
      <c r="E22" s="583" t="s">
        <v>171</v>
      </c>
      <c r="F22" s="582" t="s">
        <v>171</v>
      </c>
      <c r="G22" s="585" t="s">
        <v>171</v>
      </c>
      <c r="H22" s="584" t="s">
        <v>171</v>
      </c>
      <c r="I22" s="583" t="s">
        <v>171</v>
      </c>
      <c r="J22" s="582" t="s">
        <v>171</v>
      </c>
      <c r="K22" s="590" t="s">
        <v>171</v>
      </c>
      <c r="L22" s="589" t="s">
        <v>171</v>
      </c>
      <c r="M22" s="599" t="s">
        <v>171</v>
      </c>
    </row>
    <row r="23" spans="1:13" ht="18" customHeight="1" x14ac:dyDescent="0.15">
      <c r="A23" s="932" t="s">
        <v>181</v>
      </c>
      <c r="B23" s="933"/>
      <c r="C23" s="557">
        <v>12366</v>
      </c>
      <c r="D23" s="556">
        <v>10335</v>
      </c>
      <c r="E23" s="555">
        <v>1.1965166908563134</v>
      </c>
      <c r="F23" s="554">
        <v>2031</v>
      </c>
      <c r="G23" s="557">
        <v>19105</v>
      </c>
      <c r="H23" s="568">
        <v>14561</v>
      </c>
      <c r="I23" s="555">
        <v>1.3120664789506216</v>
      </c>
      <c r="J23" s="554">
        <v>4544</v>
      </c>
      <c r="K23" s="553">
        <v>0.64726511384454333</v>
      </c>
      <c r="L23" s="552">
        <v>0.70977268044777142</v>
      </c>
      <c r="M23" s="601">
        <v>-6.2507566603228093E-2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97" t="e">
        <v>#VALUE!</v>
      </c>
    </row>
    <row r="25" spans="1:13" ht="18" customHeight="1" x14ac:dyDescent="0.15">
      <c r="A25" s="547"/>
      <c r="B25" s="550" t="s">
        <v>177</v>
      </c>
      <c r="C25" s="545">
        <v>4727</v>
      </c>
      <c r="D25" s="548">
        <v>4464</v>
      </c>
      <c r="E25" s="542">
        <v>1.0589157706093191</v>
      </c>
      <c r="F25" s="541">
        <v>263</v>
      </c>
      <c r="G25" s="545">
        <v>5825</v>
      </c>
      <c r="H25" s="549">
        <v>5825</v>
      </c>
      <c r="I25" s="542">
        <v>1</v>
      </c>
      <c r="J25" s="541">
        <v>0</v>
      </c>
      <c r="K25" s="540">
        <v>0.81150214592274683</v>
      </c>
      <c r="L25" s="539">
        <v>0.76635193133047208</v>
      </c>
      <c r="M25" s="597">
        <v>4.5150214592274751E-2</v>
      </c>
    </row>
    <row r="26" spans="1:13" ht="18" customHeight="1" x14ac:dyDescent="0.15">
      <c r="A26" s="547"/>
      <c r="B26" s="550" t="s">
        <v>175</v>
      </c>
      <c r="C26" s="545">
        <v>7639</v>
      </c>
      <c r="D26" s="548">
        <v>5871</v>
      </c>
      <c r="E26" s="542">
        <v>1.3011412025208653</v>
      </c>
      <c r="F26" s="541">
        <v>1768</v>
      </c>
      <c r="G26" s="545">
        <v>13280</v>
      </c>
      <c r="H26" s="548">
        <v>8736</v>
      </c>
      <c r="I26" s="542">
        <v>1.5201465201465201</v>
      </c>
      <c r="J26" s="541">
        <v>4544</v>
      </c>
      <c r="K26" s="540">
        <v>0.5752259036144578</v>
      </c>
      <c r="L26" s="539">
        <v>0.67204670329670335</v>
      </c>
      <c r="M26" s="597">
        <v>-9.6820799682245551E-2</v>
      </c>
    </row>
    <row r="27" spans="1:13" s="235" customFormat="1" ht="18" customHeight="1" x14ac:dyDescent="0.15">
      <c r="A27" s="587"/>
      <c r="B27" s="600" t="s">
        <v>180</v>
      </c>
      <c r="C27" s="585" t="s">
        <v>171</v>
      </c>
      <c r="D27" s="584" t="s">
        <v>171</v>
      </c>
      <c r="E27" s="583" t="s">
        <v>171</v>
      </c>
      <c r="F27" s="582" t="s">
        <v>171</v>
      </c>
      <c r="G27" s="585" t="s">
        <v>171</v>
      </c>
      <c r="H27" s="584" t="s">
        <v>171</v>
      </c>
      <c r="I27" s="583" t="s">
        <v>171</v>
      </c>
      <c r="J27" s="582" t="s">
        <v>171</v>
      </c>
      <c r="K27" s="590" t="s">
        <v>171</v>
      </c>
      <c r="L27" s="589" t="s">
        <v>171</v>
      </c>
      <c r="M27" s="599" t="s">
        <v>171</v>
      </c>
    </row>
    <row r="28" spans="1:13" ht="18" customHeight="1" x14ac:dyDescent="0.15">
      <c r="A28" s="932" t="s">
        <v>179</v>
      </c>
      <c r="B28" s="933"/>
      <c r="C28" s="557">
        <v>14800</v>
      </c>
      <c r="D28" s="556">
        <v>16566</v>
      </c>
      <c r="E28" s="555">
        <v>0.89339611251961848</v>
      </c>
      <c r="F28" s="554">
        <v>-1766</v>
      </c>
      <c r="G28" s="557">
        <v>27179</v>
      </c>
      <c r="H28" s="556">
        <v>26204</v>
      </c>
      <c r="I28" s="555">
        <v>1.0372080598381928</v>
      </c>
      <c r="J28" s="554">
        <v>975</v>
      </c>
      <c r="K28" s="553">
        <v>0.54453806247470471</v>
      </c>
      <c r="L28" s="552">
        <v>0.63219355823538392</v>
      </c>
      <c r="M28" s="598">
        <v>-8.7655495760679214E-2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97" t="e">
        <v>#VALUE!</v>
      </c>
    </row>
    <row r="30" spans="1:13" ht="18" customHeight="1" x14ac:dyDescent="0.15">
      <c r="A30" s="547"/>
      <c r="B30" s="546" t="s">
        <v>177</v>
      </c>
      <c r="C30" s="545">
        <v>1976</v>
      </c>
      <c r="D30" s="543">
        <v>2619</v>
      </c>
      <c r="E30" s="542">
        <v>0.75448644520809471</v>
      </c>
      <c r="F30" s="541">
        <v>-643</v>
      </c>
      <c r="G30" s="545">
        <v>2900</v>
      </c>
      <c r="H30" s="549">
        <v>2900</v>
      </c>
      <c r="I30" s="542">
        <v>1</v>
      </c>
      <c r="J30" s="541">
        <v>0</v>
      </c>
      <c r="K30" s="540">
        <v>0.68137931034482757</v>
      </c>
      <c r="L30" s="539">
        <v>0.90310344827586209</v>
      </c>
      <c r="M30" s="597">
        <v>-0.22172413793103452</v>
      </c>
    </row>
    <row r="31" spans="1:13" ht="18" customHeight="1" x14ac:dyDescent="0.15">
      <c r="A31" s="547"/>
      <c r="B31" s="546" t="s">
        <v>176</v>
      </c>
      <c r="C31" s="545">
        <v>665</v>
      </c>
      <c r="D31" s="548">
        <v>593</v>
      </c>
      <c r="E31" s="542">
        <v>1.12141652613828</v>
      </c>
      <c r="F31" s="541">
        <v>72</v>
      </c>
      <c r="G31" s="545">
        <v>890</v>
      </c>
      <c r="H31" s="549">
        <v>741</v>
      </c>
      <c r="I31" s="542">
        <v>1.2010796221322537</v>
      </c>
      <c r="J31" s="541">
        <v>149</v>
      </c>
      <c r="K31" s="540">
        <v>0.7471910112359551</v>
      </c>
      <c r="L31" s="539">
        <v>0.80026990553306343</v>
      </c>
      <c r="M31" s="597">
        <v>-5.3078894297108326E-2</v>
      </c>
    </row>
    <row r="32" spans="1:13" ht="18" customHeight="1" x14ac:dyDescent="0.15">
      <c r="A32" s="547"/>
      <c r="B32" s="546" t="s">
        <v>175</v>
      </c>
      <c r="C32" s="545">
        <v>11547</v>
      </c>
      <c r="D32" s="548">
        <v>12374</v>
      </c>
      <c r="E32" s="542">
        <v>0.9331663164700178</v>
      </c>
      <c r="F32" s="541">
        <v>-827</v>
      </c>
      <c r="G32" s="545">
        <v>22249</v>
      </c>
      <c r="H32" s="548">
        <v>20820</v>
      </c>
      <c r="I32" s="542">
        <v>1.0686359269932757</v>
      </c>
      <c r="J32" s="541">
        <v>1429</v>
      </c>
      <c r="K32" s="540">
        <v>0.51898961751089934</v>
      </c>
      <c r="L32" s="539">
        <v>0.59433237271853989</v>
      </c>
      <c r="M32" s="597">
        <v>-7.5342755207640555E-2</v>
      </c>
    </row>
    <row r="33" spans="1:13" ht="18" customHeight="1" x14ac:dyDescent="0.15">
      <c r="A33" s="547"/>
      <c r="B33" s="546" t="s">
        <v>174</v>
      </c>
      <c r="C33" s="545">
        <v>612</v>
      </c>
      <c r="D33" s="548">
        <v>980</v>
      </c>
      <c r="E33" s="542">
        <v>0.6244897959183674</v>
      </c>
      <c r="F33" s="541">
        <v>-368</v>
      </c>
      <c r="G33" s="545">
        <v>1140</v>
      </c>
      <c r="H33" s="549">
        <v>1743</v>
      </c>
      <c r="I33" s="542">
        <v>0.65404475043029264</v>
      </c>
      <c r="J33" s="541">
        <v>-603</v>
      </c>
      <c r="K33" s="540">
        <v>0.5368421052631579</v>
      </c>
      <c r="L33" s="539">
        <v>0.56224899598393574</v>
      </c>
      <c r="M33" s="597">
        <v>-2.5406890720777842E-2</v>
      </c>
    </row>
    <row r="34" spans="1:13" s="235" customFormat="1" ht="18" customHeight="1" x14ac:dyDescent="0.15">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row>
    <row r="35" spans="1:13" s="235" customFormat="1" ht="18" customHeight="1" thickBot="1" x14ac:dyDescent="0.2">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G5:G6"/>
    <mergeCell ref="H5:H6"/>
    <mergeCell ref="G3:G4"/>
    <mergeCell ref="H3:H4"/>
    <mergeCell ref="C2:F2"/>
    <mergeCell ref="G2:J2"/>
    <mergeCell ref="C3:C4"/>
    <mergeCell ref="D3:D4"/>
    <mergeCell ref="E3:F3"/>
    <mergeCell ref="I3:J3"/>
    <mergeCell ref="A18:B18"/>
    <mergeCell ref="A23:B23"/>
    <mergeCell ref="E5:E6"/>
    <mergeCell ref="A28:B28"/>
    <mergeCell ref="J5:J6"/>
    <mergeCell ref="A6:B6"/>
    <mergeCell ref="A7:B7"/>
    <mergeCell ref="A12:B12"/>
    <mergeCell ref="I5:I6"/>
    <mergeCell ref="A5:B5"/>
    <mergeCell ref="F5:F6"/>
    <mergeCell ref="C5:C6"/>
    <mergeCell ref="D5:D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609" customWidth="1"/>
    <col min="2" max="2" width="8.625" style="609" customWidth="1"/>
    <col min="3" max="10" width="10.625" style="608" customWidth="1"/>
    <col min="11" max="11" width="10.625" style="232" customWidth="1"/>
    <col min="12" max="13" width="10.625" style="231" customWidth="1"/>
    <col min="14" max="14" width="9" style="609"/>
    <col min="15" max="16384" width="9" style="608"/>
  </cols>
  <sheetData>
    <row r="1" spans="1:14" ht="19.5" thickBot="1" x14ac:dyDescent="0.45">
      <c r="A1" s="835" t="str">
        <f>'h25'!A1</f>
        <v>平成25年度</v>
      </c>
      <c r="B1" s="835"/>
      <c r="C1" s="6"/>
      <c r="D1" s="6"/>
      <c r="E1" s="6"/>
      <c r="F1" s="15" t="str">
        <f ca="1">RIGHT(CELL("filename",$A$1),LEN(CELL("filename",$A$1))-FIND("]",CELL("filename",$A$1)))</f>
        <v>７月中旬</v>
      </c>
      <c r="G1" s="14" t="s">
        <v>69</v>
      </c>
      <c r="H1" s="10"/>
      <c r="I1" s="10"/>
      <c r="J1" s="10"/>
      <c r="K1" s="10"/>
      <c r="L1" s="10"/>
      <c r="M1" s="10"/>
    </row>
    <row r="2" spans="1:14" ht="18" customHeight="1" x14ac:dyDescent="0.4">
      <c r="A2" s="607"/>
      <c r="B2" s="606"/>
      <c r="C2" s="918" t="s">
        <v>196</v>
      </c>
      <c r="D2" s="919"/>
      <c r="E2" s="920"/>
      <c r="F2" s="921"/>
      <c r="G2" s="918" t="s">
        <v>195</v>
      </c>
      <c r="H2" s="919"/>
      <c r="I2" s="920"/>
      <c r="J2" s="921"/>
      <c r="K2" s="907" t="s">
        <v>247</v>
      </c>
      <c r="L2" s="908"/>
      <c r="M2" s="909"/>
    </row>
    <row r="3" spans="1:14" ht="18.75" customHeight="1" x14ac:dyDescent="0.4">
      <c r="A3" s="546"/>
      <c r="B3" s="605"/>
      <c r="C3" s="922" t="s">
        <v>281</v>
      </c>
      <c r="D3" s="923" t="s">
        <v>279</v>
      </c>
      <c r="E3" s="903" t="s">
        <v>192</v>
      </c>
      <c r="F3" s="904"/>
      <c r="G3" s="905" t="s">
        <v>280</v>
      </c>
      <c r="H3" s="940" t="s">
        <v>279</v>
      </c>
      <c r="I3" s="903" t="s">
        <v>192</v>
      </c>
      <c r="J3" s="904"/>
      <c r="K3" s="905" t="s">
        <v>280</v>
      </c>
      <c r="L3" s="929" t="s">
        <v>279</v>
      </c>
      <c r="M3" s="910" t="s">
        <v>242</v>
      </c>
    </row>
    <row r="4" spans="1:14" ht="18" customHeight="1" x14ac:dyDescent="0.4">
      <c r="A4" s="536"/>
      <c r="B4" s="604"/>
      <c r="C4" s="906"/>
      <c r="D4" s="924"/>
      <c r="E4" s="572" t="s">
        <v>191</v>
      </c>
      <c r="F4" s="571" t="s">
        <v>190</v>
      </c>
      <c r="G4" s="906"/>
      <c r="H4" s="941"/>
      <c r="I4" s="572" t="s">
        <v>191</v>
      </c>
      <c r="J4" s="571" t="s">
        <v>190</v>
      </c>
      <c r="K4" s="906"/>
      <c r="L4" s="924"/>
      <c r="M4" s="911"/>
    </row>
    <row r="5" spans="1:14" ht="13.5" customHeight="1" x14ac:dyDescent="0.4">
      <c r="A5" s="938" t="s">
        <v>189</v>
      </c>
      <c r="B5" s="939"/>
      <c r="C5" s="912">
        <v>142045</v>
      </c>
      <c r="D5" s="914">
        <v>131422</v>
      </c>
      <c r="E5" s="916">
        <v>1.0808312154738171</v>
      </c>
      <c r="F5" s="934">
        <v>10623</v>
      </c>
      <c r="G5" s="912">
        <v>223569</v>
      </c>
      <c r="H5" s="927">
        <v>221850</v>
      </c>
      <c r="I5" s="916">
        <v>1.0077484787018256</v>
      </c>
      <c r="J5" s="934">
        <v>1719</v>
      </c>
      <c r="K5" s="930">
        <v>0.63535194950999463</v>
      </c>
      <c r="L5" s="901">
        <v>0.59239125535271575</v>
      </c>
      <c r="M5" s="925">
        <v>4.2960694157278878E-2</v>
      </c>
    </row>
    <row r="6" spans="1:14" ht="13.5" customHeight="1" x14ac:dyDescent="0.4">
      <c r="A6" s="936" t="s">
        <v>188</v>
      </c>
      <c r="B6" s="937"/>
      <c r="C6" s="913"/>
      <c r="D6" s="915"/>
      <c r="E6" s="917"/>
      <c r="F6" s="935"/>
      <c r="G6" s="913"/>
      <c r="H6" s="928"/>
      <c r="I6" s="917"/>
      <c r="J6" s="935"/>
      <c r="K6" s="931"/>
      <c r="L6" s="902"/>
      <c r="M6" s="926"/>
    </row>
    <row r="7" spans="1:14" ht="18" customHeight="1" x14ac:dyDescent="0.4">
      <c r="A7" s="932" t="s">
        <v>187</v>
      </c>
      <c r="B7" s="933"/>
      <c r="C7" s="557">
        <v>75160</v>
      </c>
      <c r="D7" s="556">
        <v>67845</v>
      </c>
      <c r="E7" s="555">
        <v>1.1078192939789226</v>
      </c>
      <c r="F7" s="554">
        <v>7315</v>
      </c>
      <c r="G7" s="557">
        <v>113906</v>
      </c>
      <c r="H7" s="568">
        <v>107040</v>
      </c>
      <c r="I7" s="555">
        <v>1.0641442451420029</v>
      </c>
      <c r="J7" s="554">
        <v>6866</v>
      </c>
      <c r="K7" s="553">
        <v>0.6598423261285622</v>
      </c>
      <c r="L7" s="552">
        <v>0.63382847533632292</v>
      </c>
      <c r="M7" s="551">
        <v>2.6013850792239279E-2</v>
      </c>
      <c r="N7" s="614"/>
    </row>
    <row r="8" spans="1:14" ht="18" customHeight="1" x14ac:dyDescent="0.4">
      <c r="A8" s="547" t="s">
        <v>186</v>
      </c>
      <c r="B8" s="550" t="s">
        <v>178</v>
      </c>
      <c r="C8" s="545">
        <v>36185</v>
      </c>
      <c r="D8" s="548">
        <v>32766</v>
      </c>
      <c r="E8" s="542">
        <v>1.1043459683818593</v>
      </c>
      <c r="F8" s="541">
        <v>3419</v>
      </c>
      <c r="G8" s="545">
        <v>57286</v>
      </c>
      <c r="H8" s="549">
        <v>53464</v>
      </c>
      <c r="I8" s="542">
        <v>1.0714873559778542</v>
      </c>
      <c r="J8" s="541">
        <v>3822</v>
      </c>
      <c r="K8" s="540">
        <v>0.63165520371469464</v>
      </c>
      <c r="L8" s="539">
        <v>0.61286099057309595</v>
      </c>
      <c r="M8" s="538">
        <v>1.8794213141598681E-2</v>
      </c>
      <c r="N8" s="614"/>
    </row>
    <row r="9" spans="1:14" ht="18" customHeight="1" x14ac:dyDescent="0.4">
      <c r="A9" s="547"/>
      <c r="B9" s="550" t="s">
        <v>177</v>
      </c>
      <c r="C9" s="545">
        <v>2865</v>
      </c>
      <c r="D9" s="548">
        <v>3147</v>
      </c>
      <c r="E9" s="542">
        <v>0.91039084842707341</v>
      </c>
      <c r="F9" s="541">
        <v>-282</v>
      </c>
      <c r="G9" s="545">
        <v>3930</v>
      </c>
      <c r="H9" s="549">
        <v>4430</v>
      </c>
      <c r="I9" s="542">
        <v>0.88713318284424381</v>
      </c>
      <c r="J9" s="541">
        <v>-500</v>
      </c>
      <c r="K9" s="540">
        <v>0.72900763358778631</v>
      </c>
      <c r="L9" s="539">
        <v>0.71038374717832953</v>
      </c>
      <c r="M9" s="538">
        <v>1.862388640945678E-2</v>
      </c>
      <c r="N9" s="614"/>
    </row>
    <row r="10" spans="1:14" ht="18" customHeight="1" x14ac:dyDescent="0.4">
      <c r="A10" s="547"/>
      <c r="B10" s="550" t="s">
        <v>175</v>
      </c>
      <c r="C10" s="545">
        <v>36110</v>
      </c>
      <c r="D10" s="548">
        <v>31932</v>
      </c>
      <c r="E10" s="542">
        <v>1.1308405361392959</v>
      </c>
      <c r="F10" s="541">
        <v>4178</v>
      </c>
      <c r="G10" s="545">
        <v>52690</v>
      </c>
      <c r="H10" s="549">
        <v>49146</v>
      </c>
      <c r="I10" s="542">
        <v>1.0721116672770927</v>
      </c>
      <c r="J10" s="541">
        <v>3544</v>
      </c>
      <c r="K10" s="540">
        <v>0.68532928449421138</v>
      </c>
      <c r="L10" s="539">
        <v>0.6497375167867171</v>
      </c>
      <c r="M10" s="538">
        <v>3.5591767707494282E-2</v>
      </c>
      <c r="N10" s="614"/>
    </row>
    <row r="11" spans="1:14" s="612" customFormat="1" ht="18" customHeight="1" x14ac:dyDescent="0.4">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c r="N11" s="613"/>
    </row>
    <row r="12" spans="1:14" ht="18" customHeight="1" x14ac:dyDescent="0.4">
      <c r="A12" s="932" t="s">
        <v>185</v>
      </c>
      <c r="B12" s="933"/>
      <c r="C12" s="557">
        <v>23731</v>
      </c>
      <c r="D12" s="556">
        <v>22289</v>
      </c>
      <c r="E12" s="555">
        <v>1.0646955897527928</v>
      </c>
      <c r="F12" s="554">
        <v>1442</v>
      </c>
      <c r="G12" s="557">
        <v>36380</v>
      </c>
      <c r="H12" s="556">
        <v>41595</v>
      </c>
      <c r="I12" s="555">
        <v>0.87462435388868853</v>
      </c>
      <c r="J12" s="554">
        <v>-5215</v>
      </c>
      <c r="K12" s="553">
        <v>0.65230896096756463</v>
      </c>
      <c r="L12" s="552">
        <v>0.53585767520134631</v>
      </c>
      <c r="M12" s="567">
        <v>0.11645128576621833</v>
      </c>
      <c r="N12" s="614"/>
    </row>
    <row r="13" spans="1:14" ht="18" customHeight="1" x14ac:dyDescent="0.4">
      <c r="A13" s="547" t="s">
        <v>184</v>
      </c>
      <c r="B13" s="550" t="s">
        <v>178</v>
      </c>
      <c r="C13" s="545">
        <v>5456</v>
      </c>
      <c r="D13" s="548">
        <v>6212</v>
      </c>
      <c r="E13" s="542">
        <v>0.87830006439150032</v>
      </c>
      <c r="F13" s="541">
        <v>-756</v>
      </c>
      <c r="G13" s="545">
        <v>7640</v>
      </c>
      <c r="H13" s="548">
        <v>10529</v>
      </c>
      <c r="I13" s="542">
        <v>0.72561496818311333</v>
      </c>
      <c r="J13" s="541">
        <v>-2889</v>
      </c>
      <c r="K13" s="540">
        <v>0.71413612565445028</v>
      </c>
      <c r="L13" s="539">
        <v>0.58998955266407072</v>
      </c>
      <c r="M13" s="538">
        <v>0.12414657299037957</v>
      </c>
      <c r="N13" s="614"/>
    </row>
    <row r="14" spans="1:14" ht="18" customHeight="1" x14ac:dyDescent="0.4">
      <c r="A14" s="547"/>
      <c r="B14" s="550" t="s">
        <v>177</v>
      </c>
      <c r="C14" s="545">
        <v>4139</v>
      </c>
      <c r="D14" s="548">
        <v>3178</v>
      </c>
      <c r="E14" s="542">
        <v>1.3023914411579609</v>
      </c>
      <c r="F14" s="541">
        <v>961</v>
      </c>
      <c r="G14" s="545">
        <v>5725</v>
      </c>
      <c r="H14" s="548">
        <v>4975</v>
      </c>
      <c r="I14" s="542">
        <v>1.1507537688442211</v>
      </c>
      <c r="J14" s="541">
        <v>750</v>
      </c>
      <c r="K14" s="540">
        <v>0.72296943231441047</v>
      </c>
      <c r="L14" s="539">
        <v>0.63879396984924619</v>
      </c>
      <c r="M14" s="538">
        <v>8.4175462465164275E-2</v>
      </c>
      <c r="N14" s="614"/>
    </row>
    <row r="15" spans="1:14" ht="18" customHeight="1" x14ac:dyDescent="0.4">
      <c r="A15" s="547"/>
      <c r="B15" s="550" t="s">
        <v>175</v>
      </c>
      <c r="C15" s="545">
        <v>13674</v>
      </c>
      <c r="D15" s="548">
        <v>12899</v>
      </c>
      <c r="E15" s="542">
        <v>1.0600821769129389</v>
      </c>
      <c r="F15" s="541">
        <v>775</v>
      </c>
      <c r="G15" s="545">
        <v>22115</v>
      </c>
      <c r="H15" s="548">
        <v>26091</v>
      </c>
      <c r="I15" s="542">
        <v>0.84761028707217045</v>
      </c>
      <c r="J15" s="541">
        <v>-3976</v>
      </c>
      <c r="K15" s="540">
        <v>0.61831336197151254</v>
      </c>
      <c r="L15" s="539">
        <v>0.49438503698593383</v>
      </c>
      <c r="M15" s="538">
        <v>0.12392832498557871</v>
      </c>
      <c r="N15" s="614"/>
    </row>
    <row r="16" spans="1:14" ht="18" customHeight="1" x14ac:dyDescent="0.4">
      <c r="A16" s="547"/>
      <c r="B16" s="550" t="s">
        <v>174</v>
      </c>
      <c r="C16" s="545">
        <v>462</v>
      </c>
      <c r="D16" s="548">
        <v>0</v>
      </c>
      <c r="E16" s="542" t="e">
        <v>#DIV/0!</v>
      </c>
      <c r="F16" s="541">
        <v>462</v>
      </c>
      <c r="G16" s="545">
        <v>900</v>
      </c>
      <c r="H16" s="548">
        <v>0</v>
      </c>
      <c r="I16" s="542" t="e">
        <v>#DIV/0!</v>
      </c>
      <c r="J16" s="541">
        <v>900</v>
      </c>
      <c r="K16" s="540">
        <v>0.51333333333333331</v>
      </c>
      <c r="L16" s="539" t="s">
        <v>171</v>
      </c>
      <c r="M16" s="538" t="e">
        <v>#VALUE!</v>
      </c>
      <c r="N16" s="614"/>
    </row>
    <row r="17" spans="1:14" s="612" customFormat="1" ht="18" customHeight="1" x14ac:dyDescent="0.4">
      <c r="A17" s="587"/>
      <c r="B17" s="600" t="s">
        <v>180</v>
      </c>
      <c r="C17" s="585" t="s">
        <v>171</v>
      </c>
      <c r="D17" s="584" t="s">
        <v>171</v>
      </c>
      <c r="E17" s="583" t="s">
        <v>171</v>
      </c>
      <c r="F17" s="582" t="s">
        <v>171</v>
      </c>
      <c r="G17" s="585" t="s">
        <v>171</v>
      </c>
      <c r="H17" s="584" t="s">
        <v>171</v>
      </c>
      <c r="I17" s="583" t="s">
        <v>171</v>
      </c>
      <c r="J17" s="582" t="s">
        <v>171</v>
      </c>
      <c r="K17" s="590" t="s">
        <v>171</v>
      </c>
      <c r="L17" s="589" t="s">
        <v>171</v>
      </c>
      <c r="M17" s="588" t="s">
        <v>171</v>
      </c>
      <c r="N17" s="613"/>
    </row>
    <row r="18" spans="1:14" ht="18" customHeight="1" x14ac:dyDescent="0.4">
      <c r="A18" s="932" t="s">
        <v>183</v>
      </c>
      <c r="B18" s="933"/>
      <c r="C18" s="557">
        <v>17876</v>
      </c>
      <c r="D18" s="556">
        <v>17526</v>
      </c>
      <c r="E18" s="555">
        <v>1.0199703297957321</v>
      </c>
      <c r="F18" s="554">
        <v>350</v>
      </c>
      <c r="G18" s="557">
        <v>28784</v>
      </c>
      <c r="H18" s="568">
        <v>28896</v>
      </c>
      <c r="I18" s="555">
        <v>0.99612403100775193</v>
      </c>
      <c r="J18" s="554">
        <v>-112</v>
      </c>
      <c r="K18" s="553">
        <v>0.62103946637020568</v>
      </c>
      <c r="L18" s="552">
        <v>0.60651993355481726</v>
      </c>
      <c r="M18" s="567">
        <v>1.4519532815388425E-2</v>
      </c>
      <c r="N18" s="614"/>
    </row>
    <row r="19" spans="1:14" ht="18" customHeight="1" x14ac:dyDescent="0.4">
      <c r="A19" s="547" t="s">
        <v>182</v>
      </c>
      <c r="B19" s="550" t="s">
        <v>178</v>
      </c>
      <c r="C19" s="545">
        <v>0</v>
      </c>
      <c r="D19" s="548">
        <v>0</v>
      </c>
      <c r="E19" s="542" t="e">
        <v>#DIV/0!</v>
      </c>
      <c r="F19" s="541">
        <v>0</v>
      </c>
      <c r="G19" s="545">
        <v>0</v>
      </c>
      <c r="H19" s="549">
        <v>0</v>
      </c>
      <c r="I19" s="542" t="e">
        <v>#DIV/0!</v>
      </c>
      <c r="J19" s="541">
        <v>0</v>
      </c>
      <c r="K19" s="540" t="s">
        <v>171</v>
      </c>
      <c r="L19" s="539" t="s">
        <v>171</v>
      </c>
      <c r="M19" s="538" t="e">
        <v>#VALUE!</v>
      </c>
      <c r="N19" s="614"/>
    </row>
    <row r="20" spans="1:14" ht="18" customHeight="1" x14ac:dyDescent="0.4">
      <c r="A20" s="547"/>
      <c r="B20" s="550" t="s">
        <v>177</v>
      </c>
      <c r="C20" s="545">
        <v>5584</v>
      </c>
      <c r="D20" s="548">
        <v>6092</v>
      </c>
      <c r="E20" s="542">
        <v>0.91661195009848984</v>
      </c>
      <c r="F20" s="541">
        <v>-508</v>
      </c>
      <c r="G20" s="545">
        <v>8720</v>
      </c>
      <c r="H20" s="549">
        <v>9880</v>
      </c>
      <c r="I20" s="542">
        <v>0.88259109311740891</v>
      </c>
      <c r="J20" s="541">
        <v>-1160</v>
      </c>
      <c r="K20" s="540">
        <v>0.6403669724770642</v>
      </c>
      <c r="L20" s="539">
        <v>0.61659919028340082</v>
      </c>
      <c r="M20" s="538">
        <v>2.3767782193663378E-2</v>
      </c>
      <c r="N20" s="614"/>
    </row>
    <row r="21" spans="1:14" ht="18" customHeight="1" x14ac:dyDescent="0.4">
      <c r="A21" s="547"/>
      <c r="B21" s="550" t="s">
        <v>175</v>
      </c>
      <c r="C21" s="545">
        <v>12292</v>
      </c>
      <c r="D21" s="548">
        <v>11434</v>
      </c>
      <c r="E21" s="542">
        <v>1.0750393563057548</v>
      </c>
      <c r="F21" s="541">
        <v>858</v>
      </c>
      <c r="G21" s="545">
        <v>20064</v>
      </c>
      <c r="H21" s="549">
        <v>19016</v>
      </c>
      <c r="I21" s="542">
        <v>1.0551114850652084</v>
      </c>
      <c r="J21" s="541">
        <v>1048</v>
      </c>
      <c r="K21" s="540">
        <v>0.61263955342902709</v>
      </c>
      <c r="L21" s="539">
        <v>0.60128312999579303</v>
      </c>
      <c r="M21" s="538">
        <v>1.1356423433234064E-2</v>
      </c>
      <c r="N21" s="614"/>
    </row>
    <row r="22" spans="1:14" s="612" customFormat="1" ht="18" customHeight="1" x14ac:dyDescent="0.4">
      <c r="A22" s="587"/>
      <c r="B22" s="600" t="s">
        <v>180</v>
      </c>
      <c r="C22" s="585" t="s">
        <v>171</v>
      </c>
      <c r="D22" s="584" t="s">
        <v>171</v>
      </c>
      <c r="E22" s="583" t="s">
        <v>171</v>
      </c>
      <c r="F22" s="582" t="s">
        <v>171</v>
      </c>
      <c r="G22" s="585" t="s">
        <v>171</v>
      </c>
      <c r="H22" s="584" t="s">
        <v>171</v>
      </c>
      <c r="I22" s="583" t="s">
        <v>171</v>
      </c>
      <c r="J22" s="582" t="s">
        <v>171</v>
      </c>
      <c r="K22" s="590" t="s">
        <v>171</v>
      </c>
      <c r="L22" s="589" t="s">
        <v>171</v>
      </c>
      <c r="M22" s="588" t="s">
        <v>171</v>
      </c>
      <c r="N22" s="613"/>
    </row>
    <row r="23" spans="1:14" ht="18" customHeight="1" x14ac:dyDescent="0.4">
      <c r="A23" s="932" t="s">
        <v>181</v>
      </c>
      <c r="B23" s="933"/>
      <c r="C23" s="557">
        <v>11129</v>
      </c>
      <c r="D23" s="556">
        <v>9715</v>
      </c>
      <c r="E23" s="555">
        <v>1.1455481214616572</v>
      </c>
      <c r="F23" s="554">
        <v>1414</v>
      </c>
      <c r="G23" s="557">
        <v>19064</v>
      </c>
      <c r="H23" s="568">
        <v>17658</v>
      </c>
      <c r="I23" s="555">
        <v>1.0796239664741194</v>
      </c>
      <c r="J23" s="554">
        <v>1406</v>
      </c>
      <c r="K23" s="553">
        <v>0.58377045740663025</v>
      </c>
      <c r="L23" s="552">
        <v>0.55017555782081773</v>
      </c>
      <c r="M23" s="567">
        <v>3.3594899585812521E-2</v>
      </c>
      <c r="N23" s="614"/>
    </row>
    <row r="24" spans="1:14" ht="18" customHeight="1" x14ac:dyDescent="0.4">
      <c r="A24" s="547"/>
      <c r="B24" s="550" t="s">
        <v>178</v>
      </c>
      <c r="C24" s="545">
        <v>0</v>
      </c>
      <c r="D24" s="548">
        <v>0</v>
      </c>
      <c r="E24" s="542" t="e">
        <v>#DIV/0!</v>
      </c>
      <c r="F24" s="541">
        <v>0</v>
      </c>
      <c r="G24" s="545">
        <v>0</v>
      </c>
      <c r="H24" s="549">
        <v>0</v>
      </c>
      <c r="I24" s="542" t="e">
        <v>#DIV/0!</v>
      </c>
      <c r="J24" s="541">
        <v>0</v>
      </c>
      <c r="K24" s="540" t="s">
        <v>171</v>
      </c>
      <c r="L24" s="539" t="s">
        <v>171</v>
      </c>
      <c r="M24" s="538" t="e">
        <v>#VALUE!</v>
      </c>
      <c r="N24" s="614"/>
    </row>
    <row r="25" spans="1:14" ht="18" customHeight="1" x14ac:dyDescent="0.4">
      <c r="A25" s="547"/>
      <c r="B25" s="550" t="s">
        <v>177</v>
      </c>
      <c r="C25" s="545">
        <v>4259</v>
      </c>
      <c r="D25" s="548">
        <v>3926</v>
      </c>
      <c r="E25" s="542">
        <v>1.0848191543555783</v>
      </c>
      <c r="F25" s="541">
        <v>333</v>
      </c>
      <c r="G25" s="545">
        <v>5825</v>
      </c>
      <c r="H25" s="549">
        <v>5815</v>
      </c>
      <c r="I25" s="542">
        <v>1.001719690455718</v>
      </c>
      <c r="J25" s="541">
        <v>10</v>
      </c>
      <c r="K25" s="540">
        <v>0.7311587982832618</v>
      </c>
      <c r="L25" s="539">
        <v>0.67515047291487529</v>
      </c>
      <c r="M25" s="538">
        <v>5.6008325368386513E-2</v>
      </c>
      <c r="N25" s="614"/>
    </row>
    <row r="26" spans="1:14" ht="18" customHeight="1" x14ac:dyDescent="0.4">
      <c r="A26" s="547"/>
      <c r="B26" s="550" t="s">
        <v>175</v>
      </c>
      <c r="C26" s="545">
        <v>6870</v>
      </c>
      <c r="D26" s="548">
        <v>5789</v>
      </c>
      <c r="E26" s="542">
        <v>1.1867334600103645</v>
      </c>
      <c r="F26" s="541">
        <v>1081</v>
      </c>
      <c r="G26" s="545">
        <v>13239</v>
      </c>
      <c r="H26" s="548">
        <v>11843</v>
      </c>
      <c r="I26" s="542">
        <v>1.1178755382926624</v>
      </c>
      <c r="J26" s="541">
        <v>1396</v>
      </c>
      <c r="K26" s="540">
        <v>0.5189213686834353</v>
      </c>
      <c r="L26" s="539">
        <v>0.48881195642995862</v>
      </c>
      <c r="M26" s="538">
        <v>3.0109412253476686E-2</v>
      </c>
      <c r="N26" s="614"/>
    </row>
    <row r="27" spans="1:14" s="612" customFormat="1" ht="18" customHeight="1" x14ac:dyDescent="0.4">
      <c r="A27" s="587"/>
      <c r="B27" s="600" t="s">
        <v>180</v>
      </c>
      <c r="C27" s="585" t="s">
        <v>171</v>
      </c>
      <c r="D27" s="584" t="s">
        <v>171</v>
      </c>
      <c r="E27" s="583" t="s">
        <v>171</v>
      </c>
      <c r="F27" s="582" t="s">
        <v>171</v>
      </c>
      <c r="G27" s="585" t="s">
        <v>171</v>
      </c>
      <c r="H27" s="584" t="s">
        <v>171</v>
      </c>
      <c r="I27" s="583" t="s">
        <v>171</v>
      </c>
      <c r="J27" s="582" t="s">
        <v>171</v>
      </c>
      <c r="K27" s="590" t="s">
        <v>171</v>
      </c>
      <c r="L27" s="589" t="s">
        <v>171</v>
      </c>
      <c r="M27" s="588" t="s">
        <v>171</v>
      </c>
      <c r="N27" s="613"/>
    </row>
    <row r="28" spans="1:14" ht="18" customHeight="1" x14ac:dyDescent="0.4">
      <c r="A28" s="932" t="s">
        <v>179</v>
      </c>
      <c r="B28" s="933"/>
      <c r="C28" s="557">
        <v>14149</v>
      </c>
      <c r="D28" s="556">
        <v>14047</v>
      </c>
      <c r="E28" s="555">
        <v>1.0072613369402719</v>
      </c>
      <c r="F28" s="554">
        <v>102</v>
      </c>
      <c r="G28" s="557">
        <v>25435</v>
      </c>
      <c r="H28" s="556">
        <v>26661</v>
      </c>
      <c r="I28" s="555">
        <v>0.95401522823600016</v>
      </c>
      <c r="J28" s="554">
        <v>-1226</v>
      </c>
      <c r="K28" s="553">
        <v>0.5562807155494397</v>
      </c>
      <c r="L28" s="552">
        <v>0.52687446082292488</v>
      </c>
      <c r="M28" s="551">
        <v>2.9406254726514813E-2</v>
      </c>
      <c r="N28" s="614"/>
    </row>
    <row r="29" spans="1:14" ht="18" customHeight="1" x14ac:dyDescent="0.4">
      <c r="A29" s="547"/>
      <c r="B29" s="550" t="s">
        <v>178</v>
      </c>
      <c r="C29" s="545">
        <v>0</v>
      </c>
      <c r="D29" s="548">
        <v>0</v>
      </c>
      <c r="E29" s="542" t="e">
        <v>#DIV/0!</v>
      </c>
      <c r="F29" s="541">
        <v>0</v>
      </c>
      <c r="G29" s="545">
        <v>0</v>
      </c>
      <c r="H29" s="549">
        <v>0</v>
      </c>
      <c r="I29" s="542" t="e">
        <v>#DIV/0!</v>
      </c>
      <c r="J29" s="541">
        <v>0</v>
      </c>
      <c r="K29" s="540" t="s">
        <v>171</v>
      </c>
      <c r="L29" s="539" t="s">
        <v>171</v>
      </c>
      <c r="M29" s="538" t="e">
        <v>#VALUE!</v>
      </c>
      <c r="N29" s="614"/>
    </row>
    <row r="30" spans="1:14" ht="18" customHeight="1" x14ac:dyDescent="0.4">
      <c r="A30" s="547"/>
      <c r="B30" s="546" t="s">
        <v>177</v>
      </c>
      <c r="C30" s="545">
        <v>1939</v>
      </c>
      <c r="D30" s="543">
        <v>1846</v>
      </c>
      <c r="E30" s="542">
        <v>1.0503791982665223</v>
      </c>
      <c r="F30" s="541">
        <v>93</v>
      </c>
      <c r="G30" s="545">
        <v>2900</v>
      </c>
      <c r="H30" s="549">
        <v>2925</v>
      </c>
      <c r="I30" s="542">
        <v>0.99145299145299148</v>
      </c>
      <c r="J30" s="541">
        <v>-25</v>
      </c>
      <c r="K30" s="540">
        <v>0.66862068965517241</v>
      </c>
      <c r="L30" s="539">
        <v>0.63111111111111107</v>
      </c>
      <c r="M30" s="538">
        <v>3.7509578544061339E-2</v>
      </c>
      <c r="N30" s="614"/>
    </row>
    <row r="31" spans="1:14" ht="18" customHeight="1" x14ac:dyDescent="0.4">
      <c r="A31" s="547"/>
      <c r="B31" s="546" t="s">
        <v>176</v>
      </c>
      <c r="C31" s="545">
        <v>741</v>
      </c>
      <c r="D31" s="548">
        <v>658</v>
      </c>
      <c r="E31" s="542">
        <v>1.1261398176291793</v>
      </c>
      <c r="F31" s="541">
        <v>83</v>
      </c>
      <c r="G31" s="545">
        <v>1107</v>
      </c>
      <c r="H31" s="549">
        <v>1130</v>
      </c>
      <c r="I31" s="542">
        <v>0.97964601769911508</v>
      </c>
      <c r="J31" s="541">
        <v>-23</v>
      </c>
      <c r="K31" s="540">
        <v>0.66937669376693765</v>
      </c>
      <c r="L31" s="539">
        <v>0.58230088495575216</v>
      </c>
      <c r="M31" s="538">
        <v>8.7075808811185484E-2</v>
      </c>
      <c r="N31" s="614"/>
    </row>
    <row r="32" spans="1:14" ht="18" customHeight="1" x14ac:dyDescent="0.4">
      <c r="A32" s="547"/>
      <c r="B32" s="546" t="s">
        <v>175</v>
      </c>
      <c r="C32" s="545">
        <v>10682</v>
      </c>
      <c r="D32" s="548">
        <v>10527</v>
      </c>
      <c r="E32" s="542">
        <v>1.0147240429372091</v>
      </c>
      <c r="F32" s="541">
        <v>155</v>
      </c>
      <c r="G32" s="545">
        <v>20319</v>
      </c>
      <c r="H32" s="548">
        <v>20880</v>
      </c>
      <c r="I32" s="542">
        <v>0.97313218390804601</v>
      </c>
      <c r="J32" s="541">
        <v>-561</v>
      </c>
      <c r="K32" s="540">
        <v>0.52571484817166203</v>
      </c>
      <c r="L32" s="539">
        <v>0.50416666666666665</v>
      </c>
      <c r="M32" s="538">
        <v>2.1548181504995378E-2</v>
      </c>
      <c r="N32" s="614"/>
    </row>
    <row r="33" spans="1:14" ht="18" customHeight="1" x14ac:dyDescent="0.4">
      <c r="A33" s="547"/>
      <c r="B33" s="546" t="s">
        <v>174</v>
      </c>
      <c r="C33" s="545">
        <v>787</v>
      </c>
      <c r="D33" s="548">
        <v>1016</v>
      </c>
      <c r="E33" s="542">
        <v>0.77460629921259838</v>
      </c>
      <c r="F33" s="541">
        <v>-229</v>
      </c>
      <c r="G33" s="545">
        <v>1109</v>
      </c>
      <c r="H33" s="548">
        <v>1726</v>
      </c>
      <c r="I33" s="542">
        <v>0.64252607184241017</v>
      </c>
      <c r="J33" s="541">
        <v>-617</v>
      </c>
      <c r="K33" s="540">
        <v>0.70964833183047793</v>
      </c>
      <c r="L33" s="539">
        <v>0.58864426419466975</v>
      </c>
      <c r="M33" s="538">
        <v>0.12100406763580818</v>
      </c>
      <c r="N33" s="614"/>
    </row>
    <row r="34" spans="1:14" s="612" customFormat="1" ht="18" customHeight="1" x14ac:dyDescent="0.4">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c r="N34" s="613"/>
    </row>
    <row r="35" spans="1:14" s="612" customFormat="1" ht="18" customHeight="1" thickBot="1" x14ac:dyDescent="0.45">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c r="N35" s="613"/>
    </row>
    <row r="36" spans="1:14" x14ac:dyDescent="0.15">
      <c r="C36" s="610"/>
      <c r="G36" s="610"/>
    </row>
    <row r="37" spans="1:14" x14ac:dyDescent="0.15">
      <c r="C37" s="610"/>
      <c r="G37" s="610"/>
    </row>
    <row r="38" spans="1:14" x14ac:dyDescent="0.15">
      <c r="C38" s="610"/>
      <c r="G38" s="611"/>
    </row>
    <row r="39" spans="1:14" x14ac:dyDescent="0.15">
      <c r="C39" s="610"/>
      <c r="G39" s="610"/>
    </row>
    <row r="40" spans="1:14" x14ac:dyDescent="0.15">
      <c r="C40" s="610"/>
      <c r="G40" s="610"/>
    </row>
    <row r="41" spans="1:14" x14ac:dyDescent="0.15">
      <c r="C41" s="610"/>
      <c r="G41" s="610"/>
    </row>
    <row r="42" spans="1:14" x14ac:dyDescent="0.15">
      <c r="C42" s="610"/>
      <c r="G42" s="610"/>
    </row>
    <row r="43" spans="1:14" x14ac:dyDescent="0.15">
      <c r="C43" s="610"/>
      <c r="G43" s="610"/>
    </row>
    <row r="44" spans="1:14" x14ac:dyDescent="0.15">
      <c r="C44" s="610"/>
      <c r="G44" s="610"/>
    </row>
    <row r="45" spans="1:14" x14ac:dyDescent="0.15">
      <c r="C45" s="610"/>
      <c r="G45" s="610"/>
    </row>
    <row r="46" spans="1:14" x14ac:dyDescent="0.15">
      <c r="C46" s="610"/>
      <c r="G46" s="610"/>
    </row>
    <row r="47" spans="1:14" x14ac:dyDescent="0.15">
      <c r="C47" s="610"/>
      <c r="G47" s="610"/>
    </row>
    <row r="48" spans="1:14" x14ac:dyDescent="0.15">
      <c r="C48" s="610"/>
      <c r="G48" s="610"/>
    </row>
    <row r="49" spans="3:7" x14ac:dyDescent="0.15">
      <c r="C49" s="610"/>
      <c r="G49" s="610"/>
    </row>
    <row r="50" spans="3:7" x14ac:dyDescent="0.15">
      <c r="C50" s="610"/>
      <c r="G50" s="610"/>
    </row>
    <row r="51" spans="3:7" x14ac:dyDescent="0.15">
      <c r="C51" s="610"/>
      <c r="G51" s="610"/>
    </row>
    <row r="52" spans="3:7" x14ac:dyDescent="0.15">
      <c r="C52" s="610"/>
      <c r="G52" s="610"/>
    </row>
    <row r="53" spans="3:7" x14ac:dyDescent="0.15">
      <c r="C53" s="610"/>
      <c r="G53" s="610"/>
    </row>
    <row r="54" spans="3:7" x14ac:dyDescent="0.15">
      <c r="C54" s="610"/>
      <c r="G54" s="610"/>
    </row>
    <row r="55" spans="3:7" x14ac:dyDescent="0.15">
      <c r="C55" s="610"/>
      <c r="G55" s="610"/>
    </row>
    <row r="56" spans="3:7" x14ac:dyDescent="0.15">
      <c r="C56" s="610"/>
      <c r="G56" s="610"/>
    </row>
    <row r="57" spans="3:7" x14ac:dyDescent="0.15">
      <c r="C57" s="610"/>
      <c r="G57" s="610"/>
    </row>
    <row r="58" spans="3:7" x14ac:dyDescent="0.15">
      <c r="C58" s="610"/>
      <c r="G58" s="610"/>
    </row>
    <row r="59" spans="3:7" x14ac:dyDescent="0.15">
      <c r="C59" s="610"/>
      <c r="G59" s="610"/>
    </row>
    <row r="60" spans="3:7" x14ac:dyDescent="0.15">
      <c r="C60" s="610"/>
      <c r="G60" s="610"/>
    </row>
    <row r="61" spans="3:7" x14ac:dyDescent="0.15">
      <c r="C61" s="610"/>
      <c r="G61" s="610"/>
    </row>
    <row r="62" spans="3:7" x14ac:dyDescent="0.15">
      <c r="C62" s="610"/>
      <c r="G62" s="610"/>
    </row>
    <row r="63" spans="3:7" x14ac:dyDescent="0.15">
      <c r="C63" s="610"/>
      <c r="G63" s="610"/>
    </row>
    <row r="64" spans="3:7" x14ac:dyDescent="0.15">
      <c r="C64" s="610"/>
      <c r="G64" s="610"/>
    </row>
    <row r="65" spans="2:7" x14ac:dyDescent="0.15">
      <c r="C65" s="610"/>
      <c r="G65" s="610"/>
    </row>
    <row r="66" spans="2:7" x14ac:dyDescent="0.15">
      <c r="B66" s="609">
        <v>6025</v>
      </c>
      <c r="C66" s="610"/>
      <c r="F66" s="608">
        <v>10620</v>
      </c>
      <c r="G66" s="610"/>
    </row>
    <row r="67" spans="2:7" x14ac:dyDescent="0.15">
      <c r="C67" s="610"/>
      <c r="G67" s="610"/>
    </row>
    <row r="68" spans="2:7" x14ac:dyDescent="0.15">
      <c r="C68" s="610"/>
      <c r="G68" s="610"/>
    </row>
    <row r="69" spans="2:7" x14ac:dyDescent="0.15">
      <c r="C69" s="610"/>
      <c r="G69" s="610"/>
    </row>
    <row r="70" spans="2:7" x14ac:dyDescent="0.15">
      <c r="C70" s="610"/>
      <c r="G70" s="610"/>
    </row>
    <row r="71" spans="2:7" x14ac:dyDescent="0.15">
      <c r="C71" s="610"/>
      <c r="G71" s="610"/>
    </row>
  </sheetData>
  <mergeCells count="31">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8:B28"/>
    <mergeCell ref="A18:B18"/>
    <mergeCell ref="A23:B23"/>
    <mergeCell ref="F5:F6"/>
    <mergeCell ref="D5:D6"/>
    <mergeCell ref="E5:E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topLeftCell="A2" zoomScale="90" zoomScaleNormal="90" zoomScaleSheetLayoutView="90" workbookViewId="0">
      <selection activeCell="A2" sqref="A2:M35"/>
    </sheetView>
  </sheetViews>
  <sheetFormatPr defaultRowHeight="13.5" x14ac:dyDescent="0.15"/>
  <cols>
    <col min="1" max="1" width="16.625" style="233" customWidth="1"/>
    <col min="2" max="2" width="8.625" style="233" customWidth="1"/>
    <col min="3" max="10" width="10.625" style="231" customWidth="1"/>
    <col min="11" max="11" width="10.625" style="233" customWidth="1"/>
    <col min="12" max="13" width="10.625" style="231" customWidth="1"/>
    <col min="14" max="14" width="9" style="233"/>
    <col min="15" max="16384" width="9" style="231"/>
  </cols>
  <sheetData>
    <row r="1" spans="1:14" ht="19.5" thickBot="1" x14ac:dyDescent="0.2">
      <c r="A1" s="835" t="str">
        <f>'h25'!A1</f>
        <v>平成25年度</v>
      </c>
      <c r="B1" s="835"/>
      <c r="C1" s="6"/>
      <c r="D1" s="6"/>
      <c r="E1" s="6"/>
      <c r="F1" s="15" t="str">
        <f ca="1">RIGHT(CELL("filename",$A$1),LEN(CELL("filename",$A$1))-FIND("]",CELL("filename",$A$1)))</f>
        <v>７月下旬</v>
      </c>
      <c r="G1" s="14" t="s">
        <v>69</v>
      </c>
      <c r="H1" s="10"/>
      <c r="I1" s="10"/>
      <c r="J1" s="10"/>
      <c r="K1" s="10"/>
      <c r="L1" s="10"/>
      <c r="M1" s="10"/>
    </row>
    <row r="2" spans="1:14" ht="18" customHeight="1" x14ac:dyDescent="0.15">
      <c r="A2" s="273"/>
      <c r="B2" s="272"/>
      <c r="C2" s="918" t="s">
        <v>196</v>
      </c>
      <c r="D2" s="919"/>
      <c r="E2" s="950"/>
      <c r="F2" s="951"/>
      <c r="G2" s="918" t="s">
        <v>195</v>
      </c>
      <c r="H2" s="919"/>
      <c r="I2" s="950"/>
      <c r="J2" s="951"/>
      <c r="K2" s="907" t="s">
        <v>247</v>
      </c>
      <c r="L2" s="908"/>
      <c r="M2" s="909"/>
    </row>
    <row r="3" spans="1:14" ht="18.75" customHeight="1" x14ac:dyDescent="0.15">
      <c r="A3" s="634"/>
      <c r="B3" s="648"/>
      <c r="C3" s="922" t="s">
        <v>285</v>
      </c>
      <c r="D3" s="923" t="s">
        <v>284</v>
      </c>
      <c r="E3" s="903" t="s">
        <v>192</v>
      </c>
      <c r="F3" s="904"/>
      <c r="G3" s="905" t="s">
        <v>283</v>
      </c>
      <c r="H3" s="940" t="s">
        <v>282</v>
      </c>
      <c r="I3" s="903" t="s">
        <v>192</v>
      </c>
      <c r="J3" s="904"/>
      <c r="K3" s="905" t="s">
        <v>283</v>
      </c>
      <c r="L3" s="929" t="s">
        <v>282</v>
      </c>
      <c r="M3" s="910" t="s">
        <v>242</v>
      </c>
    </row>
    <row r="4" spans="1:14" ht="18" customHeight="1" x14ac:dyDescent="0.15">
      <c r="A4" s="647"/>
      <c r="B4" s="646"/>
      <c r="C4" s="952"/>
      <c r="D4" s="953"/>
      <c r="E4" s="572" t="s">
        <v>191</v>
      </c>
      <c r="F4" s="571" t="s">
        <v>190</v>
      </c>
      <c r="G4" s="952"/>
      <c r="H4" s="954"/>
      <c r="I4" s="572" t="s">
        <v>191</v>
      </c>
      <c r="J4" s="571" t="s">
        <v>190</v>
      </c>
      <c r="K4" s="906"/>
      <c r="L4" s="924"/>
      <c r="M4" s="911"/>
    </row>
    <row r="5" spans="1:14" ht="13.5" customHeight="1" x14ac:dyDescent="0.15">
      <c r="A5" s="948" t="s">
        <v>189</v>
      </c>
      <c r="B5" s="949"/>
      <c r="C5" s="912">
        <v>182074</v>
      </c>
      <c r="D5" s="914">
        <v>190320</v>
      </c>
      <c r="E5" s="916">
        <v>0.95667297183690625</v>
      </c>
      <c r="F5" s="934">
        <v>-8246</v>
      </c>
      <c r="G5" s="912">
        <v>255219</v>
      </c>
      <c r="H5" s="927">
        <v>249167</v>
      </c>
      <c r="I5" s="916">
        <v>1.0242889307171494</v>
      </c>
      <c r="J5" s="934">
        <v>6052</v>
      </c>
      <c r="K5" s="930">
        <v>0.71340299899302173</v>
      </c>
      <c r="L5" s="901">
        <v>0.76382506511696979</v>
      </c>
      <c r="M5" s="925">
        <v>-5.0422066123948062E-2</v>
      </c>
    </row>
    <row r="6" spans="1:14" ht="13.5" customHeight="1" x14ac:dyDescent="0.15">
      <c r="A6" s="946" t="s">
        <v>188</v>
      </c>
      <c r="B6" s="947"/>
      <c r="C6" s="913"/>
      <c r="D6" s="915"/>
      <c r="E6" s="917"/>
      <c r="F6" s="935"/>
      <c r="G6" s="913"/>
      <c r="H6" s="928"/>
      <c r="I6" s="917"/>
      <c r="J6" s="935"/>
      <c r="K6" s="931"/>
      <c r="L6" s="902"/>
      <c r="M6" s="926"/>
    </row>
    <row r="7" spans="1:14" ht="18" customHeight="1" x14ac:dyDescent="0.15">
      <c r="A7" s="944" t="s">
        <v>187</v>
      </c>
      <c r="B7" s="945"/>
      <c r="C7" s="641">
        <v>99450</v>
      </c>
      <c r="D7" s="640">
        <v>105345</v>
      </c>
      <c r="E7" s="639">
        <v>0.94404100811618963</v>
      </c>
      <c r="F7" s="638">
        <v>-5895</v>
      </c>
      <c r="G7" s="641">
        <v>129407</v>
      </c>
      <c r="H7" s="643">
        <v>124772</v>
      </c>
      <c r="I7" s="639">
        <v>1.0371477575096977</v>
      </c>
      <c r="J7" s="638">
        <v>4635</v>
      </c>
      <c r="K7" s="553">
        <v>0.76850556770499279</v>
      </c>
      <c r="L7" s="552">
        <v>0.84430000320584742</v>
      </c>
      <c r="M7" s="551">
        <v>-7.5794435500854629E-2</v>
      </c>
      <c r="N7" s="628"/>
    </row>
    <row r="8" spans="1:14" ht="18" customHeight="1" x14ac:dyDescent="0.15">
      <c r="A8" s="635" t="s">
        <v>186</v>
      </c>
      <c r="B8" s="637" t="s">
        <v>178</v>
      </c>
      <c r="C8" s="632">
        <v>48291</v>
      </c>
      <c r="D8" s="633">
        <v>51426</v>
      </c>
      <c r="E8" s="630">
        <v>0.93903861859759652</v>
      </c>
      <c r="F8" s="629">
        <v>-3135</v>
      </c>
      <c r="G8" s="632">
        <v>63102</v>
      </c>
      <c r="H8" s="631">
        <v>61584</v>
      </c>
      <c r="I8" s="630">
        <v>1.0246492595479346</v>
      </c>
      <c r="J8" s="629">
        <v>1518</v>
      </c>
      <c r="K8" s="540">
        <v>0.7652847770276695</v>
      </c>
      <c r="L8" s="539">
        <v>0.83505455962587682</v>
      </c>
      <c r="M8" s="538">
        <v>-6.9769782598207319E-2</v>
      </c>
      <c r="N8" s="628"/>
    </row>
    <row r="9" spans="1:14" ht="18" customHeight="1" x14ac:dyDescent="0.15">
      <c r="A9" s="635"/>
      <c r="B9" s="637" t="s">
        <v>177</v>
      </c>
      <c r="C9" s="632">
        <v>3908</v>
      </c>
      <c r="D9" s="633">
        <v>4100</v>
      </c>
      <c r="E9" s="630">
        <v>0.95317073170731703</v>
      </c>
      <c r="F9" s="629">
        <v>-192</v>
      </c>
      <c r="G9" s="632">
        <v>4840</v>
      </c>
      <c r="H9" s="631">
        <v>4875</v>
      </c>
      <c r="I9" s="630">
        <v>0.99282051282051287</v>
      </c>
      <c r="J9" s="629">
        <v>-35</v>
      </c>
      <c r="K9" s="540">
        <v>0.80743801652892566</v>
      </c>
      <c r="L9" s="539">
        <v>0.84102564102564104</v>
      </c>
      <c r="M9" s="538">
        <v>-3.3587624496715374E-2</v>
      </c>
      <c r="N9" s="628"/>
    </row>
    <row r="10" spans="1:14" ht="18" customHeight="1" x14ac:dyDescent="0.15">
      <c r="A10" s="635"/>
      <c r="B10" s="637" t="s">
        <v>175</v>
      </c>
      <c r="C10" s="632">
        <v>47251</v>
      </c>
      <c r="D10" s="633">
        <v>49819</v>
      </c>
      <c r="E10" s="630">
        <v>0.94845340131275213</v>
      </c>
      <c r="F10" s="629">
        <v>-2568</v>
      </c>
      <c r="G10" s="632">
        <v>61465</v>
      </c>
      <c r="H10" s="631">
        <v>58313</v>
      </c>
      <c r="I10" s="630">
        <v>1.0540531270900142</v>
      </c>
      <c r="J10" s="629">
        <v>3152</v>
      </c>
      <c r="K10" s="540">
        <v>0.76874644106402013</v>
      </c>
      <c r="L10" s="539">
        <v>0.85433779774664309</v>
      </c>
      <c r="M10" s="538">
        <v>-8.5591356682622965E-2</v>
      </c>
      <c r="N10" s="628"/>
    </row>
    <row r="11" spans="1:14" s="235" customFormat="1" ht="18" customHeight="1" x14ac:dyDescent="0.15">
      <c r="A11" s="627"/>
      <c r="B11" s="645" t="s">
        <v>180</v>
      </c>
      <c r="C11" s="644" t="s">
        <v>171</v>
      </c>
      <c r="D11" s="624" t="s">
        <v>171</v>
      </c>
      <c r="E11" s="623" t="s">
        <v>171</v>
      </c>
      <c r="F11" s="622" t="s">
        <v>171</v>
      </c>
      <c r="G11" s="644" t="s">
        <v>171</v>
      </c>
      <c r="H11" s="624" t="s">
        <v>171</v>
      </c>
      <c r="I11" s="623" t="s">
        <v>171</v>
      </c>
      <c r="J11" s="622" t="s">
        <v>171</v>
      </c>
      <c r="K11" s="590" t="s">
        <v>171</v>
      </c>
      <c r="L11" s="589" t="s">
        <v>171</v>
      </c>
      <c r="M11" s="588" t="s">
        <v>171</v>
      </c>
      <c r="N11" s="615"/>
    </row>
    <row r="12" spans="1:14" ht="18" customHeight="1" x14ac:dyDescent="0.15">
      <c r="A12" s="944" t="s">
        <v>185</v>
      </c>
      <c r="B12" s="945"/>
      <c r="C12" s="641">
        <v>30594</v>
      </c>
      <c r="D12" s="640">
        <v>33469</v>
      </c>
      <c r="E12" s="639">
        <v>0.91409961456870537</v>
      </c>
      <c r="F12" s="638">
        <v>-2875</v>
      </c>
      <c r="G12" s="641">
        <v>41460</v>
      </c>
      <c r="H12" s="640">
        <v>45176</v>
      </c>
      <c r="I12" s="639">
        <v>0.91774393483265448</v>
      </c>
      <c r="J12" s="638">
        <v>-3716</v>
      </c>
      <c r="K12" s="553">
        <v>0.73791606367583218</v>
      </c>
      <c r="L12" s="552">
        <v>0.74085797768726758</v>
      </c>
      <c r="M12" s="567">
        <v>-2.9419140114353981E-3</v>
      </c>
      <c r="N12" s="628"/>
    </row>
    <row r="13" spans="1:14" ht="18" customHeight="1" x14ac:dyDescent="0.15">
      <c r="A13" s="635" t="s">
        <v>184</v>
      </c>
      <c r="B13" s="637" t="s">
        <v>178</v>
      </c>
      <c r="C13" s="632">
        <v>7494</v>
      </c>
      <c r="D13" s="633">
        <v>8783</v>
      </c>
      <c r="E13" s="630">
        <v>0.85323921211431175</v>
      </c>
      <c r="F13" s="629">
        <v>-1289</v>
      </c>
      <c r="G13" s="632">
        <v>9130</v>
      </c>
      <c r="H13" s="633">
        <v>10824</v>
      </c>
      <c r="I13" s="630">
        <v>0.8434959349593496</v>
      </c>
      <c r="J13" s="629">
        <v>-1694</v>
      </c>
      <c r="K13" s="540">
        <v>0.82081051478641842</v>
      </c>
      <c r="L13" s="539">
        <v>0.81143754619364372</v>
      </c>
      <c r="M13" s="538">
        <v>9.3729685927746997E-3</v>
      </c>
      <c r="N13" s="628"/>
    </row>
    <row r="14" spans="1:14" ht="18" customHeight="1" x14ac:dyDescent="0.15">
      <c r="A14" s="635"/>
      <c r="B14" s="637" t="s">
        <v>177</v>
      </c>
      <c r="C14" s="632">
        <v>4978</v>
      </c>
      <c r="D14" s="633">
        <v>4922</v>
      </c>
      <c r="E14" s="630">
        <v>1.0113774888256806</v>
      </c>
      <c r="F14" s="629">
        <v>56</v>
      </c>
      <c r="G14" s="632">
        <v>6480</v>
      </c>
      <c r="H14" s="633">
        <v>6440</v>
      </c>
      <c r="I14" s="630">
        <v>1.0062111801242235</v>
      </c>
      <c r="J14" s="629">
        <v>40</v>
      </c>
      <c r="K14" s="540">
        <v>0.76820987654320982</v>
      </c>
      <c r="L14" s="539">
        <v>0.76428571428571423</v>
      </c>
      <c r="M14" s="538">
        <v>3.9241622574955892E-3</v>
      </c>
      <c r="N14" s="628"/>
    </row>
    <row r="15" spans="1:14" ht="18" customHeight="1" x14ac:dyDescent="0.15">
      <c r="A15" s="635"/>
      <c r="B15" s="637" t="s">
        <v>175</v>
      </c>
      <c r="C15" s="632">
        <v>17518</v>
      </c>
      <c r="D15" s="633">
        <v>19764</v>
      </c>
      <c r="E15" s="630">
        <v>0.88635903663226068</v>
      </c>
      <c r="F15" s="629">
        <v>-2246</v>
      </c>
      <c r="G15" s="632">
        <v>24836</v>
      </c>
      <c r="H15" s="633">
        <v>27912</v>
      </c>
      <c r="I15" s="630">
        <v>0.8897965032960734</v>
      </c>
      <c r="J15" s="629">
        <v>-3076</v>
      </c>
      <c r="K15" s="540">
        <v>0.70534707682396525</v>
      </c>
      <c r="L15" s="539">
        <v>0.70808254514187441</v>
      </c>
      <c r="M15" s="538">
        <v>-2.7354683179091621E-3</v>
      </c>
      <c r="N15" s="628"/>
    </row>
    <row r="16" spans="1:14" ht="18" customHeight="1" x14ac:dyDescent="0.15">
      <c r="A16" s="635"/>
      <c r="B16" s="637" t="s">
        <v>174</v>
      </c>
      <c r="C16" s="632">
        <v>604</v>
      </c>
      <c r="D16" s="633">
        <v>0</v>
      </c>
      <c r="E16" s="630" t="e">
        <v>#DIV/0!</v>
      </c>
      <c r="F16" s="629">
        <v>604</v>
      </c>
      <c r="G16" s="632">
        <v>1014</v>
      </c>
      <c r="H16" s="633">
        <v>0</v>
      </c>
      <c r="I16" s="630" t="e">
        <v>#DIV/0!</v>
      </c>
      <c r="J16" s="629">
        <v>1014</v>
      </c>
      <c r="K16" s="540">
        <v>0.5956607495069034</v>
      </c>
      <c r="L16" s="539" t="s">
        <v>171</v>
      </c>
      <c r="M16" s="538" t="e">
        <v>#VALUE!</v>
      </c>
      <c r="N16" s="628"/>
    </row>
    <row r="17" spans="1:14" s="235" customFormat="1" ht="18" customHeight="1" x14ac:dyDescent="0.15">
      <c r="A17" s="621"/>
      <c r="B17" s="642" t="s">
        <v>180</v>
      </c>
      <c r="C17" s="619" t="s">
        <v>171</v>
      </c>
      <c r="D17" s="618" t="s">
        <v>171</v>
      </c>
      <c r="E17" s="617" t="s">
        <v>171</v>
      </c>
      <c r="F17" s="616" t="s">
        <v>171</v>
      </c>
      <c r="G17" s="619" t="s">
        <v>171</v>
      </c>
      <c r="H17" s="618" t="s">
        <v>171</v>
      </c>
      <c r="I17" s="617" t="s">
        <v>171</v>
      </c>
      <c r="J17" s="616" t="s">
        <v>171</v>
      </c>
      <c r="K17" s="590" t="s">
        <v>171</v>
      </c>
      <c r="L17" s="589" t="s">
        <v>171</v>
      </c>
      <c r="M17" s="599" t="s">
        <v>171</v>
      </c>
      <c r="N17" s="615"/>
    </row>
    <row r="18" spans="1:14" ht="18" customHeight="1" x14ac:dyDescent="0.15">
      <c r="A18" s="944" t="s">
        <v>183</v>
      </c>
      <c r="B18" s="945"/>
      <c r="C18" s="641">
        <v>18825</v>
      </c>
      <c r="D18" s="640">
        <v>19117</v>
      </c>
      <c r="E18" s="639">
        <v>0.98472563686770942</v>
      </c>
      <c r="F18" s="638">
        <v>-292</v>
      </c>
      <c r="G18" s="641">
        <v>32062</v>
      </c>
      <c r="H18" s="643">
        <v>31842</v>
      </c>
      <c r="I18" s="639">
        <v>1.0069091137491364</v>
      </c>
      <c r="J18" s="638">
        <v>220</v>
      </c>
      <c r="K18" s="553">
        <v>0.58714365916037681</v>
      </c>
      <c r="L18" s="552">
        <v>0.60037057973745367</v>
      </c>
      <c r="M18" s="551">
        <v>-1.3226920577076862E-2</v>
      </c>
      <c r="N18" s="628"/>
    </row>
    <row r="19" spans="1:14" ht="18" customHeight="1" x14ac:dyDescent="0.15">
      <c r="A19" s="635" t="s">
        <v>182</v>
      </c>
      <c r="B19" s="637" t="s">
        <v>178</v>
      </c>
      <c r="C19" s="632">
        <v>0</v>
      </c>
      <c r="D19" s="633">
        <v>0</v>
      </c>
      <c r="E19" s="630" t="e">
        <v>#DIV/0!</v>
      </c>
      <c r="F19" s="629">
        <v>0</v>
      </c>
      <c r="G19" s="632">
        <v>0</v>
      </c>
      <c r="H19" s="631">
        <v>0</v>
      </c>
      <c r="I19" s="630" t="e">
        <v>#DIV/0!</v>
      </c>
      <c r="J19" s="629">
        <v>0</v>
      </c>
      <c r="K19" s="540" t="s">
        <v>171</v>
      </c>
      <c r="L19" s="539" t="s">
        <v>171</v>
      </c>
      <c r="M19" s="538" t="e">
        <v>#VALUE!</v>
      </c>
      <c r="N19" s="628"/>
    </row>
    <row r="20" spans="1:14" ht="18" customHeight="1" x14ac:dyDescent="0.15">
      <c r="A20" s="635"/>
      <c r="B20" s="637" t="s">
        <v>177</v>
      </c>
      <c r="C20" s="632">
        <v>5902</v>
      </c>
      <c r="D20" s="633">
        <v>6810</v>
      </c>
      <c r="E20" s="630">
        <v>0.8666666666666667</v>
      </c>
      <c r="F20" s="629">
        <v>-908</v>
      </c>
      <c r="G20" s="632">
        <v>9610</v>
      </c>
      <c r="H20" s="631">
        <v>11200</v>
      </c>
      <c r="I20" s="630">
        <v>0.85803571428571423</v>
      </c>
      <c r="J20" s="629">
        <v>-1590</v>
      </c>
      <c r="K20" s="540">
        <v>0.61415192507804373</v>
      </c>
      <c r="L20" s="539">
        <v>0.60803571428571423</v>
      </c>
      <c r="M20" s="538">
        <v>6.1162107923294906E-3</v>
      </c>
      <c r="N20" s="628"/>
    </row>
    <row r="21" spans="1:14" ht="18" customHeight="1" x14ac:dyDescent="0.15">
      <c r="A21" s="635"/>
      <c r="B21" s="637" t="s">
        <v>175</v>
      </c>
      <c r="C21" s="632">
        <v>12923</v>
      </c>
      <c r="D21" s="633">
        <v>12307</v>
      </c>
      <c r="E21" s="630">
        <v>1.0500528154708701</v>
      </c>
      <c r="F21" s="629">
        <v>616</v>
      </c>
      <c r="G21" s="632">
        <v>22452</v>
      </c>
      <c r="H21" s="631">
        <v>20642</v>
      </c>
      <c r="I21" s="630">
        <v>1.08768530181184</v>
      </c>
      <c r="J21" s="629">
        <v>1810</v>
      </c>
      <c r="K21" s="540">
        <v>0.57558346695171925</v>
      </c>
      <c r="L21" s="539">
        <v>0.59621160740238344</v>
      </c>
      <c r="M21" s="538">
        <v>-2.062814045066419E-2</v>
      </c>
      <c r="N21" s="628"/>
    </row>
    <row r="22" spans="1:14" s="235" customFormat="1" ht="18" customHeight="1" x14ac:dyDescent="0.15">
      <c r="A22" s="621"/>
      <c r="B22" s="642" t="s">
        <v>180</v>
      </c>
      <c r="C22" s="619" t="s">
        <v>171</v>
      </c>
      <c r="D22" s="618" t="s">
        <v>171</v>
      </c>
      <c r="E22" s="617" t="s">
        <v>171</v>
      </c>
      <c r="F22" s="616" t="s">
        <v>171</v>
      </c>
      <c r="G22" s="619" t="s">
        <v>171</v>
      </c>
      <c r="H22" s="618" t="s">
        <v>171</v>
      </c>
      <c r="I22" s="617" t="s">
        <v>171</v>
      </c>
      <c r="J22" s="616" t="s">
        <v>171</v>
      </c>
      <c r="K22" s="590" t="s">
        <v>171</v>
      </c>
      <c r="L22" s="589" t="s">
        <v>171</v>
      </c>
      <c r="M22" s="599" t="s">
        <v>171</v>
      </c>
      <c r="N22" s="615"/>
    </row>
    <row r="23" spans="1:14" ht="18" customHeight="1" x14ac:dyDescent="0.15">
      <c r="A23" s="944" t="s">
        <v>181</v>
      </c>
      <c r="B23" s="945"/>
      <c r="C23" s="641">
        <v>14931</v>
      </c>
      <c r="D23" s="640">
        <v>14672</v>
      </c>
      <c r="E23" s="639">
        <v>1.0176526717557253</v>
      </c>
      <c r="F23" s="638">
        <v>259</v>
      </c>
      <c r="G23" s="641">
        <v>21028</v>
      </c>
      <c r="H23" s="643">
        <v>17915</v>
      </c>
      <c r="I23" s="639">
        <v>1.1737650013954786</v>
      </c>
      <c r="J23" s="638">
        <v>3113</v>
      </c>
      <c r="K23" s="553">
        <v>0.71005326231691079</v>
      </c>
      <c r="L23" s="552">
        <v>0.8189785096288027</v>
      </c>
      <c r="M23" s="567">
        <v>-0.1089252473118919</v>
      </c>
      <c r="N23" s="628"/>
    </row>
    <row r="24" spans="1:14" ht="18" customHeight="1" x14ac:dyDescent="0.15">
      <c r="A24" s="635"/>
      <c r="B24" s="637" t="s">
        <v>178</v>
      </c>
      <c r="C24" s="632">
        <v>0</v>
      </c>
      <c r="D24" s="633">
        <v>0</v>
      </c>
      <c r="E24" s="630" t="e">
        <v>#DIV/0!</v>
      </c>
      <c r="F24" s="629">
        <v>0</v>
      </c>
      <c r="G24" s="632">
        <v>0</v>
      </c>
      <c r="H24" s="631">
        <v>0</v>
      </c>
      <c r="I24" s="630" t="e">
        <v>#DIV/0!</v>
      </c>
      <c r="J24" s="629">
        <v>0</v>
      </c>
      <c r="K24" s="540" t="s">
        <v>171</v>
      </c>
      <c r="L24" s="539" t="s">
        <v>171</v>
      </c>
      <c r="M24" s="538" t="e">
        <v>#VALUE!</v>
      </c>
      <c r="N24" s="628"/>
    </row>
    <row r="25" spans="1:14" ht="18" customHeight="1" x14ac:dyDescent="0.15">
      <c r="A25" s="635"/>
      <c r="B25" s="637" t="s">
        <v>177</v>
      </c>
      <c r="C25" s="632">
        <v>4958</v>
      </c>
      <c r="D25" s="633">
        <v>5469</v>
      </c>
      <c r="E25" s="630">
        <v>0.90656427134759554</v>
      </c>
      <c r="F25" s="629">
        <v>-511</v>
      </c>
      <c r="G25" s="632">
        <v>6425</v>
      </c>
      <c r="H25" s="631">
        <v>6380</v>
      </c>
      <c r="I25" s="630">
        <v>1.0070532915360502</v>
      </c>
      <c r="J25" s="629">
        <v>45</v>
      </c>
      <c r="K25" s="540">
        <v>0.77167315175097273</v>
      </c>
      <c r="L25" s="539">
        <v>0.85721003134796236</v>
      </c>
      <c r="M25" s="538">
        <v>-8.5536879596989634E-2</v>
      </c>
      <c r="N25" s="628"/>
    </row>
    <row r="26" spans="1:14" ht="18" customHeight="1" x14ac:dyDescent="0.15">
      <c r="A26" s="635"/>
      <c r="B26" s="637" t="s">
        <v>175</v>
      </c>
      <c r="C26" s="632">
        <v>9973</v>
      </c>
      <c r="D26" s="633">
        <v>9203</v>
      </c>
      <c r="E26" s="630">
        <v>1.0836683690101054</v>
      </c>
      <c r="F26" s="629">
        <v>770</v>
      </c>
      <c r="G26" s="632">
        <v>14603</v>
      </c>
      <c r="H26" s="633">
        <v>11535</v>
      </c>
      <c r="I26" s="630">
        <v>1.2659731252709145</v>
      </c>
      <c r="J26" s="629">
        <v>3068</v>
      </c>
      <c r="K26" s="540">
        <v>0.68294186126138468</v>
      </c>
      <c r="L26" s="539">
        <v>0.79783268313827482</v>
      </c>
      <c r="M26" s="538">
        <v>-0.11489082187689015</v>
      </c>
      <c r="N26" s="628"/>
    </row>
    <row r="27" spans="1:14" s="235" customFormat="1" ht="18" customHeight="1" x14ac:dyDescent="0.15">
      <c r="A27" s="621"/>
      <c r="B27" s="642" t="s">
        <v>180</v>
      </c>
      <c r="C27" s="619" t="s">
        <v>171</v>
      </c>
      <c r="D27" s="618" t="s">
        <v>171</v>
      </c>
      <c r="E27" s="617" t="s">
        <v>171</v>
      </c>
      <c r="F27" s="616" t="s">
        <v>171</v>
      </c>
      <c r="G27" s="619" t="s">
        <v>171</v>
      </c>
      <c r="H27" s="618" t="s">
        <v>171</v>
      </c>
      <c r="I27" s="617" t="s">
        <v>171</v>
      </c>
      <c r="J27" s="616" t="s">
        <v>171</v>
      </c>
      <c r="K27" s="590" t="s">
        <v>171</v>
      </c>
      <c r="L27" s="589" t="s">
        <v>171</v>
      </c>
      <c r="M27" s="599" t="s">
        <v>171</v>
      </c>
      <c r="N27" s="615"/>
    </row>
    <row r="28" spans="1:14" ht="18" customHeight="1" x14ac:dyDescent="0.15">
      <c r="A28" s="944" t="s">
        <v>179</v>
      </c>
      <c r="B28" s="945"/>
      <c r="C28" s="641">
        <v>18274</v>
      </c>
      <c r="D28" s="640">
        <v>17717</v>
      </c>
      <c r="E28" s="639">
        <v>1.0314387311621607</v>
      </c>
      <c r="F28" s="638">
        <v>557</v>
      </c>
      <c r="G28" s="641">
        <v>31262</v>
      </c>
      <c r="H28" s="640">
        <v>29462</v>
      </c>
      <c r="I28" s="639">
        <v>1.0610956486321363</v>
      </c>
      <c r="J28" s="638">
        <v>1800</v>
      </c>
      <c r="K28" s="553">
        <v>0.58454353528245151</v>
      </c>
      <c r="L28" s="552">
        <v>0.60135089267531061</v>
      </c>
      <c r="M28" s="551">
        <v>-1.6807357392859101E-2</v>
      </c>
      <c r="N28" s="628"/>
    </row>
    <row r="29" spans="1:14" ht="18" customHeight="1" x14ac:dyDescent="0.15">
      <c r="A29" s="635"/>
      <c r="B29" s="637" t="s">
        <v>178</v>
      </c>
      <c r="C29" s="632">
        <v>0</v>
      </c>
      <c r="D29" s="633">
        <v>0</v>
      </c>
      <c r="E29" s="630" t="e">
        <v>#DIV/0!</v>
      </c>
      <c r="F29" s="629">
        <v>0</v>
      </c>
      <c r="G29" s="632">
        <v>0</v>
      </c>
      <c r="H29" s="631">
        <v>0</v>
      </c>
      <c r="I29" s="630" t="e">
        <v>#DIV/0!</v>
      </c>
      <c r="J29" s="629">
        <v>0</v>
      </c>
      <c r="K29" s="540" t="s">
        <v>171</v>
      </c>
      <c r="L29" s="539" t="s">
        <v>171</v>
      </c>
      <c r="M29" s="538" t="e">
        <v>#VALUE!</v>
      </c>
      <c r="N29" s="628"/>
    </row>
    <row r="30" spans="1:14" ht="18" customHeight="1" x14ac:dyDescent="0.15">
      <c r="A30" s="635"/>
      <c r="B30" s="634" t="s">
        <v>177</v>
      </c>
      <c r="C30" s="632">
        <v>2364</v>
      </c>
      <c r="D30" s="636">
        <v>2160</v>
      </c>
      <c r="E30" s="630">
        <v>1.0944444444444446</v>
      </c>
      <c r="F30" s="629">
        <v>204</v>
      </c>
      <c r="G30" s="632">
        <v>3190</v>
      </c>
      <c r="H30" s="631">
        <v>3225</v>
      </c>
      <c r="I30" s="630">
        <v>0.98914728682170538</v>
      </c>
      <c r="J30" s="629">
        <v>-35</v>
      </c>
      <c r="K30" s="540">
        <v>0.74106583072100318</v>
      </c>
      <c r="L30" s="539">
        <v>0.66976744186046511</v>
      </c>
      <c r="M30" s="538">
        <v>7.1298388860538076E-2</v>
      </c>
      <c r="N30" s="628"/>
    </row>
    <row r="31" spans="1:14" ht="18" customHeight="1" x14ac:dyDescent="0.15">
      <c r="A31" s="635"/>
      <c r="B31" s="634" t="s">
        <v>176</v>
      </c>
      <c r="C31" s="632">
        <v>832</v>
      </c>
      <c r="D31" s="633">
        <v>777</v>
      </c>
      <c r="E31" s="630">
        <v>1.0707850707850708</v>
      </c>
      <c r="F31" s="629">
        <v>55</v>
      </c>
      <c r="G31" s="632">
        <v>1279</v>
      </c>
      <c r="H31" s="631">
        <v>1269</v>
      </c>
      <c r="I31" s="630">
        <v>1.0078802206461781</v>
      </c>
      <c r="J31" s="629">
        <v>10</v>
      </c>
      <c r="K31" s="540">
        <v>0.65050820953870214</v>
      </c>
      <c r="L31" s="539">
        <v>0.61229314420803782</v>
      </c>
      <c r="M31" s="538">
        <v>3.8215065330664322E-2</v>
      </c>
      <c r="N31" s="628"/>
    </row>
    <row r="32" spans="1:14" ht="18" customHeight="1" x14ac:dyDescent="0.15">
      <c r="A32" s="635"/>
      <c r="B32" s="634" t="s">
        <v>175</v>
      </c>
      <c r="C32" s="632">
        <v>14114</v>
      </c>
      <c r="D32" s="633">
        <v>13610</v>
      </c>
      <c r="E32" s="630">
        <v>1.0370315944158708</v>
      </c>
      <c r="F32" s="629">
        <v>504</v>
      </c>
      <c r="G32" s="632">
        <v>24474</v>
      </c>
      <c r="H32" s="631">
        <v>23046</v>
      </c>
      <c r="I32" s="630">
        <v>1.0619630304608174</v>
      </c>
      <c r="J32" s="629">
        <v>1428</v>
      </c>
      <c r="K32" s="540">
        <v>0.57669363406063578</v>
      </c>
      <c r="L32" s="539">
        <v>0.59055801440597067</v>
      </c>
      <c r="M32" s="538">
        <v>-1.3864380345334881E-2</v>
      </c>
      <c r="N32" s="628"/>
    </row>
    <row r="33" spans="1:14" ht="18" customHeight="1" x14ac:dyDescent="0.15">
      <c r="A33" s="635"/>
      <c r="B33" s="634" t="s">
        <v>174</v>
      </c>
      <c r="C33" s="632">
        <v>964</v>
      </c>
      <c r="D33" s="633">
        <v>1170</v>
      </c>
      <c r="E33" s="630">
        <v>0.82393162393162389</v>
      </c>
      <c r="F33" s="629">
        <v>-206</v>
      </c>
      <c r="G33" s="632">
        <v>2319</v>
      </c>
      <c r="H33" s="631">
        <v>1922</v>
      </c>
      <c r="I33" s="630">
        <v>1.2065556711758585</v>
      </c>
      <c r="J33" s="629">
        <v>397</v>
      </c>
      <c r="K33" s="540">
        <v>0.41569642087106512</v>
      </c>
      <c r="L33" s="539">
        <v>0.60874089490114469</v>
      </c>
      <c r="M33" s="538">
        <v>-0.19304447403007957</v>
      </c>
      <c r="N33" s="628"/>
    </row>
    <row r="34" spans="1:14" s="235" customFormat="1" ht="18" customHeight="1" x14ac:dyDescent="0.15">
      <c r="A34" s="627"/>
      <c r="B34" s="626" t="s">
        <v>173</v>
      </c>
      <c r="C34" s="625" t="s">
        <v>171</v>
      </c>
      <c r="D34" s="624" t="s">
        <v>171</v>
      </c>
      <c r="E34" s="623" t="s">
        <v>171</v>
      </c>
      <c r="F34" s="622" t="s">
        <v>171</v>
      </c>
      <c r="G34" s="625" t="s">
        <v>171</v>
      </c>
      <c r="H34" s="624" t="s">
        <v>171</v>
      </c>
      <c r="I34" s="623" t="s">
        <v>171</v>
      </c>
      <c r="J34" s="622" t="s">
        <v>171</v>
      </c>
      <c r="K34" s="590" t="s">
        <v>171</v>
      </c>
      <c r="L34" s="589" t="s">
        <v>171</v>
      </c>
      <c r="M34" s="588" t="s">
        <v>171</v>
      </c>
      <c r="N34" s="615"/>
    </row>
    <row r="35" spans="1:14" s="235" customFormat="1" ht="18" customHeight="1" thickBot="1" x14ac:dyDescent="0.2">
      <c r="A35" s="621"/>
      <c r="B35" s="620" t="s">
        <v>172</v>
      </c>
      <c r="C35" s="619" t="s">
        <v>171</v>
      </c>
      <c r="D35" s="618" t="s">
        <v>171</v>
      </c>
      <c r="E35" s="617" t="s">
        <v>171</v>
      </c>
      <c r="F35" s="616" t="s">
        <v>171</v>
      </c>
      <c r="G35" s="619" t="s">
        <v>171</v>
      </c>
      <c r="H35" s="618" t="s">
        <v>171</v>
      </c>
      <c r="I35" s="617" t="s">
        <v>171</v>
      </c>
      <c r="J35" s="616" t="s">
        <v>171</v>
      </c>
      <c r="K35" s="581" t="s">
        <v>171</v>
      </c>
      <c r="L35" s="580" t="s">
        <v>171</v>
      </c>
      <c r="M35" s="579" t="s">
        <v>171</v>
      </c>
      <c r="N35" s="615"/>
    </row>
    <row r="36" spans="1:14" x14ac:dyDescent="0.15">
      <c r="C36" s="234"/>
      <c r="G36" s="234"/>
    </row>
    <row r="37" spans="1:14" x14ac:dyDescent="0.15">
      <c r="C37" s="234"/>
      <c r="G37" s="234"/>
    </row>
    <row r="38" spans="1:14" x14ac:dyDescent="0.15">
      <c r="C38" s="234"/>
      <c r="G38" s="611"/>
    </row>
    <row r="39" spans="1:14" x14ac:dyDescent="0.15">
      <c r="C39" s="234"/>
      <c r="G39" s="234"/>
    </row>
    <row r="40" spans="1:14" x14ac:dyDescent="0.15">
      <c r="C40" s="234"/>
      <c r="G40" s="234"/>
    </row>
    <row r="41" spans="1:14" x14ac:dyDescent="0.15">
      <c r="C41" s="234"/>
      <c r="G41" s="234"/>
    </row>
    <row r="42" spans="1:14" x14ac:dyDescent="0.15">
      <c r="C42" s="234"/>
      <c r="G42" s="234"/>
    </row>
    <row r="43" spans="1:14" x14ac:dyDescent="0.15">
      <c r="C43" s="234"/>
      <c r="G43" s="234"/>
    </row>
    <row r="44" spans="1:14" x14ac:dyDescent="0.15">
      <c r="C44" s="234"/>
      <c r="G44" s="234"/>
    </row>
    <row r="45" spans="1:14" x14ac:dyDescent="0.15">
      <c r="C45" s="234"/>
      <c r="G45" s="234"/>
    </row>
    <row r="46" spans="1:14" x14ac:dyDescent="0.15">
      <c r="C46" s="234"/>
      <c r="G46" s="234"/>
    </row>
    <row r="47" spans="1:14" x14ac:dyDescent="0.15">
      <c r="C47" s="234"/>
      <c r="G47" s="234"/>
    </row>
    <row r="48" spans="1:14"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5717</v>
      </c>
      <c r="C65" s="234"/>
      <c r="F65" s="231">
        <v>14691</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8:B28"/>
    <mergeCell ref="A18:B18"/>
    <mergeCell ref="A23:B23"/>
    <mergeCell ref="F5:F6"/>
    <mergeCell ref="D5:D6"/>
    <mergeCell ref="E5:E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9"/>
  <sheetViews>
    <sheetView showGridLines="0" zoomScaleNormal="100" zoomScaleSheetLayoutView="100" workbookViewId="0">
      <pane xSplit="1" ySplit="6" topLeftCell="B7" activePane="bottomRight" state="frozen"/>
      <selection pane="topRight" activeCell="B1" sqref="B1"/>
      <selection pane="bottomLeft" activeCell="A6" sqref="A6"/>
      <selection pane="bottomRight"/>
    </sheetView>
  </sheetViews>
  <sheetFormatPr defaultColWidth="15.75" defaultRowHeight="10.5" x14ac:dyDescent="0.4"/>
  <cols>
    <col min="1" max="1" width="23.375" style="58" customWidth="1"/>
    <col min="2" max="3" width="11" style="130" customWidth="1"/>
    <col min="4" max="5" width="11.25" style="58" customWidth="1"/>
    <col min="6" max="7" width="11" style="130" customWidth="1"/>
    <col min="8" max="9" width="11.25" style="58" customWidth="1"/>
    <col min="10" max="11" width="11.25" style="130" customWidth="1"/>
    <col min="12" max="12" width="11.25" style="58"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８月(月間)</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ht="10.5" customHeight="1" x14ac:dyDescent="0.4">
      <c r="A4" s="230"/>
      <c r="B4" s="846" t="s">
        <v>287</v>
      </c>
      <c r="C4" s="847" t="s">
        <v>286</v>
      </c>
      <c r="D4" s="845" t="s">
        <v>144</v>
      </c>
      <c r="E4" s="845"/>
      <c r="F4" s="836" t="s">
        <v>287</v>
      </c>
      <c r="G4" s="836" t="s">
        <v>286</v>
      </c>
      <c r="H4" s="845" t="s">
        <v>144</v>
      </c>
      <c r="I4" s="845"/>
      <c r="J4" s="836" t="s">
        <v>287</v>
      </c>
      <c r="K4" s="836" t="s">
        <v>286</v>
      </c>
      <c r="L4" s="843" t="s">
        <v>142</v>
      </c>
    </row>
    <row r="5" spans="1:12" s="227" customFormat="1" ht="10.5" customHeight="1" x14ac:dyDescent="0.4">
      <c r="A5" s="229"/>
      <c r="B5" s="846"/>
      <c r="C5" s="848"/>
      <c r="D5" s="129" t="s">
        <v>143</v>
      </c>
      <c r="E5" s="228" t="s">
        <v>142</v>
      </c>
      <c r="F5" s="836"/>
      <c r="G5" s="836"/>
      <c r="H5" s="129" t="s">
        <v>143</v>
      </c>
      <c r="I5" s="129" t="s">
        <v>142</v>
      </c>
      <c r="J5" s="836"/>
      <c r="K5" s="836"/>
      <c r="L5" s="844"/>
    </row>
    <row r="6" spans="1:12" s="60" customFormat="1" x14ac:dyDescent="0.4">
      <c r="A6" s="119" t="s">
        <v>168</v>
      </c>
      <c r="B6" s="117">
        <v>665195</v>
      </c>
      <c r="C6" s="117">
        <v>611362</v>
      </c>
      <c r="D6" s="115">
        <v>1.0880542133793072</v>
      </c>
      <c r="E6" s="225">
        <v>53833</v>
      </c>
      <c r="F6" s="117">
        <v>831562</v>
      </c>
      <c r="G6" s="117">
        <v>758384</v>
      </c>
      <c r="H6" s="115">
        <v>1.0964920145994641</v>
      </c>
      <c r="I6" s="116">
        <v>73178</v>
      </c>
      <c r="J6" s="115">
        <v>0.79993434043402656</v>
      </c>
      <c r="K6" s="115">
        <v>0.80613778771704048</v>
      </c>
      <c r="L6" s="114">
        <v>-6.2034472830139187E-3</v>
      </c>
    </row>
    <row r="7" spans="1:12" s="118" customFormat="1" x14ac:dyDescent="0.4">
      <c r="A7" s="119" t="s">
        <v>140</v>
      </c>
      <c r="B7" s="117">
        <v>246623</v>
      </c>
      <c r="C7" s="117">
        <v>233668</v>
      </c>
      <c r="D7" s="226">
        <v>1.0554419090333294</v>
      </c>
      <c r="E7" s="225">
        <v>12955</v>
      </c>
      <c r="F7" s="224">
        <v>303305</v>
      </c>
      <c r="G7" s="117">
        <v>284237</v>
      </c>
      <c r="H7" s="115">
        <v>1.067084862280421</v>
      </c>
      <c r="I7" s="116">
        <v>19068</v>
      </c>
      <c r="J7" s="115">
        <v>0.81311880780072865</v>
      </c>
      <c r="K7" s="115">
        <v>0.8220886091536288</v>
      </c>
      <c r="L7" s="114">
        <v>-8.969801352900153E-3</v>
      </c>
    </row>
    <row r="8" spans="1:12" s="58" customFormat="1" x14ac:dyDescent="0.4">
      <c r="A8" s="85" t="s">
        <v>139</v>
      </c>
      <c r="B8" s="84">
        <v>171963</v>
      </c>
      <c r="C8" s="84">
        <v>161861</v>
      </c>
      <c r="D8" s="82">
        <v>1.0624115753640468</v>
      </c>
      <c r="E8" s="83">
        <v>10102</v>
      </c>
      <c r="F8" s="84">
        <v>212615</v>
      </c>
      <c r="G8" s="84">
        <v>196101</v>
      </c>
      <c r="H8" s="82">
        <v>1.0842117072324975</v>
      </c>
      <c r="I8" s="83">
        <v>16514</v>
      </c>
      <c r="J8" s="82">
        <v>0.80879994355995577</v>
      </c>
      <c r="K8" s="82">
        <v>0.82539609690924576</v>
      </c>
      <c r="L8" s="81">
        <v>-1.6596153349289988E-2</v>
      </c>
    </row>
    <row r="9" spans="1:12" x14ac:dyDescent="0.4">
      <c r="A9" s="73" t="s">
        <v>107</v>
      </c>
      <c r="B9" s="113">
        <v>145792</v>
      </c>
      <c r="C9" s="105">
        <v>134040</v>
      </c>
      <c r="D9" s="98">
        <v>1.0876753207997614</v>
      </c>
      <c r="E9" s="106">
        <v>11752</v>
      </c>
      <c r="F9" s="113">
        <v>182421</v>
      </c>
      <c r="G9" s="105">
        <v>163037</v>
      </c>
      <c r="H9" s="98">
        <v>1.1188932573587591</v>
      </c>
      <c r="I9" s="106">
        <v>19384</v>
      </c>
      <c r="J9" s="98">
        <v>0.79920623173867045</v>
      </c>
      <c r="K9" s="98">
        <v>0.82214466654808416</v>
      </c>
      <c r="L9" s="120">
        <v>-2.293843480941371E-2</v>
      </c>
    </row>
    <row r="10" spans="1:12" x14ac:dyDescent="0.4">
      <c r="A10" s="74" t="s">
        <v>138</v>
      </c>
      <c r="B10" s="72">
        <v>22867</v>
      </c>
      <c r="C10" s="71">
        <v>16652</v>
      </c>
      <c r="D10" s="69">
        <v>1.3732284410281048</v>
      </c>
      <c r="E10" s="106">
        <v>6215</v>
      </c>
      <c r="F10" s="72">
        <v>25730</v>
      </c>
      <c r="G10" s="71">
        <v>18785</v>
      </c>
      <c r="H10" s="69">
        <v>1.3697098749001864</v>
      </c>
      <c r="I10" s="70">
        <v>6945</v>
      </c>
      <c r="J10" s="69">
        <v>0.88872910998834043</v>
      </c>
      <c r="K10" s="69">
        <v>0.88645195634815011</v>
      </c>
      <c r="L10" s="68">
        <v>2.2771536401903214E-3</v>
      </c>
    </row>
    <row r="11" spans="1:12" s="58" customFormat="1" x14ac:dyDescent="0.4">
      <c r="A11" s="74" t="s">
        <v>105</v>
      </c>
      <c r="B11" s="127"/>
      <c r="C11" s="71">
        <v>7978</v>
      </c>
      <c r="D11" s="69">
        <v>0</v>
      </c>
      <c r="E11" s="106">
        <v>-7978</v>
      </c>
      <c r="F11" s="127"/>
      <c r="G11" s="71">
        <v>10081</v>
      </c>
      <c r="H11" s="69">
        <v>0</v>
      </c>
      <c r="I11" s="70">
        <v>-10081</v>
      </c>
      <c r="J11" s="69" t="e">
        <v>#DIV/0!</v>
      </c>
      <c r="K11" s="69">
        <v>0.7913897430810436</v>
      </c>
      <c r="L11" s="68" t="e">
        <v>#DIV/0!</v>
      </c>
    </row>
    <row r="12" spans="1:12" s="58" customFormat="1" x14ac:dyDescent="0.4">
      <c r="A12" s="74" t="s">
        <v>102</v>
      </c>
      <c r="B12" s="122"/>
      <c r="C12" s="95"/>
      <c r="D12" s="69" t="e">
        <v>#DIV/0!</v>
      </c>
      <c r="E12" s="106">
        <v>0</v>
      </c>
      <c r="F12" s="122"/>
      <c r="G12" s="95"/>
      <c r="H12" s="69" t="e">
        <v>#DIV/0!</v>
      </c>
      <c r="I12" s="70">
        <v>0</v>
      </c>
      <c r="J12" s="69" t="e">
        <v>#DIV/0!</v>
      </c>
      <c r="K12" s="69" t="e">
        <v>#DIV/0!</v>
      </c>
      <c r="L12" s="68" t="e">
        <v>#DIV/0!</v>
      </c>
    </row>
    <row r="13" spans="1:12" s="58" customFormat="1" x14ac:dyDescent="0.4">
      <c r="A13" s="74" t="s">
        <v>103</v>
      </c>
      <c r="B13" s="122"/>
      <c r="C13" s="95"/>
      <c r="D13" s="69" t="e">
        <v>#DIV/0!</v>
      </c>
      <c r="E13" s="106">
        <v>0</v>
      </c>
      <c r="F13" s="122"/>
      <c r="G13" s="95"/>
      <c r="H13" s="69" t="e">
        <v>#DIV/0!</v>
      </c>
      <c r="I13" s="70">
        <v>0</v>
      </c>
      <c r="J13" s="69" t="e">
        <v>#DIV/0!</v>
      </c>
      <c r="K13" s="69" t="e">
        <v>#DIV/0!</v>
      </c>
      <c r="L13" s="68" t="e">
        <v>#DIV/0!</v>
      </c>
    </row>
    <row r="14" spans="1:12" x14ac:dyDescent="0.4">
      <c r="A14" s="80" t="s">
        <v>136</v>
      </c>
      <c r="B14" s="92">
        <v>3304</v>
      </c>
      <c r="C14" s="97">
        <v>3191</v>
      </c>
      <c r="D14" s="89">
        <v>1.0354120965214666</v>
      </c>
      <c r="E14" s="106">
        <v>113</v>
      </c>
      <c r="F14" s="92">
        <v>4464</v>
      </c>
      <c r="G14" s="97">
        <v>4198</v>
      </c>
      <c r="H14" s="89">
        <v>1.063363506431634</v>
      </c>
      <c r="I14" s="90">
        <v>266</v>
      </c>
      <c r="J14" s="89">
        <v>0.74014336917562729</v>
      </c>
      <c r="K14" s="89">
        <v>0.76012386850881375</v>
      </c>
      <c r="L14" s="88">
        <v>-1.9980499333186463E-2</v>
      </c>
    </row>
    <row r="15" spans="1:12" x14ac:dyDescent="0.4">
      <c r="A15" s="74" t="s">
        <v>135</v>
      </c>
      <c r="B15" s="122"/>
      <c r="C15" s="95"/>
      <c r="D15" s="69" t="e">
        <v>#DIV/0!</v>
      </c>
      <c r="E15" s="106">
        <v>0</v>
      </c>
      <c r="F15" s="122"/>
      <c r="G15" s="95"/>
      <c r="H15" s="69" t="e">
        <v>#DIV/0!</v>
      </c>
      <c r="I15" s="70">
        <v>0</v>
      </c>
      <c r="J15" s="69" t="e">
        <v>#DIV/0!</v>
      </c>
      <c r="K15" s="69" t="e">
        <v>#DIV/0!</v>
      </c>
      <c r="L15" s="68" t="e">
        <v>#DIV/0!</v>
      </c>
    </row>
    <row r="16" spans="1:12" s="58" customFormat="1" x14ac:dyDescent="0.4">
      <c r="A16" s="94" t="s">
        <v>134</v>
      </c>
      <c r="B16" s="122"/>
      <c r="C16" s="95"/>
      <c r="D16" s="69" t="e">
        <v>#DIV/0!</v>
      </c>
      <c r="E16" s="106">
        <v>0</v>
      </c>
      <c r="F16" s="122"/>
      <c r="G16" s="95"/>
      <c r="H16" s="69" t="e">
        <v>#DIV/0!</v>
      </c>
      <c r="I16" s="102">
        <v>0</v>
      </c>
      <c r="J16" s="69" t="e">
        <v>#DIV/0!</v>
      </c>
      <c r="K16" s="69" t="e">
        <v>#DIV/0!</v>
      </c>
      <c r="L16" s="68" t="e">
        <v>#DIV/0!</v>
      </c>
    </row>
    <row r="17" spans="1:12" x14ac:dyDescent="0.4">
      <c r="A17" s="94" t="s">
        <v>133</v>
      </c>
      <c r="B17" s="121"/>
      <c r="C17" s="93"/>
      <c r="D17" s="89" t="e">
        <v>#DIV/0!</v>
      </c>
      <c r="E17" s="183">
        <v>0</v>
      </c>
      <c r="F17" s="121"/>
      <c r="G17" s="93"/>
      <c r="H17" s="89" t="e">
        <v>#DIV/0!</v>
      </c>
      <c r="I17" s="90">
        <v>0</v>
      </c>
      <c r="J17" s="89" t="e">
        <v>#DIV/0!</v>
      </c>
      <c r="K17" s="89" t="e">
        <v>#DIV/0!</v>
      </c>
      <c r="L17" s="88" t="e">
        <v>#DIV/0!</v>
      </c>
    </row>
    <row r="18" spans="1:12" s="58" customFormat="1" x14ac:dyDescent="0.4">
      <c r="A18" s="85" t="s">
        <v>132</v>
      </c>
      <c r="B18" s="84">
        <v>71276</v>
      </c>
      <c r="C18" s="84">
        <v>68913</v>
      </c>
      <c r="D18" s="82">
        <v>1.0342896115391871</v>
      </c>
      <c r="E18" s="83">
        <v>2363</v>
      </c>
      <c r="F18" s="84">
        <v>86460</v>
      </c>
      <c r="G18" s="84">
        <v>84535</v>
      </c>
      <c r="H18" s="82">
        <v>1.0227716330513987</v>
      </c>
      <c r="I18" s="83">
        <v>1925</v>
      </c>
      <c r="J18" s="82">
        <v>0.82438121674762899</v>
      </c>
      <c r="K18" s="82">
        <v>0.8152008044005441</v>
      </c>
      <c r="L18" s="81">
        <v>9.1804123470848875E-3</v>
      </c>
    </row>
    <row r="19" spans="1:12" x14ac:dyDescent="0.4">
      <c r="A19" s="73" t="s">
        <v>131</v>
      </c>
      <c r="B19" s="124"/>
      <c r="C19" s="125"/>
      <c r="D19" s="98" t="e">
        <v>#DIV/0!</v>
      </c>
      <c r="E19" s="106">
        <v>0</v>
      </c>
      <c r="F19" s="124"/>
      <c r="G19" s="125"/>
      <c r="H19" s="98" t="e">
        <v>#DIV/0!</v>
      </c>
      <c r="I19" s="106">
        <v>0</v>
      </c>
      <c r="J19" s="98" t="e">
        <v>#DIV/0!</v>
      </c>
      <c r="K19" s="98" t="e">
        <v>#DIV/0!</v>
      </c>
      <c r="L19" s="120" t="e">
        <v>#DIV/0!</v>
      </c>
    </row>
    <row r="20" spans="1:12" x14ac:dyDescent="0.4">
      <c r="A20" s="74" t="s">
        <v>130</v>
      </c>
      <c r="B20" s="72">
        <v>11714</v>
      </c>
      <c r="C20" s="95">
        <v>10950</v>
      </c>
      <c r="D20" s="69">
        <v>1.0697716894977169</v>
      </c>
      <c r="E20" s="106">
        <v>764</v>
      </c>
      <c r="F20" s="72">
        <v>13935</v>
      </c>
      <c r="G20" s="95">
        <v>12990</v>
      </c>
      <c r="H20" s="69">
        <v>1.0727482678983833</v>
      </c>
      <c r="I20" s="70">
        <v>945</v>
      </c>
      <c r="J20" s="69">
        <v>0.84061715105848578</v>
      </c>
      <c r="K20" s="69">
        <v>0.84295612009237875</v>
      </c>
      <c r="L20" s="68">
        <v>-2.3389690338929681E-3</v>
      </c>
    </row>
    <row r="21" spans="1:12" x14ac:dyDescent="0.4">
      <c r="A21" s="74" t="s">
        <v>129</v>
      </c>
      <c r="B21" s="72">
        <v>21084</v>
      </c>
      <c r="C21" s="71">
        <v>22804</v>
      </c>
      <c r="D21" s="69">
        <v>0.92457463602876688</v>
      </c>
      <c r="E21" s="106">
        <v>-1720</v>
      </c>
      <c r="F21" s="72">
        <v>26980</v>
      </c>
      <c r="G21" s="71">
        <v>29375</v>
      </c>
      <c r="H21" s="69">
        <v>0.918468085106383</v>
      </c>
      <c r="I21" s="70">
        <v>-2395</v>
      </c>
      <c r="J21" s="69">
        <v>0.7814677538917717</v>
      </c>
      <c r="K21" s="69">
        <v>0.77630638297872345</v>
      </c>
      <c r="L21" s="68">
        <v>5.1613709130482466E-3</v>
      </c>
    </row>
    <row r="22" spans="1:12" x14ac:dyDescent="0.4">
      <c r="A22" s="74" t="s">
        <v>128</v>
      </c>
      <c r="B22" s="72">
        <v>4190</v>
      </c>
      <c r="C22" s="71">
        <v>3776</v>
      </c>
      <c r="D22" s="69">
        <v>1.1096398305084745</v>
      </c>
      <c r="E22" s="106">
        <v>414</v>
      </c>
      <c r="F22" s="72">
        <v>4350</v>
      </c>
      <c r="G22" s="71">
        <v>4135</v>
      </c>
      <c r="H22" s="69">
        <v>1.0519951632406288</v>
      </c>
      <c r="I22" s="70">
        <v>215</v>
      </c>
      <c r="J22" s="69">
        <v>0.9632183908045977</v>
      </c>
      <c r="K22" s="69">
        <v>0.91318016928657797</v>
      </c>
      <c r="L22" s="68">
        <v>5.0038221518019732E-2</v>
      </c>
    </row>
    <row r="23" spans="1:12" x14ac:dyDescent="0.4">
      <c r="A23" s="74" t="s">
        <v>127</v>
      </c>
      <c r="B23" s="92">
        <v>4384</v>
      </c>
      <c r="C23" s="97">
        <v>3962</v>
      </c>
      <c r="D23" s="89">
        <v>1.1065118626956083</v>
      </c>
      <c r="E23" s="106">
        <v>422</v>
      </c>
      <c r="F23" s="92">
        <v>4495</v>
      </c>
      <c r="G23" s="97">
        <v>4435</v>
      </c>
      <c r="H23" s="89">
        <v>1.0135287485907554</v>
      </c>
      <c r="I23" s="90">
        <v>60</v>
      </c>
      <c r="J23" s="89">
        <v>0.97530589543937707</v>
      </c>
      <c r="K23" s="89">
        <v>0.89334836527621198</v>
      </c>
      <c r="L23" s="88">
        <v>8.1957530163165093E-2</v>
      </c>
    </row>
    <row r="24" spans="1:12" x14ac:dyDescent="0.4">
      <c r="A24" s="94" t="s">
        <v>126</v>
      </c>
      <c r="B24" s="72">
        <v>3019</v>
      </c>
      <c r="C24" s="95">
        <v>2703</v>
      </c>
      <c r="D24" s="69">
        <v>1.1169071402145765</v>
      </c>
      <c r="E24" s="106">
        <v>316</v>
      </c>
      <c r="F24" s="72">
        <v>4495</v>
      </c>
      <c r="G24" s="95">
        <v>3995</v>
      </c>
      <c r="H24" s="69">
        <v>1.1251564455569463</v>
      </c>
      <c r="I24" s="70">
        <v>500</v>
      </c>
      <c r="J24" s="69">
        <v>0.67163515016685205</v>
      </c>
      <c r="K24" s="69">
        <v>0.67659574468085104</v>
      </c>
      <c r="L24" s="68">
        <v>-4.9605945139989949E-3</v>
      </c>
    </row>
    <row r="25" spans="1:12" x14ac:dyDescent="0.4">
      <c r="A25" s="94" t="s">
        <v>125</v>
      </c>
      <c r="B25" s="72">
        <v>4093</v>
      </c>
      <c r="C25" s="71">
        <v>3666</v>
      </c>
      <c r="D25" s="69">
        <v>1.1164757228587017</v>
      </c>
      <c r="E25" s="106">
        <v>427</v>
      </c>
      <c r="F25" s="72">
        <v>4500</v>
      </c>
      <c r="G25" s="71">
        <v>4145</v>
      </c>
      <c r="H25" s="69">
        <v>1.0856453558504222</v>
      </c>
      <c r="I25" s="70">
        <v>355</v>
      </c>
      <c r="J25" s="69">
        <v>0.90955555555555556</v>
      </c>
      <c r="K25" s="69">
        <v>0.88443908323281062</v>
      </c>
      <c r="L25" s="68">
        <v>2.5116472322744943E-2</v>
      </c>
    </row>
    <row r="26" spans="1:12" s="58" customFormat="1" x14ac:dyDescent="0.4">
      <c r="A26" s="94" t="s">
        <v>124</v>
      </c>
      <c r="B26" s="122"/>
      <c r="C26" s="95"/>
      <c r="D26" s="69" t="e">
        <v>#DIV/0!</v>
      </c>
      <c r="E26" s="70">
        <v>0</v>
      </c>
      <c r="F26" s="122"/>
      <c r="G26" s="95"/>
      <c r="H26" s="69" t="e">
        <v>#DIV/0!</v>
      </c>
      <c r="I26" s="70">
        <v>0</v>
      </c>
      <c r="J26" s="69" t="e">
        <v>#DIV/0!</v>
      </c>
      <c r="K26" s="69" t="e">
        <v>#DIV/0!</v>
      </c>
      <c r="L26" s="68" t="e">
        <v>#DIV/0!</v>
      </c>
    </row>
    <row r="27" spans="1:12" x14ac:dyDescent="0.4">
      <c r="A27" s="74" t="s">
        <v>123</v>
      </c>
      <c r="B27" s="122"/>
      <c r="C27" s="95"/>
      <c r="D27" s="69" t="e">
        <v>#DIV/0!</v>
      </c>
      <c r="E27" s="106">
        <v>0</v>
      </c>
      <c r="F27" s="122"/>
      <c r="G27" s="95"/>
      <c r="H27" s="69" t="e">
        <v>#DIV/0!</v>
      </c>
      <c r="I27" s="70">
        <v>0</v>
      </c>
      <c r="J27" s="69" t="e">
        <v>#DIV/0!</v>
      </c>
      <c r="K27" s="69" t="e">
        <v>#DIV/0!</v>
      </c>
      <c r="L27" s="68" t="e">
        <v>#DIV/0!</v>
      </c>
    </row>
    <row r="28" spans="1:12" x14ac:dyDescent="0.4">
      <c r="A28" s="74" t="s">
        <v>122</v>
      </c>
      <c r="B28" s="122"/>
      <c r="C28" s="95"/>
      <c r="D28" s="69" t="e">
        <v>#DIV/0!</v>
      </c>
      <c r="E28" s="106">
        <v>0</v>
      </c>
      <c r="F28" s="122"/>
      <c r="G28" s="9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89" t="e">
        <v>#DIV/0!</v>
      </c>
      <c r="E30" s="106">
        <v>0</v>
      </c>
      <c r="F30" s="121"/>
      <c r="G30" s="93"/>
      <c r="H30" s="89" t="e">
        <v>#DIV/0!</v>
      </c>
      <c r="I30" s="90">
        <v>0</v>
      </c>
      <c r="J30" s="89" t="e">
        <v>#DIV/0!</v>
      </c>
      <c r="K30" s="89" t="e">
        <v>#DIV/0!</v>
      </c>
      <c r="L30" s="88" t="e">
        <v>#DIV/0!</v>
      </c>
    </row>
    <row r="31" spans="1:12" x14ac:dyDescent="0.4">
      <c r="A31" s="94" t="s">
        <v>119</v>
      </c>
      <c r="B31" s="122"/>
      <c r="C31" s="95"/>
      <c r="D31" s="69" t="e">
        <v>#DIV/0!</v>
      </c>
      <c r="E31" s="106">
        <v>0</v>
      </c>
      <c r="F31" s="122"/>
      <c r="G31" s="95"/>
      <c r="H31" s="69" t="e">
        <v>#DIV/0!</v>
      </c>
      <c r="I31" s="70">
        <v>0</v>
      </c>
      <c r="J31" s="69" t="e">
        <v>#DIV/0!</v>
      </c>
      <c r="K31" s="69" t="e">
        <v>#DIV/0!</v>
      </c>
      <c r="L31" s="68" t="e">
        <v>#DIV/0!</v>
      </c>
    </row>
    <row r="32" spans="1:12" x14ac:dyDescent="0.4">
      <c r="A32" s="74" t="s">
        <v>118</v>
      </c>
      <c r="B32" s="72">
        <v>4193</v>
      </c>
      <c r="C32" s="71">
        <v>3786</v>
      </c>
      <c r="D32" s="69">
        <v>1.1075013206550448</v>
      </c>
      <c r="E32" s="106">
        <v>407</v>
      </c>
      <c r="F32" s="72">
        <v>4495</v>
      </c>
      <c r="G32" s="71">
        <v>4210</v>
      </c>
      <c r="H32" s="69">
        <v>1.0676959619952493</v>
      </c>
      <c r="I32" s="70">
        <v>285</v>
      </c>
      <c r="J32" s="69">
        <v>0.93281423804226915</v>
      </c>
      <c r="K32" s="69">
        <v>0.89928741092636577</v>
      </c>
      <c r="L32" s="68">
        <v>3.3526827115903379E-2</v>
      </c>
    </row>
    <row r="33" spans="1:12" x14ac:dyDescent="0.4">
      <c r="A33" s="94" t="s">
        <v>117</v>
      </c>
      <c r="B33" s="121"/>
      <c r="C33" s="93"/>
      <c r="D33" s="89" t="e">
        <v>#DIV/0!</v>
      </c>
      <c r="E33" s="106">
        <v>0</v>
      </c>
      <c r="F33" s="121"/>
      <c r="G33" s="93"/>
      <c r="H33" s="89" t="e">
        <v>#DIV/0!</v>
      </c>
      <c r="I33" s="90">
        <v>0</v>
      </c>
      <c r="J33" s="89" t="e">
        <v>#DIV/0!</v>
      </c>
      <c r="K33" s="89" t="e">
        <v>#DIV/0!</v>
      </c>
      <c r="L33" s="88" t="e">
        <v>#DIV/0!</v>
      </c>
    </row>
    <row r="34" spans="1:12" x14ac:dyDescent="0.4">
      <c r="A34" s="94" t="s">
        <v>116</v>
      </c>
      <c r="B34" s="92">
        <v>3160</v>
      </c>
      <c r="C34" s="97">
        <v>3034</v>
      </c>
      <c r="D34" s="89">
        <v>1.0415293342122611</v>
      </c>
      <c r="E34" s="106">
        <v>126</v>
      </c>
      <c r="F34" s="92">
        <v>4350</v>
      </c>
      <c r="G34" s="97">
        <v>4285</v>
      </c>
      <c r="H34" s="89">
        <v>1.015169194865811</v>
      </c>
      <c r="I34" s="90">
        <v>65</v>
      </c>
      <c r="J34" s="89">
        <v>0.72643678160919545</v>
      </c>
      <c r="K34" s="89">
        <v>0.70805134189031504</v>
      </c>
      <c r="L34" s="88">
        <v>1.8385439718880403E-2</v>
      </c>
    </row>
    <row r="35" spans="1:12" x14ac:dyDescent="0.4">
      <c r="A35" s="74" t="s">
        <v>115</v>
      </c>
      <c r="B35" s="122"/>
      <c r="C35" s="95"/>
      <c r="D35" s="69" t="e">
        <v>#DIV/0!</v>
      </c>
      <c r="E35" s="106">
        <v>0</v>
      </c>
      <c r="F35" s="122"/>
      <c r="G35" s="95"/>
      <c r="H35" s="69" t="e">
        <v>#DIV/0!</v>
      </c>
      <c r="I35" s="70">
        <v>0</v>
      </c>
      <c r="J35" s="69" t="e">
        <v>#DIV/0!</v>
      </c>
      <c r="K35" s="69" t="e">
        <v>#DIV/0!</v>
      </c>
      <c r="L35" s="68" t="e">
        <v>#DIV/0!</v>
      </c>
    </row>
    <row r="36" spans="1:12" x14ac:dyDescent="0.4">
      <c r="A36" s="94" t="s">
        <v>114</v>
      </c>
      <c r="B36" s="121"/>
      <c r="C36" s="93"/>
      <c r="D36" s="89" t="e">
        <v>#DIV/0!</v>
      </c>
      <c r="E36" s="106">
        <v>0</v>
      </c>
      <c r="F36" s="121"/>
      <c r="G36" s="93"/>
      <c r="H36" s="89" t="e">
        <v>#DIV/0!</v>
      </c>
      <c r="I36" s="90">
        <v>0</v>
      </c>
      <c r="J36" s="89" t="e">
        <v>#DIV/0!</v>
      </c>
      <c r="K36" s="89" t="e">
        <v>#DIV/0!</v>
      </c>
      <c r="L36" s="88" t="e">
        <v>#DIV/0!</v>
      </c>
    </row>
    <row r="37" spans="1:12" x14ac:dyDescent="0.4">
      <c r="A37" s="67" t="s">
        <v>113</v>
      </c>
      <c r="B37" s="66">
        <v>15439</v>
      </c>
      <c r="C37" s="65">
        <v>14232</v>
      </c>
      <c r="D37" s="89">
        <v>1.0848088813940415</v>
      </c>
      <c r="E37" s="183">
        <v>1207</v>
      </c>
      <c r="F37" s="66">
        <v>18860</v>
      </c>
      <c r="G37" s="65">
        <v>16965</v>
      </c>
      <c r="H37" s="89">
        <v>1.111700559976422</v>
      </c>
      <c r="I37" s="90">
        <v>1895</v>
      </c>
      <c r="J37" s="89">
        <v>0.81861081654294798</v>
      </c>
      <c r="K37" s="89">
        <v>0.83890362511052163</v>
      </c>
      <c r="L37" s="88">
        <v>-2.029280856757365E-2</v>
      </c>
    </row>
    <row r="38" spans="1:12" s="58" customFormat="1" x14ac:dyDescent="0.4">
      <c r="A38" s="85" t="s">
        <v>112</v>
      </c>
      <c r="B38" s="84">
        <v>3384</v>
      </c>
      <c r="C38" s="84">
        <v>2894</v>
      </c>
      <c r="D38" s="82">
        <v>1.1693158258465792</v>
      </c>
      <c r="E38" s="83">
        <v>490</v>
      </c>
      <c r="F38" s="84">
        <v>4230</v>
      </c>
      <c r="G38" s="84">
        <v>3601</v>
      </c>
      <c r="H38" s="82">
        <v>1.1746737017495141</v>
      </c>
      <c r="I38" s="83">
        <v>629</v>
      </c>
      <c r="J38" s="82">
        <v>0.8</v>
      </c>
      <c r="K38" s="82">
        <v>0.80366564843099142</v>
      </c>
      <c r="L38" s="81">
        <v>-3.6656484309913751E-3</v>
      </c>
    </row>
    <row r="39" spans="1:12" x14ac:dyDescent="0.4">
      <c r="A39" s="73" t="s">
        <v>111</v>
      </c>
      <c r="B39" s="113">
        <v>2539</v>
      </c>
      <c r="C39" s="105">
        <v>2147</v>
      </c>
      <c r="D39" s="98">
        <v>1.1825803446669771</v>
      </c>
      <c r="E39" s="106">
        <v>392</v>
      </c>
      <c r="F39" s="113">
        <v>3021</v>
      </c>
      <c r="G39" s="105">
        <v>2498</v>
      </c>
      <c r="H39" s="98">
        <v>1.2093674939951962</v>
      </c>
      <c r="I39" s="106">
        <v>523</v>
      </c>
      <c r="J39" s="98">
        <v>0.84045018205892086</v>
      </c>
      <c r="K39" s="98">
        <v>0.85948759007205766</v>
      </c>
      <c r="L39" s="120">
        <v>-1.9037408013136803E-2</v>
      </c>
    </row>
    <row r="40" spans="1:12" x14ac:dyDescent="0.4">
      <c r="A40" s="74" t="s">
        <v>110</v>
      </c>
      <c r="B40" s="72">
        <v>845</v>
      </c>
      <c r="C40" s="71">
        <v>747</v>
      </c>
      <c r="D40" s="69">
        <v>1.1311914323962518</v>
      </c>
      <c r="E40" s="183">
        <v>98</v>
      </c>
      <c r="F40" s="72">
        <v>1209</v>
      </c>
      <c r="G40" s="71">
        <v>1103</v>
      </c>
      <c r="H40" s="69">
        <v>1.0961015412511332</v>
      </c>
      <c r="I40" s="70">
        <v>106</v>
      </c>
      <c r="J40" s="69">
        <v>0.69892473118279574</v>
      </c>
      <c r="K40" s="69">
        <v>0.67724388032638261</v>
      </c>
      <c r="L40" s="68">
        <v>2.1680850856413136E-2</v>
      </c>
    </row>
    <row r="41" spans="1:12" s="118" customFormat="1" x14ac:dyDescent="0.4">
      <c r="A41" s="119" t="s">
        <v>109</v>
      </c>
      <c r="B41" s="117">
        <v>337813</v>
      </c>
      <c r="C41" s="117">
        <v>303315</v>
      </c>
      <c r="D41" s="115">
        <v>1.1137365445164269</v>
      </c>
      <c r="E41" s="83">
        <v>34498</v>
      </c>
      <c r="F41" s="117">
        <v>424877</v>
      </c>
      <c r="G41" s="117">
        <v>378147</v>
      </c>
      <c r="H41" s="115">
        <v>1.123576281181657</v>
      </c>
      <c r="I41" s="116">
        <v>46730</v>
      </c>
      <c r="J41" s="115">
        <v>0.79508422437552517</v>
      </c>
      <c r="K41" s="115">
        <v>0.80210870375806231</v>
      </c>
      <c r="L41" s="114">
        <v>-7.024479382537141E-3</v>
      </c>
    </row>
    <row r="42" spans="1:12" s="60" customFormat="1" x14ac:dyDescent="0.4">
      <c r="A42" s="85" t="s">
        <v>108</v>
      </c>
      <c r="B42" s="84">
        <v>332079</v>
      </c>
      <c r="C42" s="84">
        <v>299406</v>
      </c>
      <c r="D42" s="82">
        <v>1.1091260696178433</v>
      </c>
      <c r="E42" s="83">
        <v>32673</v>
      </c>
      <c r="F42" s="84">
        <v>414982</v>
      </c>
      <c r="G42" s="84">
        <v>373225</v>
      </c>
      <c r="H42" s="82">
        <v>1.1118815727778151</v>
      </c>
      <c r="I42" s="83">
        <v>41757</v>
      </c>
      <c r="J42" s="82">
        <v>0.80022507000303633</v>
      </c>
      <c r="K42" s="82">
        <v>0.8022131422064438</v>
      </c>
      <c r="L42" s="81">
        <v>-1.9880722034074649E-3</v>
      </c>
    </row>
    <row r="43" spans="1:12" x14ac:dyDescent="0.4">
      <c r="A43" s="74" t="s">
        <v>107</v>
      </c>
      <c r="B43" s="72">
        <v>132622</v>
      </c>
      <c r="C43" s="71">
        <v>127970</v>
      </c>
      <c r="D43" s="76">
        <v>1.0363522700632961</v>
      </c>
      <c r="E43" s="106">
        <v>4652</v>
      </c>
      <c r="F43" s="72">
        <v>155355</v>
      </c>
      <c r="G43" s="78">
        <v>147524</v>
      </c>
      <c r="H43" s="89">
        <v>1.0530828882080203</v>
      </c>
      <c r="I43" s="70">
        <v>7831</v>
      </c>
      <c r="J43" s="69">
        <v>0.8536706253419587</v>
      </c>
      <c r="K43" s="69">
        <v>0.86745207559447957</v>
      </c>
      <c r="L43" s="68">
        <v>-1.3781450252520866E-2</v>
      </c>
    </row>
    <row r="44" spans="1:12" x14ac:dyDescent="0.4">
      <c r="A44" s="74" t="s">
        <v>106</v>
      </c>
      <c r="B44" s="72">
        <v>24723</v>
      </c>
      <c r="C44" s="71">
        <v>17065</v>
      </c>
      <c r="D44" s="98">
        <v>1.4487547612071492</v>
      </c>
      <c r="E44" s="106">
        <v>7658</v>
      </c>
      <c r="F44" s="72">
        <v>30812</v>
      </c>
      <c r="G44" s="71">
        <v>21952</v>
      </c>
      <c r="H44" s="89">
        <v>1.4036078717201166</v>
      </c>
      <c r="I44" s="70">
        <v>8860</v>
      </c>
      <c r="J44" s="69">
        <v>0.8023821887576269</v>
      </c>
      <c r="K44" s="69">
        <v>0.77737791545189505</v>
      </c>
      <c r="L44" s="68">
        <v>2.500427330573185E-2</v>
      </c>
    </row>
    <row r="45" spans="1:12" x14ac:dyDescent="0.4">
      <c r="A45" s="94" t="s">
        <v>105</v>
      </c>
      <c r="B45" s="72">
        <v>19437</v>
      </c>
      <c r="C45" s="71">
        <v>25748</v>
      </c>
      <c r="D45" s="98">
        <v>0.7548935839676868</v>
      </c>
      <c r="E45" s="106">
        <v>-6311</v>
      </c>
      <c r="F45" s="72">
        <v>22744</v>
      </c>
      <c r="G45" s="71">
        <v>31056</v>
      </c>
      <c r="H45" s="89">
        <v>0.73235445646573927</v>
      </c>
      <c r="I45" s="70">
        <v>-8312</v>
      </c>
      <c r="J45" s="69">
        <v>0.85459901512486813</v>
      </c>
      <c r="K45" s="69">
        <v>0.82908294693456985</v>
      </c>
      <c r="L45" s="68">
        <v>2.551606819029828E-2</v>
      </c>
    </row>
    <row r="46" spans="1:12" x14ac:dyDescent="0.4">
      <c r="A46" s="94" t="s">
        <v>104</v>
      </c>
      <c r="B46" s="72">
        <v>7680</v>
      </c>
      <c r="C46" s="71">
        <v>11544</v>
      </c>
      <c r="D46" s="98">
        <v>0.66528066528066532</v>
      </c>
      <c r="E46" s="106">
        <v>-3864</v>
      </c>
      <c r="F46" s="72">
        <v>11310</v>
      </c>
      <c r="G46" s="71">
        <v>17396</v>
      </c>
      <c r="H46" s="89">
        <v>0.65014945964589566</v>
      </c>
      <c r="I46" s="70">
        <v>-6086</v>
      </c>
      <c r="J46" s="69">
        <v>0.67904509283819625</v>
      </c>
      <c r="K46" s="69">
        <v>0.66360082777650031</v>
      </c>
      <c r="L46" s="68">
        <v>1.5444265061695939E-2</v>
      </c>
    </row>
    <row r="47" spans="1:12" x14ac:dyDescent="0.4">
      <c r="A47" s="74" t="s">
        <v>103</v>
      </c>
      <c r="B47" s="72">
        <v>28006</v>
      </c>
      <c r="C47" s="71">
        <v>24665</v>
      </c>
      <c r="D47" s="98">
        <v>1.1354550983174538</v>
      </c>
      <c r="E47" s="106">
        <v>3341</v>
      </c>
      <c r="F47" s="72">
        <v>36111</v>
      </c>
      <c r="G47" s="223">
        <v>30155</v>
      </c>
      <c r="H47" s="89">
        <v>1.1975128502735866</v>
      </c>
      <c r="I47" s="70">
        <v>5956</v>
      </c>
      <c r="J47" s="69">
        <v>0.77555315554817095</v>
      </c>
      <c r="K47" s="69">
        <v>0.81794064002652955</v>
      </c>
      <c r="L47" s="68">
        <v>-4.2387484478358606E-2</v>
      </c>
    </row>
    <row r="48" spans="1:12" x14ac:dyDescent="0.4">
      <c r="A48" s="74" t="s">
        <v>102</v>
      </c>
      <c r="B48" s="72">
        <v>46410</v>
      </c>
      <c r="C48" s="71">
        <v>39929</v>
      </c>
      <c r="D48" s="98">
        <v>1.1623131057627289</v>
      </c>
      <c r="E48" s="106">
        <v>6481</v>
      </c>
      <c r="F48" s="72">
        <v>58972</v>
      </c>
      <c r="G48" s="71">
        <v>51286</v>
      </c>
      <c r="H48" s="89">
        <v>1.1498654603595524</v>
      </c>
      <c r="I48" s="70">
        <v>7686</v>
      </c>
      <c r="J48" s="69">
        <v>0.78698365325917385</v>
      </c>
      <c r="K48" s="69">
        <v>0.77855555122255582</v>
      </c>
      <c r="L48" s="68">
        <v>8.4281020366180348E-3</v>
      </c>
    </row>
    <row r="49" spans="1:12" x14ac:dyDescent="0.4">
      <c r="A49" s="74" t="s">
        <v>101</v>
      </c>
      <c r="B49" s="72">
        <v>5396</v>
      </c>
      <c r="C49" s="71">
        <v>5158</v>
      </c>
      <c r="D49" s="98">
        <v>1.0461419154711129</v>
      </c>
      <c r="E49" s="106">
        <v>238</v>
      </c>
      <c r="F49" s="72">
        <v>8370</v>
      </c>
      <c r="G49" s="71">
        <v>7504</v>
      </c>
      <c r="H49" s="89">
        <v>1.1154051172707888</v>
      </c>
      <c r="I49" s="70">
        <v>866</v>
      </c>
      <c r="J49" s="69">
        <v>0.64468339307048983</v>
      </c>
      <c r="K49" s="69">
        <v>0.68736673773987211</v>
      </c>
      <c r="L49" s="68">
        <v>-4.2683344669382284E-2</v>
      </c>
    </row>
    <row r="50" spans="1:12" x14ac:dyDescent="0.4">
      <c r="A50" s="74" t="s">
        <v>100</v>
      </c>
      <c r="B50" s="72">
        <v>3124</v>
      </c>
      <c r="C50" s="71"/>
      <c r="D50" s="98" t="e">
        <v>#DIV/0!</v>
      </c>
      <c r="E50" s="106">
        <v>3124</v>
      </c>
      <c r="F50" s="72">
        <v>5456</v>
      </c>
      <c r="G50" s="71"/>
      <c r="H50" s="89" t="e">
        <v>#DIV/0!</v>
      </c>
      <c r="I50" s="70">
        <v>5456</v>
      </c>
      <c r="J50" s="69">
        <v>0.57258064516129037</v>
      </c>
      <c r="K50" s="69" t="e">
        <v>#DIV/0!</v>
      </c>
      <c r="L50" s="68" t="e">
        <v>#DIV/0!</v>
      </c>
    </row>
    <row r="51" spans="1:12" x14ac:dyDescent="0.4">
      <c r="A51" s="74" t="s">
        <v>99</v>
      </c>
      <c r="B51" s="72">
        <v>6859</v>
      </c>
      <c r="C51" s="71">
        <v>6087</v>
      </c>
      <c r="D51" s="98">
        <v>1.1268276655166749</v>
      </c>
      <c r="E51" s="106">
        <v>772</v>
      </c>
      <c r="F51" s="72">
        <v>8503</v>
      </c>
      <c r="G51" s="222">
        <v>7830</v>
      </c>
      <c r="H51" s="89">
        <v>1.0859514687100893</v>
      </c>
      <c r="I51" s="70">
        <v>673</v>
      </c>
      <c r="J51" s="69">
        <v>0.80665647418558151</v>
      </c>
      <c r="K51" s="69">
        <v>0.77739463601532566</v>
      </c>
      <c r="L51" s="68">
        <v>2.9261838170255849E-2</v>
      </c>
    </row>
    <row r="52" spans="1:12" s="58" customFormat="1" x14ac:dyDescent="0.4">
      <c r="A52" s="74" t="s">
        <v>98</v>
      </c>
      <c r="B52" s="72"/>
      <c r="C52" s="71"/>
      <c r="D52" s="98" t="e">
        <v>#DIV/0!</v>
      </c>
      <c r="E52" s="106">
        <v>0</v>
      </c>
      <c r="F52" s="72"/>
      <c r="G52" s="71"/>
      <c r="H52" s="89" t="e">
        <v>#DIV/0!</v>
      </c>
      <c r="I52" s="70">
        <v>0</v>
      </c>
      <c r="J52" s="69" t="e">
        <v>#DIV/0!</v>
      </c>
      <c r="K52" s="69" t="e">
        <v>#DIV/0!</v>
      </c>
      <c r="L52" s="68" t="e">
        <v>#DIV/0!</v>
      </c>
    </row>
    <row r="53" spans="1:12" x14ac:dyDescent="0.4">
      <c r="A53" s="74" t="s">
        <v>97</v>
      </c>
      <c r="B53" s="72">
        <v>4517</v>
      </c>
      <c r="C53" s="71">
        <v>3037</v>
      </c>
      <c r="D53" s="98">
        <v>1.4873230161343431</v>
      </c>
      <c r="E53" s="106">
        <v>1480</v>
      </c>
      <c r="F53" s="72">
        <v>5456</v>
      </c>
      <c r="G53" s="97">
        <v>3360</v>
      </c>
      <c r="H53" s="89">
        <v>1.6238095238095238</v>
      </c>
      <c r="I53" s="70">
        <v>2096</v>
      </c>
      <c r="J53" s="69">
        <v>0.82789589442815248</v>
      </c>
      <c r="K53" s="69">
        <v>0.90386904761904763</v>
      </c>
      <c r="L53" s="68">
        <v>-7.5973153190895149E-2</v>
      </c>
    </row>
    <row r="54" spans="1:12" x14ac:dyDescent="0.4">
      <c r="A54" s="74" t="s">
        <v>96</v>
      </c>
      <c r="B54" s="72">
        <v>6421</v>
      </c>
      <c r="C54" s="71">
        <v>8764</v>
      </c>
      <c r="D54" s="98">
        <v>0.73265632131446823</v>
      </c>
      <c r="E54" s="106">
        <v>-2343</v>
      </c>
      <c r="F54" s="72">
        <v>8370</v>
      </c>
      <c r="G54" s="97">
        <v>15286</v>
      </c>
      <c r="H54" s="89">
        <v>0.54755985869422996</v>
      </c>
      <c r="I54" s="70">
        <v>-6916</v>
      </c>
      <c r="J54" s="69">
        <v>0.76714456391875752</v>
      </c>
      <c r="K54" s="69">
        <v>0.57333507784901216</v>
      </c>
      <c r="L54" s="68">
        <v>0.19380948606974535</v>
      </c>
    </row>
    <row r="55" spans="1:12" x14ac:dyDescent="0.4">
      <c r="A55" s="74" t="s">
        <v>95</v>
      </c>
      <c r="B55" s="72">
        <v>5610</v>
      </c>
      <c r="C55" s="71">
        <v>4779</v>
      </c>
      <c r="D55" s="98">
        <v>1.1738857501569366</v>
      </c>
      <c r="E55" s="106">
        <v>831</v>
      </c>
      <c r="F55" s="72">
        <v>8370</v>
      </c>
      <c r="G55" s="71">
        <v>7560</v>
      </c>
      <c r="H55" s="69">
        <v>1.1071428571428572</v>
      </c>
      <c r="I55" s="70">
        <v>810</v>
      </c>
      <c r="J55" s="69">
        <v>0.67025089605734767</v>
      </c>
      <c r="K55" s="69">
        <v>0.63214285714285712</v>
      </c>
      <c r="L55" s="68">
        <v>3.810803891449055E-2</v>
      </c>
    </row>
    <row r="56" spans="1:12" x14ac:dyDescent="0.4">
      <c r="A56" s="74" t="s">
        <v>94</v>
      </c>
      <c r="B56" s="72">
        <v>3905</v>
      </c>
      <c r="C56" s="71">
        <v>2729</v>
      </c>
      <c r="D56" s="98">
        <v>1.4309270795163063</v>
      </c>
      <c r="E56" s="106">
        <v>1176</v>
      </c>
      <c r="F56" s="72">
        <v>5456</v>
      </c>
      <c r="G56" s="71">
        <v>3240</v>
      </c>
      <c r="H56" s="69">
        <v>1.6839506172839507</v>
      </c>
      <c r="I56" s="70">
        <v>2216</v>
      </c>
      <c r="J56" s="69">
        <v>0.71572580645161288</v>
      </c>
      <c r="K56" s="69">
        <v>0.84228395061728401</v>
      </c>
      <c r="L56" s="68">
        <v>-0.12655814416567113</v>
      </c>
    </row>
    <row r="57" spans="1:12" x14ac:dyDescent="0.4">
      <c r="A57" s="94" t="s">
        <v>93</v>
      </c>
      <c r="B57" s="72">
        <v>4388</v>
      </c>
      <c r="C57" s="71">
        <v>2819</v>
      </c>
      <c r="D57" s="98">
        <v>1.5565803476410074</v>
      </c>
      <c r="E57" s="106">
        <v>1569</v>
      </c>
      <c r="F57" s="72">
        <v>5456</v>
      </c>
      <c r="G57" s="71">
        <v>3488</v>
      </c>
      <c r="H57" s="89">
        <v>1.5642201834862386</v>
      </c>
      <c r="I57" s="70">
        <v>1968</v>
      </c>
      <c r="J57" s="69">
        <v>0.80425219941348969</v>
      </c>
      <c r="K57" s="89">
        <v>0.80819954128440363</v>
      </c>
      <c r="L57" s="88">
        <v>-3.9473418709139452E-3</v>
      </c>
    </row>
    <row r="58" spans="1:12" x14ac:dyDescent="0.4">
      <c r="A58" s="74" t="s">
        <v>92</v>
      </c>
      <c r="B58" s="72">
        <v>3282</v>
      </c>
      <c r="C58" s="71">
        <v>2588</v>
      </c>
      <c r="D58" s="98">
        <v>1.268160741885626</v>
      </c>
      <c r="E58" s="106">
        <v>694</v>
      </c>
      <c r="F58" s="72">
        <v>5456</v>
      </c>
      <c r="G58" s="71">
        <v>3393</v>
      </c>
      <c r="H58" s="69">
        <v>1.6080165045682286</v>
      </c>
      <c r="I58" s="70">
        <v>2063</v>
      </c>
      <c r="J58" s="69">
        <v>0.60153958944281527</v>
      </c>
      <c r="K58" s="69">
        <v>0.76274683171234892</v>
      </c>
      <c r="L58" s="68">
        <v>-0.16120724226953365</v>
      </c>
    </row>
    <row r="59" spans="1:12" x14ac:dyDescent="0.4">
      <c r="A59" s="74" t="s">
        <v>91</v>
      </c>
      <c r="B59" s="72">
        <v>2773</v>
      </c>
      <c r="C59" s="71">
        <v>2708</v>
      </c>
      <c r="D59" s="98">
        <v>1.0240029542097489</v>
      </c>
      <c r="E59" s="106">
        <v>65</v>
      </c>
      <c r="F59" s="72">
        <v>3720</v>
      </c>
      <c r="G59" s="71">
        <v>3231</v>
      </c>
      <c r="H59" s="69">
        <v>1.1513463324048283</v>
      </c>
      <c r="I59" s="70">
        <v>489</v>
      </c>
      <c r="J59" s="69">
        <v>0.74543010752688177</v>
      </c>
      <c r="K59" s="69">
        <v>0.8381306097183534</v>
      </c>
      <c r="L59" s="68">
        <v>-9.2700502191471634E-2</v>
      </c>
    </row>
    <row r="60" spans="1:12" x14ac:dyDescent="0.4">
      <c r="A60" s="74" t="s">
        <v>90</v>
      </c>
      <c r="B60" s="72">
        <v>7912</v>
      </c>
      <c r="C60" s="71">
        <v>8520</v>
      </c>
      <c r="D60" s="98">
        <v>0.92863849765258211</v>
      </c>
      <c r="E60" s="106">
        <v>-608</v>
      </c>
      <c r="F60" s="72">
        <v>12895</v>
      </c>
      <c r="G60" s="71">
        <v>11690</v>
      </c>
      <c r="H60" s="69">
        <v>1.1030795551753636</v>
      </c>
      <c r="I60" s="70">
        <v>1205</v>
      </c>
      <c r="J60" s="69">
        <v>0.61357115160915088</v>
      </c>
      <c r="K60" s="69">
        <v>0.72882805816937557</v>
      </c>
      <c r="L60" s="68">
        <v>-0.11525690656022469</v>
      </c>
    </row>
    <row r="61" spans="1:12" s="58" customFormat="1" x14ac:dyDescent="0.4">
      <c r="A61" s="94" t="s">
        <v>89</v>
      </c>
      <c r="B61" s="92">
        <v>7446</v>
      </c>
      <c r="C61" s="93"/>
      <c r="D61" s="98" t="e">
        <v>#DIV/0!</v>
      </c>
      <c r="E61" s="106">
        <v>7446</v>
      </c>
      <c r="F61" s="92">
        <v>8100</v>
      </c>
      <c r="G61" s="93"/>
      <c r="H61" s="69" t="e">
        <v>#DIV/0!</v>
      </c>
      <c r="I61" s="70">
        <v>8100</v>
      </c>
      <c r="J61" s="69">
        <v>0.91925925925925922</v>
      </c>
      <c r="K61" s="89" t="e">
        <v>#DIV/0!</v>
      </c>
      <c r="L61" s="68" t="e">
        <v>#DIV/0!</v>
      </c>
    </row>
    <row r="62" spans="1:12" x14ac:dyDescent="0.4">
      <c r="A62" s="94" t="s">
        <v>88</v>
      </c>
      <c r="B62" s="92">
        <v>4347</v>
      </c>
      <c r="C62" s="97">
        <v>2443</v>
      </c>
      <c r="D62" s="89">
        <v>1.7793696275071633</v>
      </c>
      <c r="E62" s="183">
        <v>1904</v>
      </c>
      <c r="F62" s="92">
        <v>5010</v>
      </c>
      <c r="G62" s="97">
        <v>3480</v>
      </c>
      <c r="H62" s="89">
        <v>1.4396551724137931</v>
      </c>
      <c r="I62" s="90">
        <v>1530</v>
      </c>
      <c r="J62" s="89">
        <v>0.86766467065868258</v>
      </c>
      <c r="K62" s="89">
        <v>0.70201149425287357</v>
      </c>
      <c r="L62" s="88">
        <v>0.16565317640580901</v>
      </c>
    </row>
    <row r="63" spans="1:12" x14ac:dyDescent="0.4">
      <c r="A63" s="94" t="s">
        <v>87</v>
      </c>
      <c r="B63" s="92">
        <v>4269</v>
      </c>
      <c r="C63" s="97"/>
      <c r="D63" s="89" t="e">
        <v>#DIV/0!</v>
      </c>
      <c r="E63" s="183">
        <v>4269</v>
      </c>
      <c r="F63" s="92">
        <v>5280</v>
      </c>
      <c r="G63" s="97"/>
      <c r="H63" s="89" t="e">
        <v>#DIV/0!</v>
      </c>
      <c r="I63" s="90">
        <v>5280</v>
      </c>
      <c r="J63" s="89">
        <v>0.80852272727272723</v>
      </c>
      <c r="K63" s="89" t="e">
        <v>#DIV/0!</v>
      </c>
      <c r="L63" s="88" t="e">
        <v>#DIV/0!</v>
      </c>
    </row>
    <row r="64" spans="1:12" x14ac:dyDescent="0.4">
      <c r="A64" s="67" t="s">
        <v>86</v>
      </c>
      <c r="B64" s="66">
        <v>2952</v>
      </c>
      <c r="C64" s="65">
        <v>2853</v>
      </c>
      <c r="D64" s="63">
        <v>1.0347003154574133</v>
      </c>
      <c r="E64" s="64">
        <v>99</v>
      </c>
      <c r="F64" s="66">
        <v>3780</v>
      </c>
      <c r="G64" s="65">
        <v>3794</v>
      </c>
      <c r="H64" s="63">
        <v>0.99630996309963105</v>
      </c>
      <c r="I64" s="64">
        <v>-14</v>
      </c>
      <c r="J64" s="63">
        <v>0.78095238095238095</v>
      </c>
      <c r="K64" s="63">
        <v>0.75197680548234058</v>
      </c>
      <c r="L64" s="62">
        <v>2.8975575470040371E-2</v>
      </c>
    </row>
    <row r="65" spans="1:12" s="58" customFormat="1" x14ac:dyDescent="0.4">
      <c r="A65" s="85" t="s">
        <v>85</v>
      </c>
      <c r="B65" s="84">
        <v>5734</v>
      </c>
      <c r="C65" s="84">
        <v>3909</v>
      </c>
      <c r="D65" s="82">
        <v>1.4668713225888974</v>
      </c>
      <c r="E65" s="83">
        <v>1825</v>
      </c>
      <c r="F65" s="84">
        <v>9895</v>
      </c>
      <c r="G65" s="84">
        <v>4922</v>
      </c>
      <c r="H65" s="82">
        <v>2.0103616416091019</v>
      </c>
      <c r="I65" s="83">
        <v>4973</v>
      </c>
      <c r="J65" s="82">
        <v>0.57948458817584636</v>
      </c>
      <c r="K65" s="82">
        <v>0.79418935392117029</v>
      </c>
      <c r="L65" s="81">
        <v>-0.21470476574532393</v>
      </c>
    </row>
    <row r="66" spans="1:12" x14ac:dyDescent="0.4">
      <c r="A66" s="80" t="s">
        <v>84</v>
      </c>
      <c r="B66" s="105">
        <v>1260</v>
      </c>
      <c r="C66" s="105">
        <v>732</v>
      </c>
      <c r="D66" s="98">
        <v>1.721311475409836</v>
      </c>
      <c r="E66" s="106">
        <v>528</v>
      </c>
      <c r="F66" s="105">
        <v>1674</v>
      </c>
      <c r="G66" s="105">
        <v>819</v>
      </c>
      <c r="H66" s="98">
        <v>2.0439560439560438</v>
      </c>
      <c r="I66" s="106">
        <v>855</v>
      </c>
      <c r="J66" s="98">
        <v>0.75268817204301075</v>
      </c>
      <c r="K66" s="98">
        <v>0.89377289377289382</v>
      </c>
      <c r="L66" s="120">
        <v>-0.14108472172988307</v>
      </c>
    </row>
    <row r="67" spans="1:12" x14ac:dyDescent="0.4">
      <c r="A67" s="74" t="s">
        <v>83</v>
      </c>
      <c r="B67" s="105">
        <v>0</v>
      </c>
      <c r="C67" s="105">
        <v>1090</v>
      </c>
      <c r="D67" s="98">
        <v>0</v>
      </c>
      <c r="E67" s="106">
        <v>-1090</v>
      </c>
      <c r="F67" s="105">
        <v>0</v>
      </c>
      <c r="G67" s="105">
        <v>1558</v>
      </c>
      <c r="H67" s="98">
        <v>0</v>
      </c>
      <c r="I67" s="106">
        <v>-1558</v>
      </c>
      <c r="J67" s="98" t="e">
        <v>#DIV/0!</v>
      </c>
      <c r="K67" s="98">
        <v>0.69961489088575102</v>
      </c>
      <c r="L67" s="120" t="e">
        <v>#DIV/0!</v>
      </c>
    </row>
    <row r="68" spans="1:12" x14ac:dyDescent="0.4">
      <c r="A68" s="73" t="s">
        <v>82</v>
      </c>
      <c r="B68" s="105">
        <v>0</v>
      </c>
      <c r="C68" s="105">
        <v>614</v>
      </c>
      <c r="D68" s="98">
        <v>0</v>
      </c>
      <c r="E68" s="106">
        <v>-614</v>
      </c>
      <c r="F68" s="105">
        <v>0</v>
      </c>
      <c r="G68" s="105">
        <v>807</v>
      </c>
      <c r="H68" s="98">
        <v>0</v>
      </c>
      <c r="I68" s="106">
        <v>-807</v>
      </c>
      <c r="J68" s="98" t="e">
        <v>#DIV/0!</v>
      </c>
      <c r="K68" s="98">
        <v>0.7608426270136307</v>
      </c>
      <c r="L68" s="120" t="e">
        <v>#DIV/0!</v>
      </c>
    </row>
    <row r="69" spans="1:12" x14ac:dyDescent="0.4">
      <c r="A69" s="94" t="s">
        <v>81</v>
      </c>
      <c r="B69" s="97">
        <v>2454</v>
      </c>
      <c r="C69" s="97">
        <v>1473</v>
      </c>
      <c r="D69" s="89">
        <v>1.6659877800407332</v>
      </c>
      <c r="E69" s="183">
        <v>981</v>
      </c>
      <c r="F69" s="97">
        <v>3349</v>
      </c>
      <c r="G69" s="97">
        <v>1738</v>
      </c>
      <c r="H69" s="89">
        <v>1.92692750287687</v>
      </c>
      <c r="I69" s="90">
        <v>1611</v>
      </c>
      <c r="J69" s="89">
        <v>0.73275604658106896</v>
      </c>
      <c r="K69" s="89">
        <v>0.84752589182968929</v>
      </c>
      <c r="L69" s="88">
        <v>-0.11476984524862033</v>
      </c>
    </row>
    <row r="70" spans="1:12" x14ac:dyDescent="0.4">
      <c r="A70" s="67" t="s">
        <v>230</v>
      </c>
      <c r="B70" s="97">
        <v>2020</v>
      </c>
      <c r="C70" s="65"/>
      <c r="D70" s="63" t="e">
        <v>#DIV/0!</v>
      </c>
      <c r="E70" s="64">
        <v>2020</v>
      </c>
      <c r="F70" s="97">
        <v>4872</v>
      </c>
      <c r="G70" s="65"/>
      <c r="H70" s="63" t="e">
        <v>#DIV/0!</v>
      </c>
      <c r="I70" s="64">
        <v>4872</v>
      </c>
      <c r="J70" s="63">
        <v>0.41461412151067323</v>
      </c>
      <c r="K70" s="63" t="e">
        <v>#DIV/0!</v>
      </c>
      <c r="L70" s="62" t="e">
        <v>#DIV/0!</v>
      </c>
    </row>
    <row r="71" spans="1:12" s="58" customFormat="1" x14ac:dyDescent="0.4">
      <c r="A71" s="119" t="s">
        <v>167</v>
      </c>
      <c r="B71" s="117">
        <v>80627</v>
      </c>
      <c r="C71" s="117">
        <v>74211</v>
      </c>
      <c r="D71" s="115">
        <v>1.0864561857406585</v>
      </c>
      <c r="E71" s="83">
        <v>6416</v>
      </c>
      <c r="F71" s="117">
        <v>103191</v>
      </c>
      <c r="G71" s="117">
        <v>95757</v>
      </c>
      <c r="H71" s="115">
        <v>1.0776340110905731</v>
      </c>
      <c r="I71" s="116">
        <v>7434</v>
      </c>
      <c r="J71" s="115">
        <v>0.78133751974493904</v>
      </c>
      <c r="K71" s="115">
        <v>0.77499295090698328</v>
      </c>
      <c r="L71" s="114">
        <v>6.3445688379557552E-3</v>
      </c>
    </row>
    <row r="72" spans="1:12" x14ac:dyDescent="0.4">
      <c r="A72" s="73" t="s">
        <v>166</v>
      </c>
      <c r="B72" s="113">
        <v>26012</v>
      </c>
      <c r="C72" s="221">
        <v>21556</v>
      </c>
      <c r="D72" s="98">
        <v>1.2067173872703656</v>
      </c>
      <c r="E72" s="106">
        <v>4456</v>
      </c>
      <c r="F72" s="113">
        <v>32214</v>
      </c>
      <c r="G72" s="221">
        <v>23718</v>
      </c>
      <c r="H72" s="98">
        <v>1.3582089552238805</v>
      </c>
      <c r="I72" s="106">
        <v>8496</v>
      </c>
      <c r="J72" s="220">
        <v>0.80747501086484141</v>
      </c>
      <c r="K72" s="220">
        <v>0.90884560249599455</v>
      </c>
      <c r="L72" s="219">
        <v>-0.10137059163115314</v>
      </c>
    </row>
    <row r="73" spans="1:12" x14ac:dyDescent="0.4">
      <c r="A73" s="74" t="s">
        <v>165</v>
      </c>
      <c r="B73" s="72">
        <v>8963</v>
      </c>
      <c r="C73" s="71">
        <v>9238</v>
      </c>
      <c r="D73" s="69">
        <v>0.97023165187269966</v>
      </c>
      <c r="E73" s="70">
        <v>-275</v>
      </c>
      <c r="F73" s="72">
        <v>10974</v>
      </c>
      <c r="G73" s="71">
        <v>9735</v>
      </c>
      <c r="H73" s="69">
        <v>1.1272727272727272</v>
      </c>
      <c r="I73" s="70">
        <v>1239</v>
      </c>
      <c r="J73" s="213">
        <v>0.81674867869509749</v>
      </c>
      <c r="K73" s="213">
        <v>0.94894709809964051</v>
      </c>
      <c r="L73" s="212">
        <v>-0.13219841940454302</v>
      </c>
    </row>
    <row r="74" spans="1:12" s="58" customFormat="1" x14ac:dyDescent="0.4">
      <c r="A74" s="74" t="s">
        <v>164</v>
      </c>
      <c r="B74" s="218">
        <v>13048</v>
      </c>
      <c r="C74" s="217">
        <v>10462</v>
      </c>
      <c r="D74" s="69">
        <v>1.2471802714586122</v>
      </c>
      <c r="E74" s="70">
        <v>2586</v>
      </c>
      <c r="F74" s="218">
        <v>16461</v>
      </c>
      <c r="G74" s="217">
        <v>14514</v>
      </c>
      <c r="H74" s="69">
        <v>1.1341463414634145</v>
      </c>
      <c r="I74" s="70">
        <v>1947</v>
      </c>
      <c r="J74" s="213">
        <v>0.79266144219670742</v>
      </c>
      <c r="K74" s="213">
        <v>0.72082127600937029</v>
      </c>
      <c r="L74" s="212">
        <v>7.1840166187337129E-2</v>
      </c>
    </row>
    <row r="75" spans="1:12" s="58" customFormat="1" x14ac:dyDescent="0.4">
      <c r="A75" s="74" t="s">
        <v>163</v>
      </c>
      <c r="B75" s="218"/>
      <c r="C75" s="217">
        <v>10981</v>
      </c>
      <c r="D75" s="69">
        <v>0</v>
      </c>
      <c r="E75" s="70">
        <v>-10981</v>
      </c>
      <c r="F75" s="218"/>
      <c r="G75" s="217">
        <v>14514</v>
      </c>
      <c r="H75" s="69">
        <v>0</v>
      </c>
      <c r="I75" s="70">
        <v>-14514</v>
      </c>
      <c r="J75" s="213" t="e">
        <v>#DIV/0!</v>
      </c>
      <c r="K75" s="213">
        <v>0.75657985393413252</v>
      </c>
      <c r="L75" s="212" t="e">
        <v>#DIV/0!</v>
      </c>
    </row>
    <row r="76" spans="1:12" s="58" customFormat="1" ht="11.25" customHeight="1" x14ac:dyDescent="0.4">
      <c r="A76" s="74" t="s">
        <v>162</v>
      </c>
      <c r="B76" s="218">
        <v>11119</v>
      </c>
      <c r="C76" s="217">
        <v>9719</v>
      </c>
      <c r="D76" s="69">
        <v>1.1440477415371952</v>
      </c>
      <c r="E76" s="70">
        <v>1400</v>
      </c>
      <c r="F76" s="218">
        <v>16461</v>
      </c>
      <c r="G76" s="217">
        <v>14691</v>
      </c>
      <c r="H76" s="69">
        <v>1.1204819277108433</v>
      </c>
      <c r="I76" s="70">
        <v>1770</v>
      </c>
      <c r="J76" s="213">
        <v>0.67547536601664537</v>
      </c>
      <c r="K76" s="213">
        <v>0.66156150023824112</v>
      </c>
      <c r="L76" s="212">
        <v>1.3913865778404255E-2</v>
      </c>
    </row>
    <row r="77" spans="1:12" s="58" customFormat="1" ht="11.25" customHeight="1" x14ac:dyDescent="0.4">
      <c r="A77" s="74" t="s">
        <v>229</v>
      </c>
      <c r="B77" s="215">
        <v>4394</v>
      </c>
      <c r="C77" s="216">
        <v>3396</v>
      </c>
      <c r="D77" s="69">
        <v>1.2938751472320378</v>
      </c>
      <c r="E77" s="70">
        <v>998</v>
      </c>
      <c r="F77" s="215">
        <v>5487</v>
      </c>
      <c r="G77" s="214">
        <v>4956</v>
      </c>
      <c r="H77" s="69">
        <v>1.1071428571428572</v>
      </c>
      <c r="I77" s="70">
        <v>531</v>
      </c>
      <c r="J77" s="213">
        <v>0.80080189538910151</v>
      </c>
      <c r="K77" s="213">
        <v>0.68523002421307511</v>
      </c>
      <c r="L77" s="212">
        <v>0.11557187117602641</v>
      </c>
    </row>
    <row r="78" spans="1:12" s="58" customFormat="1" x14ac:dyDescent="0.4">
      <c r="A78" s="74" t="s">
        <v>160</v>
      </c>
      <c r="B78" s="215"/>
      <c r="C78" s="216">
        <v>1162</v>
      </c>
      <c r="D78" s="69">
        <v>0</v>
      </c>
      <c r="E78" s="70">
        <v>-1162</v>
      </c>
      <c r="F78" s="215"/>
      <c r="G78" s="214">
        <v>3894</v>
      </c>
      <c r="H78" s="69">
        <v>0</v>
      </c>
      <c r="I78" s="70">
        <v>-3894</v>
      </c>
      <c r="J78" s="213" t="e">
        <v>#DIV/0!</v>
      </c>
      <c r="K78" s="213">
        <v>0.29840780688238316</v>
      </c>
      <c r="L78" s="212" t="e">
        <v>#DIV/0!</v>
      </c>
    </row>
    <row r="79" spans="1:12" s="58" customFormat="1" x14ac:dyDescent="0.4">
      <c r="A79" s="94" t="s">
        <v>159</v>
      </c>
      <c r="B79" s="653">
        <v>9238</v>
      </c>
      <c r="C79" s="217">
        <v>7697</v>
      </c>
      <c r="D79" s="89">
        <v>1.2002078731973496</v>
      </c>
      <c r="E79" s="90">
        <v>1541</v>
      </c>
      <c r="F79" s="653">
        <v>10974</v>
      </c>
      <c r="G79" s="652">
        <v>9735</v>
      </c>
      <c r="H79" s="89">
        <v>1.1272727272727272</v>
      </c>
      <c r="I79" s="90">
        <v>1239</v>
      </c>
      <c r="J79" s="651">
        <v>0.84180790960451979</v>
      </c>
      <c r="K79" s="651">
        <v>0.79065228556753986</v>
      </c>
      <c r="L79" s="650">
        <v>5.115562403697993E-2</v>
      </c>
    </row>
    <row r="80" spans="1:12" s="58" customFormat="1" x14ac:dyDescent="0.4">
      <c r="A80" s="74" t="s">
        <v>260</v>
      </c>
      <c r="B80" s="218">
        <v>4203</v>
      </c>
      <c r="C80" s="179"/>
      <c r="D80" s="69" t="e">
        <v>#DIV/0!</v>
      </c>
      <c r="E80" s="70">
        <v>4203</v>
      </c>
      <c r="F80" s="218">
        <v>5310</v>
      </c>
      <c r="G80" s="649"/>
      <c r="H80" s="69" t="e">
        <v>#DIV/0!</v>
      </c>
      <c r="I80" s="70">
        <v>5310</v>
      </c>
      <c r="J80" s="213">
        <v>0.79152542372881352</v>
      </c>
      <c r="K80" s="213" t="e">
        <v>#DIV/0!</v>
      </c>
      <c r="L80" s="212" t="e">
        <v>#DIV/0!</v>
      </c>
    </row>
    <row r="81" spans="1:12" s="58" customFormat="1" x14ac:dyDescent="0.4">
      <c r="A81" s="67" t="s">
        <v>259</v>
      </c>
      <c r="B81" s="210">
        <v>3650</v>
      </c>
      <c r="C81" s="211"/>
      <c r="D81" s="63" t="e">
        <v>#DIV/0!</v>
      </c>
      <c r="E81" s="64">
        <v>3650</v>
      </c>
      <c r="F81" s="210">
        <v>5310</v>
      </c>
      <c r="G81" s="202"/>
      <c r="H81" s="63" t="e">
        <v>#DIV/0!</v>
      </c>
      <c r="I81" s="64">
        <v>5310</v>
      </c>
      <c r="J81" s="201">
        <v>0.68738229755178903</v>
      </c>
      <c r="K81" s="201" t="e">
        <v>#DIV/0!</v>
      </c>
      <c r="L81" s="200" t="e">
        <v>#DIV/0!</v>
      </c>
    </row>
    <row r="82" spans="1:12" s="58" customFormat="1" x14ac:dyDescent="0.4">
      <c r="A82" s="119" t="s">
        <v>158</v>
      </c>
      <c r="B82" s="117">
        <v>132</v>
      </c>
      <c r="C82" s="117">
        <v>168</v>
      </c>
      <c r="D82" s="115">
        <v>0.7857142857142857</v>
      </c>
      <c r="E82" s="83">
        <v>-36</v>
      </c>
      <c r="F82" s="117">
        <v>189</v>
      </c>
      <c r="G82" s="117">
        <v>243</v>
      </c>
      <c r="H82" s="115">
        <v>0.77777777777777779</v>
      </c>
      <c r="I82" s="116">
        <v>-54</v>
      </c>
      <c r="J82" s="115">
        <v>0.69841269841269837</v>
      </c>
      <c r="K82" s="115">
        <v>0.69135802469135799</v>
      </c>
      <c r="L82" s="114">
        <v>7.0546737213403876E-3</v>
      </c>
    </row>
    <row r="83" spans="1:12" s="58" customFormat="1" x14ac:dyDescent="0.4">
      <c r="A83" s="655" t="s">
        <v>157</v>
      </c>
      <c r="B83" s="659">
        <v>132</v>
      </c>
      <c r="C83" s="658">
        <v>168</v>
      </c>
      <c r="D83" s="496">
        <v>0.7857142857142857</v>
      </c>
      <c r="E83" s="498">
        <v>-36</v>
      </c>
      <c r="F83" s="659">
        <v>189</v>
      </c>
      <c r="G83" s="658">
        <v>243</v>
      </c>
      <c r="H83" s="496">
        <v>0.77777777777777779</v>
      </c>
      <c r="I83" s="498">
        <v>-54</v>
      </c>
      <c r="J83" s="657">
        <v>0.69841269841269837</v>
      </c>
      <c r="K83" s="657">
        <v>0.69135802469135799</v>
      </c>
      <c r="L83" s="656">
        <v>7.0546737213403876E-3</v>
      </c>
    </row>
    <row r="84" spans="1:12" x14ac:dyDescent="0.4">
      <c r="A84" s="58" t="s">
        <v>80</v>
      </c>
      <c r="B84" s="59"/>
      <c r="C84" s="58"/>
      <c r="E84" s="59"/>
      <c r="F84" s="59"/>
      <c r="G84" s="58"/>
      <c r="I84" s="59"/>
      <c r="J84" s="59"/>
      <c r="K84" s="58"/>
    </row>
    <row r="85" spans="1:12" x14ac:dyDescent="0.4">
      <c r="A85" s="60" t="s">
        <v>79</v>
      </c>
      <c r="B85" s="59"/>
      <c r="C85" s="59"/>
      <c r="F85" s="59"/>
      <c r="G85" s="59"/>
      <c r="J85" s="59"/>
      <c r="K85" s="59"/>
    </row>
    <row r="86" spans="1:12" x14ac:dyDescent="0.4">
      <c r="A86" s="58" t="s">
        <v>78</v>
      </c>
      <c r="B86" s="59"/>
      <c r="C86" s="59"/>
      <c r="F86" s="59"/>
      <c r="G86" s="59"/>
      <c r="J86" s="59"/>
      <c r="K86" s="59"/>
    </row>
    <row r="87" spans="1:12" x14ac:dyDescent="0.4">
      <c r="A87" s="58" t="s">
        <v>150</v>
      </c>
      <c r="B87" s="59"/>
      <c r="C87" s="59"/>
      <c r="F87" s="59"/>
      <c r="G87" s="59"/>
      <c r="J87" s="59"/>
      <c r="K87" s="59"/>
    </row>
    <row r="88" spans="1:12" x14ac:dyDescent="0.4">
      <c r="B88" s="59"/>
      <c r="C88" s="59"/>
      <c r="F88" s="59"/>
      <c r="G88" s="59"/>
      <c r="J88" s="59"/>
      <c r="K88" s="59"/>
    </row>
    <row r="89" spans="1:12" x14ac:dyDescent="0.4">
      <c r="B89" s="59"/>
      <c r="C89" s="59"/>
      <c r="F89" s="59"/>
      <c r="G89" s="59"/>
      <c r="J89" s="59"/>
      <c r="K89" s="59"/>
    </row>
    <row r="90" spans="1:12" x14ac:dyDescent="0.4">
      <c r="B90" s="59"/>
      <c r="C90" s="59"/>
      <c r="F90" s="59"/>
      <c r="G90" s="59"/>
      <c r="J90" s="59"/>
      <c r="K90" s="59"/>
    </row>
    <row r="91" spans="1:12" x14ac:dyDescent="0.4">
      <c r="B91" s="59"/>
      <c r="C91" s="59"/>
      <c r="F91" s="59"/>
      <c r="G91" s="59"/>
      <c r="J91" s="59"/>
      <c r="K91" s="59"/>
    </row>
    <row r="92" spans="1:12" x14ac:dyDescent="0.4">
      <c r="B92" s="59"/>
      <c r="C92" s="59"/>
      <c r="F92" s="59"/>
      <c r="G92" s="59"/>
      <c r="J92" s="59"/>
      <c r="K92" s="59"/>
    </row>
    <row r="93" spans="1:12" x14ac:dyDescent="0.4">
      <c r="B93" s="59"/>
      <c r="C93" s="59"/>
      <c r="F93" s="59"/>
      <c r="G93" s="59"/>
      <c r="J93" s="59"/>
      <c r="K93" s="59"/>
    </row>
    <row r="94" spans="1:12" x14ac:dyDescent="0.4">
      <c r="B94" s="59"/>
      <c r="C94" s="59"/>
      <c r="F94" s="59"/>
      <c r="G94" s="59"/>
      <c r="J94" s="59"/>
      <c r="K94" s="59"/>
    </row>
    <row r="95" spans="1:12" x14ac:dyDescent="0.4">
      <c r="B95" s="59"/>
      <c r="C95" s="59"/>
      <c r="F95" s="59"/>
      <c r="G95" s="59"/>
      <c r="J95" s="59"/>
      <c r="K95" s="59"/>
    </row>
    <row r="96" spans="1:12" x14ac:dyDescent="0.4">
      <c r="B96" s="59"/>
      <c r="C96" s="59"/>
      <c r="F96" s="59"/>
      <c r="G96" s="59"/>
      <c r="J96" s="59"/>
      <c r="K96" s="59"/>
    </row>
    <row r="97" spans="2:11" x14ac:dyDescent="0.4">
      <c r="B97" s="59"/>
      <c r="C97" s="59"/>
      <c r="F97" s="59"/>
      <c r="G97" s="59"/>
      <c r="J97" s="59"/>
      <c r="K97" s="59"/>
    </row>
    <row r="98" spans="2:11" x14ac:dyDescent="0.4">
      <c r="B98" s="59"/>
      <c r="C98" s="59"/>
      <c r="F98" s="59"/>
      <c r="G98" s="59"/>
      <c r="J98" s="59"/>
      <c r="K98" s="59"/>
    </row>
    <row r="99" spans="2:11" x14ac:dyDescent="0.4">
      <c r="B99" s="59"/>
      <c r="C99" s="59"/>
      <c r="F99" s="59"/>
      <c r="G99" s="59"/>
      <c r="J99" s="59"/>
      <c r="K99" s="59"/>
    </row>
    <row r="100" spans="2:11" x14ac:dyDescent="0.4">
      <c r="B100" s="59"/>
      <c r="C100" s="59"/>
      <c r="F100" s="59"/>
      <c r="G100" s="59"/>
      <c r="J100" s="59"/>
      <c r="K100" s="59"/>
    </row>
    <row r="101" spans="2:11" x14ac:dyDescent="0.4">
      <c r="B101" s="59"/>
      <c r="C101" s="59"/>
      <c r="F101" s="59"/>
      <c r="G101" s="59"/>
      <c r="J101" s="59"/>
      <c r="K101" s="59"/>
    </row>
    <row r="102" spans="2:11" x14ac:dyDescent="0.4">
      <c r="B102" s="59"/>
      <c r="C102" s="59"/>
      <c r="F102" s="59"/>
      <c r="G102" s="59"/>
      <c r="J102" s="59"/>
      <c r="K102" s="59"/>
    </row>
    <row r="103" spans="2:11" x14ac:dyDescent="0.4">
      <c r="B103" s="59"/>
      <c r="C103" s="59"/>
      <c r="F103" s="59"/>
      <c r="G103" s="59"/>
      <c r="J103" s="59"/>
      <c r="K103" s="59"/>
    </row>
    <row r="104" spans="2:11" x14ac:dyDescent="0.4">
      <c r="B104" s="59"/>
      <c r="C104" s="59"/>
      <c r="F104" s="59"/>
      <c r="G104" s="59"/>
      <c r="J104" s="59"/>
      <c r="K104" s="59"/>
    </row>
    <row r="105" spans="2:11" x14ac:dyDescent="0.4">
      <c r="B105" s="59"/>
      <c r="C105" s="59"/>
      <c r="F105" s="59"/>
      <c r="G105" s="59"/>
      <c r="J105" s="59"/>
      <c r="K105" s="59"/>
    </row>
    <row r="106" spans="2:11" x14ac:dyDescent="0.4">
      <c r="B106" s="59"/>
      <c r="C106" s="59"/>
      <c r="F106" s="59"/>
      <c r="G106" s="59"/>
      <c r="J106" s="59"/>
      <c r="K106" s="59"/>
    </row>
    <row r="107" spans="2:11" x14ac:dyDescent="0.4">
      <c r="B107" s="59"/>
      <c r="C107" s="59"/>
      <c r="F107" s="59"/>
      <c r="G107" s="59"/>
      <c r="J107" s="59"/>
      <c r="K107" s="59"/>
    </row>
    <row r="108" spans="2:11" x14ac:dyDescent="0.4">
      <c r="B108" s="59"/>
      <c r="C108" s="59"/>
      <c r="F108" s="59"/>
      <c r="G108" s="59"/>
      <c r="J108" s="59"/>
      <c r="K108" s="59"/>
    </row>
    <row r="109" spans="2:11" x14ac:dyDescent="0.4">
      <c r="B109" s="59"/>
      <c r="C109" s="59"/>
      <c r="F109" s="59"/>
      <c r="G109" s="59"/>
      <c r="J109" s="59"/>
      <c r="K109" s="59"/>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59055118110236227" bottom="0.35433070866141736"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D70:E70 IZ70:JA70 SV70:SW70 ACR70:ACS70 AMN70:AMO70 AWJ70:AWK70 BGF70:BGG70 BQB70:BQC70 BZX70:BZY70 CJT70:CJU70 CTP70:CTQ70 DDL70:DDM70 DNH70:DNI70 DXD70:DXE70 EGZ70:EHA70 EQV70:EQW70 FAR70:FAS70 FKN70:FKO70 FUJ70:FUK70 GEF70:GEG70 GOB70:GOC70 GXX70:GXY70 HHT70:HHU70 HRP70:HRQ70 IBL70:IBM70 ILH70:ILI70 IVD70:IVE70 JEZ70:JFA70 JOV70:JOW70 JYR70:JYS70 KIN70:KIO70 KSJ70:KSK70 LCF70:LCG70 LMB70:LMC70 LVX70:LVY70 MFT70:MFU70 MPP70:MPQ70 MZL70:MZM70 NJH70:NJI70 NTD70:NTE70 OCZ70:ODA70 OMV70:OMW70 OWR70:OWS70 PGN70:PGO70 PQJ70:PQK70 QAF70:QAG70 QKB70:QKC70 QTX70:QTY70 RDT70:RDU70 RNP70:RNQ70 RXL70:RXM70 SHH70:SHI70 SRD70:SRE70 TAZ70:TBA70 TKV70:TKW70 TUR70:TUS70 UEN70:UEO70 UOJ70:UOK70 UYF70:UYG70 VIB70:VIC70 VRX70:VRY70 WBT70:WBU70 WLP70:WLQ70 WVL70:WVM70 D65606:E65606 IZ65606:JA65606 SV65606:SW65606 ACR65606:ACS65606 AMN65606:AMO65606 AWJ65606:AWK65606 BGF65606:BGG65606 BQB65606:BQC65606 BZX65606:BZY65606 CJT65606:CJU65606 CTP65606:CTQ65606 DDL65606:DDM65606 DNH65606:DNI65606 DXD65606:DXE65606 EGZ65606:EHA65606 EQV65606:EQW65606 FAR65606:FAS65606 FKN65606:FKO65606 FUJ65606:FUK65606 GEF65606:GEG65606 GOB65606:GOC65606 GXX65606:GXY65606 HHT65606:HHU65606 HRP65606:HRQ65606 IBL65606:IBM65606 ILH65606:ILI65606 IVD65606:IVE65606 JEZ65606:JFA65606 JOV65606:JOW65606 JYR65606:JYS65606 KIN65606:KIO65606 KSJ65606:KSK65606 LCF65606:LCG65606 LMB65606:LMC65606 LVX65606:LVY65606 MFT65606:MFU65606 MPP65606:MPQ65606 MZL65606:MZM65606 NJH65606:NJI65606 NTD65606:NTE65606 OCZ65606:ODA65606 OMV65606:OMW65606 OWR65606:OWS65606 PGN65606:PGO65606 PQJ65606:PQK65606 QAF65606:QAG65606 QKB65606:QKC65606 QTX65606:QTY65606 RDT65606:RDU65606 RNP65606:RNQ65606 RXL65606:RXM65606 SHH65606:SHI65606 SRD65606:SRE65606 TAZ65606:TBA65606 TKV65606:TKW65606 TUR65606:TUS65606 UEN65606:UEO65606 UOJ65606:UOK65606 UYF65606:UYG65606 VIB65606:VIC65606 VRX65606:VRY65606 WBT65606:WBU65606 WLP65606:WLQ65606 WVL65606:WVM65606 D131142:E131142 IZ131142:JA131142 SV131142:SW131142 ACR131142:ACS131142 AMN131142:AMO131142 AWJ131142:AWK131142 BGF131142:BGG131142 BQB131142:BQC131142 BZX131142:BZY131142 CJT131142:CJU131142 CTP131142:CTQ131142 DDL131142:DDM131142 DNH131142:DNI131142 DXD131142:DXE131142 EGZ131142:EHA131142 EQV131142:EQW131142 FAR131142:FAS131142 FKN131142:FKO131142 FUJ131142:FUK131142 GEF131142:GEG131142 GOB131142:GOC131142 GXX131142:GXY131142 HHT131142:HHU131142 HRP131142:HRQ131142 IBL131142:IBM131142 ILH131142:ILI131142 IVD131142:IVE131142 JEZ131142:JFA131142 JOV131142:JOW131142 JYR131142:JYS131142 KIN131142:KIO131142 KSJ131142:KSK131142 LCF131142:LCG131142 LMB131142:LMC131142 LVX131142:LVY131142 MFT131142:MFU131142 MPP131142:MPQ131142 MZL131142:MZM131142 NJH131142:NJI131142 NTD131142:NTE131142 OCZ131142:ODA131142 OMV131142:OMW131142 OWR131142:OWS131142 PGN131142:PGO131142 PQJ131142:PQK131142 QAF131142:QAG131142 QKB131142:QKC131142 QTX131142:QTY131142 RDT131142:RDU131142 RNP131142:RNQ131142 RXL131142:RXM131142 SHH131142:SHI131142 SRD131142:SRE131142 TAZ131142:TBA131142 TKV131142:TKW131142 TUR131142:TUS131142 UEN131142:UEO131142 UOJ131142:UOK131142 UYF131142:UYG131142 VIB131142:VIC131142 VRX131142:VRY131142 WBT131142:WBU131142 WLP131142:WLQ131142 WVL131142:WVM131142 D196678:E196678 IZ196678:JA196678 SV196678:SW196678 ACR196678:ACS196678 AMN196678:AMO196678 AWJ196678:AWK196678 BGF196678:BGG196678 BQB196678:BQC196678 BZX196678:BZY196678 CJT196678:CJU196678 CTP196678:CTQ196678 DDL196678:DDM196678 DNH196678:DNI196678 DXD196678:DXE196678 EGZ196678:EHA196678 EQV196678:EQW196678 FAR196678:FAS196678 FKN196678:FKO196678 FUJ196678:FUK196678 GEF196678:GEG196678 GOB196678:GOC196678 GXX196678:GXY196678 HHT196678:HHU196678 HRP196678:HRQ196678 IBL196678:IBM196678 ILH196678:ILI196678 IVD196678:IVE196678 JEZ196678:JFA196678 JOV196678:JOW196678 JYR196678:JYS196678 KIN196678:KIO196678 KSJ196678:KSK196678 LCF196678:LCG196678 LMB196678:LMC196678 LVX196678:LVY196678 MFT196678:MFU196678 MPP196678:MPQ196678 MZL196678:MZM196678 NJH196678:NJI196678 NTD196678:NTE196678 OCZ196678:ODA196678 OMV196678:OMW196678 OWR196678:OWS196678 PGN196678:PGO196678 PQJ196678:PQK196678 QAF196678:QAG196678 QKB196678:QKC196678 QTX196678:QTY196678 RDT196678:RDU196678 RNP196678:RNQ196678 RXL196678:RXM196678 SHH196678:SHI196678 SRD196678:SRE196678 TAZ196678:TBA196678 TKV196678:TKW196678 TUR196678:TUS196678 UEN196678:UEO196678 UOJ196678:UOK196678 UYF196678:UYG196678 VIB196678:VIC196678 VRX196678:VRY196678 WBT196678:WBU196678 WLP196678:WLQ196678 WVL196678:WVM196678 D262214:E262214 IZ262214:JA262214 SV262214:SW262214 ACR262214:ACS262214 AMN262214:AMO262214 AWJ262214:AWK262214 BGF262214:BGG262214 BQB262214:BQC262214 BZX262214:BZY262214 CJT262214:CJU262214 CTP262214:CTQ262214 DDL262214:DDM262214 DNH262214:DNI262214 DXD262214:DXE262214 EGZ262214:EHA262214 EQV262214:EQW262214 FAR262214:FAS262214 FKN262214:FKO262214 FUJ262214:FUK262214 GEF262214:GEG262214 GOB262214:GOC262214 GXX262214:GXY262214 HHT262214:HHU262214 HRP262214:HRQ262214 IBL262214:IBM262214 ILH262214:ILI262214 IVD262214:IVE262214 JEZ262214:JFA262214 JOV262214:JOW262214 JYR262214:JYS262214 KIN262214:KIO262214 KSJ262214:KSK262214 LCF262214:LCG262214 LMB262214:LMC262214 LVX262214:LVY262214 MFT262214:MFU262214 MPP262214:MPQ262214 MZL262214:MZM262214 NJH262214:NJI262214 NTD262214:NTE262214 OCZ262214:ODA262214 OMV262214:OMW262214 OWR262214:OWS262214 PGN262214:PGO262214 PQJ262214:PQK262214 QAF262214:QAG262214 QKB262214:QKC262214 QTX262214:QTY262214 RDT262214:RDU262214 RNP262214:RNQ262214 RXL262214:RXM262214 SHH262214:SHI262214 SRD262214:SRE262214 TAZ262214:TBA262214 TKV262214:TKW262214 TUR262214:TUS262214 UEN262214:UEO262214 UOJ262214:UOK262214 UYF262214:UYG262214 VIB262214:VIC262214 VRX262214:VRY262214 WBT262214:WBU262214 WLP262214:WLQ262214 WVL262214:WVM262214 D327750:E327750 IZ327750:JA327750 SV327750:SW327750 ACR327750:ACS327750 AMN327750:AMO327750 AWJ327750:AWK327750 BGF327750:BGG327750 BQB327750:BQC327750 BZX327750:BZY327750 CJT327750:CJU327750 CTP327750:CTQ327750 DDL327750:DDM327750 DNH327750:DNI327750 DXD327750:DXE327750 EGZ327750:EHA327750 EQV327750:EQW327750 FAR327750:FAS327750 FKN327750:FKO327750 FUJ327750:FUK327750 GEF327750:GEG327750 GOB327750:GOC327750 GXX327750:GXY327750 HHT327750:HHU327750 HRP327750:HRQ327750 IBL327750:IBM327750 ILH327750:ILI327750 IVD327750:IVE327750 JEZ327750:JFA327750 JOV327750:JOW327750 JYR327750:JYS327750 KIN327750:KIO327750 KSJ327750:KSK327750 LCF327750:LCG327750 LMB327750:LMC327750 LVX327750:LVY327750 MFT327750:MFU327750 MPP327750:MPQ327750 MZL327750:MZM327750 NJH327750:NJI327750 NTD327750:NTE327750 OCZ327750:ODA327750 OMV327750:OMW327750 OWR327750:OWS327750 PGN327750:PGO327750 PQJ327750:PQK327750 QAF327750:QAG327750 QKB327750:QKC327750 QTX327750:QTY327750 RDT327750:RDU327750 RNP327750:RNQ327750 RXL327750:RXM327750 SHH327750:SHI327750 SRD327750:SRE327750 TAZ327750:TBA327750 TKV327750:TKW327750 TUR327750:TUS327750 UEN327750:UEO327750 UOJ327750:UOK327750 UYF327750:UYG327750 VIB327750:VIC327750 VRX327750:VRY327750 WBT327750:WBU327750 WLP327750:WLQ327750 WVL327750:WVM327750 D393286:E393286 IZ393286:JA393286 SV393286:SW393286 ACR393286:ACS393286 AMN393286:AMO393286 AWJ393286:AWK393286 BGF393286:BGG393286 BQB393286:BQC393286 BZX393286:BZY393286 CJT393286:CJU393286 CTP393286:CTQ393286 DDL393286:DDM393286 DNH393286:DNI393286 DXD393286:DXE393286 EGZ393286:EHA393286 EQV393286:EQW393286 FAR393286:FAS393286 FKN393286:FKO393286 FUJ393286:FUK393286 GEF393286:GEG393286 GOB393286:GOC393286 GXX393286:GXY393286 HHT393286:HHU393286 HRP393286:HRQ393286 IBL393286:IBM393286 ILH393286:ILI393286 IVD393286:IVE393286 JEZ393286:JFA393286 JOV393286:JOW393286 JYR393286:JYS393286 KIN393286:KIO393286 KSJ393286:KSK393286 LCF393286:LCG393286 LMB393286:LMC393286 LVX393286:LVY393286 MFT393286:MFU393286 MPP393286:MPQ393286 MZL393286:MZM393286 NJH393286:NJI393286 NTD393286:NTE393286 OCZ393286:ODA393286 OMV393286:OMW393286 OWR393286:OWS393286 PGN393286:PGO393286 PQJ393286:PQK393286 QAF393286:QAG393286 QKB393286:QKC393286 QTX393286:QTY393286 RDT393286:RDU393286 RNP393286:RNQ393286 RXL393286:RXM393286 SHH393286:SHI393286 SRD393286:SRE393286 TAZ393286:TBA393286 TKV393286:TKW393286 TUR393286:TUS393286 UEN393286:UEO393286 UOJ393286:UOK393286 UYF393286:UYG393286 VIB393286:VIC393286 VRX393286:VRY393286 WBT393286:WBU393286 WLP393286:WLQ393286 WVL393286:WVM393286 D458822:E458822 IZ458822:JA458822 SV458822:SW458822 ACR458822:ACS458822 AMN458822:AMO458822 AWJ458822:AWK458822 BGF458822:BGG458822 BQB458822:BQC458822 BZX458822:BZY458822 CJT458822:CJU458822 CTP458822:CTQ458822 DDL458822:DDM458822 DNH458822:DNI458822 DXD458822:DXE458822 EGZ458822:EHA458822 EQV458822:EQW458822 FAR458822:FAS458822 FKN458822:FKO458822 FUJ458822:FUK458822 GEF458822:GEG458822 GOB458822:GOC458822 GXX458822:GXY458822 HHT458822:HHU458822 HRP458822:HRQ458822 IBL458822:IBM458822 ILH458822:ILI458822 IVD458822:IVE458822 JEZ458822:JFA458822 JOV458822:JOW458822 JYR458822:JYS458822 KIN458822:KIO458822 KSJ458822:KSK458822 LCF458822:LCG458822 LMB458822:LMC458822 LVX458822:LVY458822 MFT458822:MFU458822 MPP458822:MPQ458822 MZL458822:MZM458822 NJH458822:NJI458822 NTD458822:NTE458822 OCZ458822:ODA458822 OMV458822:OMW458822 OWR458822:OWS458822 PGN458822:PGO458822 PQJ458822:PQK458822 QAF458822:QAG458822 QKB458822:QKC458822 QTX458822:QTY458822 RDT458822:RDU458822 RNP458822:RNQ458822 RXL458822:RXM458822 SHH458822:SHI458822 SRD458822:SRE458822 TAZ458822:TBA458822 TKV458822:TKW458822 TUR458822:TUS458822 UEN458822:UEO458822 UOJ458822:UOK458822 UYF458822:UYG458822 VIB458822:VIC458822 VRX458822:VRY458822 WBT458822:WBU458822 WLP458822:WLQ458822 WVL458822:WVM458822 D524358:E524358 IZ524358:JA524358 SV524358:SW524358 ACR524358:ACS524358 AMN524358:AMO524358 AWJ524358:AWK524358 BGF524358:BGG524358 BQB524358:BQC524358 BZX524358:BZY524358 CJT524358:CJU524358 CTP524358:CTQ524358 DDL524358:DDM524358 DNH524358:DNI524358 DXD524358:DXE524358 EGZ524358:EHA524358 EQV524358:EQW524358 FAR524358:FAS524358 FKN524358:FKO524358 FUJ524358:FUK524358 GEF524358:GEG524358 GOB524358:GOC524358 GXX524358:GXY524358 HHT524358:HHU524358 HRP524358:HRQ524358 IBL524358:IBM524358 ILH524358:ILI524358 IVD524358:IVE524358 JEZ524358:JFA524358 JOV524358:JOW524358 JYR524358:JYS524358 KIN524358:KIO524358 KSJ524358:KSK524358 LCF524358:LCG524358 LMB524358:LMC524358 LVX524358:LVY524358 MFT524358:MFU524358 MPP524358:MPQ524358 MZL524358:MZM524358 NJH524358:NJI524358 NTD524358:NTE524358 OCZ524358:ODA524358 OMV524358:OMW524358 OWR524358:OWS524358 PGN524358:PGO524358 PQJ524358:PQK524358 QAF524358:QAG524358 QKB524358:QKC524358 QTX524358:QTY524358 RDT524358:RDU524358 RNP524358:RNQ524358 RXL524358:RXM524358 SHH524358:SHI524358 SRD524358:SRE524358 TAZ524358:TBA524358 TKV524358:TKW524358 TUR524358:TUS524358 UEN524358:UEO524358 UOJ524358:UOK524358 UYF524358:UYG524358 VIB524358:VIC524358 VRX524358:VRY524358 WBT524358:WBU524358 WLP524358:WLQ524358 WVL524358:WVM524358 D589894:E589894 IZ589894:JA589894 SV589894:SW589894 ACR589894:ACS589894 AMN589894:AMO589894 AWJ589894:AWK589894 BGF589894:BGG589894 BQB589894:BQC589894 BZX589894:BZY589894 CJT589894:CJU589894 CTP589894:CTQ589894 DDL589894:DDM589894 DNH589894:DNI589894 DXD589894:DXE589894 EGZ589894:EHA589894 EQV589894:EQW589894 FAR589894:FAS589894 FKN589894:FKO589894 FUJ589894:FUK589894 GEF589894:GEG589894 GOB589894:GOC589894 GXX589894:GXY589894 HHT589894:HHU589894 HRP589894:HRQ589894 IBL589894:IBM589894 ILH589894:ILI589894 IVD589894:IVE589894 JEZ589894:JFA589894 JOV589894:JOW589894 JYR589894:JYS589894 KIN589894:KIO589894 KSJ589894:KSK589894 LCF589894:LCG589894 LMB589894:LMC589894 LVX589894:LVY589894 MFT589894:MFU589894 MPP589894:MPQ589894 MZL589894:MZM589894 NJH589894:NJI589894 NTD589894:NTE589894 OCZ589894:ODA589894 OMV589894:OMW589894 OWR589894:OWS589894 PGN589894:PGO589894 PQJ589894:PQK589894 QAF589894:QAG589894 QKB589894:QKC589894 QTX589894:QTY589894 RDT589894:RDU589894 RNP589894:RNQ589894 RXL589894:RXM589894 SHH589894:SHI589894 SRD589894:SRE589894 TAZ589894:TBA589894 TKV589894:TKW589894 TUR589894:TUS589894 UEN589894:UEO589894 UOJ589894:UOK589894 UYF589894:UYG589894 VIB589894:VIC589894 VRX589894:VRY589894 WBT589894:WBU589894 WLP589894:WLQ589894 WVL589894:WVM589894 D655430:E655430 IZ655430:JA655430 SV655430:SW655430 ACR655430:ACS655430 AMN655430:AMO655430 AWJ655430:AWK655430 BGF655430:BGG655430 BQB655430:BQC655430 BZX655430:BZY655430 CJT655430:CJU655430 CTP655430:CTQ655430 DDL655430:DDM655430 DNH655430:DNI655430 DXD655430:DXE655430 EGZ655430:EHA655430 EQV655430:EQW655430 FAR655430:FAS655430 FKN655430:FKO655430 FUJ655430:FUK655430 GEF655430:GEG655430 GOB655430:GOC655430 GXX655430:GXY655430 HHT655430:HHU655430 HRP655430:HRQ655430 IBL655430:IBM655430 ILH655430:ILI655430 IVD655430:IVE655430 JEZ655430:JFA655430 JOV655430:JOW655430 JYR655430:JYS655430 KIN655430:KIO655430 KSJ655430:KSK655430 LCF655430:LCG655430 LMB655430:LMC655430 LVX655430:LVY655430 MFT655430:MFU655430 MPP655430:MPQ655430 MZL655430:MZM655430 NJH655430:NJI655430 NTD655430:NTE655430 OCZ655430:ODA655430 OMV655430:OMW655430 OWR655430:OWS655430 PGN655430:PGO655430 PQJ655430:PQK655430 QAF655430:QAG655430 QKB655430:QKC655430 QTX655430:QTY655430 RDT655430:RDU655430 RNP655430:RNQ655430 RXL655430:RXM655430 SHH655430:SHI655430 SRD655430:SRE655430 TAZ655430:TBA655430 TKV655430:TKW655430 TUR655430:TUS655430 UEN655430:UEO655430 UOJ655430:UOK655430 UYF655430:UYG655430 VIB655430:VIC655430 VRX655430:VRY655430 WBT655430:WBU655430 WLP655430:WLQ655430 WVL655430:WVM655430 D720966:E720966 IZ720966:JA720966 SV720966:SW720966 ACR720966:ACS720966 AMN720966:AMO720966 AWJ720966:AWK720966 BGF720966:BGG720966 BQB720966:BQC720966 BZX720966:BZY720966 CJT720966:CJU720966 CTP720966:CTQ720966 DDL720966:DDM720966 DNH720966:DNI720966 DXD720966:DXE720966 EGZ720966:EHA720966 EQV720966:EQW720966 FAR720966:FAS720966 FKN720966:FKO720966 FUJ720966:FUK720966 GEF720966:GEG720966 GOB720966:GOC720966 GXX720966:GXY720966 HHT720966:HHU720966 HRP720966:HRQ720966 IBL720966:IBM720966 ILH720966:ILI720966 IVD720966:IVE720966 JEZ720966:JFA720966 JOV720966:JOW720966 JYR720966:JYS720966 KIN720966:KIO720966 KSJ720966:KSK720966 LCF720966:LCG720966 LMB720966:LMC720966 LVX720966:LVY720966 MFT720966:MFU720966 MPP720966:MPQ720966 MZL720966:MZM720966 NJH720966:NJI720966 NTD720966:NTE720966 OCZ720966:ODA720966 OMV720966:OMW720966 OWR720966:OWS720966 PGN720966:PGO720966 PQJ720966:PQK720966 QAF720966:QAG720966 QKB720966:QKC720966 QTX720966:QTY720966 RDT720966:RDU720966 RNP720966:RNQ720966 RXL720966:RXM720966 SHH720966:SHI720966 SRD720966:SRE720966 TAZ720966:TBA720966 TKV720966:TKW720966 TUR720966:TUS720966 UEN720966:UEO720966 UOJ720966:UOK720966 UYF720966:UYG720966 VIB720966:VIC720966 VRX720966:VRY720966 WBT720966:WBU720966 WLP720966:WLQ720966 WVL720966:WVM720966 D786502:E786502 IZ786502:JA786502 SV786502:SW786502 ACR786502:ACS786502 AMN786502:AMO786502 AWJ786502:AWK786502 BGF786502:BGG786502 BQB786502:BQC786502 BZX786502:BZY786502 CJT786502:CJU786502 CTP786502:CTQ786502 DDL786502:DDM786502 DNH786502:DNI786502 DXD786502:DXE786502 EGZ786502:EHA786502 EQV786502:EQW786502 FAR786502:FAS786502 FKN786502:FKO786502 FUJ786502:FUK786502 GEF786502:GEG786502 GOB786502:GOC786502 GXX786502:GXY786502 HHT786502:HHU786502 HRP786502:HRQ786502 IBL786502:IBM786502 ILH786502:ILI786502 IVD786502:IVE786502 JEZ786502:JFA786502 JOV786502:JOW786502 JYR786502:JYS786502 KIN786502:KIO786502 KSJ786502:KSK786502 LCF786502:LCG786502 LMB786502:LMC786502 LVX786502:LVY786502 MFT786502:MFU786502 MPP786502:MPQ786502 MZL786502:MZM786502 NJH786502:NJI786502 NTD786502:NTE786502 OCZ786502:ODA786502 OMV786502:OMW786502 OWR786502:OWS786502 PGN786502:PGO786502 PQJ786502:PQK786502 QAF786502:QAG786502 QKB786502:QKC786502 QTX786502:QTY786502 RDT786502:RDU786502 RNP786502:RNQ786502 RXL786502:RXM786502 SHH786502:SHI786502 SRD786502:SRE786502 TAZ786502:TBA786502 TKV786502:TKW786502 TUR786502:TUS786502 UEN786502:UEO786502 UOJ786502:UOK786502 UYF786502:UYG786502 VIB786502:VIC786502 VRX786502:VRY786502 WBT786502:WBU786502 WLP786502:WLQ786502 WVL786502:WVM786502 D852038:E852038 IZ852038:JA852038 SV852038:SW852038 ACR852038:ACS852038 AMN852038:AMO852038 AWJ852038:AWK852038 BGF852038:BGG852038 BQB852038:BQC852038 BZX852038:BZY852038 CJT852038:CJU852038 CTP852038:CTQ852038 DDL852038:DDM852038 DNH852038:DNI852038 DXD852038:DXE852038 EGZ852038:EHA852038 EQV852038:EQW852038 FAR852038:FAS852038 FKN852038:FKO852038 FUJ852038:FUK852038 GEF852038:GEG852038 GOB852038:GOC852038 GXX852038:GXY852038 HHT852038:HHU852038 HRP852038:HRQ852038 IBL852038:IBM852038 ILH852038:ILI852038 IVD852038:IVE852038 JEZ852038:JFA852038 JOV852038:JOW852038 JYR852038:JYS852038 KIN852038:KIO852038 KSJ852038:KSK852038 LCF852038:LCG852038 LMB852038:LMC852038 LVX852038:LVY852038 MFT852038:MFU852038 MPP852038:MPQ852038 MZL852038:MZM852038 NJH852038:NJI852038 NTD852038:NTE852038 OCZ852038:ODA852038 OMV852038:OMW852038 OWR852038:OWS852038 PGN852038:PGO852038 PQJ852038:PQK852038 QAF852038:QAG852038 QKB852038:QKC852038 QTX852038:QTY852038 RDT852038:RDU852038 RNP852038:RNQ852038 RXL852038:RXM852038 SHH852038:SHI852038 SRD852038:SRE852038 TAZ852038:TBA852038 TKV852038:TKW852038 TUR852038:TUS852038 UEN852038:UEO852038 UOJ852038:UOK852038 UYF852038:UYG852038 VIB852038:VIC852038 VRX852038:VRY852038 WBT852038:WBU852038 WLP852038:WLQ852038 WVL852038:WVM852038 D917574:E917574 IZ917574:JA917574 SV917574:SW917574 ACR917574:ACS917574 AMN917574:AMO917574 AWJ917574:AWK917574 BGF917574:BGG917574 BQB917574:BQC917574 BZX917574:BZY917574 CJT917574:CJU917574 CTP917574:CTQ917574 DDL917574:DDM917574 DNH917574:DNI917574 DXD917574:DXE917574 EGZ917574:EHA917574 EQV917574:EQW917574 FAR917574:FAS917574 FKN917574:FKO917574 FUJ917574:FUK917574 GEF917574:GEG917574 GOB917574:GOC917574 GXX917574:GXY917574 HHT917574:HHU917574 HRP917574:HRQ917574 IBL917574:IBM917574 ILH917574:ILI917574 IVD917574:IVE917574 JEZ917574:JFA917574 JOV917574:JOW917574 JYR917574:JYS917574 KIN917574:KIO917574 KSJ917574:KSK917574 LCF917574:LCG917574 LMB917574:LMC917574 LVX917574:LVY917574 MFT917574:MFU917574 MPP917574:MPQ917574 MZL917574:MZM917574 NJH917574:NJI917574 NTD917574:NTE917574 OCZ917574:ODA917574 OMV917574:OMW917574 OWR917574:OWS917574 PGN917574:PGO917574 PQJ917574:PQK917574 QAF917574:QAG917574 QKB917574:QKC917574 QTX917574:QTY917574 RDT917574:RDU917574 RNP917574:RNQ917574 RXL917574:RXM917574 SHH917574:SHI917574 SRD917574:SRE917574 TAZ917574:TBA917574 TKV917574:TKW917574 TUR917574:TUS917574 UEN917574:UEO917574 UOJ917574:UOK917574 UYF917574:UYG917574 VIB917574:VIC917574 VRX917574:VRY917574 WBT917574:WBU917574 WLP917574:WLQ917574 WVL917574:WVM917574 D983110:E983110 IZ983110:JA983110 SV983110:SW983110 ACR983110:ACS983110 AMN983110:AMO983110 AWJ983110:AWK983110 BGF983110:BGG983110 BQB983110:BQC983110 BZX983110:BZY983110 CJT983110:CJU983110 CTP983110:CTQ983110 DDL983110:DDM983110 DNH983110:DNI983110 DXD983110:DXE983110 EGZ983110:EHA983110 EQV983110:EQW983110 FAR983110:FAS983110 FKN983110:FKO983110 FUJ983110:FUK983110 GEF983110:GEG983110 GOB983110:GOC983110 GXX983110:GXY983110 HHT983110:HHU983110 HRP983110:HRQ983110 IBL983110:IBM983110 ILH983110:ILI983110 IVD983110:IVE983110 JEZ983110:JFA983110 JOV983110:JOW983110 JYR983110:JYS983110 KIN983110:KIO983110 KSJ983110:KSK983110 LCF983110:LCG983110 LMB983110:LMC983110 LVX983110:LVY983110 MFT983110:MFU983110 MPP983110:MPQ983110 MZL983110:MZM983110 NJH983110:NJI983110 NTD983110:NTE983110 OCZ983110:ODA983110 OMV983110:OMW983110 OWR983110:OWS983110 PGN983110:PGO983110 PQJ983110:PQK983110 QAF983110:QAG983110 QKB983110:QKC983110 QTX983110:QTY983110 RDT983110:RDU983110 RNP983110:RNQ983110 RXL983110:RXM983110 SHH983110:SHI983110 SRD983110:SRE983110 TAZ983110:TBA983110 TKV983110:TKW983110 TUR983110:TUS983110 UEN983110:UEO983110 UOJ983110:UOK983110 UYF983110:UYG983110 VIB983110:VIC983110 VRX983110:VRY983110 WBT983110:WBU983110 WLP983110:WLQ983110 WVL983110:WVM983110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A62:L69 IW62:JH69 SS62:TD69 ACO62:ACZ69 AMK62:AMV69 AWG62:AWR69 BGC62:BGN69 BPY62:BQJ69 BZU62:CAF69 CJQ62:CKB69 CTM62:CTX69 DDI62:DDT69 DNE62:DNP69 DXA62:DXL69 EGW62:EHH69 EQS62:ERD69 FAO62:FAZ69 FKK62:FKV69 FUG62:FUR69 GEC62:GEN69 GNY62:GOJ69 GXU62:GYF69 HHQ62:HIB69 HRM62:HRX69 IBI62:IBT69 ILE62:ILP69 IVA62:IVL69 JEW62:JFH69 JOS62:JPD69 JYO62:JYZ69 KIK62:KIV69 KSG62:KSR69 LCC62:LCN69 LLY62:LMJ69 LVU62:LWF69 MFQ62:MGB69 MPM62:MPX69 MZI62:MZT69 NJE62:NJP69 NTA62:NTL69 OCW62:ODH69 OMS62:OND69 OWO62:OWZ69 PGK62:PGV69 PQG62:PQR69 QAC62:QAN69 QJY62:QKJ69 QTU62:QUF69 RDQ62:REB69 RNM62:RNX69 RXI62:RXT69 SHE62:SHP69 SRA62:SRL69 TAW62:TBH69 TKS62:TLD69 TUO62:TUZ69 UEK62:UEV69 UOG62:UOR69 UYC62:UYN69 VHY62:VIJ69 VRU62:VSF69 WBQ62:WCB69 WLM62:WLX69 WVI62:WVT69 A65598:L65605 IW65598:JH65605 SS65598:TD65605 ACO65598:ACZ65605 AMK65598:AMV65605 AWG65598:AWR65605 BGC65598:BGN65605 BPY65598:BQJ65605 BZU65598:CAF65605 CJQ65598:CKB65605 CTM65598:CTX65605 DDI65598:DDT65605 DNE65598:DNP65605 DXA65598:DXL65605 EGW65598:EHH65605 EQS65598:ERD65605 FAO65598:FAZ65605 FKK65598:FKV65605 FUG65598:FUR65605 GEC65598:GEN65605 GNY65598:GOJ65605 GXU65598:GYF65605 HHQ65598:HIB65605 HRM65598:HRX65605 IBI65598:IBT65605 ILE65598:ILP65605 IVA65598:IVL65605 JEW65598:JFH65605 JOS65598:JPD65605 JYO65598:JYZ65605 KIK65598:KIV65605 KSG65598:KSR65605 LCC65598:LCN65605 LLY65598:LMJ65605 LVU65598:LWF65605 MFQ65598:MGB65605 MPM65598:MPX65605 MZI65598:MZT65605 NJE65598:NJP65605 NTA65598:NTL65605 OCW65598:ODH65605 OMS65598:OND65605 OWO65598:OWZ65605 PGK65598:PGV65605 PQG65598:PQR65605 QAC65598:QAN65605 QJY65598:QKJ65605 QTU65598:QUF65605 RDQ65598:REB65605 RNM65598:RNX65605 RXI65598:RXT65605 SHE65598:SHP65605 SRA65598:SRL65605 TAW65598:TBH65605 TKS65598:TLD65605 TUO65598:TUZ65605 UEK65598:UEV65605 UOG65598:UOR65605 UYC65598:UYN65605 VHY65598:VIJ65605 VRU65598:VSF65605 WBQ65598:WCB65605 WLM65598:WLX65605 WVI65598:WVT65605 A131134:L131141 IW131134:JH131141 SS131134:TD131141 ACO131134:ACZ131141 AMK131134:AMV131141 AWG131134:AWR131141 BGC131134:BGN131141 BPY131134:BQJ131141 BZU131134:CAF131141 CJQ131134:CKB131141 CTM131134:CTX131141 DDI131134:DDT131141 DNE131134:DNP131141 DXA131134:DXL131141 EGW131134:EHH131141 EQS131134:ERD131141 FAO131134:FAZ131141 FKK131134:FKV131141 FUG131134:FUR131141 GEC131134:GEN131141 GNY131134:GOJ131141 GXU131134:GYF131141 HHQ131134:HIB131141 HRM131134:HRX131141 IBI131134:IBT131141 ILE131134:ILP131141 IVA131134:IVL131141 JEW131134:JFH131141 JOS131134:JPD131141 JYO131134:JYZ131141 KIK131134:KIV131141 KSG131134:KSR131141 LCC131134:LCN131141 LLY131134:LMJ131141 LVU131134:LWF131141 MFQ131134:MGB131141 MPM131134:MPX131141 MZI131134:MZT131141 NJE131134:NJP131141 NTA131134:NTL131141 OCW131134:ODH131141 OMS131134:OND131141 OWO131134:OWZ131141 PGK131134:PGV131141 PQG131134:PQR131141 QAC131134:QAN131141 QJY131134:QKJ131141 QTU131134:QUF131141 RDQ131134:REB131141 RNM131134:RNX131141 RXI131134:RXT131141 SHE131134:SHP131141 SRA131134:SRL131141 TAW131134:TBH131141 TKS131134:TLD131141 TUO131134:TUZ131141 UEK131134:UEV131141 UOG131134:UOR131141 UYC131134:UYN131141 VHY131134:VIJ131141 VRU131134:VSF131141 WBQ131134:WCB131141 WLM131134:WLX131141 WVI131134:WVT131141 A196670:L196677 IW196670:JH196677 SS196670:TD196677 ACO196670:ACZ196677 AMK196670:AMV196677 AWG196670:AWR196677 BGC196670:BGN196677 BPY196670:BQJ196677 BZU196670:CAF196677 CJQ196670:CKB196677 CTM196670:CTX196677 DDI196670:DDT196677 DNE196670:DNP196677 DXA196670:DXL196677 EGW196670:EHH196677 EQS196670:ERD196677 FAO196670:FAZ196677 FKK196670:FKV196677 FUG196670:FUR196677 GEC196670:GEN196677 GNY196670:GOJ196677 GXU196670:GYF196677 HHQ196670:HIB196677 HRM196670:HRX196677 IBI196670:IBT196677 ILE196670:ILP196677 IVA196670:IVL196677 JEW196670:JFH196677 JOS196670:JPD196677 JYO196670:JYZ196677 KIK196670:KIV196677 KSG196670:KSR196677 LCC196670:LCN196677 LLY196670:LMJ196677 LVU196670:LWF196677 MFQ196670:MGB196677 MPM196670:MPX196677 MZI196670:MZT196677 NJE196670:NJP196677 NTA196670:NTL196677 OCW196670:ODH196677 OMS196670:OND196677 OWO196670:OWZ196677 PGK196670:PGV196677 PQG196670:PQR196677 QAC196670:QAN196677 QJY196670:QKJ196677 QTU196670:QUF196677 RDQ196670:REB196677 RNM196670:RNX196677 RXI196670:RXT196677 SHE196670:SHP196677 SRA196670:SRL196677 TAW196670:TBH196677 TKS196670:TLD196677 TUO196670:TUZ196677 UEK196670:UEV196677 UOG196670:UOR196677 UYC196670:UYN196677 VHY196670:VIJ196677 VRU196670:VSF196677 WBQ196670:WCB196677 WLM196670:WLX196677 WVI196670:WVT196677 A262206:L262213 IW262206:JH262213 SS262206:TD262213 ACO262206:ACZ262213 AMK262206:AMV262213 AWG262206:AWR262213 BGC262206:BGN262213 BPY262206:BQJ262213 BZU262206:CAF262213 CJQ262206:CKB262213 CTM262206:CTX262213 DDI262206:DDT262213 DNE262206:DNP262213 DXA262206:DXL262213 EGW262206:EHH262213 EQS262206:ERD262213 FAO262206:FAZ262213 FKK262206:FKV262213 FUG262206:FUR262213 GEC262206:GEN262213 GNY262206:GOJ262213 GXU262206:GYF262213 HHQ262206:HIB262213 HRM262206:HRX262213 IBI262206:IBT262213 ILE262206:ILP262213 IVA262206:IVL262213 JEW262206:JFH262213 JOS262206:JPD262213 JYO262206:JYZ262213 KIK262206:KIV262213 KSG262206:KSR262213 LCC262206:LCN262213 LLY262206:LMJ262213 LVU262206:LWF262213 MFQ262206:MGB262213 MPM262206:MPX262213 MZI262206:MZT262213 NJE262206:NJP262213 NTA262206:NTL262213 OCW262206:ODH262213 OMS262206:OND262213 OWO262206:OWZ262213 PGK262206:PGV262213 PQG262206:PQR262213 QAC262206:QAN262213 QJY262206:QKJ262213 QTU262206:QUF262213 RDQ262206:REB262213 RNM262206:RNX262213 RXI262206:RXT262213 SHE262206:SHP262213 SRA262206:SRL262213 TAW262206:TBH262213 TKS262206:TLD262213 TUO262206:TUZ262213 UEK262206:UEV262213 UOG262206:UOR262213 UYC262206:UYN262213 VHY262206:VIJ262213 VRU262206:VSF262213 WBQ262206:WCB262213 WLM262206:WLX262213 WVI262206:WVT262213 A327742:L327749 IW327742:JH327749 SS327742:TD327749 ACO327742:ACZ327749 AMK327742:AMV327749 AWG327742:AWR327749 BGC327742:BGN327749 BPY327742:BQJ327749 BZU327742:CAF327749 CJQ327742:CKB327749 CTM327742:CTX327749 DDI327742:DDT327749 DNE327742:DNP327749 DXA327742:DXL327749 EGW327742:EHH327749 EQS327742:ERD327749 FAO327742:FAZ327749 FKK327742:FKV327749 FUG327742:FUR327749 GEC327742:GEN327749 GNY327742:GOJ327749 GXU327742:GYF327749 HHQ327742:HIB327749 HRM327742:HRX327749 IBI327742:IBT327749 ILE327742:ILP327749 IVA327742:IVL327749 JEW327742:JFH327749 JOS327742:JPD327749 JYO327742:JYZ327749 KIK327742:KIV327749 KSG327742:KSR327749 LCC327742:LCN327749 LLY327742:LMJ327749 LVU327742:LWF327749 MFQ327742:MGB327749 MPM327742:MPX327749 MZI327742:MZT327749 NJE327742:NJP327749 NTA327742:NTL327749 OCW327742:ODH327749 OMS327742:OND327749 OWO327742:OWZ327749 PGK327742:PGV327749 PQG327742:PQR327749 QAC327742:QAN327749 QJY327742:QKJ327749 QTU327742:QUF327749 RDQ327742:REB327749 RNM327742:RNX327749 RXI327742:RXT327749 SHE327742:SHP327749 SRA327742:SRL327749 TAW327742:TBH327749 TKS327742:TLD327749 TUO327742:TUZ327749 UEK327742:UEV327749 UOG327742:UOR327749 UYC327742:UYN327749 VHY327742:VIJ327749 VRU327742:VSF327749 WBQ327742:WCB327749 WLM327742:WLX327749 WVI327742:WVT327749 A393278:L393285 IW393278:JH393285 SS393278:TD393285 ACO393278:ACZ393285 AMK393278:AMV393285 AWG393278:AWR393285 BGC393278:BGN393285 BPY393278:BQJ393285 BZU393278:CAF393285 CJQ393278:CKB393285 CTM393278:CTX393285 DDI393278:DDT393285 DNE393278:DNP393285 DXA393278:DXL393285 EGW393278:EHH393285 EQS393278:ERD393285 FAO393278:FAZ393285 FKK393278:FKV393285 FUG393278:FUR393285 GEC393278:GEN393285 GNY393278:GOJ393285 GXU393278:GYF393285 HHQ393278:HIB393285 HRM393278:HRX393285 IBI393278:IBT393285 ILE393278:ILP393285 IVA393278:IVL393285 JEW393278:JFH393285 JOS393278:JPD393285 JYO393278:JYZ393285 KIK393278:KIV393285 KSG393278:KSR393285 LCC393278:LCN393285 LLY393278:LMJ393285 LVU393278:LWF393285 MFQ393278:MGB393285 MPM393278:MPX393285 MZI393278:MZT393285 NJE393278:NJP393285 NTA393278:NTL393285 OCW393278:ODH393285 OMS393278:OND393285 OWO393278:OWZ393285 PGK393278:PGV393285 PQG393278:PQR393285 QAC393278:QAN393285 QJY393278:QKJ393285 QTU393278:QUF393285 RDQ393278:REB393285 RNM393278:RNX393285 RXI393278:RXT393285 SHE393278:SHP393285 SRA393278:SRL393285 TAW393278:TBH393285 TKS393278:TLD393285 TUO393278:TUZ393285 UEK393278:UEV393285 UOG393278:UOR393285 UYC393278:UYN393285 VHY393278:VIJ393285 VRU393278:VSF393285 WBQ393278:WCB393285 WLM393278:WLX393285 WVI393278:WVT393285 A458814:L458821 IW458814:JH458821 SS458814:TD458821 ACO458814:ACZ458821 AMK458814:AMV458821 AWG458814:AWR458821 BGC458814:BGN458821 BPY458814:BQJ458821 BZU458814:CAF458821 CJQ458814:CKB458821 CTM458814:CTX458821 DDI458814:DDT458821 DNE458814:DNP458821 DXA458814:DXL458821 EGW458814:EHH458821 EQS458814:ERD458821 FAO458814:FAZ458821 FKK458814:FKV458821 FUG458814:FUR458821 GEC458814:GEN458821 GNY458814:GOJ458821 GXU458814:GYF458821 HHQ458814:HIB458821 HRM458814:HRX458821 IBI458814:IBT458821 ILE458814:ILP458821 IVA458814:IVL458821 JEW458814:JFH458821 JOS458814:JPD458821 JYO458814:JYZ458821 KIK458814:KIV458821 KSG458814:KSR458821 LCC458814:LCN458821 LLY458814:LMJ458821 LVU458814:LWF458821 MFQ458814:MGB458821 MPM458814:MPX458821 MZI458814:MZT458821 NJE458814:NJP458821 NTA458814:NTL458821 OCW458814:ODH458821 OMS458814:OND458821 OWO458814:OWZ458821 PGK458814:PGV458821 PQG458814:PQR458821 QAC458814:QAN458821 QJY458814:QKJ458821 QTU458814:QUF458821 RDQ458814:REB458821 RNM458814:RNX458821 RXI458814:RXT458821 SHE458814:SHP458821 SRA458814:SRL458821 TAW458814:TBH458821 TKS458814:TLD458821 TUO458814:TUZ458821 UEK458814:UEV458821 UOG458814:UOR458821 UYC458814:UYN458821 VHY458814:VIJ458821 VRU458814:VSF458821 WBQ458814:WCB458821 WLM458814:WLX458821 WVI458814:WVT458821 A524350:L524357 IW524350:JH524357 SS524350:TD524357 ACO524350:ACZ524357 AMK524350:AMV524357 AWG524350:AWR524357 BGC524350:BGN524357 BPY524350:BQJ524357 BZU524350:CAF524357 CJQ524350:CKB524357 CTM524350:CTX524357 DDI524350:DDT524357 DNE524350:DNP524357 DXA524350:DXL524357 EGW524350:EHH524357 EQS524350:ERD524357 FAO524350:FAZ524357 FKK524350:FKV524357 FUG524350:FUR524357 GEC524350:GEN524357 GNY524350:GOJ524357 GXU524350:GYF524357 HHQ524350:HIB524357 HRM524350:HRX524357 IBI524350:IBT524357 ILE524350:ILP524357 IVA524350:IVL524357 JEW524350:JFH524357 JOS524350:JPD524357 JYO524350:JYZ524357 KIK524350:KIV524357 KSG524350:KSR524357 LCC524350:LCN524357 LLY524350:LMJ524357 LVU524350:LWF524357 MFQ524350:MGB524357 MPM524350:MPX524357 MZI524350:MZT524357 NJE524350:NJP524357 NTA524350:NTL524357 OCW524350:ODH524357 OMS524350:OND524357 OWO524350:OWZ524357 PGK524350:PGV524357 PQG524350:PQR524357 QAC524350:QAN524357 QJY524350:QKJ524357 QTU524350:QUF524357 RDQ524350:REB524357 RNM524350:RNX524357 RXI524350:RXT524357 SHE524350:SHP524357 SRA524350:SRL524357 TAW524350:TBH524357 TKS524350:TLD524357 TUO524350:TUZ524357 UEK524350:UEV524357 UOG524350:UOR524357 UYC524350:UYN524357 VHY524350:VIJ524357 VRU524350:VSF524357 WBQ524350:WCB524357 WLM524350:WLX524357 WVI524350:WVT524357 A589886:L589893 IW589886:JH589893 SS589886:TD589893 ACO589886:ACZ589893 AMK589886:AMV589893 AWG589886:AWR589893 BGC589886:BGN589893 BPY589886:BQJ589893 BZU589886:CAF589893 CJQ589886:CKB589893 CTM589886:CTX589893 DDI589886:DDT589893 DNE589886:DNP589893 DXA589886:DXL589893 EGW589886:EHH589893 EQS589886:ERD589893 FAO589886:FAZ589893 FKK589886:FKV589893 FUG589886:FUR589893 GEC589886:GEN589893 GNY589886:GOJ589893 GXU589886:GYF589893 HHQ589886:HIB589893 HRM589886:HRX589893 IBI589886:IBT589893 ILE589886:ILP589893 IVA589886:IVL589893 JEW589886:JFH589893 JOS589886:JPD589893 JYO589886:JYZ589893 KIK589886:KIV589893 KSG589886:KSR589893 LCC589886:LCN589893 LLY589886:LMJ589893 LVU589886:LWF589893 MFQ589886:MGB589893 MPM589886:MPX589893 MZI589886:MZT589893 NJE589886:NJP589893 NTA589886:NTL589893 OCW589886:ODH589893 OMS589886:OND589893 OWO589886:OWZ589893 PGK589886:PGV589893 PQG589886:PQR589893 QAC589886:QAN589893 QJY589886:QKJ589893 QTU589886:QUF589893 RDQ589886:REB589893 RNM589886:RNX589893 RXI589886:RXT589893 SHE589886:SHP589893 SRA589886:SRL589893 TAW589886:TBH589893 TKS589886:TLD589893 TUO589886:TUZ589893 UEK589886:UEV589893 UOG589886:UOR589893 UYC589886:UYN589893 VHY589886:VIJ589893 VRU589886:VSF589893 WBQ589886:WCB589893 WLM589886:WLX589893 WVI589886:WVT589893 A655422:L655429 IW655422:JH655429 SS655422:TD655429 ACO655422:ACZ655429 AMK655422:AMV655429 AWG655422:AWR655429 BGC655422:BGN655429 BPY655422:BQJ655429 BZU655422:CAF655429 CJQ655422:CKB655429 CTM655422:CTX655429 DDI655422:DDT655429 DNE655422:DNP655429 DXA655422:DXL655429 EGW655422:EHH655429 EQS655422:ERD655429 FAO655422:FAZ655429 FKK655422:FKV655429 FUG655422:FUR655429 GEC655422:GEN655429 GNY655422:GOJ655429 GXU655422:GYF655429 HHQ655422:HIB655429 HRM655422:HRX655429 IBI655422:IBT655429 ILE655422:ILP655429 IVA655422:IVL655429 JEW655422:JFH655429 JOS655422:JPD655429 JYO655422:JYZ655429 KIK655422:KIV655429 KSG655422:KSR655429 LCC655422:LCN655429 LLY655422:LMJ655429 LVU655422:LWF655429 MFQ655422:MGB655429 MPM655422:MPX655429 MZI655422:MZT655429 NJE655422:NJP655429 NTA655422:NTL655429 OCW655422:ODH655429 OMS655422:OND655429 OWO655422:OWZ655429 PGK655422:PGV655429 PQG655422:PQR655429 QAC655422:QAN655429 QJY655422:QKJ655429 QTU655422:QUF655429 RDQ655422:REB655429 RNM655422:RNX655429 RXI655422:RXT655429 SHE655422:SHP655429 SRA655422:SRL655429 TAW655422:TBH655429 TKS655422:TLD655429 TUO655422:TUZ655429 UEK655422:UEV655429 UOG655422:UOR655429 UYC655422:UYN655429 VHY655422:VIJ655429 VRU655422:VSF655429 WBQ655422:WCB655429 WLM655422:WLX655429 WVI655422:WVT655429 A720958:L720965 IW720958:JH720965 SS720958:TD720965 ACO720958:ACZ720965 AMK720958:AMV720965 AWG720958:AWR720965 BGC720958:BGN720965 BPY720958:BQJ720965 BZU720958:CAF720965 CJQ720958:CKB720965 CTM720958:CTX720965 DDI720958:DDT720965 DNE720958:DNP720965 DXA720958:DXL720965 EGW720958:EHH720965 EQS720958:ERD720965 FAO720958:FAZ720965 FKK720958:FKV720965 FUG720958:FUR720965 GEC720958:GEN720965 GNY720958:GOJ720965 GXU720958:GYF720965 HHQ720958:HIB720965 HRM720958:HRX720965 IBI720958:IBT720965 ILE720958:ILP720965 IVA720958:IVL720965 JEW720958:JFH720965 JOS720958:JPD720965 JYO720958:JYZ720965 KIK720958:KIV720965 KSG720958:KSR720965 LCC720958:LCN720965 LLY720958:LMJ720965 LVU720958:LWF720965 MFQ720958:MGB720965 MPM720958:MPX720965 MZI720958:MZT720965 NJE720958:NJP720965 NTA720958:NTL720965 OCW720958:ODH720965 OMS720958:OND720965 OWO720958:OWZ720965 PGK720958:PGV720965 PQG720958:PQR720965 QAC720958:QAN720965 QJY720958:QKJ720965 QTU720958:QUF720965 RDQ720958:REB720965 RNM720958:RNX720965 RXI720958:RXT720965 SHE720958:SHP720965 SRA720958:SRL720965 TAW720958:TBH720965 TKS720958:TLD720965 TUO720958:TUZ720965 UEK720958:UEV720965 UOG720958:UOR720965 UYC720958:UYN720965 VHY720958:VIJ720965 VRU720958:VSF720965 WBQ720958:WCB720965 WLM720958:WLX720965 WVI720958:WVT720965 A786494:L786501 IW786494:JH786501 SS786494:TD786501 ACO786494:ACZ786501 AMK786494:AMV786501 AWG786494:AWR786501 BGC786494:BGN786501 BPY786494:BQJ786501 BZU786494:CAF786501 CJQ786494:CKB786501 CTM786494:CTX786501 DDI786494:DDT786501 DNE786494:DNP786501 DXA786494:DXL786501 EGW786494:EHH786501 EQS786494:ERD786501 FAO786494:FAZ786501 FKK786494:FKV786501 FUG786494:FUR786501 GEC786494:GEN786501 GNY786494:GOJ786501 GXU786494:GYF786501 HHQ786494:HIB786501 HRM786494:HRX786501 IBI786494:IBT786501 ILE786494:ILP786501 IVA786494:IVL786501 JEW786494:JFH786501 JOS786494:JPD786501 JYO786494:JYZ786501 KIK786494:KIV786501 KSG786494:KSR786501 LCC786494:LCN786501 LLY786494:LMJ786501 LVU786494:LWF786501 MFQ786494:MGB786501 MPM786494:MPX786501 MZI786494:MZT786501 NJE786494:NJP786501 NTA786494:NTL786501 OCW786494:ODH786501 OMS786494:OND786501 OWO786494:OWZ786501 PGK786494:PGV786501 PQG786494:PQR786501 QAC786494:QAN786501 QJY786494:QKJ786501 QTU786494:QUF786501 RDQ786494:REB786501 RNM786494:RNX786501 RXI786494:RXT786501 SHE786494:SHP786501 SRA786494:SRL786501 TAW786494:TBH786501 TKS786494:TLD786501 TUO786494:TUZ786501 UEK786494:UEV786501 UOG786494:UOR786501 UYC786494:UYN786501 VHY786494:VIJ786501 VRU786494:VSF786501 WBQ786494:WCB786501 WLM786494:WLX786501 WVI786494:WVT786501 A852030:L852037 IW852030:JH852037 SS852030:TD852037 ACO852030:ACZ852037 AMK852030:AMV852037 AWG852030:AWR852037 BGC852030:BGN852037 BPY852030:BQJ852037 BZU852030:CAF852037 CJQ852030:CKB852037 CTM852030:CTX852037 DDI852030:DDT852037 DNE852030:DNP852037 DXA852030:DXL852037 EGW852030:EHH852037 EQS852030:ERD852037 FAO852030:FAZ852037 FKK852030:FKV852037 FUG852030:FUR852037 GEC852030:GEN852037 GNY852030:GOJ852037 GXU852030:GYF852037 HHQ852030:HIB852037 HRM852030:HRX852037 IBI852030:IBT852037 ILE852030:ILP852037 IVA852030:IVL852037 JEW852030:JFH852037 JOS852030:JPD852037 JYO852030:JYZ852037 KIK852030:KIV852037 KSG852030:KSR852037 LCC852030:LCN852037 LLY852030:LMJ852037 LVU852030:LWF852037 MFQ852030:MGB852037 MPM852030:MPX852037 MZI852030:MZT852037 NJE852030:NJP852037 NTA852030:NTL852037 OCW852030:ODH852037 OMS852030:OND852037 OWO852030:OWZ852037 PGK852030:PGV852037 PQG852030:PQR852037 QAC852030:QAN852037 QJY852030:QKJ852037 QTU852030:QUF852037 RDQ852030:REB852037 RNM852030:RNX852037 RXI852030:RXT852037 SHE852030:SHP852037 SRA852030:SRL852037 TAW852030:TBH852037 TKS852030:TLD852037 TUO852030:TUZ852037 UEK852030:UEV852037 UOG852030:UOR852037 UYC852030:UYN852037 VHY852030:VIJ852037 VRU852030:VSF852037 WBQ852030:WCB852037 WLM852030:WLX852037 WVI852030:WVT852037 A917566:L917573 IW917566:JH917573 SS917566:TD917573 ACO917566:ACZ917573 AMK917566:AMV917573 AWG917566:AWR917573 BGC917566:BGN917573 BPY917566:BQJ917573 BZU917566:CAF917573 CJQ917566:CKB917573 CTM917566:CTX917573 DDI917566:DDT917573 DNE917566:DNP917573 DXA917566:DXL917573 EGW917566:EHH917573 EQS917566:ERD917573 FAO917566:FAZ917573 FKK917566:FKV917573 FUG917566:FUR917573 GEC917566:GEN917573 GNY917566:GOJ917573 GXU917566:GYF917573 HHQ917566:HIB917573 HRM917566:HRX917573 IBI917566:IBT917573 ILE917566:ILP917573 IVA917566:IVL917573 JEW917566:JFH917573 JOS917566:JPD917573 JYO917566:JYZ917573 KIK917566:KIV917573 KSG917566:KSR917573 LCC917566:LCN917573 LLY917566:LMJ917573 LVU917566:LWF917573 MFQ917566:MGB917573 MPM917566:MPX917573 MZI917566:MZT917573 NJE917566:NJP917573 NTA917566:NTL917573 OCW917566:ODH917573 OMS917566:OND917573 OWO917566:OWZ917573 PGK917566:PGV917573 PQG917566:PQR917573 QAC917566:QAN917573 QJY917566:QKJ917573 QTU917566:QUF917573 RDQ917566:REB917573 RNM917566:RNX917573 RXI917566:RXT917573 SHE917566:SHP917573 SRA917566:SRL917573 TAW917566:TBH917573 TKS917566:TLD917573 TUO917566:TUZ917573 UEK917566:UEV917573 UOG917566:UOR917573 UYC917566:UYN917573 VHY917566:VIJ917573 VRU917566:VSF917573 WBQ917566:WCB917573 WLM917566:WLX917573 WVI917566:WVT917573 A983102:L983109 IW983102:JH983109 SS983102:TD983109 ACO983102:ACZ983109 AMK983102:AMV983109 AWG983102:AWR983109 BGC983102:BGN983109 BPY983102:BQJ983109 BZU983102:CAF983109 CJQ983102:CKB983109 CTM983102:CTX983109 DDI983102:DDT983109 DNE983102:DNP983109 DXA983102:DXL983109 EGW983102:EHH983109 EQS983102:ERD983109 FAO983102:FAZ983109 FKK983102:FKV983109 FUG983102:FUR983109 GEC983102:GEN983109 GNY983102:GOJ983109 GXU983102:GYF983109 HHQ983102:HIB983109 HRM983102:HRX983109 IBI983102:IBT983109 ILE983102:ILP983109 IVA983102:IVL983109 JEW983102:JFH983109 JOS983102:JPD983109 JYO983102:JYZ983109 KIK983102:KIV983109 KSG983102:KSR983109 LCC983102:LCN983109 LLY983102:LMJ983109 LVU983102:LWF983109 MFQ983102:MGB983109 MPM983102:MPX983109 MZI983102:MZT983109 NJE983102:NJP983109 NTA983102:NTL983109 OCW983102:ODH983109 OMS983102:OND983109 OWO983102:OWZ983109 PGK983102:PGV983109 PQG983102:PQR983109 QAC983102:QAN983109 QJY983102:QKJ983109 QTU983102:QUF983109 RDQ983102:REB983109 RNM983102:RNX983109 RXI983102:RXT983109 SHE983102:SHP983109 SRA983102:SRL983109 TAW983102:TBH983109 TKS983102:TLD983109 TUO983102:TUZ983109 UEK983102:UEV983109 UOG983102:UOR983109 UYC983102:UYN983109 VHY983102:VIJ983109 VRU983102:VSF983109 WBQ983102:WCB983109 WLM983102:WLX983109 WVI983102:WVT983109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F70:F88 JB70:JB88 SX70:SX88 ACT70:ACT88 AMP70:AMP88 AWL70:AWL88 BGH70:BGH88 BQD70:BQD88 BZZ70:BZZ88 CJV70:CJV88 CTR70:CTR88 DDN70:DDN88 DNJ70:DNJ88 DXF70:DXF88 EHB70:EHB88 EQX70:EQX88 FAT70:FAT88 FKP70:FKP88 FUL70:FUL88 GEH70:GEH88 GOD70:GOD88 GXZ70:GXZ88 HHV70:HHV88 HRR70:HRR88 IBN70:IBN88 ILJ70:ILJ88 IVF70:IVF88 JFB70:JFB88 JOX70:JOX88 JYT70:JYT88 KIP70:KIP88 KSL70:KSL88 LCH70:LCH88 LMD70:LMD88 LVZ70:LVZ88 MFV70:MFV88 MPR70:MPR88 MZN70:MZN88 NJJ70:NJJ88 NTF70:NTF88 ODB70:ODB88 OMX70:OMX88 OWT70:OWT88 PGP70:PGP88 PQL70:PQL88 QAH70:QAH88 QKD70:QKD88 QTZ70:QTZ88 RDV70:RDV88 RNR70:RNR88 RXN70:RXN88 SHJ70:SHJ88 SRF70:SRF88 TBB70:TBB88 TKX70:TKX88 TUT70:TUT88 UEP70:UEP88 UOL70:UOL88 UYH70:UYH88 VID70:VID88 VRZ70:VRZ88 WBV70:WBV88 WLR70:WLR88 WVN70:WVN88 F65606:F65624 JB65606:JB65624 SX65606:SX65624 ACT65606:ACT65624 AMP65606:AMP65624 AWL65606:AWL65624 BGH65606:BGH65624 BQD65606:BQD65624 BZZ65606:BZZ65624 CJV65606:CJV65624 CTR65606:CTR65624 DDN65606:DDN65624 DNJ65606:DNJ65624 DXF65606:DXF65624 EHB65606:EHB65624 EQX65606:EQX65624 FAT65606:FAT65624 FKP65606:FKP65624 FUL65606:FUL65624 GEH65606:GEH65624 GOD65606:GOD65624 GXZ65606:GXZ65624 HHV65606:HHV65624 HRR65606:HRR65624 IBN65606:IBN65624 ILJ65606:ILJ65624 IVF65606:IVF65624 JFB65606:JFB65624 JOX65606:JOX65624 JYT65606:JYT65624 KIP65606:KIP65624 KSL65606:KSL65624 LCH65606:LCH65624 LMD65606:LMD65624 LVZ65606:LVZ65624 MFV65606:MFV65624 MPR65606:MPR65624 MZN65606:MZN65624 NJJ65606:NJJ65624 NTF65606:NTF65624 ODB65606:ODB65624 OMX65606:OMX65624 OWT65606:OWT65624 PGP65606:PGP65624 PQL65606:PQL65624 QAH65606:QAH65624 QKD65606:QKD65624 QTZ65606:QTZ65624 RDV65606:RDV65624 RNR65606:RNR65624 RXN65606:RXN65624 SHJ65606:SHJ65624 SRF65606:SRF65624 TBB65606:TBB65624 TKX65606:TKX65624 TUT65606:TUT65624 UEP65606:UEP65624 UOL65606:UOL65624 UYH65606:UYH65624 VID65606:VID65624 VRZ65606:VRZ65624 WBV65606:WBV65624 WLR65606:WLR65624 WVN65606:WVN65624 F131142:F131160 JB131142:JB131160 SX131142:SX131160 ACT131142:ACT131160 AMP131142:AMP131160 AWL131142:AWL131160 BGH131142:BGH131160 BQD131142:BQD131160 BZZ131142:BZZ131160 CJV131142:CJV131160 CTR131142:CTR131160 DDN131142:DDN131160 DNJ131142:DNJ131160 DXF131142:DXF131160 EHB131142:EHB131160 EQX131142:EQX131160 FAT131142:FAT131160 FKP131142:FKP131160 FUL131142:FUL131160 GEH131142:GEH131160 GOD131142:GOD131160 GXZ131142:GXZ131160 HHV131142:HHV131160 HRR131142:HRR131160 IBN131142:IBN131160 ILJ131142:ILJ131160 IVF131142:IVF131160 JFB131142:JFB131160 JOX131142:JOX131160 JYT131142:JYT131160 KIP131142:KIP131160 KSL131142:KSL131160 LCH131142:LCH131160 LMD131142:LMD131160 LVZ131142:LVZ131160 MFV131142:MFV131160 MPR131142:MPR131160 MZN131142:MZN131160 NJJ131142:NJJ131160 NTF131142:NTF131160 ODB131142:ODB131160 OMX131142:OMX131160 OWT131142:OWT131160 PGP131142:PGP131160 PQL131142:PQL131160 QAH131142:QAH131160 QKD131142:QKD131160 QTZ131142:QTZ131160 RDV131142:RDV131160 RNR131142:RNR131160 RXN131142:RXN131160 SHJ131142:SHJ131160 SRF131142:SRF131160 TBB131142:TBB131160 TKX131142:TKX131160 TUT131142:TUT131160 UEP131142:UEP131160 UOL131142:UOL131160 UYH131142:UYH131160 VID131142:VID131160 VRZ131142:VRZ131160 WBV131142:WBV131160 WLR131142:WLR131160 WVN131142:WVN131160 F196678:F196696 JB196678:JB196696 SX196678:SX196696 ACT196678:ACT196696 AMP196678:AMP196696 AWL196678:AWL196696 BGH196678:BGH196696 BQD196678:BQD196696 BZZ196678:BZZ196696 CJV196678:CJV196696 CTR196678:CTR196696 DDN196678:DDN196696 DNJ196678:DNJ196696 DXF196678:DXF196696 EHB196678:EHB196696 EQX196678:EQX196696 FAT196678:FAT196696 FKP196678:FKP196696 FUL196678:FUL196696 GEH196678:GEH196696 GOD196678:GOD196696 GXZ196678:GXZ196696 HHV196678:HHV196696 HRR196678:HRR196696 IBN196678:IBN196696 ILJ196678:ILJ196696 IVF196678:IVF196696 JFB196678:JFB196696 JOX196678:JOX196696 JYT196678:JYT196696 KIP196678:KIP196696 KSL196678:KSL196696 LCH196678:LCH196696 LMD196678:LMD196696 LVZ196678:LVZ196696 MFV196678:MFV196696 MPR196678:MPR196696 MZN196678:MZN196696 NJJ196678:NJJ196696 NTF196678:NTF196696 ODB196678:ODB196696 OMX196678:OMX196696 OWT196678:OWT196696 PGP196678:PGP196696 PQL196678:PQL196696 QAH196678:QAH196696 QKD196678:QKD196696 QTZ196678:QTZ196696 RDV196678:RDV196696 RNR196678:RNR196696 RXN196678:RXN196696 SHJ196678:SHJ196696 SRF196678:SRF196696 TBB196678:TBB196696 TKX196678:TKX196696 TUT196678:TUT196696 UEP196678:UEP196696 UOL196678:UOL196696 UYH196678:UYH196696 VID196678:VID196696 VRZ196678:VRZ196696 WBV196678:WBV196696 WLR196678:WLR196696 WVN196678:WVN196696 F262214:F262232 JB262214:JB262232 SX262214:SX262232 ACT262214:ACT262232 AMP262214:AMP262232 AWL262214:AWL262232 BGH262214:BGH262232 BQD262214:BQD262232 BZZ262214:BZZ262232 CJV262214:CJV262232 CTR262214:CTR262232 DDN262214:DDN262232 DNJ262214:DNJ262232 DXF262214:DXF262232 EHB262214:EHB262232 EQX262214:EQX262232 FAT262214:FAT262232 FKP262214:FKP262232 FUL262214:FUL262232 GEH262214:GEH262232 GOD262214:GOD262232 GXZ262214:GXZ262232 HHV262214:HHV262232 HRR262214:HRR262232 IBN262214:IBN262232 ILJ262214:ILJ262232 IVF262214:IVF262232 JFB262214:JFB262232 JOX262214:JOX262232 JYT262214:JYT262232 KIP262214:KIP262232 KSL262214:KSL262232 LCH262214:LCH262232 LMD262214:LMD262232 LVZ262214:LVZ262232 MFV262214:MFV262232 MPR262214:MPR262232 MZN262214:MZN262232 NJJ262214:NJJ262232 NTF262214:NTF262232 ODB262214:ODB262232 OMX262214:OMX262232 OWT262214:OWT262232 PGP262214:PGP262232 PQL262214:PQL262232 QAH262214:QAH262232 QKD262214:QKD262232 QTZ262214:QTZ262232 RDV262214:RDV262232 RNR262214:RNR262232 RXN262214:RXN262232 SHJ262214:SHJ262232 SRF262214:SRF262232 TBB262214:TBB262232 TKX262214:TKX262232 TUT262214:TUT262232 UEP262214:UEP262232 UOL262214:UOL262232 UYH262214:UYH262232 VID262214:VID262232 VRZ262214:VRZ262232 WBV262214:WBV262232 WLR262214:WLR262232 WVN262214:WVN262232 F327750:F327768 JB327750:JB327768 SX327750:SX327768 ACT327750:ACT327768 AMP327750:AMP327768 AWL327750:AWL327768 BGH327750:BGH327768 BQD327750:BQD327768 BZZ327750:BZZ327768 CJV327750:CJV327768 CTR327750:CTR327768 DDN327750:DDN327768 DNJ327750:DNJ327768 DXF327750:DXF327768 EHB327750:EHB327768 EQX327750:EQX327768 FAT327750:FAT327768 FKP327750:FKP327768 FUL327750:FUL327768 GEH327750:GEH327768 GOD327750:GOD327768 GXZ327750:GXZ327768 HHV327750:HHV327768 HRR327750:HRR327768 IBN327750:IBN327768 ILJ327750:ILJ327768 IVF327750:IVF327768 JFB327750:JFB327768 JOX327750:JOX327768 JYT327750:JYT327768 KIP327750:KIP327768 KSL327750:KSL327768 LCH327750:LCH327768 LMD327750:LMD327768 LVZ327750:LVZ327768 MFV327750:MFV327768 MPR327750:MPR327768 MZN327750:MZN327768 NJJ327750:NJJ327768 NTF327750:NTF327768 ODB327750:ODB327768 OMX327750:OMX327768 OWT327750:OWT327768 PGP327750:PGP327768 PQL327750:PQL327768 QAH327750:QAH327768 QKD327750:QKD327768 QTZ327750:QTZ327768 RDV327750:RDV327768 RNR327750:RNR327768 RXN327750:RXN327768 SHJ327750:SHJ327768 SRF327750:SRF327768 TBB327750:TBB327768 TKX327750:TKX327768 TUT327750:TUT327768 UEP327750:UEP327768 UOL327750:UOL327768 UYH327750:UYH327768 VID327750:VID327768 VRZ327750:VRZ327768 WBV327750:WBV327768 WLR327750:WLR327768 WVN327750:WVN327768 F393286:F393304 JB393286:JB393304 SX393286:SX393304 ACT393286:ACT393304 AMP393286:AMP393304 AWL393286:AWL393304 BGH393286:BGH393304 BQD393286:BQD393304 BZZ393286:BZZ393304 CJV393286:CJV393304 CTR393286:CTR393304 DDN393286:DDN393304 DNJ393286:DNJ393304 DXF393286:DXF393304 EHB393286:EHB393304 EQX393286:EQX393304 FAT393286:FAT393304 FKP393286:FKP393304 FUL393286:FUL393304 GEH393286:GEH393304 GOD393286:GOD393304 GXZ393286:GXZ393304 HHV393286:HHV393304 HRR393286:HRR393304 IBN393286:IBN393304 ILJ393286:ILJ393304 IVF393286:IVF393304 JFB393286:JFB393304 JOX393286:JOX393304 JYT393286:JYT393304 KIP393286:KIP393304 KSL393286:KSL393304 LCH393286:LCH393304 LMD393286:LMD393304 LVZ393286:LVZ393304 MFV393286:MFV393304 MPR393286:MPR393304 MZN393286:MZN393304 NJJ393286:NJJ393304 NTF393286:NTF393304 ODB393286:ODB393304 OMX393286:OMX393304 OWT393286:OWT393304 PGP393286:PGP393304 PQL393286:PQL393304 QAH393286:QAH393304 QKD393286:QKD393304 QTZ393286:QTZ393304 RDV393286:RDV393304 RNR393286:RNR393304 RXN393286:RXN393304 SHJ393286:SHJ393304 SRF393286:SRF393304 TBB393286:TBB393304 TKX393286:TKX393304 TUT393286:TUT393304 UEP393286:UEP393304 UOL393286:UOL393304 UYH393286:UYH393304 VID393286:VID393304 VRZ393286:VRZ393304 WBV393286:WBV393304 WLR393286:WLR393304 WVN393286:WVN393304 F458822:F458840 JB458822:JB458840 SX458822:SX458840 ACT458822:ACT458840 AMP458822:AMP458840 AWL458822:AWL458840 BGH458822:BGH458840 BQD458822:BQD458840 BZZ458822:BZZ458840 CJV458822:CJV458840 CTR458822:CTR458840 DDN458822:DDN458840 DNJ458822:DNJ458840 DXF458822:DXF458840 EHB458822:EHB458840 EQX458822:EQX458840 FAT458822:FAT458840 FKP458822:FKP458840 FUL458822:FUL458840 GEH458822:GEH458840 GOD458822:GOD458840 GXZ458822:GXZ458840 HHV458822:HHV458840 HRR458822:HRR458840 IBN458822:IBN458840 ILJ458822:ILJ458840 IVF458822:IVF458840 JFB458822:JFB458840 JOX458822:JOX458840 JYT458822:JYT458840 KIP458822:KIP458840 KSL458822:KSL458840 LCH458822:LCH458840 LMD458822:LMD458840 LVZ458822:LVZ458840 MFV458822:MFV458840 MPR458822:MPR458840 MZN458822:MZN458840 NJJ458822:NJJ458840 NTF458822:NTF458840 ODB458822:ODB458840 OMX458822:OMX458840 OWT458822:OWT458840 PGP458822:PGP458840 PQL458822:PQL458840 QAH458822:QAH458840 QKD458822:QKD458840 QTZ458822:QTZ458840 RDV458822:RDV458840 RNR458822:RNR458840 RXN458822:RXN458840 SHJ458822:SHJ458840 SRF458822:SRF458840 TBB458822:TBB458840 TKX458822:TKX458840 TUT458822:TUT458840 UEP458822:UEP458840 UOL458822:UOL458840 UYH458822:UYH458840 VID458822:VID458840 VRZ458822:VRZ458840 WBV458822:WBV458840 WLR458822:WLR458840 WVN458822:WVN458840 F524358:F524376 JB524358:JB524376 SX524358:SX524376 ACT524358:ACT524376 AMP524358:AMP524376 AWL524358:AWL524376 BGH524358:BGH524376 BQD524358:BQD524376 BZZ524358:BZZ524376 CJV524358:CJV524376 CTR524358:CTR524376 DDN524358:DDN524376 DNJ524358:DNJ524376 DXF524358:DXF524376 EHB524358:EHB524376 EQX524358:EQX524376 FAT524358:FAT524376 FKP524358:FKP524376 FUL524358:FUL524376 GEH524358:GEH524376 GOD524358:GOD524376 GXZ524358:GXZ524376 HHV524358:HHV524376 HRR524358:HRR524376 IBN524358:IBN524376 ILJ524358:ILJ524376 IVF524358:IVF524376 JFB524358:JFB524376 JOX524358:JOX524376 JYT524358:JYT524376 KIP524358:KIP524376 KSL524358:KSL524376 LCH524358:LCH524376 LMD524358:LMD524376 LVZ524358:LVZ524376 MFV524358:MFV524376 MPR524358:MPR524376 MZN524358:MZN524376 NJJ524358:NJJ524376 NTF524358:NTF524376 ODB524358:ODB524376 OMX524358:OMX524376 OWT524358:OWT524376 PGP524358:PGP524376 PQL524358:PQL524376 QAH524358:QAH524376 QKD524358:QKD524376 QTZ524358:QTZ524376 RDV524358:RDV524376 RNR524358:RNR524376 RXN524358:RXN524376 SHJ524358:SHJ524376 SRF524358:SRF524376 TBB524358:TBB524376 TKX524358:TKX524376 TUT524358:TUT524376 UEP524358:UEP524376 UOL524358:UOL524376 UYH524358:UYH524376 VID524358:VID524376 VRZ524358:VRZ524376 WBV524358:WBV524376 WLR524358:WLR524376 WVN524358:WVN524376 F589894:F589912 JB589894:JB589912 SX589894:SX589912 ACT589894:ACT589912 AMP589894:AMP589912 AWL589894:AWL589912 BGH589894:BGH589912 BQD589894:BQD589912 BZZ589894:BZZ589912 CJV589894:CJV589912 CTR589894:CTR589912 DDN589894:DDN589912 DNJ589894:DNJ589912 DXF589894:DXF589912 EHB589894:EHB589912 EQX589894:EQX589912 FAT589894:FAT589912 FKP589894:FKP589912 FUL589894:FUL589912 GEH589894:GEH589912 GOD589894:GOD589912 GXZ589894:GXZ589912 HHV589894:HHV589912 HRR589894:HRR589912 IBN589894:IBN589912 ILJ589894:ILJ589912 IVF589894:IVF589912 JFB589894:JFB589912 JOX589894:JOX589912 JYT589894:JYT589912 KIP589894:KIP589912 KSL589894:KSL589912 LCH589894:LCH589912 LMD589894:LMD589912 LVZ589894:LVZ589912 MFV589894:MFV589912 MPR589894:MPR589912 MZN589894:MZN589912 NJJ589894:NJJ589912 NTF589894:NTF589912 ODB589894:ODB589912 OMX589894:OMX589912 OWT589894:OWT589912 PGP589894:PGP589912 PQL589894:PQL589912 QAH589894:QAH589912 QKD589894:QKD589912 QTZ589894:QTZ589912 RDV589894:RDV589912 RNR589894:RNR589912 RXN589894:RXN589912 SHJ589894:SHJ589912 SRF589894:SRF589912 TBB589894:TBB589912 TKX589894:TKX589912 TUT589894:TUT589912 UEP589894:UEP589912 UOL589894:UOL589912 UYH589894:UYH589912 VID589894:VID589912 VRZ589894:VRZ589912 WBV589894:WBV589912 WLR589894:WLR589912 WVN589894:WVN589912 F655430:F655448 JB655430:JB655448 SX655430:SX655448 ACT655430:ACT655448 AMP655430:AMP655448 AWL655430:AWL655448 BGH655430:BGH655448 BQD655430:BQD655448 BZZ655430:BZZ655448 CJV655430:CJV655448 CTR655430:CTR655448 DDN655430:DDN655448 DNJ655430:DNJ655448 DXF655430:DXF655448 EHB655430:EHB655448 EQX655430:EQX655448 FAT655430:FAT655448 FKP655430:FKP655448 FUL655430:FUL655448 GEH655430:GEH655448 GOD655430:GOD655448 GXZ655430:GXZ655448 HHV655430:HHV655448 HRR655430:HRR655448 IBN655430:IBN655448 ILJ655430:ILJ655448 IVF655430:IVF655448 JFB655430:JFB655448 JOX655430:JOX655448 JYT655430:JYT655448 KIP655430:KIP655448 KSL655430:KSL655448 LCH655430:LCH655448 LMD655430:LMD655448 LVZ655430:LVZ655448 MFV655430:MFV655448 MPR655430:MPR655448 MZN655430:MZN655448 NJJ655430:NJJ655448 NTF655430:NTF655448 ODB655430:ODB655448 OMX655430:OMX655448 OWT655430:OWT655448 PGP655430:PGP655448 PQL655430:PQL655448 QAH655430:QAH655448 QKD655430:QKD655448 QTZ655430:QTZ655448 RDV655430:RDV655448 RNR655430:RNR655448 RXN655430:RXN655448 SHJ655430:SHJ655448 SRF655430:SRF655448 TBB655430:TBB655448 TKX655430:TKX655448 TUT655430:TUT655448 UEP655430:UEP655448 UOL655430:UOL655448 UYH655430:UYH655448 VID655430:VID655448 VRZ655430:VRZ655448 WBV655430:WBV655448 WLR655430:WLR655448 WVN655430:WVN655448 F720966:F720984 JB720966:JB720984 SX720966:SX720984 ACT720966:ACT720984 AMP720966:AMP720984 AWL720966:AWL720984 BGH720966:BGH720984 BQD720966:BQD720984 BZZ720966:BZZ720984 CJV720966:CJV720984 CTR720966:CTR720984 DDN720966:DDN720984 DNJ720966:DNJ720984 DXF720966:DXF720984 EHB720966:EHB720984 EQX720966:EQX720984 FAT720966:FAT720984 FKP720966:FKP720984 FUL720966:FUL720984 GEH720966:GEH720984 GOD720966:GOD720984 GXZ720966:GXZ720984 HHV720966:HHV720984 HRR720966:HRR720984 IBN720966:IBN720984 ILJ720966:ILJ720984 IVF720966:IVF720984 JFB720966:JFB720984 JOX720966:JOX720984 JYT720966:JYT720984 KIP720966:KIP720984 KSL720966:KSL720984 LCH720966:LCH720984 LMD720966:LMD720984 LVZ720966:LVZ720984 MFV720966:MFV720984 MPR720966:MPR720984 MZN720966:MZN720984 NJJ720966:NJJ720984 NTF720966:NTF720984 ODB720966:ODB720984 OMX720966:OMX720984 OWT720966:OWT720984 PGP720966:PGP720984 PQL720966:PQL720984 QAH720966:QAH720984 QKD720966:QKD720984 QTZ720966:QTZ720984 RDV720966:RDV720984 RNR720966:RNR720984 RXN720966:RXN720984 SHJ720966:SHJ720984 SRF720966:SRF720984 TBB720966:TBB720984 TKX720966:TKX720984 TUT720966:TUT720984 UEP720966:UEP720984 UOL720966:UOL720984 UYH720966:UYH720984 VID720966:VID720984 VRZ720966:VRZ720984 WBV720966:WBV720984 WLR720966:WLR720984 WVN720966:WVN720984 F786502:F786520 JB786502:JB786520 SX786502:SX786520 ACT786502:ACT786520 AMP786502:AMP786520 AWL786502:AWL786520 BGH786502:BGH786520 BQD786502:BQD786520 BZZ786502:BZZ786520 CJV786502:CJV786520 CTR786502:CTR786520 DDN786502:DDN786520 DNJ786502:DNJ786520 DXF786502:DXF786520 EHB786502:EHB786520 EQX786502:EQX786520 FAT786502:FAT786520 FKP786502:FKP786520 FUL786502:FUL786520 GEH786502:GEH786520 GOD786502:GOD786520 GXZ786502:GXZ786520 HHV786502:HHV786520 HRR786502:HRR786520 IBN786502:IBN786520 ILJ786502:ILJ786520 IVF786502:IVF786520 JFB786502:JFB786520 JOX786502:JOX786520 JYT786502:JYT786520 KIP786502:KIP786520 KSL786502:KSL786520 LCH786502:LCH786520 LMD786502:LMD786520 LVZ786502:LVZ786520 MFV786502:MFV786520 MPR786502:MPR786520 MZN786502:MZN786520 NJJ786502:NJJ786520 NTF786502:NTF786520 ODB786502:ODB786520 OMX786502:OMX786520 OWT786502:OWT786520 PGP786502:PGP786520 PQL786502:PQL786520 QAH786502:QAH786520 QKD786502:QKD786520 QTZ786502:QTZ786520 RDV786502:RDV786520 RNR786502:RNR786520 RXN786502:RXN786520 SHJ786502:SHJ786520 SRF786502:SRF786520 TBB786502:TBB786520 TKX786502:TKX786520 TUT786502:TUT786520 UEP786502:UEP786520 UOL786502:UOL786520 UYH786502:UYH786520 VID786502:VID786520 VRZ786502:VRZ786520 WBV786502:WBV786520 WLR786502:WLR786520 WVN786502:WVN786520 F852038:F852056 JB852038:JB852056 SX852038:SX852056 ACT852038:ACT852056 AMP852038:AMP852056 AWL852038:AWL852056 BGH852038:BGH852056 BQD852038:BQD852056 BZZ852038:BZZ852056 CJV852038:CJV852056 CTR852038:CTR852056 DDN852038:DDN852056 DNJ852038:DNJ852056 DXF852038:DXF852056 EHB852038:EHB852056 EQX852038:EQX852056 FAT852038:FAT852056 FKP852038:FKP852056 FUL852038:FUL852056 GEH852038:GEH852056 GOD852038:GOD852056 GXZ852038:GXZ852056 HHV852038:HHV852056 HRR852038:HRR852056 IBN852038:IBN852056 ILJ852038:ILJ852056 IVF852038:IVF852056 JFB852038:JFB852056 JOX852038:JOX852056 JYT852038:JYT852056 KIP852038:KIP852056 KSL852038:KSL852056 LCH852038:LCH852056 LMD852038:LMD852056 LVZ852038:LVZ852056 MFV852038:MFV852056 MPR852038:MPR852056 MZN852038:MZN852056 NJJ852038:NJJ852056 NTF852038:NTF852056 ODB852038:ODB852056 OMX852038:OMX852056 OWT852038:OWT852056 PGP852038:PGP852056 PQL852038:PQL852056 QAH852038:QAH852056 QKD852038:QKD852056 QTZ852038:QTZ852056 RDV852038:RDV852056 RNR852038:RNR852056 RXN852038:RXN852056 SHJ852038:SHJ852056 SRF852038:SRF852056 TBB852038:TBB852056 TKX852038:TKX852056 TUT852038:TUT852056 UEP852038:UEP852056 UOL852038:UOL852056 UYH852038:UYH852056 VID852038:VID852056 VRZ852038:VRZ852056 WBV852038:WBV852056 WLR852038:WLR852056 WVN852038:WVN852056 F917574:F917592 JB917574:JB917592 SX917574:SX917592 ACT917574:ACT917592 AMP917574:AMP917592 AWL917574:AWL917592 BGH917574:BGH917592 BQD917574:BQD917592 BZZ917574:BZZ917592 CJV917574:CJV917592 CTR917574:CTR917592 DDN917574:DDN917592 DNJ917574:DNJ917592 DXF917574:DXF917592 EHB917574:EHB917592 EQX917574:EQX917592 FAT917574:FAT917592 FKP917574:FKP917592 FUL917574:FUL917592 GEH917574:GEH917592 GOD917574:GOD917592 GXZ917574:GXZ917592 HHV917574:HHV917592 HRR917574:HRR917592 IBN917574:IBN917592 ILJ917574:ILJ917592 IVF917574:IVF917592 JFB917574:JFB917592 JOX917574:JOX917592 JYT917574:JYT917592 KIP917574:KIP917592 KSL917574:KSL917592 LCH917574:LCH917592 LMD917574:LMD917592 LVZ917574:LVZ917592 MFV917574:MFV917592 MPR917574:MPR917592 MZN917574:MZN917592 NJJ917574:NJJ917592 NTF917574:NTF917592 ODB917574:ODB917592 OMX917574:OMX917592 OWT917574:OWT917592 PGP917574:PGP917592 PQL917574:PQL917592 QAH917574:QAH917592 QKD917574:QKD917592 QTZ917574:QTZ917592 RDV917574:RDV917592 RNR917574:RNR917592 RXN917574:RXN917592 SHJ917574:SHJ917592 SRF917574:SRF917592 TBB917574:TBB917592 TKX917574:TKX917592 TUT917574:TUT917592 UEP917574:UEP917592 UOL917574:UOL917592 UYH917574:UYH917592 VID917574:VID917592 VRZ917574:VRZ917592 WBV917574:WBV917592 WLR917574:WLR917592 WVN917574:WVN917592 F983110:F983128 JB983110:JB983128 SX983110:SX983128 ACT983110:ACT983128 AMP983110:AMP983128 AWL983110:AWL983128 BGH983110:BGH983128 BQD983110:BQD983128 BZZ983110:BZZ983128 CJV983110:CJV983128 CTR983110:CTR983128 DDN983110:DDN983128 DNJ983110:DNJ983128 DXF983110:DXF983128 EHB983110:EHB983128 EQX983110:EQX983128 FAT983110:FAT983128 FKP983110:FKP983128 FUL983110:FUL983128 GEH983110:GEH983128 GOD983110:GOD983128 GXZ983110:GXZ983128 HHV983110:HHV983128 HRR983110:HRR983128 IBN983110:IBN983128 ILJ983110:ILJ983128 IVF983110:IVF983128 JFB983110:JFB983128 JOX983110:JOX983128 JYT983110:JYT983128 KIP983110:KIP983128 KSL983110:KSL983128 LCH983110:LCH983128 LMD983110:LMD983128 LVZ983110:LVZ983128 MFV983110:MFV983128 MPR983110:MPR983128 MZN983110:MZN983128 NJJ983110:NJJ983128 NTF983110:NTF983128 ODB983110:ODB983128 OMX983110:OMX983128 OWT983110:OWT983128 PGP983110:PGP983128 PQL983110:PQL983128 QAH983110:QAH983128 QKD983110:QKD983128 QTZ983110:QTZ983128 RDV983110:RDV983128 RNR983110:RNR983128 RXN983110:RXN983128 SHJ983110:SHJ983128 SRF983110:SRF983128 TBB983110:TBB983128 TKX983110:TKX983128 TUT983110:TUT983128 UEP983110:UEP983128 UOL983110:UOL983128 UYH983110:UYH983128 VID983110:VID983128 VRZ983110:VRZ983128 WBV983110:WBV983128 WLR983110:WLR983128 WVN983110:WVN983128 A71:E88 IW71:JA88 SS71:SW88 ACO71:ACS88 AMK71:AMO88 AWG71:AWK88 BGC71:BGG88 BPY71:BQC88 BZU71:BZY88 CJQ71:CJU88 CTM71:CTQ88 DDI71:DDM88 DNE71:DNI88 DXA71:DXE88 EGW71:EHA88 EQS71:EQW88 FAO71:FAS88 FKK71:FKO88 FUG71:FUK88 GEC71:GEG88 GNY71:GOC88 GXU71:GXY88 HHQ71:HHU88 HRM71:HRQ88 IBI71:IBM88 ILE71:ILI88 IVA71:IVE88 JEW71:JFA88 JOS71:JOW88 JYO71:JYS88 KIK71:KIO88 KSG71:KSK88 LCC71:LCG88 LLY71:LMC88 LVU71:LVY88 MFQ71:MFU88 MPM71:MPQ88 MZI71:MZM88 NJE71:NJI88 NTA71:NTE88 OCW71:ODA88 OMS71:OMW88 OWO71:OWS88 PGK71:PGO88 PQG71:PQK88 QAC71:QAG88 QJY71:QKC88 QTU71:QTY88 RDQ71:RDU88 RNM71:RNQ88 RXI71:RXM88 SHE71:SHI88 SRA71:SRE88 TAW71:TBA88 TKS71:TKW88 TUO71:TUS88 UEK71:UEO88 UOG71:UOK88 UYC71:UYG88 VHY71:VIC88 VRU71:VRY88 WBQ71:WBU88 WLM71:WLQ88 WVI71:WVM88 A65607:E65624 IW65607:JA65624 SS65607:SW65624 ACO65607:ACS65624 AMK65607:AMO65624 AWG65607:AWK65624 BGC65607:BGG65624 BPY65607:BQC65624 BZU65607:BZY65624 CJQ65607:CJU65624 CTM65607:CTQ65624 DDI65607:DDM65624 DNE65607:DNI65624 DXA65607:DXE65624 EGW65607:EHA65624 EQS65607:EQW65624 FAO65607:FAS65624 FKK65607:FKO65624 FUG65607:FUK65624 GEC65607:GEG65624 GNY65607:GOC65624 GXU65607:GXY65624 HHQ65607:HHU65624 HRM65607:HRQ65624 IBI65607:IBM65624 ILE65607:ILI65624 IVA65607:IVE65624 JEW65607:JFA65624 JOS65607:JOW65624 JYO65607:JYS65624 KIK65607:KIO65624 KSG65607:KSK65624 LCC65607:LCG65624 LLY65607:LMC65624 LVU65607:LVY65624 MFQ65607:MFU65624 MPM65607:MPQ65624 MZI65607:MZM65624 NJE65607:NJI65624 NTA65607:NTE65624 OCW65607:ODA65624 OMS65607:OMW65624 OWO65607:OWS65624 PGK65607:PGO65624 PQG65607:PQK65624 QAC65607:QAG65624 QJY65607:QKC65624 QTU65607:QTY65624 RDQ65607:RDU65624 RNM65607:RNQ65624 RXI65607:RXM65624 SHE65607:SHI65624 SRA65607:SRE65624 TAW65607:TBA65624 TKS65607:TKW65624 TUO65607:TUS65624 UEK65607:UEO65624 UOG65607:UOK65624 UYC65607:UYG65624 VHY65607:VIC65624 VRU65607:VRY65624 WBQ65607:WBU65624 WLM65607:WLQ65624 WVI65607:WVM65624 A131143:E131160 IW131143:JA131160 SS131143:SW131160 ACO131143:ACS131160 AMK131143:AMO131160 AWG131143:AWK131160 BGC131143:BGG131160 BPY131143:BQC131160 BZU131143:BZY131160 CJQ131143:CJU131160 CTM131143:CTQ131160 DDI131143:DDM131160 DNE131143:DNI131160 DXA131143:DXE131160 EGW131143:EHA131160 EQS131143:EQW131160 FAO131143:FAS131160 FKK131143:FKO131160 FUG131143:FUK131160 GEC131143:GEG131160 GNY131143:GOC131160 GXU131143:GXY131160 HHQ131143:HHU131160 HRM131143:HRQ131160 IBI131143:IBM131160 ILE131143:ILI131160 IVA131143:IVE131160 JEW131143:JFA131160 JOS131143:JOW131160 JYO131143:JYS131160 KIK131143:KIO131160 KSG131143:KSK131160 LCC131143:LCG131160 LLY131143:LMC131160 LVU131143:LVY131160 MFQ131143:MFU131160 MPM131143:MPQ131160 MZI131143:MZM131160 NJE131143:NJI131160 NTA131143:NTE131160 OCW131143:ODA131160 OMS131143:OMW131160 OWO131143:OWS131160 PGK131143:PGO131160 PQG131143:PQK131160 QAC131143:QAG131160 QJY131143:QKC131160 QTU131143:QTY131160 RDQ131143:RDU131160 RNM131143:RNQ131160 RXI131143:RXM131160 SHE131143:SHI131160 SRA131143:SRE131160 TAW131143:TBA131160 TKS131143:TKW131160 TUO131143:TUS131160 UEK131143:UEO131160 UOG131143:UOK131160 UYC131143:UYG131160 VHY131143:VIC131160 VRU131143:VRY131160 WBQ131143:WBU131160 WLM131143:WLQ131160 WVI131143:WVM131160 A196679:E196696 IW196679:JA196696 SS196679:SW196696 ACO196679:ACS196696 AMK196679:AMO196696 AWG196679:AWK196696 BGC196679:BGG196696 BPY196679:BQC196696 BZU196679:BZY196696 CJQ196679:CJU196696 CTM196679:CTQ196696 DDI196679:DDM196696 DNE196679:DNI196696 DXA196679:DXE196696 EGW196679:EHA196696 EQS196679:EQW196696 FAO196679:FAS196696 FKK196679:FKO196696 FUG196679:FUK196696 GEC196679:GEG196696 GNY196679:GOC196696 GXU196679:GXY196696 HHQ196679:HHU196696 HRM196679:HRQ196696 IBI196679:IBM196696 ILE196679:ILI196696 IVA196679:IVE196696 JEW196679:JFA196696 JOS196679:JOW196696 JYO196679:JYS196696 KIK196679:KIO196696 KSG196679:KSK196696 LCC196679:LCG196696 LLY196679:LMC196696 LVU196679:LVY196696 MFQ196679:MFU196696 MPM196679:MPQ196696 MZI196679:MZM196696 NJE196679:NJI196696 NTA196679:NTE196696 OCW196679:ODA196696 OMS196679:OMW196696 OWO196679:OWS196696 PGK196679:PGO196696 PQG196679:PQK196696 QAC196679:QAG196696 QJY196679:QKC196696 QTU196679:QTY196696 RDQ196679:RDU196696 RNM196679:RNQ196696 RXI196679:RXM196696 SHE196679:SHI196696 SRA196679:SRE196696 TAW196679:TBA196696 TKS196679:TKW196696 TUO196679:TUS196696 UEK196679:UEO196696 UOG196679:UOK196696 UYC196679:UYG196696 VHY196679:VIC196696 VRU196679:VRY196696 WBQ196679:WBU196696 WLM196679:WLQ196696 WVI196679:WVM196696 A262215:E262232 IW262215:JA262232 SS262215:SW262232 ACO262215:ACS262232 AMK262215:AMO262232 AWG262215:AWK262232 BGC262215:BGG262232 BPY262215:BQC262232 BZU262215:BZY262232 CJQ262215:CJU262232 CTM262215:CTQ262232 DDI262215:DDM262232 DNE262215:DNI262232 DXA262215:DXE262232 EGW262215:EHA262232 EQS262215:EQW262232 FAO262215:FAS262232 FKK262215:FKO262232 FUG262215:FUK262232 GEC262215:GEG262232 GNY262215:GOC262232 GXU262215:GXY262232 HHQ262215:HHU262232 HRM262215:HRQ262232 IBI262215:IBM262232 ILE262215:ILI262232 IVA262215:IVE262232 JEW262215:JFA262232 JOS262215:JOW262232 JYO262215:JYS262232 KIK262215:KIO262232 KSG262215:KSK262232 LCC262215:LCG262232 LLY262215:LMC262232 LVU262215:LVY262232 MFQ262215:MFU262232 MPM262215:MPQ262232 MZI262215:MZM262232 NJE262215:NJI262232 NTA262215:NTE262232 OCW262215:ODA262232 OMS262215:OMW262232 OWO262215:OWS262232 PGK262215:PGO262232 PQG262215:PQK262232 QAC262215:QAG262232 QJY262215:QKC262232 QTU262215:QTY262232 RDQ262215:RDU262232 RNM262215:RNQ262232 RXI262215:RXM262232 SHE262215:SHI262232 SRA262215:SRE262232 TAW262215:TBA262232 TKS262215:TKW262232 TUO262215:TUS262232 UEK262215:UEO262232 UOG262215:UOK262232 UYC262215:UYG262232 VHY262215:VIC262232 VRU262215:VRY262232 WBQ262215:WBU262232 WLM262215:WLQ262232 WVI262215:WVM262232 A327751:E327768 IW327751:JA327768 SS327751:SW327768 ACO327751:ACS327768 AMK327751:AMO327768 AWG327751:AWK327768 BGC327751:BGG327768 BPY327751:BQC327768 BZU327751:BZY327768 CJQ327751:CJU327768 CTM327751:CTQ327768 DDI327751:DDM327768 DNE327751:DNI327768 DXA327751:DXE327768 EGW327751:EHA327768 EQS327751:EQW327768 FAO327751:FAS327768 FKK327751:FKO327768 FUG327751:FUK327768 GEC327751:GEG327768 GNY327751:GOC327768 GXU327751:GXY327768 HHQ327751:HHU327768 HRM327751:HRQ327768 IBI327751:IBM327768 ILE327751:ILI327768 IVA327751:IVE327768 JEW327751:JFA327768 JOS327751:JOW327768 JYO327751:JYS327768 KIK327751:KIO327768 KSG327751:KSK327768 LCC327751:LCG327768 LLY327751:LMC327768 LVU327751:LVY327768 MFQ327751:MFU327768 MPM327751:MPQ327768 MZI327751:MZM327768 NJE327751:NJI327768 NTA327751:NTE327768 OCW327751:ODA327768 OMS327751:OMW327768 OWO327751:OWS327768 PGK327751:PGO327768 PQG327751:PQK327768 QAC327751:QAG327768 QJY327751:QKC327768 QTU327751:QTY327768 RDQ327751:RDU327768 RNM327751:RNQ327768 RXI327751:RXM327768 SHE327751:SHI327768 SRA327751:SRE327768 TAW327751:TBA327768 TKS327751:TKW327768 TUO327751:TUS327768 UEK327751:UEO327768 UOG327751:UOK327768 UYC327751:UYG327768 VHY327751:VIC327768 VRU327751:VRY327768 WBQ327751:WBU327768 WLM327751:WLQ327768 WVI327751:WVM327768 A393287:E393304 IW393287:JA393304 SS393287:SW393304 ACO393287:ACS393304 AMK393287:AMO393304 AWG393287:AWK393304 BGC393287:BGG393304 BPY393287:BQC393304 BZU393287:BZY393304 CJQ393287:CJU393304 CTM393287:CTQ393304 DDI393287:DDM393304 DNE393287:DNI393304 DXA393287:DXE393304 EGW393287:EHA393304 EQS393287:EQW393304 FAO393287:FAS393304 FKK393287:FKO393304 FUG393287:FUK393304 GEC393287:GEG393304 GNY393287:GOC393304 GXU393287:GXY393304 HHQ393287:HHU393304 HRM393287:HRQ393304 IBI393287:IBM393304 ILE393287:ILI393304 IVA393287:IVE393304 JEW393287:JFA393304 JOS393287:JOW393304 JYO393287:JYS393304 KIK393287:KIO393304 KSG393287:KSK393304 LCC393287:LCG393304 LLY393287:LMC393304 LVU393287:LVY393304 MFQ393287:MFU393304 MPM393287:MPQ393304 MZI393287:MZM393304 NJE393287:NJI393304 NTA393287:NTE393304 OCW393287:ODA393304 OMS393287:OMW393304 OWO393287:OWS393304 PGK393287:PGO393304 PQG393287:PQK393304 QAC393287:QAG393304 QJY393287:QKC393304 QTU393287:QTY393304 RDQ393287:RDU393304 RNM393287:RNQ393304 RXI393287:RXM393304 SHE393287:SHI393304 SRA393287:SRE393304 TAW393287:TBA393304 TKS393287:TKW393304 TUO393287:TUS393304 UEK393287:UEO393304 UOG393287:UOK393304 UYC393287:UYG393304 VHY393287:VIC393304 VRU393287:VRY393304 WBQ393287:WBU393304 WLM393287:WLQ393304 WVI393287:WVM393304 A458823:E458840 IW458823:JA458840 SS458823:SW458840 ACO458823:ACS458840 AMK458823:AMO458840 AWG458823:AWK458840 BGC458823:BGG458840 BPY458823:BQC458840 BZU458823:BZY458840 CJQ458823:CJU458840 CTM458823:CTQ458840 DDI458823:DDM458840 DNE458823:DNI458840 DXA458823:DXE458840 EGW458823:EHA458840 EQS458823:EQW458840 FAO458823:FAS458840 FKK458823:FKO458840 FUG458823:FUK458840 GEC458823:GEG458840 GNY458823:GOC458840 GXU458823:GXY458840 HHQ458823:HHU458840 HRM458823:HRQ458840 IBI458823:IBM458840 ILE458823:ILI458840 IVA458823:IVE458840 JEW458823:JFA458840 JOS458823:JOW458840 JYO458823:JYS458840 KIK458823:KIO458840 KSG458823:KSK458840 LCC458823:LCG458840 LLY458823:LMC458840 LVU458823:LVY458840 MFQ458823:MFU458840 MPM458823:MPQ458840 MZI458823:MZM458840 NJE458823:NJI458840 NTA458823:NTE458840 OCW458823:ODA458840 OMS458823:OMW458840 OWO458823:OWS458840 PGK458823:PGO458840 PQG458823:PQK458840 QAC458823:QAG458840 QJY458823:QKC458840 QTU458823:QTY458840 RDQ458823:RDU458840 RNM458823:RNQ458840 RXI458823:RXM458840 SHE458823:SHI458840 SRA458823:SRE458840 TAW458823:TBA458840 TKS458823:TKW458840 TUO458823:TUS458840 UEK458823:UEO458840 UOG458823:UOK458840 UYC458823:UYG458840 VHY458823:VIC458840 VRU458823:VRY458840 WBQ458823:WBU458840 WLM458823:WLQ458840 WVI458823:WVM458840 A524359:E524376 IW524359:JA524376 SS524359:SW524376 ACO524359:ACS524376 AMK524359:AMO524376 AWG524359:AWK524376 BGC524359:BGG524376 BPY524359:BQC524376 BZU524359:BZY524376 CJQ524359:CJU524376 CTM524359:CTQ524376 DDI524359:DDM524376 DNE524359:DNI524376 DXA524359:DXE524376 EGW524359:EHA524376 EQS524359:EQW524376 FAO524359:FAS524376 FKK524359:FKO524376 FUG524359:FUK524376 GEC524359:GEG524376 GNY524359:GOC524376 GXU524359:GXY524376 HHQ524359:HHU524376 HRM524359:HRQ524376 IBI524359:IBM524376 ILE524359:ILI524376 IVA524359:IVE524376 JEW524359:JFA524376 JOS524359:JOW524376 JYO524359:JYS524376 KIK524359:KIO524376 KSG524359:KSK524376 LCC524359:LCG524376 LLY524359:LMC524376 LVU524359:LVY524376 MFQ524359:MFU524376 MPM524359:MPQ524376 MZI524359:MZM524376 NJE524359:NJI524376 NTA524359:NTE524376 OCW524359:ODA524376 OMS524359:OMW524376 OWO524359:OWS524376 PGK524359:PGO524376 PQG524359:PQK524376 QAC524359:QAG524376 QJY524359:QKC524376 QTU524359:QTY524376 RDQ524359:RDU524376 RNM524359:RNQ524376 RXI524359:RXM524376 SHE524359:SHI524376 SRA524359:SRE524376 TAW524359:TBA524376 TKS524359:TKW524376 TUO524359:TUS524376 UEK524359:UEO524376 UOG524359:UOK524376 UYC524359:UYG524376 VHY524359:VIC524376 VRU524359:VRY524376 WBQ524359:WBU524376 WLM524359:WLQ524376 WVI524359:WVM524376 A589895:E589912 IW589895:JA589912 SS589895:SW589912 ACO589895:ACS589912 AMK589895:AMO589912 AWG589895:AWK589912 BGC589895:BGG589912 BPY589895:BQC589912 BZU589895:BZY589912 CJQ589895:CJU589912 CTM589895:CTQ589912 DDI589895:DDM589912 DNE589895:DNI589912 DXA589895:DXE589912 EGW589895:EHA589912 EQS589895:EQW589912 FAO589895:FAS589912 FKK589895:FKO589912 FUG589895:FUK589912 GEC589895:GEG589912 GNY589895:GOC589912 GXU589895:GXY589912 HHQ589895:HHU589912 HRM589895:HRQ589912 IBI589895:IBM589912 ILE589895:ILI589912 IVA589895:IVE589912 JEW589895:JFA589912 JOS589895:JOW589912 JYO589895:JYS589912 KIK589895:KIO589912 KSG589895:KSK589912 LCC589895:LCG589912 LLY589895:LMC589912 LVU589895:LVY589912 MFQ589895:MFU589912 MPM589895:MPQ589912 MZI589895:MZM589912 NJE589895:NJI589912 NTA589895:NTE589912 OCW589895:ODA589912 OMS589895:OMW589912 OWO589895:OWS589912 PGK589895:PGO589912 PQG589895:PQK589912 QAC589895:QAG589912 QJY589895:QKC589912 QTU589895:QTY589912 RDQ589895:RDU589912 RNM589895:RNQ589912 RXI589895:RXM589912 SHE589895:SHI589912 SRA589895:SRE589912 TAW589895:TBA589912 TKS589895:TKW589912 TUO589895:TUS589912 UEK589895:UEO589912 UOG589895:UOK589912 UYC589895:UYG589912 VHY589895:VIC589912 VRU589895:VRY589912 WBQ589895:WBU589912 WLM589895:WLQ589912 WVI589895:WVM589912 A655431:E655448 IW655431:JA655448 SS655431:SW655448 ACO655431:ACS655448 AMK655431:AMO655448 AWG655431:AWK655448 BGC655431:BGG655448 BPY655431:BQC655448 BZU655431:BZY655448 CJQ655431:CJU655448 CTM655431:CTQ655448 DDI655431:DDM655448 DNE655431:DNI655448 DXA655431:DXE655448 EGW655431:EHA655448 EQS655431:EQW655448 FAO655431:FAS655448 FKK655431:FKO655448 FUG655431:FUK655448 GEC655431:GEG655448 GNY655431:GOC655448 GXU655431:GXY655448 HHQ655431:HHU655448 HRM655431:HRQ655448 IBI655431:IBM655448 ILE655431:ILI655448 IVA655431:IVE655448 JEW655431:JFA655448 JOS655431:JOW655448 JYO655431:JYS655448 KIK655431:KIO655448 KSG655431:KSK655448 LCC655431:LCG655448 LLY655431:LMC655448 LVU655431:LVY655448 MFQ655431:MFU655448 MPM655431:MPQ655448 MZI655431:MZM655448 NJE655431:NJI655448 NTA655431:NTE655448 OCW655431:ODA655448 OMS655431:OMW655448 OWO655431:OWS655448 PGK655431:PGO655448 PQG655431:PQK655448 QAC655431:QAG655448 QJY655431:QKC655448 QTU655431:QTY655448 RDQ655431:RDU655448 RNM655431:RNQ655448 RXI655431:RXM655448 SHE655431:SHI655448 SRA655431:SRE655448 TAW655431:TBA655448 TKS655431:TKW655448 TUO655431:TUS655448 UEK655431:UEO655448 UOG655431:UOK655448 UYC655431:UYG655448 VHY655431:VIC655448 VRU655431:VRY655448 WBQ655431:WBU655448 WLM655431:WLQ655448 WVI655431:WVM655448 A720967:E720984 IW720967:JA720984 SS720967:SW720984 ACO720967:ACS720984 AMK720967:AMO720984 AWG720967:AWK720984 BGC720967:BGG720984 BPY720967:BQC720984 BZU720967:BZY720984 CJQ720967:CJU720984 CTM720967:CTQ720984 DDI720967:DDM720984 DNE720967:DNI720984 DXA720967:DXE720984 EGW720967:EHA720984 EQS720967:EQW720984 FAO720967:FAS720984 FKK720967:FKO720984 FUG720967:FUK720984 GEC720967:GEG720984 GNY720967:GOC720984 GXU720967:GXY720984 HHQ720967:HHU720984 HRM720967:HRQ720984 IBI720967:IBM720984 ILE720967:ILI720984 IVA720967:IVE720984 JEW720967:JFA720984 JOS720967:JOW720984 JYO720967:JYS720984 KIK720967:KIO720984 KSG720967:KSK720984 LCC720967:LCG720984 LLY720967:LMC720984 LVU720967:LVY720984 MFQ720967:MFU720984 MPM720967:MPQ720984 MZI720967:MZM720984 NJE720967:NJI720984 NTA720967:NTE720984 OCW720967:ODA720984 OMS720967:OMW720984 OWO720967:OWS720984 PGK720967:PGO720984 PQG720967:PQK720984 QAC720967:QAG720984 QJY720967:QKC720984 QTU720967:QTY720984 RDQ720967:RDU720984 RNM720967:RNQ720984 RXI720967:RXM720984 SHE720967:SHI720984 SRA720967:SRE720984 TAW720967:TBA720984 TKS720967:TKW720984 TUO720967:TUS720984 UEK720967:UEO720984 UOG720967:UOK720984 UYC720967:UYG720984 VHY720967:VIC720984 VRU720967:VRY720984 WBQ720967:WBU720984 WLM720967:WLQ720984 WVI720967:WVM720984 A786503:E786520 IW786503:JA786520 SS786503:SW786520 ACO786503:ACS786520 AMK786503:AMO786520 AWG786503:AWK786520 BGC786503:BGG786520 BPY786503:BQC786520 BZU786503:BZY786520 CJQ786503:CJU786520 CTM786503:CTQ786520 DDI786503:DDM786520 DNE786503:DNI786520 DXA786503:DXE786520 EGW786503:EHA786520 EQS786503:EQW786520 FAO786503:FAS786520 FKK786503:FKO786520 FUG786503:FUK786520 GEC786503:GEG786520 GNY786503:GOC786520 GXU786503:GXY786520 HHQ786503:HHU786520 HRM786503:HRQ786520 IBI786503:IBM786520 ILE786503:ILI786520 IVA786503:IVE786520 JEW786503:JFA786520 JOS786503:JOW786520 JYO786503:JYS786520 KIK786503:KIO786520 KSG786503:KSK786520 LCC786503:LCG786520 LLY786503:LMC786520 LVU786503:LVY786520 MFQ786503:MFU786520 MPM786503:MPQ786520 MZI786503:MZM786520 NJE786503:NJI786520 NTA786503:NTE786520 OCW786503:ODA786520 OMS786503:OMW786520 OWO786503:OWS786520 PGK786503:PGO786520 PQG786503:PQK786520 QAC786503:QAG786520 QJY786503:QKC786520 QTU786503:QTY786520 RDQ786503:RDU786520 RNM786503:RNQ786520 RXI786503:RXM786520 SHE786503:SHI786520 SRA786503:SRE786520 TAW786503:TBA786520 TKS786503:TKW786520 TUO786503:TUS786520 UEK786503:UEO786520 UOG786503:UOK786520 UYC786503:UYG786520 VHY786503:VIC786520 VRU786503:VRY786520 WBQ786503:WBU786520 WLM786503:WLQ786520 WVI786503:WVM786520 A852039:E852056 IW852039:JA852056 SS852039:SW852056 ACO852039:ACS852056 AMK852039:AMO852056 AWG852039:AWK852056 BGC852039:BGG852056 BPY852039:BQC852056 BZU852039:BZY852056 CJQ852039:CJU852056 CTM852039:CTQ852056 DDI852039:DDM852056 DNE852039:DNI852056 DXA852039:DXE852056 EGW852039:EHA852056 EQS852039:EQW852056 FAO852039:FAS852056 FKK852039:FKO852056 FUG852039:FUK852056 GEC852039:GEG852056 GNY852039:GOC852056 GXU852039:GXY852056 HHQ852039:HHU852056 HRM852039:HRQ852056 IBI852039:IBM852056 ILE852039:ILI852056 IVA852039:IVE852056 JEW852039:JFA852056 JOS852039:JOW852056 JYO852039:JYS852056 KIK852039:KIO852056 KSG852039:KSK852056 LCC852039:LCG852056 LLY852039:LMC852056 LVU852039:LVY852056 MFQ852039:MFU852056 MPM852039:MPQ852056 MZI852039:MZM852056 NJE852039:NJI852056 NTA852039:NTE852056 OCW852039:ODA852056 OMS852039:OMW852056 OWO852039:OWS852056 PGK852039:PGO852056 PQG852039:PQK852056 QAC852039:QAG852056 QJY852039:QKC852056 QTU852039:QTY852056 RDQ852039:RDU852056 RNM852039:RNQ852056 RXI852039:RXM852056 SHE852039:SHI852056 SRA852039:SRE852056 TAW852039:TBA852056 TKS852039:TKW852056 TUO852039:TUS852056 UEK852039:UEO852056 UOG852039:UOK852056 UYC852039:UYG852056 VHY852039:VIC852056 VRU852039:VRY852056 WBQ852039:WBU852056 WLM852039:WLQ852056 WVI852039:WVM852056 A917575:E917592 IW917575:JA917592 SS917575:SW917592 ACO917575:ACS917592 AMK917575:AMO917592 AWG917575:AWK917592 BGC917575:BGG917592 BPY917575:BQC917592 BZU917575:BZY917592 CJQ917575:CJU917592 CTM917575:CTQ917592 DDI917575:DDM917592 DNE917575:DNI917592 DXA917575:DXE917592 EGW917575:EHA917592 EQS917575:EQW917592 FAO917575:FAS917592 FKK917575:FKO917592 FUG917575:FUK917592 GEC917575:GEG917592 GNY917575:GOC917592 GXU917575:GXY917592 HHQ917575:HHU917592 HRM917575:HRQ917592 IBI917575:IBM917592 ILE917575:ILI917592 IVA917575:IVE917592 JEW917575:JFA917592 JOS917575:JOW917592 JYO917575:JYS917592 KIK917575:KIO917592 KSG917575:KSK917592 LCC917575:LCG917592 LLY917575:LMC917592 LVU917575:LVY917592 MFQ917575:MFU917592 MPM917575:MPQ917592 MZI917575:MZM917592 NJE917575:NJI917592 NTA917575:NTE917592 OCW917575:ODA917592 OMS917575:OMW917592 OWO917575:OWS917592 PGK917575:PGO917592 PQG917575:PQK917592 QAC917575:QAG917592 QJY917575:QKC917592 QTU917575:QTY917592 RDQ917575:RDU917592 RNM917575:RNQ917592 RXI917575:RXM917592 SHE917575:SHI917592 SRA917575:SRE917592 TAW917575:TBA917592 TKS917575:TKW917592 TUO917575:TUS917592 UEK917575:UEO917592 UOG917575:UOK917592 UYC917575:UYG917592 VHY917575:VIC917592 VRU917575:VRY917592 WBQ917575:WBU917592 WLM917575:WLQ917592 WVI917575:WVM917592 A983111:E983128 IW983111:JA983128 SS983111:SW983128 ACO983111:ACS983128 AMK983111:AMO983128 AWG983111:AWK983128 BGC983111:BGG983128 BPY983111:BQC983128 BZU983111:BZY983128 CJQ983111:CJU983128 CTM983111:CTQ983128 DDI983111:DDM983128 DNE983111:DNI983128 DXA983111:DXE983128 EGW983111:EHA983128 EQS983111:EQW983128 FAO983111:FAS983128 FKK983111:FKO983128 FUG983111:FUK983128 GEC983111:GEG983128 GNY983111:GOC983128 GXU983111:GXY983128 HHQ983111:HHU983128 HRM983111:HRQ983128 IBI983111:IBM983128 ILE983111:ILI983128 IVA983111:IVE983128 JEW983111:JFA983128 JOS983111:JOW983128 JYO983111:JYS983128 KIK983111:KIO983128 KSG983111:KSK983128 LCC983111:LCG983128 LLY983111:LMC983128 LVU983111:LVY983128 MFQ983111:MFU983128 MPM983111:MPQ983128 MZI983111:MZM983128 NJE983111:NJI983128 NTA983111:NTE983128 OCW983111:ODA983128 OMS983111:OMW983128 OWO983111:OWS983128 PGK983111:PGO983128 PQG983111:PQK983128 QAC983111:QAG983128 QJY983111:QKC983128 QTU983111:QTY983128 RDQ983111:RDU983128 RNM983111:RNQ983128 RXI983111:RXM983128 SHE983111:SHI983128 SRA983111:SRE983128 TAW983111:TBA983128 TKS983111:TKW983128 TUO983111:TUS983128 UEK983111:UEO983128 UOG983111:UOK983128 UYC983111:UYG983128 VHY983111:VIC983128 VRU983111:VRY983128 WBQ983111:WBU983128 WLM983111:WLQ983128 WVI983111:WVM983128 G71:L88 JC71:JH88 SY71:TD88 ACU71:ACZ88 AMQ71:AMV88 AWM71:AWR88 BGI71:BGN88 BQE71:BQJ88 CAA71:CAF88 CJW71:CKB88 CTS71:CTX88 DDO71:DDT88 DNK71:DNP88 DXG71:DXL88 EHC71:EHH88 EQY71:ERD88 FAU71:FAZ88 FKQ71:FKV88 FUM71:FUR88 GEI71:GEN88 GOE71:GOJ88 GYA71:GYF88 HHW71:HIB88 HRS71:HRX88 IBO71:IBT88 ILK71:ILP88 IVG71:IVL88 JFC71:JFH88 JOY71:JPD88 JYU71:JYZ88 KIQ71:KIV88 KSM71:KSR88 LCI71:LCN88 LME71:LMJ88 LWA71:LWF88 MFW71:MGB88 MPS71:MPX88 MZO71:MZT88 NJK71:NJP88 NTG71:NTL88 ODC71:ODH88 OMY71:OND88 OWU71:OWZ88 PGQ71:PGV88 PQM71:PQR88 QAI71:QAN88 QKE71:QKJ88 QUA71:QUF88 RDW71:REB88 RNS71:RNX88 RXO71:RXT88 SHK71:SHP88 SRG71:SRL88 TBC71:TBH88 TKY71:TLD88 TUU71:TUZ88 UEQ71:UEV88 UOM71:UOR88 UYI71:UYN88 VIE71:VIJ88 VSA71:VSF88 WBW71:WCB88 WLS71:WLX88 WVO71:WVT88 G65607:L65624 JC65607:JH65624 SY65607:TD65624 ACU65607:ACZ65624 AMQ65607:AMV65624 AWM65607:AWR65624 BGI65607:BGN65624 BQE65607:BQJ65624 CAA65607:CAF65624 CJW65607:CKB65624 CTS65607:CTX65624 DDO65607:DDT65624 DNK65607:DNP65624 DXG65607:DXL65624 EHC65607:EHH65624 EQY65607:ERD65624 FAU65607:FAZ65624 FKQ65607:FKV65624 FUM65607:FUR65624 GEI65607:GEN65624 GOE65607:GOJ65624 GYA65607:GYF65624 HHW65607:HIB65624 HRS65607:HRX65624 IBO65607:IBT65624 ILK65607:ILP65624 IVG65607:IVL65624 JFC65607:JFH65624 JOY65607:JPD65624 JYU65607:JYZ65624 KIQ65607:KIV65624 KSM65607:KSR65624 LCI65607:LCN65624 LME65607:LMJ65624 LWA65607:LWF65624 MFW65607:MGB65624 MPS65607:MPX65624 MZO65607:MZT65624 NJK65607:NJP65624 NTG65607:NTL65624 ODC65607:ODH65624 OMY65607:OND65624 OWU65607:OWZ65624 PGQ65607:PGV65624 PQM65607:PQR65624 QAI65607:QAN65624 QKE65607:QKJ65624 QUA65607:QUF65624 RDW65607:REB65624 RNS65607:RNX65624 RXO65607:RXT65624 SHK65607:SHP65624 SRG65607:SRL65624 TBC65607:TBH65624 TKY65607:TLD65624 TUU65607:TUZ65624 UEQ65607:UEV65624 UOM65607:UOR65624 UYI65607:UYN65624 VIE65607:VIJ65624 VSA65607:VSF65624 WBW65607:WCB65624 WLS65607:WLX65624 WVO65607:WVT65624 G131143:L131160 JC131143:JH131160 SY131143:TD131160 ACU131143:ACZ131160 AMQ131143:AMV131160 AWM131143:AWR131160 BGI131143:BGN131160 BQE131143:BQJ131160 CAA131143:CAF131160 CJW131143:CKB131160 CTS131143:CTX131160 DDO131143:DDT131160 DNK131143:DNP131160 DXG131143:DXL131160 EHC131143:EHH131160 EQY131143:ERD131160 FAU131143:FAZ131160 FKQ131143:FKV131160 FUM131143:FUR131160 GEI131143:GEN131160 GOE131143:GOJ131160 GYA131143:GYF131160 HHW131143:HIB131160 HRS131143:HRX131160 IBO131143:IBT131160 ILK131143:ILP131160 IVG131143:IVL131160 JFC131143:JFH131160 JOY131143:JPD131160 JYU131143:JYZ131160 KIQ131143:KIV131160 KSM131143:KSR131160 LCI131143:LCN131160 LME131143:LMJ131160 LWA131143:LWF131160 MFW131143:MGB131160 MPS131143:MPX131160 MZO131143:MZT131160 NJK131143:NJP131160 NTG131143:NTL131160 ODC131143:ODH131160 OMY131143:OND131160 OWU131143:OWZ131160 PGQ131143:PGV131160 PQM131143:PQR131160 QAI131143:QAN131160 QKE131143:QKJ131160 QUA131143:QUF131160 RDW131143:REB131160 RNS131143:RNX131160 RXO131143:RXT131160 SHK131143:SHP131160 SRG131143:SRL131160 TBC131143:TBH131160 TKY131143:TLD131160 TUU131143:TUZ131160 UEQ131143:UEV131160 UOM131143:UOR131160 UYI131143:UYN131160 VIE131143:VIJ131160 VSA131143:VSF131160 WBW131143:WCB131160 WLS131143:WLX131160 WVO131143:WVT131160 G196679:L196696 JC196679:JH196696 SY196679:TD196696 ACU196679:ACZ196696 AMQ196679:AMV196696 AWM196679:AWR196696 BGI196679:BGN196696 BQE196679:BQJ196696 CAA196679:CAF196696 CJW196679:CKB196696 CTS196679:CTX196696 DDO196679:DDT196696 DNK196679:DNP196696 DXG196679:DXL196696 EHC196679:EHH196696 EQY196679:ERD196696 FAU196679:FAZ196696 FKQ196679:FKV196696 FUM196679:FUR196696 GEI196679:GEN196696 GOE196679:GOJ196696 GYA196679:GYF196696 HHW196679:HIB196696 HRS196679:HRX196696 IBO196679:IBT196696 ILK196679:ILP196696 IVG196679:IVL196696 JFC196679:JFH196696 JOY196679:JPD196696 JYU196679:JYZ196696 KIQ196679:KIV196696 KSM196679:KSR196696 LCI196679:LCN196696 LME196679:LMJ196696 LWA196679:LWF196696 MFW196679:MGB196696 MPS196679:MPX196696 MZO196679:MZT196696 NJK196679:NJP196696 NTG196679:NTL196696 ODC196679:ODH196696 OMY196679:OND196696 OWU196679:OWZ196696 PGQ196679:PGV196696 PQM196679:PQR196696 QAI196679:QAN196696 QKE196679:QKJ196696 QUA196679:QUF196696 RDW196679:REB196696 RNS196679:RNX196696 RXO196679:RXT196696 SHK196679:SHP196696 SRG196679:SRL196696 TBC196679:TBH196696 TKY196679:TLD196696 TUU196679:TUZ196696 UEQ196679:UEV196696 UOM196679:UOR196696 UYI196679:UYN196696 VIE196679:VIJ196696 VSA196679:VSF196696 WBW196679:WCB196696 WLS196679:WLX196696 WVO196679:WVT196696 G262215:L262232 JC262215:JH262232 SY262215:TD262232 ACU262215:ACZ262232 AMQ262215:AMV262232 AWM262215:AWR262232 BGI262215:BGN262232 BQE262215:BQJ262232 CAA262215:CAF262232 CJW262215:CKB262232 CTS262215:CTX262232 DDO262215:DDT262232 DNK262215:DNP262232 DXG262215:DXL262232 EHC262215:EHH262232 EQY262215:ERD262232 FAU262215:FAZ262232 FKQ262215:FKV262232 FUM262215:FUR262232 GEI262215:GEN262232 GOE262215:GOJ262232 GYA262215:GYF262232 HHW262215:HIB262232 HRS262215:HRX262232 IBO262215:IBT262232 ILK262215:ILP262232 IVG262215:IVL262232 JFC262215:JFH262232 JOY262215:JPD262232 JYU262215:JYZ262232 KIQ262215:KIV262232 KSM262215:KSR262232 LCI262215:LCN262232 LME262215:LMJ262232 LWA262215:LWF262232 MFW262215:MGB262232 MPS262215:MPX262232 MZO262215:MZT262232 NJK262215:NJP262232 NTG262215:NTL262232 ODC262215:ODH262232 OMY262215:OND262232 OWU262215:OWZ262232 PGQ262215:PGV262232 PQM262215:PQR262232 QAI262215:QAN262232 QKE262215:QKJ262232 QUA262215:QUF262232 RDW262215:REB262232 RNS262215:RNX262232 RXO262215:RXT262232 SHK262215:SHP262232 SRG262215:SRL262232 TBC262215:TBH262232 TKY262215:TLD262232 TUU262215:TUZ262232 UEQ262215:UEV262232 UOM262215:UOR262232 UYI262215:UYN262232 VIE262215:VIJ262232 VSA262215:VSF262232 WBW262215:WCB262232 WLS262215:WLX262232 WVO262215:WVT262232 G327751:L327768 JC327751:JH327768 SY327751:TD327768 ACU327751:ACZ327768 AMQ327751:AMV327768 AWM327751:AWR327768 BGI327751:BGN327768 BQE327751:BQJ327768 CAA327751:CAF327768 CJW327751:CKB327768 CTS327751:CTX327768 DDO327751:DDT327768 DNK327751:DNP327768 DXG327751:DXL327768 EHC327751:EHH327768 EQY327751:ERD327768 FAU327751:FAZ327768 FKQ327751:FKV327768 FUM327751:FUR327768 GEI327751:GEN327768 GOE327751:GOJ327768 GYA327751:GYF327768 HHW327751:HIB327768 HRS327751:HRX327768 IBO327751:IBT327768 ILK327751:ILP327768 IVG327751:IVL327768 JFC327751:JFH327768 JOY327751:JPD327768 JYU327751:JYZ327768 KIQ327751:KIV327768 KSM327751:KSR327768 LCI327751:LCN327768 LME327751:LMJ327768 LWA327751:LWF327768 MFW327751:MGB327768 MPS327751:MPX327768 MZO327751:MZT327768 NJK327751:NJP327768 NTG327751:NTL327768 ODC327751:ODH327768 OMY327751:OND327768 OWU327751:OWZ327768 PGQ327751:PGV327768 PQM327751:PQR327768 QAI327751:QAN327768 QKE327751:QKJ327768 QUA327751:QUF327768 RDW327751:REB327768 RNS327751:RNX327768 RXO327751:RXT327768 SHK327751:SHP327768 SRG327751:SRL327768 TBC327751:TBH327768 TKY327751:TLD327768 TUU327751:TUZ327768 UEQ327751:UEV327768 UOM327751:UOR327768 UYI327751:UYN327768 VIE327751:VIJ327768 VSA327751:VSF327768 WBW327751:WCB327768 WLS327751:WLX327768 WVO327751:WVT327768 G393287:L393304 JC393287:JH393304 SY393287:TD393304 ACU393287:ACZ393304 AMQ393287:AMV393304 AWM393287:AWR393304 BGI393287:BGN393304 BQE393287:BQJ393304 CAA393287:CAF393304 CJW393287:CKB393304 CTS393287:CTX393304 DDO393287:DDT393304 DNK393287:DNP393304 DXG393287:DXL393304 EHC393287:EHH393304 EQY393287:ERD393304 FAU393287:FAZ393304 FKQ393287:FKV393304 FUM393287:FUR393304 GEI393287:GEN393304 GOE393287:GOJ393304 GYA393287:GYF393304 HHW393287:HIB393304 HRS393287:HRX393304 IBO393287:IBT393304 ILK393287:ILP393304 IVG393287:IVL393304 JFC393287:JFH393304 JOY393287:JPD393304 JYU393287:JYZ393304 KIQ393287:KIV393304 KSM393287:KSR393304 LCI393287:LCN393304 LME393287:LMJ393304 LWA393287:LWF393304 MFW393287:MGB393304 MPS393287:MPX393304 MZO393287:MZT393304 NJK393287:NJP393304 NTG393287:NTL393304 ODC393287:ODH393304 OMY393287:OND393304 OWU393287:OWZ393304 PGQ393287:PGV393304 PQM393287:PQR393304 QAI393287:QAN393304 QKE393287:QKJ393304 QUA393287:QUF393304 RDW393287:REB393304 RNS393287:RNX393304 RXO393287:RXT393304 SHK393287:SHP393304 SRG393287:SRL393304 TBC393287:TBH393304 TKY393287:TLD393304 TUU393287:TUZ393304 UEQ393287:UEV393304 UOM393287:UOR393304 UYI393287:UYN393304 VIE393287:VIJ393304 VSA393287:VSF393304 WBW393287:WCB393304 WLS393287:WLX393304 WVO393287:WVT393304 G458823:L458840 JC458823:JH458840 SY458823:TD458840 ACU458823:ACZ458840 AMQ458823:AMV458840 AWM458823:AWR458840 BGI458823:BGN458840 BQE458823:BQJ458840 CAA458823:CAF458840 CJW458823:CKB458840 CTS458823:CTX458840 DDO458823:DDT458840 DNK458823:DNP458840 DXG458823:DXL458840 EHC458823:EHH458840 EQY458823:ERD458840 FAU458823:FAZ458840 FKQ458823:FKV458840 FUM458823:FUR458840 GEI458823:GEN458840 GOE458823:GOJ458840 GYA458823:GYF458840 HHW458823:HIB458840 HRS458823:HRX458840 IBO458823:IBT458840 ILK458823:ILP458840 IVG458823:IVL458840 JFC458823:JFH458840 JOY458823:JPD458840 JYU458823:JYZ458840 KIQ458823:KIV458840 KSM458823:KSR458840 LCI458823:LCN458840 LME458823:LMJ458840 LWA458823:LWF458840 MFW458823:MGB458840 MPS458823:MPX458840 MZO458823:MZT458840 NJK458823:NJP458840 NTG458823:NTL458840 ODC458823:ODH458840 OMY458823:OND458840 OWU458823:OWZ458840 PGQ458823:PGV458840 PQM458823:PQR458840 QAI458823:QAN458840 QKE458823:QKJ458840 QUA458823:QUF458840 RDW458823:REB458840 RNS458823:RNX458840 RXO458823:RXT458840 SHK458823:SHP458840 SRG458823:SRL458840 TBC458823:TBH458840 TKY458823:TLD458840 TUU458823:TUZ458840 UEQ458823:UEV458840 UOM458823:UOR458840 UYI458823:UYN458840 VIE458823:VIJ458840 VSA458823:VSF458840 WBW458823:WCB458840 WLS458823:WLX458840 WVO458823:WVT458840 G524359:L524376 JC524359:JH524376 SY524359:TD524376 ACU524359:ACZ524376 AMQ524359:AMV524376 AWM524359:AWR524376 BGI524359:BGN524376 BQE524359:BQJ524376 CAA524359:CAF524376 CJW524359:CKB524376 CTS524359:CTX524376 DDO524359:DDT524376 DNK524359:DNP524376 DXG524359:DXL524376 EHC524359:EHH524376 EQY524359:ERD524376 FAU524359:FAZ524376 FKQ524359:FKV524376 FUM524359:FUR524376 GEI524359:GEN524376 GOE524359:GOJ524376 GYA524359:GYF524376 HHW524359:HIB524376 HRS524359:HRX524376 IBO524359:IBT524376 ILK524359:ILP524376 IVG524359:IVL524376 JFC524359:JFH524376 JOY524359:JPD524376 JYU524359:JYZ524376 KIQ524359:KIV524376 KSM524359:KSR524376 LCI524359:LCN524376 LME524359:LMJ524376 LWA524359:LWF524376 MFW524359:MGB524376 MPS524359:MPX524376 MZO524359:MZT524376 NJK524359:NJP524376 NTG524359:NTL524376 ODC524359:ODH524376 OMY524359:OND524376 OWU524359:OWZ524376 PGQ524359:PGV524376 PQM524359:PQR524376 QAI524359:QAN524376 QKE524359:QKJ524376 QUA524359:QUF524376 RDW524359:REB524376 RNS524359:RNX524376 RXO524359:RXT524376 SHK524359:SHP524376 SRG524359:SRL524376 TBC524359:TBH524376 TKY524359:TLD524376 TUU524359:TUZ524376 UEQ524359:UEV524376 UOM524359:UOR524376 UYI524359:UYN524376 VIE524359:VIJ524376 VSA524359:VSF524376 WBW524359:WCB524376 WLS524359:WLX524376 WVO524359:WVT524376 G589895:L589912 JC589895:JH589912 SY589895:TD589912 ACU589895:ACZ589912 AMQ589895:AMV589912 AWM589895:AWR589912 BGI589895:BGN589912 BQE589895:BQJ589912 CAA589895:CAF589912 CJW589895:CKB589912 CTS589895:CTX589912 DDO589895:DDT589912 DNK589895:DNP589912 DXG589895:DXL589912 EHC589895:EHH589912 EQY589895:ERD589912 FAU589895:FAZ589912 FKQ589895:FKV589912 FUM589895:FUR589912 GEI589895:GEN589912 GOE589895:GOJ589912 GYA589895:GYF589912 HHW589895:HIB589912 HRS589895:HRX589912 IBO589895:IBT589912 ILK589895:ILP589912 IVG589895:IVL589912 JFC589895:JFH589912 JOY589895:JPD589912 JYU589895:JYZ589912 KIQ589895:KIV589912 KSM589895:KSR589912 LCI589895:LCN589912 LME589895:LMJ589912 LWA589895:LWF589912 MFW589895:MGB589912 MPS589895:MPX589912 MZO589895:MZT589912 NJK589895:NJP589912 NTG589895:NTL589912 ODC589895:ODH589912 OMY589895:OND589912 OWU589895:OWZ589912 PGQ589895:PGV589912 PQM589895:PQR589912 QAI589895:QAN589912 QKE589895:QKJ589912 QUA589895:QUF589912 RDW589895:REB589912 RNS589895:RNX589912 RXO589895:RXT589912 SHK589895:SHP589912 SRG589895:SRL589912 TBC589895:TBH589912 TKY589895:TLD589912 TUU589895:TUZ589912 UEQ589895:UEV589912 UOM589895:UOR589912 UYI589895:UYN589912 VIE589895:VIJ589912 VSA589895:VSF589912 WBW589895:WCB589912 WLS589895:WLX589912 WVO589895:WVT589912 G655431:L655448 JC655431:JH655448 SY655431:TD655448 ACU655431:ACZ655448 AMQ655431:AMV655448 AWM655431:AWR655448 BGI655431:BGN655448 BQE655431:BQJ655448 CAA655431:CAF655448 CJW655431:CKB655448 CTS655431:CTX655448 DDO655431:DDT655448 DNK655431:DNP655448 DXG655431:DXL655448 EHC655431:EHH655448 EQY655431:ERD655448 FAU655431:FAZ655448 FKQ655431:FKV655448 FUM655431:FUR655448 GEI655431:GEN655448 GOE655431:GOJ655448 GYA655431:GYF655448 HHW655431:HIB655448 HRS655431:HRX655448 IBO655431:IBT655448 ILK655431:ILP655448 IVG655431:IVL655448 JFC655431:JFH655448 JOY655431:JPD655448 JYU655431:JYZ655448 KIQ655431:KIV655448 KSM655431:KSR655448 LCI655431:LCN655448 LME655431:LMJ655448 LWA655431:LWF655448 MFW655431:MGB655448 MPS655431:MPX655448 MZO655431:MZT655448 NJK655431:NJP655448 NTG655431:NTL655448 ODC655431:ODH655448 OMY655431:OND655448 OWU655431:OWZ655448 PGQ655431:PGV655448 PQM655431:PQR655448 QAI655431:QAN655448 QKE655431:QKJ655448 QUA655431:QUF655448 RDW655431:REB655448 RNS655431:RNX655448 RXO655431:RXT655448 SHK655431:SHP655448 SRG655431:SRL655448 TBC655431:TBH655448 TKY655431:TLD655448 TUU655431:TUZ655448 UEQ655431:UEV655448 UOM655431:UOR655448 UYI655431:UYN655448 VIE655431:VIJ655448 VSA655431:VSF655448 WBW655431:WCB655448 WLS655431:WLX655448 WVO655431:WVT655448 G720967:L720984 JC720967:JH720984 SY720967:TD720984 ACU720967:ACZ720984 AMQ720967:AMV720984 AWM720967:AWR720984 BGI720967:BGN720984 BQE720967:BQJ720984 CAA720967:CAF720984 CJW720967:CKB720984 CTS720967:CTX720984 DDO720967:DDT720984 DNK720967:DNP720984 DXG720967:DXL720984 EHC720967:EHH720984 EQY720967:ERD720984 FAU720967:FAZ720984 FKQ720967:FKV720984 FUM720967:FUR720984 GEI720967:GEN720984 GOE720967:GOJ720984 GYA720967:GYF720984 HHW720967:HIB720984 HRS720967:HRX720984 IBO720967:IBT720984 ILK720967:ILP720984 IVG720967:IVL720984 JFC720967:JFH720984 JOY720967:JPD720984 JYU720967:JYZ720984 KIQ720967:KIV720984 KSM720967:KSR720984 LCI720967:LCN720984 LME720967:LMJ720984 LWA720967:LWF720984 MFW720967:MGB720984 MPS720967:MPX720984 MZO720967:MZT720984 NJK720967:NJP720984 NTG720967:NTL720984 ODC720967:ODH720984 OMY720967:OND720984 OWU720967:OWZ720984 PGQ720967:PGV720984 PQM720967:PQR720984 QAI720967:QAN720984 QKE720967:QKJ720984 QUA720967:QUF720984 RDW720967:REB720984 RNS720967:RNX720984 RXO720967:RXT720984 SHK720967:SHP720984 SRG720967:SRL720984 TBC720967:TBH720984 TKY720967:TLD720984 TUU720967:TUZ720984 UEQ720967:UEV720984 UOM720967:UOR720984 UYI720967:UYN720984 VIE720967:VIJ720984 VSA720967:VSF720984 WBW720967:WCB720984 WLS720967:WLX720984 WVO720967:WVT720984 G786503:L786520 JC786503:JH786520 SY786503:TD786520 ACU786503:ACZ786520 AMQ786503:AMV786520 AWM786503:AWR786520 BGI786503:BGN786520 BQE786503:BQJ786520 CAA786503:CAF786520 CJW786503:CKB786520 CTS786503:CTX786520 DDO786503:DDT786520 DNK786503:DNP786520 DXG786503:DXL786520 EHC786503:EHH786520 EQY786503:ERD786520 FAU786503:FAZ786520 FKQ786503:FKV786520 FUM786503:FUR786520 GEI786503:GEN786520 GOE786503:GOJ786520 GYA786503:GYF786520 HHW786503:HIB786520 HRS786503:HRX786520 IBO786503:IBT786520 ILK786503:ILP786520 IVG786503:IVL786520 JFC786503:JFH786520 JOY786503:JPD786520 JYU786503:JYZ786520 KIQ786503:KIV786520 KSM786503:KSR786520 LCI786503:LCN786520 LME786503:LMJ786520 LWA786503:LWF786520 MFW786503:MGB786520 MPS786503:MPX786520 MZO786503:MZT786520 NJK786503:NJP786520 NTG786503:NTL786520 ODC786503:ODH786520 OMY786503:OND786520 OWU786503:OWZ786520 PGQ786503:PGV786520 PQM786503:PQR786520 QAI786503:QAN786520 QKE786503:QKJ786520 QUA786503:QUF786520 RDW786503:REB786520 RNS786503:RNX786520 RXO786503:RXT786520 SHK786503:SHP786520 SRG786503:SRL786520 TBC786503:TBH786520 TKY786503:TLD786520 TUU786503:TUZ786520 UEQ786503:UEV786520 UOM786503:UOR786520 UYI786503:UYN786520 VIE786503:VIJ786520 VSA786503:VSF786520 WBW786503:WCB786520 WLS786503:WLX786520 WVO786503:WVT786520 G852039:L852056 JC852039:JH852056 SY852039:TD852056 ACU852039:ACZ852056 AMQ852039:AMV852056 AWM852039:AWR852056 BGI852039:BGN852056 BQE852039:BQJ852056 CAA852039:CAF852056 CJW852039:CKB852056 CTS852039:CTX852056 DDO852039:DDT852056 DNK852039:DNP852056 DXG852039:DXL852056 EHC852039:EHH852056 EQY852039:ERD852056 FAU852039:FAZ852056 FKQ852039:FKV852056 FUM852039:FUR852056 GEI852039:GEN852056 GOE852039:GOJ852056 GYA852039:GYF852056 HHW852039:HIB852056 HRS852039:HRX852056 IBO852039:IBT852056 ILK852039:ILP852056 IVG852039:IVL852056 JFC852039:JFH852056 JOY852039:JPD852056 JYU852039:JYZ852056 KIQ852039:KIV852056 KSM852039:KSR852056 LCI852039:LCN852056 LME852039:LMJ852056 LWA852039:LWF852056 MFW852039:MGB852056 MPS852039:MPX852056 MZO852039:MZT852056 NJK852039:NJP852056 NTG852039:NTL852056 ODC852039:ODH852056 OMY852039:OND852056 OWU852039:OWZ852056 PGQ852039:PGV852056 PQM852039:PQR852056 QAI852039:QAN852056 QKE852039:QKJ852056 QUA852039:QUF852056 RDW852039:REB852056 RNS852039:RNX852056 RXO852039:RXT852056 SHK852039:SHP852056 SRG852039:SRL852056 TBC852039:TBH852056 TKY852039:TLD852056 TUU852039:TUZ852056 UEQ852039:UEV852056 UOM852039:UOR852056 UYI852039:UYN852056 VIE852039:VIJ852056 VSA852039:VSF852056 WBW852039:WCB852056 WLS852039:WLX852056 WVO852039:WVT852056 G917575:L917592 JC917575:JH917592 SY917575:TD917592 ACU917575:ACZ917592 AMQ917575:AMV917592 AWM917575:AWR917592 BGI917575:BGN917592 BQE917575:BQJ917592 CAA917575:CAF917592 CJW917575:CKB917592 CTS917575:CTX917592 DDO917575:DDT917592 DNK917575:DNP917592 DXG917575:DXL917592 EHC917575:EHH917592 EQY917575:ERD917592 FAU917575:FAZ917592 FKQ917575:FKV917592 FUM917575:FUR917592 GEI917575:GEN917592 GOE917575:GOJ917592 GYA917575:GYF917592 HHW917575:HIB917592 HRS917575:HRX917592 IBO917575:IBT917592 ILK917575:ILP917592 IVG917575:IVL917592 JFC917575:JFH917592 JOY917575:JPD917592 JYU917575:JYZ917592 KIQ917575:KIV917592 KSM917575:KSR917592 LCI917575:LCN917592 LME917575:LMJ917592 LWA917575:LWF917592 MFW917575:MGB917592 MPS917575:MPX917592 MZO917575:MZT917592 NJK917575:NJP917592 NTG917575:NTL917592 ODC917575:ODH917592 OMY917575:OND917592 OWU917575:OWZ917592 PGQ917575:PGV917592 PQM917575:PQR917592 QAI917575:QAN917592 QKE917575:QKJ917592 QUA917575:QUF917592 RDW917575:REB917592 RNS917575:RNX917592 RXO917575:RXT917592 SHK917575:SHP917592 SRG917575:SRL917592 TBC917575:TBH917592 TKY917575:TLD917592 TUU917575:TUZ917592 UEQ917575:UEV917592 UOM917575:UOR917592 UYI917575:UYN917592 VIE917575:VIJ917592 VSA917575:VSF917592 WBW917575:WCB917592 WLS917575:WLX917592 WVO917575:WVT917592 G983111:L983128 JC983111:JH983128 SY983111:TD983128 ACU983111:ACZ983128 AMQ983111:AMV983128 AWM983111:AWR983128 BGI983111:BGN983128 BQE983111:BQJ983128 CAA983111:CAF983128 CJW983111:CKB983128 CTS983111:CTX983128 DDO983111:DDT983128 DNK983111:DNP983128 DXG983111:DXL983128 EHC983111:EHH983128 EQY983111:ERD983128 FAU983111:FAZ983128 FKQ983111:FKV983128 FUM983111:FUR983128 GEI983111:GEN983128 GOE983111:GOJ983128 GYA983111:GYF983128 HHW983111:HIB983128 HRS983111:HRX983128 IBO983111:IBT983128 ILK983111:ILP983128 IVG983111:IVL983128 JFC983111:JFH983128 JOY983111:JPD983128 JYU983111:JYZ983128 KIQ983111:KIV983128 KSM983111:KSR983128 LCI983111:LCN983128 LME983111:LMJ983128 LWA983111:LWF983128 MFW983111:MGB983128 MPS983111:MPX983128 MZO983111:MZT983128 NJK983111:NJP983128 NTG983111:NTL983128 ODC983111:ODH983128 OMY983111:OND983128 OWU983111:OWZ983128 PGQ983111:PGV983128 PQM983111:PQR983128 QAI983111:QAN983128 QKE983111:QKJ983128 QUA983111:QUF983128 RDW983111:REB983128 RNS983111:RNX983128 RXO983111:RXT983128 SHK983111:SHP983128 SRG983111:SRL983128 TBC983111:TBH983128 TKY983111:TLD983128 TUU983111:TUZ983128 UEQ983111:UEV983128 UOM983111:UOR983128 UYI983111:UYN983128 VIE983111:VIJ983128 VSA983111:VSF983128 WBW983111:WCB983128 WLS983111:WLX983128 WVO983111:WVT983128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８月(上旬)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289</v>
      </c>
      <c r="C4" s="846" t="s">
        <v>288</v>
      </c>
      <c r="D4" s="845" t="s">
        <v>144</v>
      </c>
      <c r="E4" s="845"/>
      <c r="F4" s="836" t="s">
        <v>289</v>
      </c>
      <c r="G4" s="836" t="s">
        <v>288</v>
      </c>
      <c r="H4" s="845" t="s">
        <v>144</v>
      </c>
      <c r="I4" s="845"/>
      <c r="J4" s="836" t="s">
        <v>289</v>
      </c>
      <c r="K4" s="836" t="s">
        <v>288</v>
      </c>
      <c r="L4" s="843" t="s">
        <v>142</v>
      </c>
    </row>
    <row r="5" spans="1:12" s="128" customFormat="1" x14ac:dyDescent="0.4">
      <c r="A5" s="845"/>
      <c r="B5" s="846"/>
      <c r="C5" s="846"/>
      <c r="D5" s="129" t="s">
        <v>143</v>
      </c>
      <c r="E5" s="129" t="s">
        <v>142</v>
      </c>
      <c r="F5" s="836"/>
      <c r="G5" s="836"/>
      <c r="H5" s="129" t="s">
        <v>143</v>
      </c>
      <c r="I5" s="129" t="s">
        <v>142</v>
      </c>
      <c r="J5" s="836"/>
      <c r="K5" s="836"/>
      <c r="L5" s="844"/>
    </row>
    <row r="6" spans="1:12" s="60" customFormat="1" x14ac:dyDescent="0.4">
      <c r="A6" s="119" t="s">
        <v>141</v>
      </c>
      <c r="B6" s="117">
        <v>192706</v>
      </c>
      <c r="C6" s="117">
        <v>170945</v>
      </c>
      <c r="D6" s="115">
        <v>1.1272982538243295</v>
      </c>
      <c r="E6" s="116">
        <v>21761</v>
      </c>
      <c r="F6" s="117">
        <v>234458</v>
      </c>
      <c r="G6" s="117">
        <v>208936</v>
      </c>
      <c r="H6" s="115">
        <v>1.1221522380058966</v>
      </c>
      <c r="I6" s="116">
        <v>25522</v>
      </c>
      <c r="J6" s="115">
        <v>0.82192119697344512</v>
      </c>
      <c r="K6" s="115">
        <v>0.81816920013784122</v>
      </c>
      <c r="L6" s="114">
        <v>3.7519968356038991E-3</v>
      </c>
    </row>
    <row r="7" spans="1:12" s="60" customFormat="1" x14ac:dyDescent="0.4">
      <c r="A7" s="119" t="s">
        <v>140</v>
      </c>
      <c r="B7" s="117">
        <v>82484</v>
      </c>
      <c r="C7" s="117">
        <v>75344</v>
      </c>
      <c r="D7" s="115">
        <v>1.0947653429602888</v>
      </c>
      <c r="E7" s="116">
        <v>7140</v>
      </c>
      <c r="F7" s="117">
        <v>97877</v>
      </c>
      <c r="G7" s="117">
        <v>90528</v>
      </c>
      <c r="H7" s="115">
        <v>1.0811793036408626</v>
      </c>
      <c r="I7" s="116">
        <v>7349</v>
      </c>
      <c r="J7" s="115">
        <v>0.84273118301541727</v>
      </c>
      <c r="K7" s="115">
        <v>0.83227288794627075</v>
      </c>
      <c r="L7" s="114">
        <v>1.0458295069146528E-2</v>
      </c>
    </row>
    <row r="8" spans="1:12" x14ac:dyDescent="0.4">
      <c r="A8" s="85" t="s">
        <v>139</v>
      </c>
      <c r="B8" s="84">
        <v>57881</v>
      </c>
      <c r="C8" s="84">
        <v>53005</v>
      </c>
      <c r="D8" s="82">
        <v>1.0919913215734365</v>
      </c>
      <c r="E8" s="83">
        <v>4876</v>
      </c>
      <c r="F8" s="84">
        <v>68725</v>
      </c>
      <c r="G8" s="84">
        <v>62801</v>
      </c>
      <c r="H8" s="82">
        <v>1.0943297081256669</v>
      </c>
      <c r="I8" s="83">
        <v>5924</v>
      </c>
      <c r="J8" s="82">
        <v>0.8422117133503092</v>
      </c>
      <c r="K8" s="82">
        <v>0.84401522268753681</v>
      </c>
      <c r="L8" s="81">
        <v>-1.8035093372276156E-3</v>
      </c>
    </row>
    <row r="9" spans="1:12" x14ac:dyDescent="0.4">
      <c r="A9" s="73" t="s">
        <v>107</v>
      </c>
      <c r="B9" s="113">
        <v>49019</v>
      </c>
      <c r="C9" s="113">
        <v>43981</v>
      </c>
      <c r="D9" s="98">
        <v>1.1145494645415066</v>
      </c>
      <c r="E9" s="106">
        <v>5038</v>
      </c>
      <c r="F9" s="113">
        <v>58985</v>
      </c>
      <c r="G9" s="113">
        <v>51885</v>
      </c>
      <c r="H9" s="98">
        <v>1.1368410908740483</v>
      </c>
      <c r="I9" s="106">
        <v>7100</v>
      </c>
      <c r="J9" s="98">
        <v>0.83104179028566583</v>
      </c>
      <c r="K9" s="98">
        <v>0.84766310108894671</v>
      </c>
      <c r="L9" s="120">
        <v>-1.6621310803280887E-2</v>
      </c>
    </row>
    <row r="10" spans="1:12" x14ac:dyDescent="0.4">
      <c r="A10" s="74" t="s">
        <v>138</v>
      </c>
      <c r="B10" s="72">
        <v>7750</v>
      </c>
      <c r="C10" s="72">
        <v>5450</v>
      </c>
      <c r="D10" s="69">
        <v>1.4220183486238531</v>
      </c>
      <c r="E10" s="70">
        <v>2300</v>
      </c>
      <c r="F10" s="72">
        <v>8300</v>
      </c>
      <c r="G10" s="72">
        <v>5985</v>
      </c>
      <c r="H10" s="69">
        <v>1.3868003341687551</v>
      </c>
      <c r="I10" s="70">
        <v>2315</v>
      </c>
      <c r="J10" s="69">
        <v>0.9337349397590361</v>
      </c>
      <c r="K10" s="69">
        <v>0.91060985797827898</v>
      </c>
      <c r="L10" s="68">
        <v>2.3125081780757117E-2</v>
      </c>
    </row>
    <row r="11" spans="1:12" x14ac:dyDescent="0.4">
      <c r="A11" s="74" t="s">
        <v>137</v>
      </c>
      <c r="B11" s="127"/>
      <c r="C11" s="72">
        <v>2435</v>
      </c>
      <c r="D11" s="69">
        <v>0</v>
      </c>
      <c r="E11" s="70">
        <v>-2435</v>
      </c>
      <c r="F11" s="127"/>
      <c r="G11" s="72">
        <v>3470</v>
      </c>
      <c r="H11" s="69">
        <v>0</v>
      </c>
      <c r="I11" s="70">
        <v>-3470</v>
      </c>
      <c r="J11" s="69" t="e">
        <v>#DIV/0!</v>
      </c>
      <c r="K11" s="69">
        <v>0.70172910662824206</v>
      </c>
      <c r="L11" s="68" t="e">
        <v>#DIV/0!</v>
      </c>
    </row>
    <row r="12" spans="1:12" x14ac:dyDescent="0.4">
      <c r="A12" s="74" t="s">
        <v>102</v>
      </c>
      <c r="B12" s="122"/>
      <c r="C12" s="122"/>
      <c r="D12" s="69" t="e">
        <v>#DIV/0!</v>
      </c>
      <c r="E12" s="70">
        <v>0</v>
      </c>
      <c r="F12" s="122"/>
      <c r="G12" s="122"/>
      <c r="H12" s="69" t="e">
        <v>#DIV/0!</v>
      </c>
      <c r="I12" s="70">
        <v>0</v>
      </c>
      <c r="J12" s="69" t="e">
        <v>#DIV/0!</v>
      </c>
      <c r="K12" s="69" t="e">
        <v>#DIV/0!</v>
      </c>
      <c r="L12" s="68" t="e">
        <v>#DIV/0!</v>
      </c>
    </row>
    <row r="13" spans="1:12" x14ac:dyDescent="0.4">
      <c r="A13" s="74" t="s">
        <v>103</v>
      </c>
      <c r="B13" s="122"/>
      <c r="C13" s="122"/>
      <c r="D13" s="69" t="e">
        <v>#DIV/0!</v>
      </c>
      <c r="E13" s="70">
        <v>0</v>
      </c>
      <c r="F13" s="122"/>
      <c r="G13" s="122"/>
      <c r="H13" s="69" t="e">
        <v>#DIV/0!</v>
      </c>
      <c r="I13" s="70">
        <v>0</v>
      </c>
      <c r="J13" s="69" t="e">
        <v>#DIV/0!</v>
      </c>
      <c r="K13" s="69" t="e">
        <v>#DIV/0!</v>
      </c>
      <c r="L13" s="68" t="e">
        <v>#DIV/0!</v>
      </c>
    </row>
    <row r="14" spans="1:12" x14ac:dyDescent="0.4">
      <c r="A14" s="80" t="s">
        <v>136</v>
      </c>
      <c r="B14" s="92">
        <v>1112</v>
      </c>
      <c r="C14" s="92">
        <v>1139</v>
      </c>
      <c r="D14" s="89">
        <v>0.9762949956101844</v>
      </c>
      <c r="E14" s="90">
        <v>-27</v>
      </c>
      <c r="F14" s="92">
        <v>1440</v>
      </c>
      <c r="G14" s="92">
        <v>1461</v>
      </c>
      <c r="H14" s="89">
        <v>0.98562628336755642</v>
      </c>
      <c r="I14" s="90">
        <v>-21</v>
      </c>
      <c r="J14" s="89">
        <v>0.77222222222222225</v>
      </c>
      <c r="K14" s="89">
        <v>0.77960301163586587</v>
      </c>
      <c r="L14" s="88">
        <v>-7.3807894136436181E-3</v>
      </c>
    </row>
    <row r="15" spans="1:12" x14ac:dyDescent="0.4">
      <c r="A15" s="74" t="s">
        <v>135</v>
      </c>
      <c r="B15" s="122"/>
      <c r="C15" s="122"/>
      <c r="D15" s="69" t="e">
        <v>#DIV/0!</v>
      </c>
      <c r="E15" s="70">
        <v>0</v>
      </c>
      <c r="F15" s="122"/>
      <c r="G15" s="122"/>
      <c r="H15" s="69" t="e">
        <v>#DIV/0!</v>
      </c>
      <c r="I15" s="70">
        <v>0</v>
      </c>
      <c r="J15" s="69" t="e">
        <v>#DIV/0!</v>
      </c>
      <c r="K15" s="69" t="e">
        <v>#DIV/0!</v>
      </c>
      <c r="L15" s="68" t="e">
        <v>#DIV/0!</v>
      </c>
    </row>
    <row r="16" spans="1:12" x14ac:dyDescent="0.4">
      <c r="A16" s="94" t="s">
        <v>134</v>
      </c>
      <c r="B16" s="122"/>
      <c r="C16" s="122"/>
      <c r="D16" s="126" t="e">
        <v>#DIV/0!</v>
      </c>
      <c r="E16" s="70">
        <v>0</v>
      </c>
      <c r="F16" s="122"/>
      <c r="G16" s="122"/>
      <c r="H16" s="98" t="e">
        <v>#DIV/0!</v>
      </c>
      <c r="I16" s="106">
        <v>0</v>
      </c>
      <c r="J16" s="69" t="e">
        <v>#DIV/0!</v>
      </c>
      <c r="K16" s="69" t="e">
        <v>#DIV/0!</v>
      </c>
      <c r="L16" s="68" t="e">
        <v>#DIV/0!</v>
      </c>
    </row>
    <row r="17" spans="1:12" s="61" customFormat="1" x14ac:dyDescent="0.4">
      <c r="A17" s="94" t="s">
        <v>133</v>
      </c>
      <c r="B17" s="121"/>
      <c r="C17" s="121"/>
      <c r="D17" s="89" t="e">
        <v>#DIV/0!</v>
      </c>
      <c r="E17" s="90">
        <v>0</v>
      </c>
      <c r="F17" s="121"/>
      <c r="G17" s="121"/>
      <c r="H17" s="98" t="e">
        <v>#DIV/0!</v>
      </c>
      <c r="I17" s="90">
        <v>0</v>
      </c>
      <c r="J17" s="89" t="e">
        <v>#DIV/0!</v>
      </c>
      <c r="K17" s="89" t="e">
        <v>#DIV/0!</v>
      </c>
      <c r="L17" s="88" t="e">
        <v>#DIV/0!</v>
      </c>
    </row>
    <row r="18" spans="1:12" x14ac:dyDescent="0.4">
      <c r="A18" s="85" t="s">
        <v>132</v>
      </c>
      <c r="B18" s="84">
        <v>23655</v>
      </c>
      <c r="C18" s="84">
        <v>21488</v>
      </c>
      <c r="D18" s="82">
        <v>1.1008469843633657</v>
      </c>
      <c r="E18" s="83">
        <v>2167</v>
      </c>
      <c r="F18" s="84">
        <v>27795</v>
      </c>
      <c r="G18" s="84">
        <v>26575</v>
      </c>
      <c r="H18" s="82">
        <v>1.0459078080903104</v>
      </c>
      <c r="I18" s="83">
        <v>1220</v>
      </c>
      <c r="J18" s="82">
        <v>0.85105234754452241</v>
      </c>
      <c r="K18" s="82">
        <v>0.80857949200376289</v>
      </c>
      <c r="L18" s="81">
        <v>4.2472855540759524E-2</v>
      </c>
    </row>
    <row r="19" spans="1:12" x14ac:dyDescent="0.4">
      <c r="A19" s="73" t="s">
        <v>131</v>
      </c>
      <c r="B19" s="124"/>
      <c r="C19" s="125"/>
      <c r="D19" s="69" t="e">
        <v>#DIV/0!</v>
      </c>
      <c r="E19" s="70">
        <v>0</v>
      </c>
      <c r="F19" s="124"/>
      <c r="G19" s="125"/>
      <c r="H19" s="98" t="e">
        <v>#DIV/0!</v>
      </c>
      <c r="I19" s="70">
        <v>0</v>
      </c>
      <c r="J19" s="69" t="e">
        <v>#DIV/0!</v>
      </c>
      <c r="K19" s="69" t="e">
        <v>#DIV/0!</v>
      </c>
      <c r="L19" s="120" t="e">
        <v>#DIV/0!</v>
      </c>
    </row>
    <row r="20" spans="1:12" x14ac:dyDescent="0.4">
      <c r="A20" s="74" t="s">
        <v>130</v>
      </c>
      <c r="B20" s="72">
        <v>3737</v>
      </c>
      <c r="C20" s="95">
        <v>3488</v>
      </c>
      <c r="D20" s="69">
        <v>1.071387614678899</v>
      </c>
      <c r="E20" s="70">
        <v>249</v>
      </c>
      <c r="F20" s="72">
        <v>4400</v>
      </c>
      <c r="G20" s="95">
        <v>4380</v>
      </c>
      <c r="H20" s="69">
        <v>1.004566210045662</v>
      </c>
      <c r="I20" s="70">
        <v>20</v>
      </c>
      <c r="J20" s="89">
        <v>0.84931818181818186</v>
      </c>
      <c r="K20" s="69">
        <v>0.79634703196347034</v>
      </c>
      <c r="L20" s="68">
        <v>5.2971149854711519E-2</v>
      </c>
    </row>
    <row r="21" spans="1:12" x14ac:dyDescent="0.4">
      <c r="A21" s="74" t="s">
        <v>129</v>
      </c>
      <c r="B21" s="72">
        <v>7152</v>
      </c>
      <c r="C21" s="71">
        <v>7102</v>
      </c>
      <c r="D21" s="69">
        <v>1.0070402703463812</v>
      </c>
      <c r="E21" s="70">
        <v>50</v>
      </c>
      <c r="F21" s="72">
        <v>8745</v>
      </c>
      <c r="G21" s="71">
        <v>9310</v>
      </c>
      <c r="H21" s="89">
        <v>0.93931256713211597</v>
      </c>
      <c r="I21" s="70">
        <v>-565</v>
      </c>
      <c r="J21" s="69">
        <v>0.81783876500857633</v>
      </c>
      <c r="K21" s="69">
        <v>0.7628356605800215</v>
      </c>
      <c r="L21" s="68">
        <v>5.5003104428554828E-2</v>
      </c>
    </row>
    <row r="22" spans="1:12" x14ac:dyDescent="0.4">
      <c r="A22" s="74" t="s">
        <v>128</v>
      </c>
      <c r="B22" s="72">
        <v>1440</v>
      </c>
      <c r="C22" s="71">
        <v>1160</v>
      </c>
      <c r="D22" s="69">
        <v>1.2413793103448276</v>
      </c>
      <c r="E22" s="70">
        <v>280</v>
      </c>
      <c r="F22" s="72">
        <v>1450</v>
      </c>
      <c r="G22" s="71">
        <v>1180</v>
      </c>
      <c r="H22" s="69">
        <v>1.228813559322034</v>
      </c>
      <c r="I22" s="70">
        <v>270</v>
      </c>
      <c r="J22" s="69">
        <v>0.99310344827586206</v>
      </c>
      <c r="K22" s="69">
        <v>0.98305084745762716</v>
      </c>
      <c r="L22" s="68">
        <v>1.0052600818234891E-2</v>
      </c>
    </row>
    <row r="23" spans="1:12" x14ac:dyDescent="0.4">
      <c r="A23" s="74" t="s">
        <v>127</v>
      </c>
      <c r="B23" s="92">
        <v>1485</v>
      </c>
      <c r="C23" s="97">
        <v>1299</v>
      </c>
      <c r="D23" s="69">
        <v>1.1431870669745958</v>
      </c>
      <c r="E23" s="90">
        <v>186</v>
      </c>
      <c r="F23" s="92">
        <v>1500</v>
      </c>
      <c r="G23" s="97">
        <v>1470</v>
      </c>
      <c r="H23" s="89">
        <v>1.0204081632653061</v>
      </c>
      <c r="I23" s="90">
        <v>30</v>
      </c>
      <c r="J23" s="89">
        <v>0.99</v>
      </c>
      <c r="K23" s="69">
        <v>0.88367346938775515</v>
      </c>
      <c r="L23" s="88">
        <v>0.10632653061224484</v>
      </c>
    </row>
    <row r="24" spans="1:12" x14ac:dyDescent="0.4">
      <c r="A24" s="94" t="s">
        <v>126</v>
      </c>
      <c r="B24" s="72">
        <v>948</v>
      </c>
      <c r="C24" s="95">
        <v>804</v>
      </c>
      <c r="D24" s="69">
        <v>1.1791044776119404</v>
      </c>
      <c r="E24" s="70">
        <v>144</v>
      </c>
      <c r="F24" s="72">
        <v>1450</v>
      </c>
      <c r="G24" s="95">
        <v>1190</v>
      </c>
      <c r="H24" s="69">
        <v>1.2184873949579831</v>
      </c>
      <c r="I24" s="70">
        <v>260</v>
      </c>
      <c r="J24" s="69">
        <v>0.6537931034482759</v>
      </c>
      <c r="K24" s="69">
        <v>0.67563025210084038</v>
      </c>
      <c r="L24" s="68">
        <v>-2.1837148652564475E-2</v>
      </c>
    </row>
    <row r="25" spans="1:12" x14ac:dyDescent="0.4">
      <c r="A25" s="94" t="s">
        <v>125</v>
      </c>
      <c r="B25" s="72">
        <v>1428</v>
      </c>
      <c r="C25" s="71">
        <v>1132</v>
      </c>
      <c r="D25" s="69">
        <v>1.2614840989399294</v>
      </c>
      <c r="E25" s="70">
        <v>296</v>
      </c>
      <c r="F25" s="72">
        <v>1500</v>
      </c>
      <c r="G25" s="71">
        <v>1190</v>
      </c>
      <c r="H25" s="69">
        <v>1.2605042016806722</v>
      </c>
      <c r="I25" s="70">
        <v>310</v>
      </c>
      <c r="J25" s="69">
        <v>0.95199999999999996</v>
      </c>
      <c r="K25" s="69">
        <v>0.95126050420168062</v>
      </c>
      <c r="L25" s="68">
        <v>7.3949579831933399E-4</v>
      </c>
    </row>
    <row r="26" spans="1:12" x14ac:dyDescent="0.4">
      <c r="A26" s="94" t="s">
        <v>124</v>
      </c>
      <c r="B26" s="122"/>
      <c r="C26" s="95"/>
      <c r="D26" s="69" t="e">
        <v>#DIV/0!</v>
      </c>
      <c r="E26" s="70">
        <v>0</v>
      </c>
      <c r="F26" s="122"/>
      <c r="G26" s="71"/>
      <c r="H26" s="69" t="e">
        <v>#DIV/0!</v>
      </c>
      <c r="I26" s="70">
        <v>0</v>
      </c>
      <c r="J26" s="69" t="e">
        <v>#DIV/0!</v>
      </c>
      <c r="K26" s="69" t="e">
        <v>#DIV/0!</v>
      </c>
      <c r="L26" s="68" t="e">
        <v>#DIV/0!</v>
      </c>
    </row>
    <row r="27" spans="1:12" x14ac:dyDescent="0.4">
      <c r="A27" s="74" t="s">
        <v>123</v>
      </c>
      <c r="B27" s="122"/>
      <c r="C27" s="95"/>
      <c r="D27" s="69" t="e">
        <v>#DIV/0!</v>
      </c>
      <c r="E27" s="70">
        <v>0</v>
      </c>
      <c r="F27" s="122"/>
      <c r="G27" s="95"/>
      <c r="H27" s="69" t="e">
        <v>#DIV/0!</v>
      </c>
      <c r="I27" s="70">
        <v>0</v>
      </c>
      <c r="J27" s="69" t="e">
        <v>#DIV/0!</v>
      </c>
      <c r="K27" s="69" t="e">
        <v>#DIV/0!</v>
      </c>
      <c r="L27" s="68" t="e">
        <v>#DIV/0!</v>
      </c>
    </row>
    <row r="28" spans="1:12" x14ac:dyDescent="0.4">
      <c r="A28" s="74" t="s">
        <v>122</v>
      </c>
      <c r="B28" s="124"/>
      <c r="C28" s="125"/>
      <c r="D28" s="69" t="e">
        <v>#DIV/0!</v>
      </c>
      <c r="E28" s="70">
        <v>0</v>
      </c>
      <c r="F28" s="124"/>
      <c r="G28" s="10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69" t="e">
        <v>#DIV/0!</v>
      </c>
      <c r="E30" s="90">
        <v>0</v>
      </c>
      <c r="F30" s="121"/>
      <c r="G30" s="93"/>
      <c r="H30" s="89" t="e">
        <v>#DIV/0!</v>
      </c>
      <c r="I30" s="90">
        <v>0</v>
      </c>
      <c r="J30" s="89" t="e">
        <v>#DIV/0!</v>
      </c>
      <c r="K30" s="69" t="e">
        <v>#DIV/0!</v>
      </c>
      <c r="L30" s="88" t="e">
        <v>#DIV/0!</v>
      </c>
    </row>
    <row r="31" spans="1:12" x14ac:dyDescent="0.4">
      <c r="A31" s="94" t="s">
        <v>119</v>
      </c>
      <c r="B31" s="122"/>
      <c r="C31" s="95"/>
      <c r="D31" s="69" t="e">
        <v>#DIV/0!</v>
      </c>
      <c r="E31" s="70">
        <v>0</v>
      </c>
      <c r="F31" s="122"/>
      <c r="G31" s="95"/>
      <c r="H31" s="69" t="e">
        <v>#DIV/0!</v>
      </c>
      <c r="I31" s="70">
        <v>0</v>
      </c>
      <c r="J31" s="69" t="e">
        <v>#DIV/0!</v>
      </c>
      <c r="K31" s="69" t="e">
        <v>#DIV/0!</v>
      </c>
      <c r="L31" s="68" t="e">
        <v>#DIV/0!</v>
      </c>
    </row>
    <row r="32" spans="1:12" x14ac:dyDescent="0.4">
      <c r="A32" s="74" t="s">
        <v>118</v>
      </c>
      <c r="B32" s="72">
        <v>1393</v>
      </c>
      <c r="C32" s="71">
        <v>1179</v>
      </c>
      <c r="D32" s="69">
        <v>1.181509754028838</v>
      </c>
      <c r="E32" s="70">
        <v>214</v>
      </c>
      <c r="F32" s="72">
        <v>1450</v>
      </c>
      <c r="G32" s="71">
        <v>1310</v>
      </c>
      <c r="H32" s="69">
        <v>1.1068702290076335</v>
      </c>
      <c r="I32" s="70">
        <v>140</v>
      </c>
      <c r="J32" s="69">
        <v>0.96068965517241378</v>
      </c>
      <c r="K32" s="69">
        <v>0.9</v>
      </c>
      <c r="L32" s="68">
        <v>6.0689655172413759E-2</v>
      </c>
    </row>
    <row r="33" spans="1:64" x14ac:dyDescent="0.4">
      <c r="A33" s="94" t="s">
        <v>117</v>
      </c>
      <c r="B33" s="121"/>
      <c r="C33" s="93"/>
      <c r="D33" s="69" t="e">
        <v>#DIV/0!</v>
      </c>
      <c r="E33" s="90">
        <v>0</v>
      </c>
      <c r="F33" s="121"/>
      <c r="G33" s="93"/>
      <c r="H33" s="89" t="e">
        <v>#DIV/0!</v>
      </c>
      <c r="I33" s="90">
        <v>0</v>
      </c>
      <c r="J33" s="89" t="e">
        <v>#DIV/0!</v>
      </c>
      <c r="K33" s="69" t="e">
        <v>#DIV/0!</v>
      </c>
      <c r="L33" s="88" t="e">
        <v>#DIV/0!</v>
      </c>
    </row>
    <row r="34" spans="1:64" x14ac:dyDescent="0.4">
      <c r="A34" s="94" t="s">
        <v>116</v>
      </c>
      <c r="B34" s="92">
        <v>1165</v>
      </c>
      <c r="C34" s="97">
        <v>1008</v>
      </c>
      <c r="D34" s="89">
        <v>1.1557539682539681</v>
      </c>
      <c r="E34" s="90">
        <v>157</v>
      </c>
      <c r="F34" s="92">
        <v>1450</v>
      </c>
      <c r="G34" s="97">
        <v>1325</v>
      </c>
      <c r="H34" s="89">
        <v>1.0943396226415094</v>
      </c>
      <c r="I34" s="90">
        <v>125</v>
      </c>
      <c r="J34" s="89">
        <v>0.80344827586206902</v>
      </c>
      <c r="K34" s="89">
        <v>0.76075471698113206</v>
      </c>
      <c r="L34" s="88">
        <v>4.2693558880936955E-2</v>
      </c>
    </row>
    <row r="35" spans="1:64" x14ac:dyDescent="0.4">
      <c r="A35" s="74" t="s">
        <v>115</v>
      </c>
      <c r="B35" s="122"/>
      <c r="C35" s="95"/>
      <c r="D35" s="69" t="e">
        <v>#DIV/0!</v>
      </c>
      <c r="E35" s="70">
        <v>0</v>
      </c>
      <c r="F35" s="122"/>
      <c r="G35" s="95"/>
      <c r="H35" s="69" t="e">
        <v>#DIV/0!</v>
      </c>
      <c r="I35" s="70">
        <v>0</v>
      </c>
      <c r="J35" s="69" t="e">
        <v>#DIV/0!</v>
      </c>
      <c r="K35" s="69" t="e">
        <v>#DIV/0!</v>
      </c>
      <c r="L35" s="68" t="e">
        <v>#DIV/0!</v>
      </c>
    </row>
    <row r="36" spans="1:64" x14ac:dyDescent="0.4">
      <c r="A36" s="94" t="s">
        <v>114</v>
      </c>
      <c r="B36" s="121"/>
      <c r="C36" s="93"/>
      <c r="D36" s="89" t="e">
        <v>#DIV/0!</v>
      </c>
      <c r="E36" s="90">
        <v>0</v>
      </c>
      <c r="F36" s="121"/>
      <c r="G36" s="93"/>
      <c r="H36" s="89" t="e">
        <v>#DIV/0!</v>
      </c>
      <c r="I36" s="90">
        <v>0</v>
      </c>
      <c r="J36" s="89" t="e">
        <v>#DIV/0!</v>
      </c>
      <c r="K36" s="89" t="e">
        <v>#DIV/0!</v>
      </c>
      <c r="L36" s="88" t="e">
        <v>#DIV/0!</v>
      </c>
    </row>
    <row r="37" spans="1:64" x14ac:dyDescent="0.4">
      <c r="A37" s="67" t="s">
        <v>113</v>
      </c>
      <c r="B37" s="66">
        <v>4907</v>
      </c>
      <c r="C37" s="65">
        <v>4316</v>
      </c>
      <c r="D37" s="89">
        <v>1.1369323447636701</v>
      </c>
      <c r="E37" s="90">
        <v>591</v>
      </c>
      <c r="F37" s="66">
        <v>5850</v>
      </c>
      <c r="G37" s="65">
        <v>5220</v>
      </c>
      <c r="H37" s="89">
        <v>1.1206896551724137</v>
      </c>
      <c r="I37" s="90">
        <v>630</v>
      </c>
      <c r="J37" s="89">
        <v>0.8388034188034188</v>
      </c>
      <c r="K37" s="89">
        <v>0.82681992337164756</v>
      </c>
      <c r="L37" s="88">
        <v>1.1983495431771241E-2</v>
      </c>
    </row>
    <row r="38" spans="1:64" x14ac:dyDescent="0.4">
      <c r="A38" s="85" t="s">
        <v>112</v>
      </c>
      <c r="B38" s="84">
        <v>948</v>
      </c>
      <c r="C38" s="84">
        <v>851</v>
      </c>
      <c r="D38" s="82">
        <v>1.1139835487661576</v>
      </c>
      <c r="E38" s="83">
        <v>97</v>
      </c>
      <c r="F38" s="84">
        <v>1357</v>
      </c>
      <c r="G38" s="84">
        <v>1152</v>
      </c>
      <c r="H38" s="82">
        <v>1.1779513888888888</v>
      </c>
      <c r="I38" s="83">
        <v>205</v>
      </c>
      <c r="J38" s="82">
        <v>0.69859985261606483</v>
      </c>
      <c r="K38" s="82">
        <v>0.73871527777777779</v>
      </c>
      <c r="L38" s="81">
        <v>-4.0115425161712959E-2</v>
      </c>
    </row>
    <row r="39" spans="1:64" x14ac:dyDescent="0.4">
      <c r="A39" s="73" t="s">
        <v>111</v>
      </c>
      <c r="B39" s="113">
        <v>692</v>
      </c>
      <c r="C39" s="105">
        <v>626</v>
      </c>
      <c r="D39" s="98">
        <v>1.1054313099041533</v>
      </c>
      <c r="E39" s="106">
        <v>66</v>
      </c>
      <c r="F39" s="113">
        <v>967</v>
      </c>
      <c r="G39" s="105">
        <v>790</v>
      </c>
      <c r="H39" s="98">
        <v>1.2240506329113925</v>
      </c>
      <c r="I39" s="106">
        <v>177</v>
      </c>
      <c r="J39" s="98">
        <v>0.71561530506721815</v>
      </c>
      <c r="K39" s="98">
        <v>0.79240506329113924</v>
      </c>
      <c r="L39" s="120">
        <v>-7.678975822392109E-2</v>
      </c>
    </row>
    <row r="40" spans="1:64" x14ac:dyDescent="0.4">
      <c r="A40" s="74" t="s">
        <v>110</v>
      </c>
      <c r="B40" s="72">
        <v>256</v>
      </c>
      <c r="C40" s="71">
        <v>225</v>
      </c>
      <c r="D40" s="69">
        <v>1.1377777777777778</v>
      </c>
      <c r="E40" s="70">
        <v>31</v>
      </c>
      <c r="F40" s="72">
        <v>390</v>
      </c>
      <c r="G40" s="71">
        <v>362</v>
      </c>
      <c r="H40" s="69">
        <v>1.0773480662983426</v>
      </c>
      <c r="I40" s="70">
        <v>28</v>
      </c>
      <c r="J40" s="69">
        <v>0.65641025641025641</v>
      </c>
      <c r="K40" s="69">
        <v>0.62154696132596687</v>
      </c>
      <c r="L40" s="68">
        <v>3.4863295084289536E-2</v>
      </c>
    </row>
    <row r="41" spans="1:64" s="118" customFormat="1" x14ac:dyDescent="0.4">
      <c r="A41" s="119" t="s">
        <v>109</v>
      </c>
      <c r="B41" s="117">
        <v>110222</v>
      </c>
      <c r="C41" s="117">
        <v>95601</v>
      </c>
      <c r="D41" s="115">
        <v>1.1529377307768747</v>
      </c>
      <c r="E41" s="116">
        <v>14621</v>
      </c>
      <c r="F41" s="117">
        <v>136581</v>
      </c>
      <c r="G41" s="117">
        <v>118408</v>
      </c>
      <c r="H41" s="115">
        <v>1.1534778055536787</v>
      </c>
      <c r="I41" s="116">
        <v>18173</v>
      </c>
      <c r="J41" s="115">
        <v>0.80700829544372932</v>
      </c>
      <c r="K41" s="115">
        <v>0.80738632524829401</v>
      </c>
      <c r="L41" s="114">
        <v>-3.7802980456469459E-4</v>
      </c>
    </row>
    <row r="42" spans="1:64" s="60" customFormat="1" x14ac:dyDescent="0.4">
      <c r="A42" s="85" t="s">
        <v>108</v>
      </c>
      <c r="B42" s="84">
        <v>108628</v>
      </c>
      <c r="C42" s="84">
        <v>94484</v>
      </c>
      <c r="D42" s="82">
        <v>1.1496973032471107</v>
      </c>
      <c r="E42" s="83">
        <v>14144</v>
      </c>
      <c r="F42" s="84">
        <v>133375</v>
      </c>
      <c r="G42" s="84">
        <v>116890</v>
      </c>
      <c r="H42" s="82">
        <v>1.1410300282316708</v>
      </c>
      <c r="I42" s="83">
        <v>16485</v>
      </c>
      <c r="J42" s="82">
        <v>0.81445548266166823</v>
      </c>
      <c r="K42" s="82">
        <v>0.80831551030883741</v>
      </c>
      <c r="L42" s="81">
        <v>6.1399723528308137E-3</v>
      </c>
    </row>
    <row r="43" spans="1:64" x14ac:dyDescent="0.4">
      <c r="A43" s="74" t="s">
        <v>107</v>
      </c>
      <c r="B43" s="113">
        <v>44405</v>
      </c>
      <c r="C43" s="78">
        <v>41611</v>
      </c>
      <c r="D43" s="76">
        <v>1.0671457066641032</v>
      </c>
      <c r="E43" s="90">
        <v>2794</v>
      </c>
      <c r="F43" s="113">
        <v>50067</v>
      </c>
      <c r="G43" s="78">
        <v>46172</v>
      </c>
      <c r="H43" s="89">
        <v>1.0843584856623061</v>
      </c>
      <c r="I43" s="102">
        <v>3895</v>
      </c>
      <c r="J43" s="69">
        <v>0.88691153853835858</v>
      </c>
      <c r="K43" s="69">
        <v>0.90121718790609029</v>
      </c>
      <c r="L43" s="100">
        <v>-1.430564936773171E-2</v>
      </c>
    </row>
    <row r="44" spans="1:64" x14ac:dyDescent="0.4">
      <c r="A44" s="74" t="s">
        <v>106</v>
      </c>
      <c r="B44" s="72">
        <v>7619</v>
      </c>
      <c r="C44" s="71">
        <v>5295</v>
      </c>
      <c r="D44" s="98">
        <v>1.4389046270066099</v>
      </c>
      <c r="E44" s="90">
        <v>2324</v>
      </c>
      <c r="F44" s="72">
        <v>9665</v>
      </c>
      <c r="G44" s="71">
        <v>7056</v>
      </c>
      <c r="H44" s="104">
        <v>1.3697562358276645</v>
      </c>
      <c r="I44" s="102">
        <v>2609</v>
      </c>
      <c r="J44" s="69">
        <v>0.78830832902224524</v>
      </c>
      <c r="K44" s="69">
        <v>0.75042517006802723</v>
      </c>
      <c r="L44" s="100">
        <v>3.788315895421801E-2</v>
      </c>
    </row>
    <row r="45" spans="1:64" x14ac:dyDescent="0.4">
      <c r="A45" s="94" t="s">
        <v>105</v>
      </c>
      <c r="B45" s="72">
        <v>6392</v>
      </c>
      <c r="C45" s="71">
        <v>7950</v>
      </c>
      <c r="D45" s="101">
        <v>0.8040251572327044</v>
      </c>
      <c r="E45" s="102">
        <v>-1558</v>
      </c>
      <c r="F45" s="72">
        <v>7240</v>
      </c>
      <c r="G45" s="71">
        <v>9324</v>
      </c>
      <c r="H45" s="104">
        <v>0.77649077649077647</v>
      </c>
      <c r="I45" s="109">
        <v>-2084</v>
      </c>
      <c r="J45" s="101">
        <v>0.88287292817679563</v>
      </c>
      <c r="K45" s="101">
        <v>0.85263835263835264</v>
      </c>
      <c r="L45" s="111">
        <v>3.0234575538442998E-2</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94" t="s">
        <v>104</v>
      </c>
      <c r="B46" s="72">
        <v>2330</v>
      </c>
      <c r="C46" s="71">
        <v>3236</v>
      </c>
      <c r="D46" s="101">
        <v>0.72002472187886279</v>
      </c>
      <c r="E46" s="102">
        <v>-906</v>
      </c>
      <c r="F46" s="72">
        <v>3635</v>
      </c>
      <c r="G46" s="71">
        <v>5418</v>
      </c>
      <c r="H46" s="104">
        <v>0.67091177556293835</v>
      </c>
      <c r="I46" s="109">
        <v>-1783</v>
      </c>
      <c r="J46" s="101">
        <v>0.64099037138927095</v>
      </c>
      <c r="K46" s="112">
        <v>0.59726836471022515</v>
      </c>
      <c r="L46" s="111">
        <v>4.37220066790458E-2</v>
      </c>
    </row>
    <row r="47" spans="1:64" x14ac:dyDescent="0.4">
      <c r="A47" s="74" t="s">
        <v>103</v>
      </c>
      <c r="B47" s="108">
        <v>8377</v>
      </c>
      <c r="C47" s="71">
        <v>7771</v>
      </c>
      <c r="D47" s="103">
        <v>1.0779822416677389</v>
      </c>
      <c r="E47" s="109">
        <v>606</v>
      </c>
      <c r="F47" s="108">
        <v>11354</v>
      </c>
      <c r="G47" s="71">
        <v>9439</v>
      </c>
      <c r="H47" s="101">
        <v>1.2028816611929229</v>
      </c>
      <c r="I47" s="102">
        <v>1915</v>
      </c>
      <c r="J47" s="101">
        <v>0.73780165580412194</v>
      </c>
      <c r="K47" s="101">
        <v>0.82328636508104669</v>
      </c>
      <c r="L47" s="100">
        <v>-8.5484709276924753E-2</v>
      </c>
    </row>
    <row r="48" spans="1:64" x14ac:dyDescent="0.4">
      <c r="A48" s="74" t="s">
        <v>102</v>
      </c>
      <c r="B48" s="72">
        <v>15246</v>
      </c>
      <c r="C48" s="71">
        <v>12621</v>
      </c>
      <c r="D48" s="103">
        <v>1.2079866888519135</v>
      </c>
      <c r="E48" s="107">
        <v>2625</v>
      </c>
      <c r="F48" s="72">
        <v>19065</v>
      </c>
      <c r="G48" s="71">
        <v>16369</v>
      </c>
      <c r="H48" s="101">
        <v>1.1647015700409311</v>
      </c>
      <c r="I48" s="102">
        <v>2696</v>
      </c>
      <c r="J48" s="103">
        <v>0.7996852871754524</v>
      </c>
      <c r="K48" s="101">
        <v>0.77103060663449208</v>
      </c>
      <c r="L48" s="100">
        <v>2.865468054096032E-2</v>
      </c>
    </row>
    <row r="49" spans="1:12" x14ac:dyDescent="0.4">
      <c r="A49" s="96" t="s">
        <v>101</v>
      </c>
      <c r="B49" s="72">
        <v>1902</v>
      </c>
      <c r="C49" s="71">
        <v>1655</v>
      </c>
      <c r="D49" s="98">
        <v>1.1492447129909364</v>
      </c>
      <c r="E49" s="90">
        <v>247</v>
      </c>
      <c r="F49" s="72">
        <v>2700</v>
      </c>
      <c r="G49" s="71">
        <v>2430</v>
      </c>
      <c r="H49" s="104">
        <v>1.1111111111111112</v>
      </c>
      <c r="I49" s="102">
        <v>270</v>
      </c>
      <c r="J49" s="69">
        <v>0.70444444444444443</v>
      </c>
      <c r="K49" s="69">
        <v>0.68106995884773658</v>
      </c>
      <c r="L49" s="100">
        <v>2.337448559670785E-2</v>
      </c>
    </row>
    <row r="50" spans="1:12" x14ac:dyDescent="0.4">
      <c r="A50" s="74" t="s">
        <v>100</v>
      </c>
      <c r="B50" s="72">
        <v>1221</v>
      </c>
      <c r="C50" s="95"/>
      <c r="D50" s="98" t="e">
        <v>#DIV/0!</v>
      </c>
      <c r="E50" s="106">
        <v>1221</v>
      </c>
      <c r="F50" s="72">
        <v>1760</v>
      </c>
      <c r="G50" s="95">
        <v>2430</v>
      </c>
      <c r="H50" s="104">
        <v>0.72427983539094654</v>
      </c>
      <c r="I50" s="70">
        <v>-670</v>
      </c>
      <c r="J50" s="69">
        <v>0.69374999999999998</v>
      </c>
      <c r="K50" s="69">
        <v>0</v>
      </c>
      <c r="L50" s="68">
        <v>0.69374999999999998</v>
      </c>
    </row>
    <row r="51" spans="1:12" x14ac:dyDescent="0.4">
      <c r="A51" s="74" t="s">
        <v>99</v>
      </c>
      <c r="B51" s="72">
        <v>2512</v>
      </c>
      <c r="C51" s="71">
        <v>2243</v>
      </c>
      <c r="D51" s="103">
        <v>1.1199286669638877</v>
      </c>
      <c r="E51" s="102">
        <v>269</v>
      </c>
      <c r="F51" s="72">
        <v>2700</v>
      </c>
      <c r="G51" s="105"/>
      <c r="H51" s="104" t="e">
        <v>#DIV/0!</v>
      </c>
      <c r="I51" s="70">
        <v>2700</v>
      </c>
      <c r="J51" s="69">
        <v>0.9303703703703704</v>
      </c>
      <c r="K51" s="101" t="e">
        <v>#DIV/0!</v>
      </c>
      <c r="L51" s="100" t="e">
        <v>#DIV/0!</v>
      </c>
    </row>
    <row r="52" spans="1:12" x14ac:dyDescent="0.4">
      <c r="A52" s="74" t="s">
        <v>98</v>
      </c>
      <c r="B52" s="72"/>
      <c r="C52" s="71"/>
      <c r="D52" s="98" t="e">
        <v>#DIV/0!</v>
      </c>
      <c r="E52" s="90">
        <v>0</v>
      </c>
      <c r="F52" s="72"/>
      <c r="G52" s="71">
        <v>1080</v>
      </c>
      <c r="H52" s="89">
        <v>0</v>
      </c>
      <c r="I52" s="70">
        <v>-1080</v>
      </c>
      <c r="J52" s="69" t="e">
        <v>#DIV/0!</v>
      </c>
      <c r="K52" s="69">
        <v>0</v>
      </c>
      <c r="L52" s="68" t="e">
        <v>#DIV/0!</v>
      </c>
    </row>
    <row r="53" spans="1:12" x14ac:dyDescent="0.4">
      <c r="A53" s="74" t="s">
        <v>97</v>
      </c>
      <c r="B53" s="92">
        <v>1466</v>
      </c>
      <c r="C53" s="97">
        <v>1034</v>
      </c>
      <c r="D53" s="103">
        <v>1.4177949709864603</v>
      </c>
      <c r="E53" s="102">
        <v>432</v>
      </c>
      <c r="F53" s="92">
        <v>1760</v>
      </c>
      <c r="G53" s="97">
        <v>4860</v>
      </c>
      <c r="H53" s="89">
        <v>0.36213991769547327</v>
      </c>
      <c r="I53" s="70">
        <v>-3100</v>
      </c>
      <c r="J53" s="69">
        <v>0.8329545454545455</v>
      </c>
      <c r="K53" s="101">
        <v>0.21275720164609052</v>
      </c>
      <c r="L53" s="100">
        <v>0.62019734380845493</v>
      </c>
    </row>
    <row r="54" spans="1:12" x14ac:dyDescent="0.4">
      <c r="A54" s="74" t="s">
        <v>96</v>
      </c>
      <c r="B54" s="92">
        <v>1882</v>
      </c>
      <c r="C54" s="97">
        <v>2376</v>
      </c>
      <c r="D54" s="98">
        <v>0.79208754208754206</v>
      </c>
      <c r="E54" s="90">
        <v>-494</v>
      </c>
      <c r="F54" s="92">
        <v>2700</v>
      </c>
      <c r="G54" s="97">
        <v>2430</v>
      </c>
      <c r="H54" s="89">
        <v>1.1111111111111112</v>
      </c>
      <c r="I54" s="70">
        <v>270</v>
      </c>
      <c r="J54" s="69">
        <v>0.69703703703703701</v>
      </c>
      <c r="K54" s="69">
        <v>0.97777777777777775</v>
      </c>
      <c r="L54" s="68">
        <v>-0.28074074074074074</v>
      </c>
    </row>
    <row r="55" spans="1:12" x14ac:dyDescent="0.4">
      <c r="A55" s="74" t="s">
        <v>95</v>
      </c>
      <c r="B55" s="72">
        <v>1517</v>
      </c>
      <c r="C55" s="71">
        <v>1360</v>
      </c>
      <c r="D55" s="98">
        <v>1.1154411764705883</v>
      </c>
      <c r="E55" s="70">
        <v>157</v>
      </c>
      <c r="F55" s="72">
        <v>2700</v>
      </c>
      <c r="G55" s="71">
        <v>1080</v>
      </c>
      <c r="H55" s="69">
        <v>2.5</v>
      </c>
      <c r="I55" s="70">
        <v>1620</v>
      </c>
      <c r="J55" s="69">
        <v>0.56185185185185182</v>
      </c>
      <c r="K55" s="69">
        <v>1.2592592592592593</v>
      </c>
      <c r="L55" s="68">
        <v>-0.69740740740740748</v>
      </c>
    </row>
    <row r="56" spans="1:12" x14ac:dyDescent="0.4">
      <c r="A56" s="74" t="s">
        <v>94</v>
      </c>
      <c r="B56" s="72">
        <v>1350</v>
      </c>
      <c r="C56" s="71">
        <v>845</v>
      </c>
      <c r="D56" s="98">
        <v>1.5976331360946745</v>
      </c>
      <c r="E56" s="70">
        <v>505</v>
      </c>
      <c r="F56" s="72">
        <v>1760</v>
      </c>
      <c r="G56" s="71">
        <v>1080</v>
      </c>
      <c r="H56" s="69">
        <v>1.6296296296296295</v>
      </c>
      <c r="I56" s="70">
        <v>680</v>
      </c>
      <c r="J56" s="69">
        <v>0.76704545454545459</v>
      </c>
      <c r="K56" s="69">
        <v>0.78240740740740744</v>
      </c>
      <c r="L56" s="68">
        <v>-1.5361952861952854E-2</v>
      </c>
    </row>
    <row r="57" spans="1:12" x14ac:dyDescent="0.4">
      <c r="A57" s="99" t="s">
        <v>93</v>
      </c>
      <c r="B57" s="72">
        <v>1445</v>
      </c>
      <c r="C57" s="71">
        <v>823</v>
      </c>
      <c r="D57" s="98">
        <v>1.7557715674362091</v>
      </c>
      <c r="E57" s="90">
        <v>622</v>
      </c>
      <c r="F57" s="72">
        <v>1760</v>
      </c>
      <c r="G57" s="71">
        <v>1080</v>
      </c>
      <c r="H57" s="89">
        <v>1.6296296296296295</v>
      </c>
      <c r="I57" s="70">
        <v>680</v>
      </c>
      <c r="J57" s="69">
        <v>0.82102272727272729</v>
      </c>
      <c r="K57" s="89">
        <v>0.76203703703703707</v>
      </c>
      <c r="L57" s="88">
        <v>5.8985690235690225E-2</v>
      </c>
    </row>
    <row r="58" spans="1:12" x14ac:dyDescent="0.4">
      <c r="A58" s="74" t="s">
        <v>92</v>
      </c>
      <c r="B58" s="72">
        <v>949</v>
      </c>
      <c r="C58" s="71">
        <v>701</v>
      </c>
      <c r="D58" s="98">
        <v>1.3537803138373752</v>
      </c>
      <c r="E58" s="70">
        <v>248</v>
      </c>
      <c r="F58" s="72">
        <v>1760</v>
      </c>
      <c r="G58" s="71">
        <v>949</v>
      </c>
      <c r="H58" s="69">
        <v>1.8545837723919916</v>
      </c>
      <c r="I58" s="70">
        <v>811</v>
      </c>
      <c r="J58" s="69">
        <v>0.53920454545454544</v>
      </c>
      <c r="K58" s="69">
        <v>0.73867228661749207</v>
      </c>
      <c r="L58" s="68">
        <v>-0.19946774116294663</v>
      </c>
    </row>
    <row r="59" spans="1:12" x14ac:dyDescent="0.4">
      <c r="A59" s="74" t="s">
        <v>91</v>
      </c>
      <c r="B59" s="92">
        <v>957</v>
      </c>
      <c r="C59" s="97">
        <v>836</v>
      </c>
      <c r="D59" s="69">
        <v>1.1447368421052631</v>
      </c>
      <c r="E59" s="90">
        <v>121</v>
      </c>
      <c r="F59" s="92">
        <v>1200</v>
      </c>
      <c r="G59" s="97">
        <v>3473</v>
      </c>
      <c r="H59" s="89">
        <v>0.34552260293694215</v>
      </c>
      <c r="I59" s="90">
        <v>-2273</v>
      </c>
      <c r="J59" s="89">
        <v>0.79749999999999999</v>
      </c>
      <c r="K59" s="89">
        <v>0.24071408004606967</v>
      </c>
      <c r="L59" s="88">
        <v>0.55678591995393034</v>
      </c>
    </row>
    <row r="60" spans="1:12" x14ac:dyDescent="0.4">
      <c r="A60" s="96" t="s">
        <v>90</v>
      </c>
      <c r="B60" s="72">
        <v>2554</v>
      </c>
      <c r="C60" s="71">
        <v>2504</v>
      </c>
      <c r="D60" s="69">
        <v>1.0199680511182108</v>
      </c>
      <c r="E60" s="70">
        <v>50</v>
      </c>
      <c r="F60" s="72">
        <v>4159</v>
      </c>
      <c r="G60" s="71"/>
      <c r="H60" s="69" t="e">
        <v>#DIV/0!</v>
      </c>
      <c r="I60" s="70">
        <v>4159</v>
      </c>
      <c r="J60" s="69">
        <v>0.61408992546285168</v>
      </c>
      <c r="K60" s="69" t="e">
        <v>#DIV/0!</v>
      </c>
      <c r="L60" s="68" t="e">
        <v>#DIV/0!</v>
      </c>
    </row>
    <row r="61" spans="1:12" x14ac:dyDescent="0.4">
      <c r="A61" s="94" t="s">
        <v>89</v>
      </c>
      <c r="B61" s="92">
        <v>2573</v>
      </c>
      <c r="C61" s="93"/>
      <c r="D61" s="89" t="e">
        <v>#DIV/0!</v>
      </c>
      <c r="E61" s="90">
        <v>2573</v>
      </c>
      <c r="F61" s="92">
        <v>2700</v>
      </c>
      <c r="G61" s="93"/>
      <c r="H61" s="89" t="e">
        <v>#DIV/0!</v>
      </c>
      <c r="I61" s="90">
        <v>2700</v>
      </c>
      <c r="J61" s="89">
        <v>0.95296296296296301</v>
      </c>
      <c r="K61" s="89" t="e">
        <v>#DIV/0!</v>
      </c>
      <c r="L61" s="88" t="e">
        <v>#DIV/0!</v>
      </c>
    </row>
    <row r="62" spans="1:12" x14ac:dyDescent="0.4">
      <c r="A62" s="94" t="s">
        <v>88</v>
      </c>
      <c r="B62" s="92">
        <v>1526</v>
      </c>
      <c r="C62" s="97">
        <v>721</v>
      </c>
      <c r="D62" s="89">
        <v>2.116504854368932</v>
      </c>
      <c r="E62" s="90">
        <v>805</v>
      </c>
      <c r="F62" s="92">
        <v>1670</v>
      </c>
      <c r="G62" s="71">
        <v>960</v>
      </c>
      <c r="H62" s="89">
        <v>1.7395833333333333</v>
      </c>
      <c r="I62" s="90">
        <v>710</v>
      </c>
      <c r="J62" s="89">
        <v>0.91377245508982041</v>
      </c>
      <c r="K62" s="89">
        <v>0.75104166666666672</v>
      </c>
      <c r="L62" s="88">
        <v>0.16273078842315369</v>
      </c>
    </row>
    <row r="63" spans="1:12" x14ac:dyDescent="0.4">
      <c r="A63" s="94" t="s">
        <v>87</v>
      </c>
      <c r="B63" s="92">
        <v>1453</v>
      </c>
      <c r="C63" s="93"/>
      <c r="D63" s="89" t="e">
        <v>#DIV/0!</v>
      </c>
      <c r="E63" s="90">
        <v>1453</v>
      </c>
      <c r="F63" s="92">
        <v>1760</v>
      </c>
      <c r="G63" s="91"/>
      <c r="H63" s="89" t="e">
        <v>#DIV/0!</v>
      </c>
      <c r="I63" s="90">
        <v>1760</v>
      </c>
      <c r="J63" s="89">
        <v>0.82556818181818181</v>
      </c>
      <c r="K63" s="89" t="e">
        <v>#DIV/0!</v>
      </c>
      <c r="L63" s="88" t="e">
        <v>#DIV/0!</v>
      </c>
    </row>
    <row r="64" spans="1:12" x14ac:dyDescent="0.4">
      <c r="A64" s="67" t="s">
        <v>86</v>
      </c>
      <c r="B64" s="87">
        <v>952</v>
      </c>
      <c r="C64" s="86">
        <v>902</v>
      </c>
      <c r="D64" s="63">
        <v>1.0554323725055432</v>
      </c>
      <c r="E64" s="64">
        <v>50</v>
      </c>
      <c r="F64" s="87">
        <v>1260</v>
      </c>
      <c r="G64" s="86">
        <v>1260</v>
      </c>
      <c r="H64" s="63">
        <v>1</v>
      </c>
      <c r="I64" s="64">
        <v>0</v>
      </c>
      <c r="J64" s="63">
        <v>0.75555555555555554</v>
      </c>
      <c r="K64" s="63">
        <v>0.71587301587301588</v>
      </c>
      <c r="L64" s="62">
        <v>3.9682539682539653E-2</v>
      </c>
    </row>
    <row r="65" spans="1:12" s="61" customFormat="1" x14ac:dyDescent="0.4">
      <c r="A65" s="85" t="s">
        <v>85</v>
      </c>
      <c r="B65" s="84">
        <v>1594</v>
      </c>
      <c r="C65" s="84">
        <v>1117</v>
      </c>
      <c r="D65" s="82">
        <v>1.4270367054610564</v>
      </c>
      <c r="E65" s="83">
        <v>477</v>
      </c>
      <c r="F65" s="84">
        <v>3206</v>
      </c>
      <c r="G65" s="84">
        <v>1518</v>
      </c>
      <c r="H65" s="82">
        <v>2.1119894598155469</v>
      </c>
      <c r="I65" s="83">
        <v>1688</v>
      </c>
      <c r="J65" s="82">
        <v>0.49719276356830944</v>
      </c>
      <c r="K65" s="82">
        <v>0.73583662714097497</v>
      </c>
      <c r="L65" s="81">
        <v>-0.23864386357266554</v>
      </c>
    </row>
    <row r="66" spans="1:12" s="61" customFormat="1" x14ac:dyDescent="0.4">
      <c r="A66" s="80" t="s">
        <v>84</v>
      </c>
      <c r="B66" s="79">
        <v>371</v>
      </c>
      <c r="C66" s="78">
        <v>221</v>
      </c>
      <c r="D66" s="76">
        <v>1.6787330316742082</v>
      </c>
      <c r="E66" s="77">
        <v>150</v>
      </c>
      <c r="F66" s="79">
        <v>540</v>
      </c>
      <c r="G66" s="78">
        <v>251</v>
      </c>
      <c r="H66" s="76">
        <v>2.1513944223107568</v>
      </c>
      <c r="I66" s="77">
        <v>289</v>
      </c>
      <c r="J66" s="76">
        <v>0.687037037037037</v>
      </c>
      <c r="K66" s="76">
        <v>0.88047808764940239</v>
      </c>
      <c r="L66" s="75">
        <v>-0.19344105061236538</v>
      </c>
    </row>
    <row r="67" spans="1:12" s="61" customFormat="1" x14ac:dyDescent="0.4">
      <c r="A67" s="74" t="s">
        <v>83</v>
      </c>
      <c r="B67" s="72"/>
      <c r="C67" s="71">
        <v>278</v>
      </c>
      <c r="D67" s="69">
        <v>0</v>
      </c>
      <c r="E67" s="70">
        <v>-278</v>
      </c>
      <c r="F67" s="72"/>
      <c r="G67" s="71">
        <v>486</v>
      </c>
      <c r="H67" s="69">
        <v>0</v>
      </c>
      <c r="I67" s="70">
        <v>-486</v>
      </c>
      <c r="J67" s="69" t="e">
        <v>#DIV/0!</v>
      </c>
      <c r="K67" s="69">
        <v>0.57201646090534974</v>
      </c>
      <c r="L67" s="68" t="e">
        <v>#DIV/0!</v>
      </c>
    </row>
    <row r="68" spans="1:12" s="61" customFormat="1" x14ac:dyDescent="0.4">
      <c r="A68" s="73" t="s">
        <v>82</v>
      </c>
      <c r="B68" s="72"/>
      <c r="C68" s="71">
        <v>172</v>
      </c>
      <c r="D68" s="69">
        <v>0</v>
      </c>
      <c r="E68" s="70">
        <v>-172</v>
      </c>
      <c r="F68" s="72"/>
      <c r="G68" s="71">
        <v>270</v>
      </c>
      <c r="H68" s="69">
        <v>0</v>
      </c>
      <c r="I68" s="70">
        <v>-270</v>
      </c>
      <c r="J68" s="69" t="e">
        <v>#DIV/0!</v>
      </c>
      <c r="K68" s="69">
        <v>0.63703703703703707</v>
      </c>
      <c r="L68" s="68" t="e">
        <v>#DIV/0!</v>
      </c>
    </row>
    <row r="69" spans="1:12" s="61" customFormat="1" x14ac:dyDescent="0.4">
      <c r="A69" s="94" t="s">
        <v>81</v>
      </c>
      <c r="B69" s="92">
        <v>754</v>
      </c>
      <c r="C69" s="97">
        <v>446</v>
      </c>
      <c r="D69" s="89">
        <v>1.6905829596412556</v>
      </c>
      <c r="E69" s="90">
        <v>308</v>
      </c>
      <c r="F69" s="92">
        <v>1081</v>
      </c>
      <c r="G69" s="97">
        <v>511</v>
      </c>
      <c r="H69" s="89">
        <v>2.1154598825831701</v>
      </c>
      <c r="I69" s="90">
        <v>570</v>
      </c>
      <c r="J69" s="89">
        <v>0.69750231267345053</v>
      </c>
      <c r="K69" s="89">
        <v>0.87279843444227001</v>
      </c>
      <c r="L69" s="88">
        <v>-0.17529612176881948</v>
      </c>
    </row>
    <row r="70" spans="1:12" s="61" customFormat="1" x14ac:dyDescent="0.4">
      <c r="A70" s="67" t="s">
        <v>230</v>
      </c>
      <c r="B70" s="66">
        <v>469</v>
      </c>
      <c r="C70" s="65"/>
      <c r="D70" s="63" t="e">
        <v>#DIV/0!</v>
      </c>
      <c r="E70" s="64">
        <v>469</v>
      </c>
      <c r="F70" s="66">
        <v>1585</v>
      </c>
      <c r="G70" s="65"/>
      <c r="H70" s="63" t="e">
        <v>#DIV/0!</v>
      </c>
      <c r="I70" s="64">
        <v>1585</v>
      </c>
      <c r="J70" s="63">
        <v>0.29589905362776026</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77</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B6:B70 IX6:IX70 ST6:ST70 ACP6:ACP70 AML6:AML70 AWH6:AWH70 BGD6:BGD70 BPZ6:BPZ70 BZV6:BZV70 CJR6:CJR70 CTN6:CTN70 DDJ6:DDJ70 DNF6:DNF70 DXB6:DXB70 EGX6:EGX70 EQT6:EQT70 FAP6:FAP70 FKL6:FKL70 FUH6:FUH70 GED6:GED70 GNZ6:GNZ70 GXV6:GXV70 HHR6:HHR70 HRN6:HRN70 IBJ6:IBJ70 ILF6:ILF70 IVB6:IVB70 JEX6:JEX70 JOT6:JOT70 JYP6:JYP70 KIL6:KIL70 KSH6:KSH70 LCD6:LCD70 LLZ6:LLZ70 LVV6:LVV70 MFR6:MFR70 MPN6:MPN70 MZJ6:MZJ70 NJF6:NJF70 NTB6:NTB70 OCX6:OCX70 OMT6:OMT70 OWP6:OWP70 PGL6:PGL70 PQH6:PQH70 QAD6:QAD70 QJZ6:QJZ70 QTV6:QTV70 RDR6:RDR70 RNN6:RNN70 RXJ6:RXJ70 SHF6:SHF70 SRB6:SRB70 TAX6:TAX70 TKT6:TKT70 TUP6:TUP70 UEL6:UEL70 UOH6:UOH70 UYD6:UYD70 VHZ6:VHZ70 VRV6:VRV70 WBR6:WBR70 WLN6:WLN70 WVJ6:WVJ70 B65542:B65606 IX65542:IX65606 ST65542:ST65606 ACP65542:ACP65606 AML65542:AML65606 AWH65542:AWH65606 BGD65542:BGD65606 BPZ65542:BPZ65606 BZV65542:BZV65606 CJR65542:CJR65606 CTN65542:CTN65606 DDJ65542:DDJ65606 DNF65542:DNF65606 DXB65542:DXB65606 EGX65542:EGX65606 EQT65542:EQT65606 FAP65542:FAP65606 FKL65542:FKL65606 FUH65542:FUH65606 GED65542:GED65606 GNZ65542:GNZ65606 GXV65542:GXV65606 HHR65542:HHR65606 HRN65542:HRN65606 IBJ65542:IBJ65606 ILF65542:ILF65606 IVB65542:IVB65606 JEX65542:JEX65606 JOT65542:JOT65606 JYP65542:JYP65606 KIL65542:KIL65606 KSH65542:KSH65606 LCD65542:LCD65606 LLZ65542:LLZ65606 LVV65542:LVV65606 MFR65542:MFR65606 MPN65542:MPN65606 MZJ65542:MZJ65606 NJF65542:NJF65606 NTB65542:NTB65606 OCX65542:OCX65606 OMT65542:OMT65606 OWP65542:OWP65606 PGL65542:PGL65606 PQH65542:PQH65606 QAD65542:QAD65606 QJZ65542:QJZ65606 QTV65542:QTV65606 RDR65542:RDR65606 RNN65542:RNN65606 RXJ65542:RXJ65606 SHF65542:SHF65606 SRB65542:SRB65606 TAX65542:TAX65606 TKT65542:TKT65606 TUP65542:TUP65606 UEL65542:UEL65606 UOH65542:UOH65606 UYD65542:UYD65606 VHZ65542:VHZ65606 VRV65542:VRV65606 WBR65542:WBR65606 WLN65542:WLN65606 WVJ65542:WVJ65606 B131078:B131142 IX131078:IX131142 ST131078:ST131142 ACP131078:ACP131142 AML131078:AML131142 AWH131078:AWH131142 BGD131078:BGD131142 BPZ131078:BPZ131142 BZV131078:BZV131142 CJR131078:CJR131142 CTN131078:CTN131142 DDJ131078:DDJ131142 DNF131078:DNF131142 DXB131078:DXB131142 EGX131078:EGX131142 EQT131078:EQT131142 FAP131078:FAP131142 FKL131078:FKL131142 FUH131078:FUH131142 GED131078:GED131142 GNZ131078:GNZ131142 GXV131078:GXV131142 HHR131078:HHR131142 HRN131078:HRN131142 IBJ131078:IBJ131142 ILF131078:ILF131142 IVB131078:IVB131142 JEX131078:JEX131142 JOT131078:JOT131142 JYP131078:JYP131142 KIL131078:KIL131142 KSH131078:KSH131142 LCD131078:LCD131142 LLZ131078:LLZ131142 LVV131078:LVV131142 MFR131078:MFR131142 MPN131078:MPN131142 MZJ131078:MZJ131142 NJF131078:NJF131142 NTB131078:NTB131142 OCX131078:OCX131142 OMT131078:OMT131142 OWP131078:OWP131142 PGL131078:PGL131142 PQH131078:PQH131142 QAD131078:QAD131142 QJZ131078:QJZ131142 QTV131078:QTV131142 RDR131078:RDR131142 RNN131078:RNN131142 RXJ131078:RXJ131142 SHF131078:SHF131142 SRB131078:SRB131142 TAX131078:TAX131142 TKT131078:TKT131142 TUP131078:TUP131142 UEL131078:UEL131142 UOH131078:UOH131142 UYD131078:UYD131142 VHZ131078:VHZ131142 VRV131078:VRV131142 WBR131078:WBR131142 WLN131078:WLN131142 WVJ131078:WVJ131142 B196614:B196678 IX196614:IX196678 ST196614:ST196678 ACP196614:ACP196678 AML196614:AML196678 AWH196614:AWH196678 BGD196614:BGD196678 BPZ196614:BPZ196678 BZV196614:BZV196678 CJR196614:CJR196678 CTN196614:CTN196678 DDJ196614:DDJ196678 DNF196614:DNF196678 DXB196614:DXB196678 EGX196614:EGX196678 EQT196614:EQT196678 FAP196614:FAP196678 FKL196614:FKL196678 FUH196614:FUH196678 GED196614:GED196678 GNZ196614:GNZ196678 GXV196614:GXV196678 HHR196614:HHR196678 HRN196614:HRN196678 IBJ196614:IBJ196678 ILF196614:ILF196678 IVB196614:IVB196678 JEX196614:JEX196678 JOT196614:JOT196678 JYP196614:JYP196678 KIL196614:KIL196678 KSH196614:KSH196678 LCD196614:LCD196678 LLZ196614:LLZ196678 LVV196614:LVV196678 MFR196614:MFR196678 MPN196614:MPN196678 MZJ196614:MZJ196678 NJF196614:NJF196678 NTB196614:NTB196678 OCX196614:OCX196678 OMT196614:OMT196678 OWP196614:OWP196678 PGL196614:PGL196678 PQH196614:PQH196678 QAD196614:QAD196678 QJZ196614:QJZ196678 QTV196614:QTV196678 RDR196614:RDR196678 RNN196614:RNN196678 RXJ196614:RXJ196678 SHF196614:SHF196678 SRB196614:SRB196678 TAX196614:TAX196678 TKT196614:TKT196678 TUP196614:TUP196678 UEL196614:UEL196678 UOH196614:UOH196678 UYD196614:UYD196678 VHZ196614:VHZ196678 VRV196614:VRV196678 WBR196614:WBR196678 WLN196614:WLN196678 WVJ196614:WVJ196678 B262150:B262214 IX262150:IX262214 ST262150:ST262214 ACP262150:ACP262214 AML262150:AML262214 AWH262150:AWH262214 BGD262150:BGD262214 BPZ262150:BPZ262214 BZV262150:BZV262214 CJR262150:CJR262214 CTN262150:CTN262214 DDJ262150:DDJ262214 DNF262150:DNF262214 DXB262150:DXB262214 EGX262150:EGX262214 EQT262150:EQT262214 FAP262150:FAP262214 FKL262150:FKL262214 FUH262150:FUH262214 GED262150:GED262214 GNZ262150:GNZ262214 GXV262150:GXV262214 HHR262150:HHR262214 HRN262150:HRN262214 IBJ262150:IBJ262214 ILF262150:ILF262214 IVB262150:IVB262214 JEX262150:JEX262214 JOT262150:JOT262214 JYP262150:JYP262214 KIL262150:KIL262214 KSH262150:KSH262214 LCD262150:LCD262214 LLZ262150:LLZ262214 LVV262150:LVV262214 MFR262150:MFR262214 MPN262150:MPN262214 MZJ262150:MZJ262214 NJF262150:NJF262214 NTB262150:NTB262214 OCX262150:OCX262214 OMT262150:OMT262214 OWP262150:OWP262214 PGL262150:PGL262214 PQH262150:PQH262214 QAD262150:QAD262214 QJZ262150:QJZ262214 QTV262150:QTV262214 RDR262150:RDR262214 RNN262150:RNN262214 RXJ262150:RXJ262214 SHF262150:SHF262214 SRB262150:SRB262214 TAX262150:TAX262214 TKT262150:TKT262214 TUP262150:TUP262214 UEL262150:UEL262214 UOH262150:UOH262214 UYD262150:UYD262214 VHZ262150:VHZ262214 VRV262150:VRV262214 WBR262150:WBR262214 WLN262150:WLN262214 WVJ262150:WVJ262214 B327686:B327750 IX327686:IX327750 ST327686:ST327750 ACP327686:ACP327750 AML327686:AML327750 AWH327686:AWH327750 BGD327686:BGD327750 BPZ327686:BPZ327750 BZV327686:BZV327750 CJR327686:CJR327750 CTN327686:CTN327750 DDJ327686:DDJ327750 DNF327686:DNF327750 DXB327686:DXB327750 EGX327686:EGX327750 EQT327686:EQT327750 FAP327686:FAP327750 FKL327686:FKL327750 FUH327686:FUH327750 GED327686:GED327750 GNZ327686:GNZ327750 GXV327686:GXV327750 HHR327686:HHR327750 HRN327686:HRN327750 IBJ327686:IBJ327750 ILF327686:ILF327750 IVB327686:IVB327750 JEX327686:JEX327750 JOT327686:JOT327750 JYP327686:JYP327750 KIL327686:KIL327750 KSH327686:KSH327750 LCD327686:LCD327750 LLZ327686:LLZ327750 LVV327686:LVV327750 MFR327686:MFR327750 MPN327686:MPN327750 MZJ327686:MZJ327750 NJF327686:NJF327750 NTB327686:NTB327750 OCX327686:OCX327750 OMT327686:OMT327750 OWP327686:OWP327750 PGL327686:PGL327750 PQH327686:PQH327750 QAD327686:QAD327750 QJZ327686:QJZ327750 QTV327686:QTV327750 RDR327686:RDR327750 RNN327686:RNN327750 RXJ327686:RXJ327750 SHF327686:SHF327750 SRB327686:SRB327750 TAX327686:TAX327750 TKT327686:TKT327750 TUP327686:TUP327750 UEL327686:UEL327750 UOH327686:UOH327750 UYD327686:UYD327750 VHZ327686:VHZ327750 VRV327686:VRV327750 WBR327686:WBR327750 WLN327686:WLN327750 WVJ327686:WVJ327750 B393222:B393286 IX393222:IX393286 ST393222:ST393286 ACP393222:ACP393286 AML393222:AML393286 AWH393222:AWH393286 BGD393222:BGD393286 BPZ393222:BPZ393286 BZV393222:BZV393286 CJR393222:CJR393286 CTN393222:CTN393286 DDJ393222:DDJ393286 DNF393222:DNF393286 DXB393222:DXB393286 EGX393222:EGX393286 EQT393222:EQT393286 FAP393222:FAP393286 FKL393222:FKL393286 FUH393222:FUH393286 GED393222:GED393286 GNZ393222:GNZ393286 GXV393222:GXV393286 HHR393222:HHR393286 HRN393222:HRN393286 IBJ393222:IBJ393286 ILF393222:ILF393286 IVB393222:IVB393286 JEX393222:JEX393286 JOT393222:JOT393286 JYP393222:JYP393286 KIL393222:KIL393286 KSH393222:KSH393286 LCD393222:LCD393286 LLZ393222:LLZ393286 LVV393222:LVV393286 MFR393222:MFR393286 MPN393222:MPN393286 MZJ393222:MZJ393286 NJF393222:NJF393286 NTB393222:NTB393286 OCX393222:OCX393286 OMT393222:OMT393286 OWP393222:OWP393286 PGL393222:PGL393286 PQH393222:PQH393286 QAD393222:QAD393286 QJZ393222:QJZ393286 QTV393222:QTV393286 RDR393222:RDR393286 RNN393222:RNN393286 RXJ393222:RXJ393286 SHF393222:SHF393286 SRB393222:SRB393286 TAX393222:TAX393286 TKT393222:TKT393286 TUP393222:TUP393286 UEL393222:UEL393286 UOH393222:UOH393286 UYD393222:UYD393286 VHZ393222:VHZ393286 VRV393222:VRV393286 WBR393222:WBR393286 WLN393222:WLN393286 WVJ393222:WVJ393286 B458758:B458822 IX458758:IX458822 ST458758:ST458822 ACP458758:ACP458822 AML458758:AML458822 AWH458758:AWH458822 BGD458758:BGD458822 BPZ458758:BPZ458822 BZV458758:BZV458822 CJR458758:CJR458822 CTN458758:CTN458822 DDJ458758:DDJ458822 DNF458758:DNF458822 DXB458758:DXB458822 EGX458758:EGX458822 EQT458758:EQT458822 FAP458758:FAP458822 FKL458758:FKL458822 FUH458758:FUH458822 GED458758:GED458822 GNZ458758:GNZ458822 GXV458758:GXV458822 HHR458758:HHR458822 HRN458758:HRN458822 IBJ458758:IBJ458822 ILF458758:ILF458822 IVB458758:IVB458822 JEX458758:JEX458822 JOT458758:JOT458822 JYP458758:JYP458822 KIL458758:KIL458822 KSH458758:KSH458822 LCD458758:LCD458822 LLZ458758:LLZ458822 LVV458758:LVV458822 MFR458758:MFR458822 MPN458758:MPN458822 MZJ458758:MZJ458822 NJF458758:NJF458822 NTB458758:NTB458822 OCX458758:OCX458822 OMT458758:OMT458822 OWP458758:OWP458822 PGL458758:PGL458822 PQH458758:PQH458822 QAD458758:QAD458822 QJZ458758:QJZ458822 QTV458758:QTV458822 RDR458758:RDR458822 RNN458758:RNN458822 RXJ458758:RXJ458822 SHF458758:SHF458822 SRB458758:SRB458822 TAX458758:TAX458822 TKT458758:TKT458822 TUP458758:TUP458822 UEL458758:UEL458822 UOH458758:UOH458822 UYD458758:UYD458822 VHZ458758:VHZ458822 VRV458758:VRV458822 WBR458758:WBR458822 WLN458758:WLN458822 WVJ458758:WVJ458822 B524294:B524358 IX524294:IX524358 ST524294:ST524358 ACP524294:ACP524358 AML524294:AML524358 AWH524294:AWH524358 BGD524294:BGD524358 BPZ524294:BPZ524358 BZV524294:BZV524358 CJR524294:CJR524358 CTN524294:CTN524358 DDJ524294:DDJ524358 DNF524294:DNF524358 DXB524294:DXB524358 EGX524294:EGX524358 EQT524294:EQT524358 FAP524294:FAP524358 FKL524294:FKL524358 FUH524294:FUH524358 GED524294:GED524358 GNZ524294:GNZ524358 GXV524294:GXV524358 HHR524294:HHR524358 HRN524294:HRN524358 IBJ524294:IBJ524358 ILF524294:ILF524358 IVB524294:IVB524358 JEX524294:JEX524358 JOT524294:JOT524358 JYP524294:JYP524358 KIL524294:KIL524358 KSH524294:KSH524358 LCD524294:LCD524358 LLZ524294:LLZ524358 LVV524294:LVV524358 MFR524294:MFR524358 MPN524294:MPN524358 MZJ524294:MZJ524358 NJF524294:NJF524358 NTB524294:NTB524358 OCX524294:OCX524358 OMT524294:OMT524358 OWP524294:OWP524358 PGL524294:PGL524358 PQH524294:PQH524358 QAD524294:QAD524358 QJZ524294:QJZ524358 QTV524294:QTV524358 RDR524294:RDR524358 RNN524294:RNN524358 RXJ524294:RXJ524358 SHF524294:SHF524358 SRB524294:SRB524358 TAX524294:TAX524358 TKT524294:TKT524358 TUP524294:TUP524358 UEL524294:UEL524358 UOH524294:UOH524358 UYD524294:UYD524358 VHZ524294:VHZ524358 VRV524294:VRV524358 WBR524294:WBR524358 WLN524294:WLN524358 WVJ524294:WVJ524358 B589830:B589894 IX589830:IX589894 ST589830:ST589894 ACP589830:ACP589894 AML589830:AML589894 AWH589830:AWH589894 BGD589830:BGD589894 BPZ589830:BPZ589894 BZV589830:BZV589894 CJR589830:CJR589894 CTN589830:CTN589894 DDJ589830:DDJ589894 DNF589830:DNF589894 DXB589830:DXB589894 EGX589830:EGX589894 EQT589830:EQT589894 FAP589830:FAP589894 FKL589830:FKL589894 FUH589830:FUH589894 GED589830:GED589894 GNZ589830:GNZ589894 GXV589830:GXV589894 HHR589830:HHR589894 HRN589830:HRN589894 IBJ589830:IBJ589894 ILF589830:ILF589894 IVB589830:IVB589894 JEX589830:JEX589894 JOT589830:JOT589894 JYP589830:JYP589894 KIL589830:KIL589894 KSH589830:KSH589894 LCD589830:LCD589894 LLZ589830:LLZ589894 LVV589830:LVV589894 MFR589830:MFR589894 MPN589830:MPN589894 MZJ589830:MZJ589894 NJF589830:NJF589894 NTB589830:NTB589894 OCX589830:OCX589894 OMT589830:OMT589894 OWP589830:OWP589894 PGL589830:PGL589894 PQH589830:PQH589894 QAD589830:QAD589894 QJZ589830:QJZ589894 QTV589830:QTV589894 RDR589830:RDR589894 RNN589830:RNN589894 RXJ589830:RXJ589894 SHF589830:SHF589894 SRB589830:SRB589894 TAX589830:TAX589894 TKT589830:TKT589894 TUP589830:TUP589894 UEL589830:UEL589894 UOH589830:UOH589894 UYD589830:UYD589894 VHZ589830:VHZ589894 VRV589830:VRV589894 WBR589830:WBR589894 WLN589830:WLN589894 WVJ589830:WVJ589894 B655366:B655430 IX655366:IX655430 ST655366:ST655430 ACP655366:ACP655430 AML655366:AML655430 AWH655366:AWH655430 BGD655366:BGD655430 BPZ655366:BPZ655430 BZV655366:BZV655430 CJR655366:CJR655430 CTN655366:CTN655430 DDJ655366:DDJ655430 DNF655366:DNF655430 DXB655366:DXB655430 EGX655366:EGX655430 EQT655366:EQT655430 FAP655366:FAP655430 FKL655366:FKL655430 FUH655366:FUH655430 GED655366:GED655430 GNZ655366:GNZ655430 GXV655366:GXV655430 HHR655366:HHR655430 HRN655366:HRN655430 IBJ655366:IBJ655430 ILF655366:ILF655430 IVB655366:IVB655430 JEX655366:JEX655430 JOT655366:JOT655430 JYP655366:JYP655430 KIL655366:KIL655430 KSH655366:KSH655430 LCD655366:LCD655430 LLZ655366:LLZ655430 LVV655366:LVV655430 MFR655366:MFR655430 MPN655366:MPN655430 MZJ655366:MZJ655430 NJF655366:NJF655430 NTB655366:NTB655430 OCX655366:OCX655430 OMT655366:OMT655430 OWP655366:OWP655430 PGL655366:PGL655430 PQH655366:PQH655430 QAD655366:QAD655430 QJZ655366:QJZ655430 QTV655366:QTV655430 RDR655366:RDR655430 RNN655366:RNN655430 RXJ655366:RXJ655430 SHF655366:SHF655430 SRB655366:SRB655430 TAX655366:TAX655430 TKT655366:TKT655430 TUP655366:TUP655430 UEL655366:UEL655430 UOH655366:UOH655430 UYD655366:UYD655430 VHZ655366:VHZ655430 VRV655366:VRV655430 WBR655366:WBR655430 WLN655366:WLN655430 WVJ655366:WVJ655430 B720902:B720966 IX720902:IX720966 ST720902:ST720966 ACP720902:ACP720966 AML720902:AML720966 AWH720902:AWH720966 BGD720902:BGD720966 BPZ720902:BPZ720966 BZV720902:BZV720966 CJR720902:CJR720966 CTN720902:CTN720966 DDJ720902:DDJ720966 DNF720902:DNF720966 DXB720902:DXB720966 EGX720902:EGX720966 EQT720902:EQT720966 FAP720902:FAP720966 FKL720902:FKL720966 FUH720902:FUH720966 GED720902:GED720966 GNZ720902:GNZ720966 GXV720902:GXV720966 HHR720902:HHR720966 HRN720902:HRN720966 IBJ720902:IBJ720966 ILF720902:ILF720966 IVB720902:IVB720966 JEX720902:JEX720966 JOT720902:JOT720966 JYP720902:JYP720966 KIL720902:KIL720966 KSH720902:KSH720966 LCD720902:LCD720966 LLZ720902:LLZ720966 LVV720902:LVV720966 MFR720902:MFR720966 MPN720902:MPN720966 MZJ720902:MZJ720966 NJF720902:NJF720966 NTB720902:NTB720966 OCX720902:OCX720966 OMT720902:OMT720966 OWP720902:OWP720966 PGL720902:PGL720966 PQH720902:PQH720966 QAD720902:QAD720966 QJZ720902:QJZ720966 QTV720902:QTV720966 RDR720902:RDR720966 RNN720902:RNN720966 RXJ720902:RXJ720966 SHF720902:SHF720966 SRB720902:SRB720966 TAX720902:TAX720966 TKT720902:TKT720966 TUP720902:TUP720966 UEL720902:UEL720966 UOH720902:UOH720966 UYD720902:UYD720966 VHZ720902:VHZ720966 VRV720902:VRV720966 WBR720902:WBR720966 WLN720902:WLN720966 WVJ720902:WVJ720966 B786438:B786502 IX786438:IX786502 ST786438:ST786502 ACP786438:ACP786502 AML786438:AML786502 AWH786438:AWH786502 BGD786438:BGD786502 BPZ786438:BPZ786502 BZV786438:BZV786502 CJR786438:CJR786502 CTN786438:CTN786502 DDJ786438:DDJ786502 DNF786438:DNF786502 DXB786438:DXB786502 EGX786438:EGX786502 EQT786438:EQT786502 FAP786438:FAP786502 FKL786438:FKL786502 FUH786438:FUH786502 GED786438:GED786502 GNZ786438:GNZ786502 GXV786438:GXV786502 HHR786438:HHR786502 HRN786438:HRN786502 IBJ786438:IBJ786502 ILF786438:ILF786502 IVB786438:IVB786502 JEX786438:JEX786502 JOT786438:JOT786502 JYP786438:JYP786502 KIL786438:KIL786502 KSH786438:KSH786502 LCD786438:LCD786502 LLZ786438:LLZ786502 LVV786438:LVV786502 MFR786438:MFR786502 MPN786438:MPN786502 MZJ786438:MZJ786502 NJF786438:NJF786502 NTB786438:NTB786502 OCX786438:OCX786502 OMT786438:OMT786502 OWP786438:OWP786502 PGL786438:PGL786502 PQH786438:PQH786502 QAD786438:QAD786502 QJZ786438:QJZ786502 QTV786438:QTV786502 RDR786438:RDR786502 RNN786438:RNN786502 RXJ786438:RXJ786502 SHF786438:SHF786502 SRB786438:SRB786502 TAX786438:TAX786502 TKT786438:TKT786502 TUP786438:TUP786502 UEL786438:UEL786502 UOH786438:UOH786502 UYD786438:UYD786502 VHZ786438:VHZ786502 VRV786438:VRV786502 WBR786438:WBR786502 WLN786438:WLN786502 WVJ786438:WVJ786502 B851974:B852038 IX851974:IX852038 ST851974:ST852038 ACP851974:ACP852038 AML851974:AML852038 AWH851974:AWH852038 BGD851974:BGD852038 BPZ851974:BPZ852038 BZV851974:BZV852038 CJR851974:CJR852038 CTN851974:CTN852038 DDJ851974:DDJ852038 DNF851974:DNF852038 DXB851974:DXB852038 EGX851974:EGX852038 EQT851974:EQT852038 FAP851974:FAP852038 FKL851974:FKL852038 FUH851974:FUH852038 GED851974:GED852038 GNZ851974:GNZ852038 GXV851974:GXV852038 HHR851974:HHR852038 HRN851974:HRN852038 IBJ851974:IBJ852038 ILF851974:ILF852038 IVB851974:IVB852038 JEX851974:JEX852038 JOT851974:JOT852038 JYP851974:JYP852038 KIL851974:KIL852038 KSH851974:KSH852038 LCD851974:LCD852038 LLZ851974:LLZ852038 LVV851974:LVV852038 MFR851974:MFR852038 MPN851974:MPN852038 MZJ851974:MZJ852038 NJF851974:NJF852038 NTB851974:NTB852038 OCX851974:OCX852038 OMT851974:OMT852038 OWP851974:OWP852038 PGL851974:PGL852038 PQH851974:PQH852038 QAD851974:QAD852038 QJZ851974:QJZ852038 QTV851974:QTV852038 RDR851974:RDR852038 RNN851974:RNN852038 RXJ851974:RXJ852038 SHF851974:SHF852038 SRB851974:SRB852038 TAX851974:TAX852038 TKT851974:TKT852038 TUP851974:TUP852038 UEL851974:UEL852038 UOH851974:UOH852038 UYD851974:UYD852038 VHZ851974:VHZ852038 VRV851974:VRV852038 WBR851974:WBR852038 WLN851974:WLN852038 WVJ851974:WVJ852038 B917510:B917574 IX917510:IX917574 ST917510:ST917574 ACP917510:ACP917574 AML917510:AML917574 AWH917510:AWH917574 BGD917510:BGD917574 BPZ917510:BPZ917574 BZV917510:BZV917574 CJR917510:CJR917574 CTN917510:CTN917574 DDJ917510:DDJ917574 DNF917510:DNF917574 DXB917510:DXB917574 EGX917510:EGX917574 EQT917510:EQT917574 FAP917510:FAP917574 FKL917510:FKL917574 FUH917510:FUH917574 GED917510:GED917574 GNZ917510:GNZ917574 GXV917510:GXV917574 HHR917510:HHR917574 HRN917510:HRN917574 IBJ917510:IBJ917574 ILF917510:ILF917574 IVB917510:IVB917574 JEX917510:JEX917574 JOT917510:JOT917574 JYP917510:JYP917574 KIL917510:KIL917574 KSH917510:KSH917574 LCD917510:LCD917574 LLZ917510:LLZ917574 LVV917510:LVV917574 MFR917510:MFR917574 MPN917510:MPN917574 MZJ917510:MZJ917574 NJF917510:NJF917574 NTB917510:NTB917574 OCX917510:OCX917574 OMT917510:OMT917574 OWP917510:OWP917574 PGL917510:PGL917574 PQH917510:PQH917574 QAD917510:QAD917574 QJZ917510:QJZ917574 QTV917510:QTV917574 RDR917510:RDR917574 RNN917510:RNN917574 RXJ917510:RXJ917574 SHF917510:SHF917574 SRB917510:SRB917574 TAX917510:TAX917574 TKT917510:TKT917574 TUP917510:TUP917574 UEL917510:UEL917574 UOH917510:UOH917574 UYD917510:UYD917574 VHZ917510:VHZ917574 VRV917510:VRV917574 WBR917510:WBR917574 WLN917510:WLN917574 WVJ917510:WVJ917574 B983046:B983110 IX983046:IX983110 ST983046:ST983110 ACP983046:ACP983110 AML983046:AML983110 AWH983046:AWH983110 BGD983046:BGD983110 BPZ983046:BPZ983110 BZV983046:BZV983110 CJR983046:CJR983110 CTN983046:CTN983110 DDJ983046:DDJ983110 DNF983046:DNF983110 DXB983046:DXB983110 EGX983046:EGX983110 EQT983046:EQT983110 FAP983046:FAP983110 FKL983046:FKL983110 FUH983046:FUH983110 GED983046:GED983110 GNZ983046:GNZ983110 GXV983046:GXV983110 HHR983046:HHR983110 HRN983046:HRN983110 IBJ983046:IBJ983110 ILF983046:ILF983110 IVB983046:IVB983110 JEX983046:JEX983110 JOT983046:JOT983110 JYP983046:JYP983110 KIL983046:KIL983110 KSH983046:KSH983110 LCD983046:LCD983110 LLZ983046:LLZ983110 LVV983046:LVV983110 MFR983046:MFR983110 MPN983046:MPN983110 MZJ983046:MZJ983110 NJF983046:NJF983110 NTB983046:NTB983110 OCX983046:OCX983110 OMT983046:OMT983110 OWP983046:OWP983110 PGL983046:PGL983110 PQH983046:PQH983110 QAD983046:QAD983110 QJZ983046:QJZ983110 QTV983046:QTV983110 RDR983046:RDR983110 RNN983046:RNN983110 RXJ983046:RXJ983110 SHF983046:SHF983110 SRB983046:SRB983110 TAX983046:TAX983110 TKT983046:TKT983110 TUP983046:TUP983110 UEL983046:UEL983110 UOH983046:UOH983110 UYD983046:UYD983110 VHZ983046:VHZ983110 VRV983046:VRV983110 WBR983046:WBR983110 WLN983046:WLN983110 WVJ983046:WVJ983110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D6:F70 IZ6:JB70 SV6:SX70 ACR6:ACT70 AMN6:AMP70 AWJ6:AWL70 BGF6:BGH70 BQB6:BQD70 BZX6:BZZ70 CJT6:CJV70 CTP6:CTR70 DDL6:DDN70 DNH6:DNJ70 DXD6:DXF70 EGZ6:EHB70 EQV6:EQX70 FAR6:FAT70 FKN6:FKP70 FUJ6:FUL70 GEF6:GEH70 GOB6:GOD70 GXX6:GXZ70 HHT6:HHV70 HRP6:HRR70 IBL6:IBN70 ILH6:ILJ70 IVD6:IVF70 JEZ6:JFB70 JOV6:JOX70 JYR6:JYT70 KIN6:KIP70 KSJ6:KSL70 LCF6:LCH70 LMB6:LMD70 LVX6:LVZ70 MFT6:MFV70 MPP6:MPR70 MZL6:MZN70 NJH6:NJJ70 NTD6:NTF70 OCZ6:ODB70 OMV6:OMX70 OWR6:OWT70 PGN6:PGP70 PQJ6:PQL70 QAF6:QAH70 QKB6:QKD70 QTX6:QTZ70 RDT6:RDV70 RNP6:RNR70 RXL6:RXN70 SHH6:SHJ70 SRD6:SRF70 TAZ6:TBB70 TKV6:TKX70 TUR6:TUT70 UEN6:UEP70 UOJ6:UOL70 UYF6:UYH70 VIB6:VID70 VRX6:VRZ70 WBT6:WBV70 WLP6:WLR70 WVL6:WVN70 D65542:F65606 IZ65542:JB65606 SV65542:SX65606 ACR65542:ACT65606 AMN65542:AMP65606 AWJ65542:AWL65606 BGF65542:BGH65606 BQB65542:BQD65606 BZX65542:BZZ65606 CJT65542:CJV65606 CTP65542:CTR65606 DDL65542:DDN65606 DNH65542:DNJ65606 DXD65542:DXF65606 EGZ65542:EHB65606 EQV65542:EQX65606 FAR65542:FAT65606 FKN65542:FKP65606 FUJ65542:FUL65606 GEF65542:GEH65606 GOB65542:GOD65606 GXX65542:GXZ65606 HHT65542:HHV65606 HRP65542:HRR65606 IBL65542:IBN65606 ILH65542:ILJ65606 IVD65542:IVF65606 JEZ65542:JFB65606 JOV65542:JOX65606 JYR65542:JYT65606 KIN65542:KIP65606 KSJ65542:KSL65606 LCF65542:LCH65606 LMB65542:LMD65606 LVX65542:LVZ65606 MFT65542:MFV65606 MPP65542:MPR65606 MZL65542:MZN65606 NJH65542:NJJ65606 NTD65542:NTF65606 OCZ65542:ODB65606 OMV65542:OMX65606 OWR65542:OWT65606 PGN65542:PGP65606 PQJ65542:PQL65606 QAF65542:QAH65606 QKB65542:QKD65606 QTX65542:QTZ65606 RDT65542:RDV65606 RNP65542:RNR65606 RXL65542:RXN65606 SHH65542:SHJ65606 SRD65542:SRF65606 TAZ65542:TBB65606 TKV65542:TKX65606 TUR65542:TUT65606 UEN65542:UEP65606 UOJ65542:UOL65606 UYF65542:UYH65606 VIB65542:VID65606 VRX65542:VRZ65606 WBT65542:WBV65606 WLP65542:WLR65606 WVL65542:WVN65606 D131078:F131142 IZ131078:JB131142 SV131078:SX131142 ACR131078:ACT131142 AMN131078:AMP131142 AWJ131078:AWL131142 BGF131078:BGH131142 BQB131078:BQD131142 BZX131078:BZZ131142 CJT131078:CJV131142 CTP131078:CTR131142 DDL131078:DDN131142 DNH131078:DNJ131142 DXD131078:DXF131142 EGZ131078:EHB131142 EQV131078:EQX131142 FAR131078:FAT131142 FKN131078:FKP131142 FUJ131078:FUL131142 GEF131078:GEH131142 GOB131078:GOD131142 GXX131078:GXZ131142 HHT131078:HHV131142 HRP131078:HRR131142 IBL131078:IBN131142 ILH131078:ILJ131142 IVD131078:IVF131142 JEZ131078:JFB131142 JOV131078:JOX131142 JYR131078:JYT131142 KIN131078:KIP131142 KSJ131078:KSL131142 LCF131078:LCH131142 LMB131078:LMD131142 LVX131078:LVZ131142 MFT131078:MFV131142 MPP131078:MPR131142 MZL131078:MZN131142 NJH131078:NJJ131142 NTD131078:NTF131142 OCZ131078:ODB131142 OMV131078:OMX131142 OWR131078:OWT131142 PGN131078:PGP131142 PQJ131078:PQL131142 QAF131078:QAH131142 QKB131078:QKD131142 QTX131078:QTZ131142 RDT131078:RDV131142 RNP131078:RNR131142 RXL131078:RXN131142 SHH131078:SHJ131142 SRD131078:SRF131142 TAZ131078:TBB131142 TKV131078:TKX131142 TUR131078:TUT131142 UEN131078:UEP131142 UOJ131078:UOL131142 UYF131078:UYH131142 VIB131078:VID131142 VRX131078:VRZ131142 WBT131078:WBV131142 WLP131078:WLR131142 WVL131078:WVN131142 D196614:F196678 IZ196614:JB196678 SV196614:SX196678 ACR196614:ACT196678 AMN196614:AMP196678 AWJ196614:AWL196678 BGF196614:BGH196678 BQB196614:BQD196678 BZX196614:BZZ196678 CJT196614:CJV196678 CTP196614:CTR196678 DDL196614:DDN196678 DNH196614:DNJ196678 DXD196614:DXF196678 EGZ196614:EHB196678 EQV196614:EQX196678 FAR196614:FAT196678 FKN196614:FKP196678 FUJ196614:FUL196678 GEF196614:GEH196678 GOB196614:GOD196678 GXX196614:GXZ196678 HHT196614:HHV196678 HRP196614:HRR196678 IBL196614:IBN196678 ILH196614:ILJ196678 IVD196614:IVF196678 JEZ196614:JFB196678 JOV196614:JOX196678 JYR196614:JYT196678 KIN196614:KIP196678 KSJ196614:KSL196678 LCF196614:LCH196678 LMB196614:LMD196678 LVX196614:LVZ196678 MFT196614:MFV196678 MPP196614:MPR196678 MZL196614:MZN196678 NJH196614:NJJ196678 NTD196614:NTF196678 OCZ196614:ODB196678 OMV196614:OMX196678 OWR196614:OWT196678 PGN196614:PGP196678 PQJ196614:PQL196678 QAF196614:QAH196678 QKB196614:QKD196678 QTX196614:QTZ196678 RDT196614:RDV196678 RNP196614:RNR196678 RXL196614:RXN196678 SHH196614:SHJ196678 SRD196614:SRF196678 TAZ196614:TBB196678 TKV196614:TKX196678 TUR196614:TUT196678 UEN196614:UEP196678 UOJ196614:UOL196678 UYF196614:UYH196678 VIB196614:VID196678 VRX196614:VRZ196678 WBT196614:WBV196678 WLP196614:WLR196678 WVL196614:WVN196678 D262150:F262214 IZ262150:JB262214 SV262150:SX262214 ACR262150:ACT262214 AMN262150:AMP262214 AWJ262150:AWL262214 BGF262150:BGH262214 BQB262150:BQD262214 BZX262150:BZZ262214 CJT262150:CJV262214 CTP262150:CTR262214 DDL262150:DDN262214 DNH262150:DNJ262214 DXD262150:DXF262214 EGZ262150:EHB262214 EQV262150:EQX262214 FAR262150:FAT262214 FKN262150:FKP262214 FUJ262150:FUL262214 GEF262150:GEH262214 GOB262150:GOD262214 GXX262150:GXZ262214 HHT262150:HHV262214 HRP262150:HRR262214 IBL262150:IBN262214 ILH262150:ILJ262214 IVD262150:IVF262214 JEZ262150:JFB262214 JOV262150:JOX262214 JYR262150:JYT262214 KIN262150:KIP262214 KSJ262150:KSL262214 LCF262150:LCH262214 LMB262150:LMD262214 LVX262150:LVZ262214 MFT262150:MFV262214 MPP262150:MPR262214 MZL262150:MZN262214 NJH262150:NJJ262214 NTD262150:NTF262214 OCZ262150:ODB262214 OMV262150:OMX262214 OWR262150:OWT262214 PGN262150:PGP262214 PQJ262150:PQL262214 QAF262150:QAH262214 QKB262150:QKD262214 QTX262150:QTZ262214 RDT262150:RDV262214 RNP262150:RNR262214 RXL262150:RXN262214 SHH262150:SHJ262214 SRD262150:SRF262214 TAZ262150:TBB262214 TKV262150:TKX262214 TUR262150:TUT262214 UEN262150:UEP262214 UOJ262150:UOL262214 UYF262150:UYH262214 VIB262150:VID262214 VRX262150:VRZ262214 WBT262150:WBV262214 WLP262150:WLR262214 WVL262150:WVN262214 D327686:F327750 IZ327686:JB327750 SV327686:SX327750 ACR327686:ACT327750 AMN327686:AMP327750 AWJ327686:AWL327750 BGF327686:BGH327750 BQB327686:BQD327750 BZX327686:BZZ327750 CJT327686:CJV327750 CTP327686:CTR327750 DDL327686:DDN327750 DNH327686:DNJ327750 DXD327686:DXF327750 EGZ327686:EHB327750 EQV327686:EQX327750 FAR327686:FAT327750 FKN327686:FKP327750 FUJ327686:FUL327750 GEF327686:GEH327750 GOB327686:GOD327750 GXX327686:GXZ327750 HHT327686:HHV327750 HRP327686:HRR327750 IBL327686:IBN327750 ILH327686:ILJ327750 IVD327686:IVF327750 JEZ327686:JFB327750 JOV327686:JOX327750 JYR327686:JYT327750 KIN327686:KIP327750 KSJ327686:KSL327750 LCF327686:LCH327750 LMB327686:LMD327750 LVX327686:LVZ327750 MFT327686:MFV327750 MPP327686:MPR327750 MZL327686:MZN327750 NJH327686:NJJ327750 NTD327686:NTF327750 OCZ327686:ODB327750 OMV327686:OMX327750 OWR327686:OWT327750 PGN327686:PGP327750 PQJ327686:PQL327750 QAF327686:QAH327750 QKB327686:QKD327750 QTX327686:QTZ327750 RDT327686:RDV327750 RNP327686:RNR327750 RXL327686:RXN327750 SHH327686:SHJ327750 SRD327686:SRF327750 TAZ327686:TBB327750 TKV327686:TKX327750 TUR327686:TUT327750 UEN327686:UEP327750 UOJ327686:UOL327750 UYF327686:UYH327750 VIB327686:VID327750 VRX327686:VRZ327750 WBT327686:WBV327750 WLP327686:WLR327750 WVL327686:WVN327750 D393222:F393286 IZ393222:JB393286 SV393222:SX393286 ACR393222:ACT393286 AMN393222:AMP393286 AWJ393222:AWL393286 BGF393222:BGH393286 BQB393222:BQD393286 BZX393222:BZZ393286 CJT393222:CJV393286 CTP393222:CTR393286 DDL393222:DDN393286 DNH393222:DNJ393286 DXD393222:DXF393286 EGZ393222:EHB393286 EQV393222:EQX393286 FAR393222:FAT393286 FKN393222:FKP393286 FUJ393222:FUL393286 GEF393222:GEH393286 GOB393222:GOD393286 GXX393222:GXZ393286 HHT393222:HHV393286 HRP393222:HRR393286 IBL393222:IBN393286 ILH393222:ILJ393286 IVD393222:IVF393286 JEZ393222:JFB393286 JOV393222:JOX393286 JYR393222:JYT393286 KIN393222:KIP393286 KSJ393222:KSL393286 LCF393222:LCH393286 LMB393222:LMD393286 LVX393222:LVZ393286 MFT393222:MFV393286 MPP393222:MPR393286 MZL393222:MZN393286 NJH393222:NJJ393286 NTD393222:NTF393286 OCZ393222:ODB393286 OMV393222:OMX393286 OWR393222:OWT393286 PGN393222:PGP393286 PQJ393222:PQL393286 QAF393222:QAH393286 QKB393222:QKD393286 QTX393222:QTZ393286 RDT393222:RDV393286 RNP393222:RNR393286 RXL393222:RXN393286 SHH393222:SHJ393286 SRD393222:SRF393286 TAZ393222:TBB393286 TKV393222:TKX393286 TUR393222:TUT393286 UEN393222:UEP393286 UOJ393222:UOL393286 UYF393222:UYH393286 VIB393222:VID393286 VRX393222:VRZ393286 WBT393222:WBV393286 WLP393222:WLR393286 WVL393222:WVN393286 D458758:F458822 IZ458758:JB458822 SV458758:SX458822 ACR458758:ACT458822 AMN458758:AMP458822 AWJ458758:AWL458822 BGF458758:BGH458822 BQB458758:BQD458822 BZX458758:BZZ458822 CJT458758:CJV458822 CTP458758:CTR458822 DDL458758:DDN458822 DNH458758:DNJ458822 DXD458758:DXF458822 EGZ458758:EHB458822 EQV458758:EQX458822 FAR458758:FAT458822 FKN458758:FKP458822 FUJ458758:FUL458822 GEF458758:GEH458822 GOB458758:GOD458822 GXX458758:GXZ458822 HHT458758:HHV458822 HRP458758:HRR458822 IBL458758:IBN458822 ILH458758:ILJ458822 IVD458758:IVF458822 JEZ458758:JFB458822 JOV458758:JOX458822 JYR458758:JYT458822 KIN458758:KIP458822 KSJ458758:KSL458822 LCF458758:LCH458822 LMB458758:LMD458822 LVX458758:LVZ458822 MFT458758:MFV458822 MPP458758:MPR458822 MZL458758:MZN458822 NJH458758:NJJ458822 NTD458758:NTF458822 OCZ458758:ODB458822 OMV458758:OMX458822 OWR458758:OWT458822 PGN458758:PGP458822 PQJ458758:PQL458822 QAF458758:QAH458822 QKB458758:QKD458822 QTX458758:QTZ458822 RDT458758:RDV458822 RNP458758:RNR458822 RXL458758:RXN458822 SHH458758:SHJ458822 SRD458758:SRF458822 TAZ458758:TBB458822 TKV458758:TKX458822 TUR458758:TUT458822 UEN458758:UEP458822 UOJ458758:UOL458822 UYF458758:UYH458822 VIB458758:VID458822 VRX458758:VRZ458822 WBT458758:WBV458822 WLP458758:WLR458822 WVL458758:WVN458822 D524294:F524358 IZ524294:JB524358 SV524294:SX524358 ACR524294:ACT524358 AMN524294:AMP524358 AWJ524294:AWL524358 BGF524294:BGH524358 BQB524294:BQD524358 BZX524294:BZZ524358 CJT524294:CJV524358 CTP524294:CTR524358 DDL524294:DDN524358 DNH524294:DNJ524358 DXD524294:DXF524358 EGZ524294:EHB524358 EQV524294:EQX524358 FAR524294:FAT524358 FKN524294:FKP524358 FUJ524294:FUL524358 GEF524294:GEH524358 GOB524294:GOD524358 GXX524294:GXZ524358 HHT524294:HHV524358 HRP524294:HRR524358 IBL524294:IBN524358 ILH524294:ILJ524358 IVD524294:IVF524358 JEZ524294:JFB524358 JOV524294:JOX524358 JYR524294:JYT524358 KIN524294:KIP524358 KSJ524294:KSL524358 LCF524294:LCH524358 LMB524294:LMD524358 LVX524294:LVZ524358 MFT524294:MFV524358 MPP524294:MPR524358 MZL524294:MZN524358 NJH524294:NJJ524358 NTD524294:NTF524358 OCZ524294:ODB524358 OMV524294:OMX524358 OWR524294:OWT524358 PGN524294:PGP524358 PQJ524294:PQL524358 QAF524294:QAH524358 QKB524294:QKD524358 QTX524294:QTZ524358 RDT524294:RDV524358 RNP524294:RNR524358 RXL524294:RXN524358 SHH524294:SHJ524358 SRD524294:SRF524358 TAZ524294:TBB524358 TKV524294:TKX524358 TUR524294:TUT524358 UEN524294:UEP524358 UOJ524294:UOL524358 UYF524294:UYH524358 VIB524294:VID524358 VRX524294:VRZ524358 WBT524294:WBV524358 WLP524294:WLR524358 WVL524294:WVN524358 D589830:F589894 IZ589830:JB589894 SV589830:SX589894 ACR589830:ACT589894 AMN589830:AMP589894 AWJ589830:AWL589894 BGF589830:BGH589894 BQB589830:BQD589894 BZX589830:BZZ589894 CJT589830:CJV589894 CTP589830:CTR589894 DDL589830:DDN589894 DNH589830:DNJ589894 DXD589830:DXF589894 EGZ589830:EHB589894 EQV589830:EQX589894 FAR589830:FAT589894 FKN589830:FKP589894 FUJ589830:FUL589894 GEF589830:GEH589894 GOB589830:GOD589894 GXX589830:GXZ589894 HHT589830:HHV589894 HRP589830:HRR589894 IBL589830:IBN589894 ILH589830:ILJ589894 IVD589830:IVF589894 JEZ589830:JFB589894 JOV589830:JOX589894 JYR589830:JYT589894 KIN589830:KIP589894 KSJ589830:KSL589894 LCF589830:LCH589894 LMB589830:LMD589894 LVX589830:LVZ589894 MFT589830:MFV589894 MPP589830:MPR589894 MZL589830:MZN589894 NJH589830:NJJ589894 NTD589830:NTF589894 OCZ589830:ODB589894 OMV589830:OMX589894 OWR589830:OWT589894 PGN589830:PGP589894 PQJ589830:PQL589894 QAF589830:QAH589894 QKB589830:QKD589894 QTX589830:QTZ589894 RDT589830:RDV589894 RNP589830:RNR589894 RXL589830:RXN589894 SHH589830:SHJ589894 SRD589830:SRF589894 TAZ589830:TBB589894 TKV589830:TKX589894 TUR589830:TUT589894 UEN589830:UEP589894 UOJ589830:UOL589894 UYF589830:UYH589894 VIB589830:VID589894 VRX589830:VRZ589894 WBT589830:WBV589894 WLP589830:WLR589894 WVL589830:WVN589894 D655366:F655430 IZ655366:JB655430 SV655366:SX655430 ACR655366:ACT655430 AMN655366:AMP655430 AWJ655366:AWL655430 BGF655366:BGH655430 BQB655366:BQD655430 BZX655366:BZZ655430 CJT655366:CJV655430 CTP655366:CTR655430 DDL655366:DDN655430 DNH655366:DNJ655430 DXD655366:DXF655430 EGZ655366:EHB655430 EQV655366:EQX655430 FAR655366:FAT655430 FKN655366:FKP655430 FUJ655366:FUL655430 GEF655366:GEH655430 GOB655366:GOD655430 GXX655366:GXZ655430 HHT655366:HHV655430 HRP655366:HRR655430 IBL655366:IBN655430 ILH655366:ILJ655430 IVD655366:IVF655430 JEZ655366:JFB655430 JOV655366:JOX655430 JYR655366:JYT655430 KIN655366:KIP655430 KSJ655366:KSL655430 LCF655366:LCH655430 LMB655366:LMD655430 LVX655366:LVZ655430 MFT655366:MFV655430 MPP655366:MPR655430 MZL655366:MZN655430 NJH655366:NJJ655430 NTD655366:NTF655430 OCZ655366:ODB655430 OMV655366:OMX655430 OWR655366:OWT655430 PGN655366:PGP655430 PQJ655366:PQL655430 QAF655366:QAH655430 QKB655366:QKD655430 QTX655366:QTZ655430 RDT655366:RDV655430 RNP655366:RNR655430 RXL655366:RXN655430 SHH655366:SHJ655430 SRD655366:SRF655430 TAZ655366:TBB655430 TKV655366:TKX655430 TUR655366:TUT655430 UEN655366:UEP655430 UOJ655366:UOL655430 UYF655366:UYH655430 VIB655366:VID655430 VRX655366:VRZ655430 WBT655366:WBV655430 WLP655366:WLR655430 WVL655366:WVN655430 D720902:F720966 IZ720902:JB720966 SV720902:SX720966 ACR720902:ACT720966 AMN720902:AMP720966 AWJ720902:AWL720966 BGF720902:BGH720966 BQB720902:BQD720966 BZX720902:BZZ720966 CJT720902:CJV720966 CTP720902:CTR720966 DDL720902:DDN720966 DNH720902:DNJ720966 DXD720902:DXF720966 EGZ720902:EHB720966 EQV720902:EQX720966 FAR720902:FAT720966 FKN720902:FKP720966 FUJ720902:FUL720966 GEF720902:GEH720966 GOB720902:GOD720966 GXX720902:GXZ720966 HHT720902:HHV720966 HRP720902:HRR720966 IBL720902:IBN720966 ILH720902:ILJ720966 IVD720902:IVF720966 JEZ720902:JFB720966 JOV720902:JOX720966 JYR720902:JYT720966 KIN720902:KIP720966 KSJ720902:KSL720966 LCF720902:LCH720966 LMB720902:LMD720966 LVX720902:LVZ720966 MFT720902:MFV720966 MPP720902:MPR720966 MZL720902:MZN720966 NJH720902:NJJ720966 NTD720902:NTF720966 OCZ720902:ODB720966 OMV720902:OMX720966 OWR720902:OWT720966 PGN720902:PGP720966 PQJ720902:PQL720966 QAF720902:QAH720966 QKB720902:QKD720966 QTX720902:QTZ720966 RDT720902:RDV720966 RNP720902:RNR720966 RXL720902:RXN720966 SHH720902:SHJ720966 SRD720902:SRF720966 TAZ720902:TBB720966 TKV720902:TKX720966 TUR720902:TUT720966 UEN720902:UEP720966 UOJ720902:UOL720966 UYF720902:UYH720966 VIB720902:VID720966 VRX720902:VRZ720966 WBT720902:WBV720966 WLP720902:WLR720966 WVL720902:WVN720966 D786438:F786502 IZ786438:JB786502 SV786438:SX786502 ACR786438:ACT786502 AMN786438:AMP786502 AWJ786438:AWL786502 BGF786438:BGH786502 BQB786438:BQD786502 BZX786438:BZZ786502 CJT786438:CJV786502 CTP786438:CTR786502 DDL786438:DDN786502 DNH786438:DNJ786502 DXD786438:DXF786502 EGZ786438:EHB786502 EQV786438:EQX786502 FAR786438:FAT786502 FKN786438:FKP786502 FUJ786438:FUL786502 GEF786438:GEH786502 GOB786438:GOD786502 GXX786438:GXZ786502 HHT786438:HHV786502 HRP786438:HRR786502 IBL786438:IBN786502 ILH786438:ILJ786502 IVD786438:IVF786502 JEZ786438:JFB786502 JOV786438:JOX786502 JYR786438:JYT786502 KIN786438:KIP786502 KSJ786438:KSL786502 LCF786438:LCH786502 LMB786438:LMD786502 LVX786438:LVZ786502 MFT786438:MFV786502 MPP786438:MPR786502 MZL786438:MZN786502 NJH786438:NJJ786502 NTD786438:NTF786502 OCZ786438:ODB786502 OMV786438:OMX786502 OWR786438:OWT786502 PGN786438:PGP786502 PQJ786438:PQL786502 QAF786438:QAH786502 QKB786438:QKD786502 QTX786438:QTZ786502 RDT786438:RDV786502 RNP786438:RNR786502 RXL786438:RXN786502 SHH786438:SHJ786502 SRD786438:SRF786502 TAZ786438:TBB786502 TKV786438:TKX786502 TUR786438:TUT786502 UEN786438:UEP786502 UOJ786438:UOL786502 UYF786438:UYH786502 VIB786438:VID786502 VRX786438:VRZ786502 WBT786438:WBV786502 WLP786438:WLR786502 WVL786438:WVN786502 D851974:F852038 IZ851974:JB852038 SV851974:SX852038 ACR851974:ACT852038 AMN851974:AMP852038 AWJ851974:AWL852038 BGF851974:BGH852038 BQB851974:BQD852038 BZX851974:BZZ852038 CJT851974:CJV852038 CTP851974:CTR852038 DDL851974:DDN852038 DNH851974:DNJ852038 DXD851974:DXF852038 EGZ851974:EHB852038 EQV851974:EQX852038 FAR851974:FAT852038 FKN851974:FKP852038 FUJ851974:FUL852038 GEF851974:GEH852038 GOB851974:GOD852038 GXX851974:GXZ852038 HHT851974:HHV852038 HRP851974:HRR852038 IBL851974:IBN852038 ILH851974:ILJ852038 IVD851974:IVF852038 JEZ851974:JFB852038 JOV851974:JOX852038 JYR851974:JYT852038 KIN851974:KIP852038 KSJ851974:KSL852038 LCF851974:LCH852038 LMB851974:LMD852038 LVX851974:LVZ852038 MFT851974:MFV852038 MPP851974:MPR852038 MZL851974:MZN852038 NJH851974:NJJ852038 NTD851974:NTF852038 OCZ851974:ODB852038 OMV851974:OMX852038 OWR851974:OWT852038 PGN851974:PGP852038 PQJ851974:PQL852038 QAF851974:QAH852038 QKB851974:QKD852038 QTX851974:QTZ852038 RDT851974:RDV852038 RNP851974:RNR852038 RXL851974:RXN852038 SHH851974:SHJ852038 SRD851974:SRF852038 TAZ851974:TBB852038 TKV851974:TKX852038 TUR851974:TUT852038 UEN851974:UEP852038 UOJ851974:UOL852038 UYF851974:UYH852038 VIB851974:VID852038 VRX851974:VRZ852038 WBT851974:WBV852038 WLP851974:WLR852038 WVL851974:WVN852038 D917510:F917574 IZ917510:JB917574 SV917510:SX917574 ACR917510:ACT917574 AMN917510:AMP917574 AWJ917510:AWL917574 BGF917510:BGH917574 BQB917510:BQD917574 BZX917510:BZZ917574 CJT917510:CJV917574 CTP917510:CTR917574 DDL917510:DDN917574 DNH917510:DNJ917574 DXD917510:DXF917574 EGZ917510:EHB917574 EQV917510:EQX917574 FAR917510:FAT917574 FKN917510:FKP917574 FUJ917510:FUL917574 GEF917510:GEH917574 GOB917510:GOD917574 GXX917510:GXZ917574 HHT917510:HHV917574 HRP917510:HRR917574 IBL917510:IBN917574 ILH917510:ILJ917574 IVD917510:IVF917574 JEZ917510:JFB917574 JOV917510:JOX917574 JYR917510:JYT917574 KIN917510:KIP917574 KSJ917510:KSL917574 LCF917510:LCH917574 LMB917510:LMD917574 LVX917510:LVZ917574 MFT917510:MFV917574 MPP917510:MPR917574 MZL917510:MZN917574 NJH917510:NJJ917574 NTD917510:NTF917574 OCZ917510:ODB917574 OMV917510:OMX917574 OWR917510:OWT917574 PGN917510:PGP917574 PQJ917510:PQL917574 QAF917510:QAH917574 QKB917510:QKD917574 QTX917510:QTZ917574 RDT917510:RDV917574 RNP917510:RNR917574 RXL917510:RXN917574 SHH917510:SHJ917574 SRD917510:SRF917574 TAZ917510:TBB917574 TKV917510:TKX917574 TUR917510:TUT917574 UEN917510:UEP917574 UOJ917510:UOL917574 UYF917510:UYH917574 VIB917510:VID917574 VRX917510:VRZ917574 WBT917510:WBV917574 WLP917510:WLR917574 WVL917510:WVN917574 D983046:F983110 IZ983046:JB983110 SV983046:SX983110 ACR983046:ACT983110 AMN983046:AMP983110 AWJ983046:AWL983110 BGF983046:BGH983110 BQB983046:BQD983110 BZX983046:BZZ983110 CJT983046:CJV983110 CTP983046:CTR983110 DDL983046:DDN983110 DNH983046:DNJ983110 DXD983046:DXF983110 EGZ983046:EHB983110 EQV983046:EQX983110 FAR983046:FAT983110 FKN983046:FKP983110 FUJ983046:FUL983110 GEF983046:GEH983110 GOB983046:GOD983110 GXX983046:GXZ983110 HHT983046:HHV983110 HRP983046:HRR983110 IBL983046:IBN983110 ILH983046:ILJ983110 IVD983046:IVF983110 JEZ983046:JFB983110 JOV983046:JOX983110 JYR983046:JYT983110 KIN983046:KIP983110 KSJ983046:KSL983110 LCF983046:LCH983110 LMB983046:LMD983110 LVX983046:LVZ983110 MFT983046:MFV983110 MPP983046:MPR983110 MZL983046:MZN983110 NJH983046:NJJ983110 NTD983046:NTF983110 OCZ983046:ODB983110 OMV983046:OMX983110 OWR983046:OWT983110 PGN983046:PGP983110 PQJ983046:PQL983110 QAF983046:QAH983110 QKB983046:QKD983110 QTX983046:QTZ983110 RDT983046:RDV983110 RNP983046:RNR983110 RXL983046:RXN983110 SHH983046:SHJ983110 SRD983046:SRF983110 TAZ983046:TBB983110 TKV983046:TKX983110 TUR983046:TUT983110 UEN983046:UEP983110 UOJ983046:UOL983110 UYF983046:UYH983110 VIB983046:VID983110 VRX983046:VRZ983110 WBT983046:WBV983110 WLP983046:WLR983110 WVL983046:WVN983110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H6:L70 JD6:JH70 SZ6:TD70 ACV6:ACZ70 AMR6:AMV70 AWN6:AWR70 BGJ6:BGN70 BQF6:BQJ70 CAB6:CAF70 CJX6:CKB70 CTT6:CTX70 DDP6:DDT70 DNL6:DNP70 DXH6:DXL70 EHD6:EHH70 EQZ6:ERD70 FAV6:FAZ70 FKR6:FKV70 FUN6:FUR70 GEJ6:GEN70 GOF6:GOJ70 GYB6:GYF70 HHX6:HIB70 HRT6:HRX70 IBP6:IBT70 ILL6:ILP70 IVH6:IVL70 JFD6:JFH70 JOZ6:JPD70 JYV6:JYZ70 KIR6:KIV70 KSN6:KSR70 LCJ6:LCN70 LMF6:LMJ70 LWB6:LWF70 MFX6:MGB70 MPT6:MPX70 MZP6:MZT70 NJL6:NJP70 NTH6:NTL70 ODD6:ODH70 OMZ6:OND70 OWV6:OWZ70 PGR6:PGV70 PQN6:PQR70 QAJ6:QAN70 QKF6:QKJ70 QUB6:QUF70 RDX6:REB70 RNT6:RNX70 RXP6:RXT70 SHL6:SHP70 SRH6:SRL70 TBD6:TBH70 TKZ6:TLD70 TUV6:TUZ70 UER6:UEV70 UON6:UOR70 UYJ6:UYN70 VIF6:VIJ70 VSB6:VSF70 WBX6:WCB70 WLT6:WLX70 WVP6:WVT70 H65542:L65606 JD65542:JH65606 SZ65542:TD65606 ACV65542:ACZ65606 AMR65542:AMV65606 AWN65542:AWR65606 BGJ65542:BGN65606 BQF65542:BQJ65606 CAB65542:CAF65606 CJX65542:CKB65606 CTT65542:CTX65606 DDP65542:DDT65606 DNL65542:DNP65606 DXH65542:DXL65606 EHD65542:EHH65606 EQZ65542:ERD65606 FAV65542:FAZ65606 FKR65542:FKV65606 FUN65542:FUR65606 GEJ65542:GEN65606 GOF65542:GOJ65606 GYB65542:GYF65606 HHX65542:HIB65606 HRT65542:HRX65606 IBP65542:IBT65606 ILL65542:ILP65606 IVH65542:IVL65606 JFD65542:JFH65606 JOZ65542:JPD65606 JYV65542:JYZ65606 KIR65542:KIV65606 KSN65542:KSR65606 LCJ65542:LCN65606 LMF65542:LMJ65606 LWB65542:LWF65606 MFX65542:MGB65606 MPT65542:MPX65606 MZP65542:MZT65606 NJL65542:NJP65606 NTH65542:NTL65606 ODD65542:ODH65606 OMZ65542:OND65606 OWV65542:OWZ65606 PGR65542:PGV65606 PQN65542:PQR65606 QAJ65542:QAN65606 QKF65542:QKJ65606 QUB65542:QUF65606 RDX65542:REB65606 RNT65542:RNX65606 RXP65542:RXT65606 SHL65542:SHP65606 SRH65542:SRL65606 TBD65542:TBH65606 TKZ65542:TLD65606 TUV65542:TUZ65606 UER65542:UEV65606 UON65542:UOR65606 UYJ65542:UYN65606 VIF65542:VIJ65606 VSB65542:VSF65606 WBX65542:WCB65606 WLT65542:WLX65606 WVP65542:WVT65606 H131078:L131142 JD131078:JH131142 SZ131078:TD131142 ACV131078:ACZ131142 AMR131078:AMV131142 AWN131078:AWR131142 BGJ131078:BGN131142 BQF131078:BQJ131142 CAB131078:CAF131142 CJX131078:CKB131142 CTT131078:CTX131142 DDP131078:DDT131142 DNL131078:DNP131142 DXH131078:DXL131142 EHD131078:EHH131142 EQZ131078:ERD131142 FAV131078:FAZ131142 FKR131078:FKV131142 FUN131078:FUR131142 GEJ131078:GEN131142 GOF131078:GOJ131142 GYB131078:GYF131142 HHX131078:HIB131142 HRT131078:HRX131142 IBP131078:IBT131142 ILL131078:ILP131142 IVH131078:IVL131142 JFD131078:JFH131142 JOZ131078:JPD131142 JYV131078:JYZ131142 KIR131078:KIV131142 KSN131078:KSR131142 LCJ131078:LCN131142 LMF131078:LMJ131142 LWB131078:LWF131142 MFX131078:MGB131142 MPT131078:MPX131142 MZP131078:MZT131142 NJL131078:NJP131142 NTH131078:NTL131142 ODD131078:ODH131142 OMZ131078:OND131142 OWV131078:OWZ131142 PGR131078:PGV131142 PQN131078:PQR131142 QAJ131078:QAN131142 QKF131078:QKJ131142 QUB131078:QUF131142 RDX131078:REB131142 RNT131078:RNX131142 RXP131078:RXT131142 SHL131078:SHP131142 SRH131078:SRL131142 TBD131078:TBH131142 TKZ131078:TLD131142 TUV131078:TUZ131142 UER131078:UEV131142 UON131078:UOR131142 UYJ131078:UYN131142 VIF131078:VIJ131142 VSB131078:VSF131142 WBX131078:WCB131142 WLT131078:WLX131142 WVP131078:WVT131142 H196614:L196678 JD196614:JH196678 SZ196614:TD196678 ACV196614:ACZ196678 AMR196614:AMV196678 AWN196614:AWR196678 BGJ196614:BGN196678 BQF196614:BQJ196678 CAB196614:CAF196678 CJX196614:CKB196678 CTT196614:CTX196678 DDP196614:DDT196678 DNL196614:DNP196678 DXH196614:DXL196678 EHD196614:EHH196678 EQZ196614:ERD196678 FAV196614:FAZ196678 FKR196614:FKV196678 FUN196614:FUR196678 GEJ196614:GEN196678 GOF196614:GOJ196678 GYB196614:GYF196678 HHX196614:HIB196678 HRT196614:HRX196678 IBP196614:IBT196678 ILL196614:ILP196678 IVH196614:IVL196678 JFD196614:JFH196678 JOZ196614:JPD196678 JYV196614:JYZ196678 KIR196614:KIV196678 KSN196614:KSR196678 LCJ196614:LCN196678 LMF196614:LMJ196678 LWB196614:LWF196678 MFX196614:MGB196678 MPT196614:MPX196678 MZP196614:MZT196678 NJL196614:NJP196678 NTH196614:NTL196678 ODD196614:ODH196678 OMZ196614:OND196678 OWV196614:OWZ196678 PGR196614:PGV196678 PQN196614:PQR196678 QAJ196614:QAN196678 QKF196614:QKJ196678 QUB196614:QUF196678 RDX196614:REB196678 RNT196614:RNX196678 RXP196614:RXT196678 SHL196614:SHP196678 SRH196614:SRL196678 TBD196614:TBH196678 TKZ196614:TLD196678 TUV196614:TUZ196678 UER196614:UEV196678 UON196614:UOR196678 UYJ196614:UYN196678 VIF196614:VIJ196678 VSB196614:VSF196678 WBX196614:WCB196678 WLT196614:WLX196678 WVP196614:WVT196678 H262150:L262214 JD262150:JH262214 SZ262150:TD262214 ACV262150:ACZ262214 AMR262150:AMV262214 AWN262150:AWR262214 BGJ262150:BGN262214 BQF262150:BQJ262214 CAB262150:CAF262214 CJX262150:CKB262214 CTT262150:CTX262214 DDP262150:DDT262214 DNL262150:DNP262214 DXH262150:DXL262214 EHD262150:EHH262214 EQZ262150:ERD262214 FAV262150:FAZ262214 FKR262150:FKV262214 FUN262150:FUR262214 GEJ262150:GEN262214 GOF262150:GOJ262214 GYB262150:GYF262214 HHX262150:HIB262214 HRT262150:HRX262214 IBP262150:IBT262214 ILL262150:ILP262214 IVH262150:IVL262214 JFD262150:JFH262214 JOZ262150:JPD262214 JYV262150:JYZ262214 KIR262150:KIV262214 KSN262150:KSR262214 LCJ262150:LCN262214 LMF262150:LMJ262214 LWB262150:LWF262214 MFX262150:MGB262214 MPT262150:MPX262214 MZP262150:MZT262214 NJL262150:NJP262214 NTH262150:NTL262214 ODD262150:ODH262214 OMZ262150:OND262214 OWV262150:OWZ262214 PGR262150:PGV262214 PQN262150:PQR262214 QAJ262150:QAN262214 QKF262150:QKJ262214 QUB262150:QUF262214 RDX262150:REB262214 RNT262150:RNX262214 RXP262150:RXT262214 SHL262150:SHP262214 SRH262150:SRL262214 TBD262150:TBH262214 TKZ262150:TLD262214 TUV262150:TUZ262214 UER262150:UEV262214 UON262150:UOR262214 UYJ262150:UYN262214 VIF262150:VIJ262214 VSB262150:VSF262214 WBX262150:WCB262214 WLT262150:WLX262214 WVP262150:WVT262214 H327686:L327750 JD327686:JH327750 SZ327686:TD327750 ACV327686:ACZ327750 AMR327686:AMV327750 AWN327686:AWR327750 BGJ327686:BGN327750 BQF327686:BQJ327750 CAB327686:CAF327750 CJX327686:CKB327750 CTT327686:CTX327750 DDP327686:DDT327750 DNL327686:DNP327750 DXH327686:DXL327750 EHD327686:EHH327750 EQZ327686:ERD327750 FAV327686:FAZ327750 FKR327686:FKV327750 FUN327686:FUR327750 GEJ327686:GEN327750 GOF327686:GOJ327750 GYB327686:GYF327750 HHX327686:HIB327750 HRT327686:HRX327750 IBP327686:IBT327750 ILL327686:ILP327750 IVH327686:IVL327750 JFD327686:JFH327750 JOZ327686:JPD327750 JYV327686:JYZ327750 KIR327686:KIV327750 KSN327686:KSR327750 LCJ327686:LCN327750 LMF327686:LMJ327750 LWB327686:LWF327750 MFX327686:MGB327750 MPT327686:MPX327750 MZP327686:MZT327750 NJL327686:NJP327750 NTH327686:NTL327750 ODD327686:ODH327750 OMZ327686:OND327750 OWV327686:OWZ327750 PGR327686:PGV327750 PQN327686:PQR327750 QAJ327686:QAN327750 QKF327686:QKJ327750 QUB327686:QUF327750 RDX327686:REB327750 RNT327686:RNX327750 RXP327686:RXT327750 SHL327686:SHP327750 SRH327686:SRL327750 TBD327686:TBH327750 TKZ327686:TLD327750 TUV327686:TUZ327750 UER327686:UEV327750 UON327686:UOR327750 UYJ327686:UYN327750 VIF327686:VIJ327750 VSB327686:VSF327750 WBX327686:WCB327750 WLT327686:WLX327750 WVP327686:WVT327750 H393222:L393286 JD393222:JH393286 SZ393222:TD393286 ACV393222:ACZ393286 AMR393222:AMV393286 AWN393222:AWR393286 BGJ393222:BGN393286 BQF393222:BQJ393286 CAB393222:CAF393286 CJX393222:CKB393286 CTT393222:CTX393286 DDP393222:DDT393286 DNL393222:DNP393286 DXH393222:DXL393286 EHD393222:EHH393286 EQZ393222:ERD393286 FAV393222:FAZ393286 FKR393222:FKV393286 FUN393222:FUR393286 GEJ393222:GEN393286 GOF393222:GOJ393286 GYB393222:GYF393286 HHX393222:HIB393286 HRT393222:HRX393286 IBP393222:IBT393286 ILL393222:ILP393286 IVH393222:IVL393286 JFD393222:JFH393286 JOZ393222:JPD393286 JYV393222:JYZ393286 KIR393222:KIV393286 KSN393222:KSR393286 LCJ393222:LCN393286 LMF393222:LMJ393286 LWB393222:LWF393286 MFX393222:MGB393286 MPT393222:MPX393286 MZP393222:MZT393286 NJL393222:NJP393286 NTH393222:NTL393286 ODD393222:ODH393286 OMZ393222:OND393286 OWV393222:OWZ393286 PGR393222:PGV393286 PQN393222:PQR393286 QAJ393222:QAN393286 QKF393222:QKJ393286 QUB393222:QUF393286 RDX393222:REB393286 RNT393222:RNX393286 RXP393222:RXT393286 SHL393222:SHP393286 SRH393222:SRL393286 TBD393222:TBH393286 TKZ393222:TLD393286 TUV393222:TUZ393286 UER393222:UEV393286 UON393222:UOR393286 UYJ393222:UYN393286 VIF393222:VIJ393286 VSB393222:VSF393286 WBX393222:WCB393286 WLT393222:WLX393286 WVP393222:WVT393286 H458758:L458822 JD458758:JH458822 SZ458758:TD458822 ACV458758:ACZ458822 AMR458758:AMV458822 AWN458758:AWR458822 BGJ458758:BGN458822 BQF458758:BQJ458822 CAB458758:CAF458822 CJX458758:CKB458822 CTT458758:CTX458822 DDP458758:DDT458822 DNL458758:DNP458822 DXH458758:DXL458822 EHD458758:EHH458822 EQZ458758:ERD458822 FAV458758:FAZ458822 FKR458758:FKV458822 FUN458758:FUR458822 GEJ458758:GEN458822 GOF458758:GOJ458822 GYB458758:GYF458822 HHX458758:HIB458822 HRT458758:HRX458822 IBP458758:IBT458822 ILL458758:ILP458822 IVH458758:IVL458822 JFD458758:JFH458822 JOZ458758:JPD458822 JYV458758:JYZ458822 KIR458758:KIV458822 KSN458758:KSR458822 LCJ458758:LCN458822 LMF458758:LMJ458822 LWB458758:LWF458822 MFX458758:MGB458822 MPT458758:MPX458822 MZP458758:MZT458822 NJL458758:NJP458822 NTH458758:NTL458822 ODD458758:ODH458822 OMZ458758:OND458822 OWV458758:OWZ458822 PGR458758:PGV458822 PQN458758:PQR458822 QAJ458758:QAN458822 QKF458758:QKJ458822 QUB458758:QUF458822 RDX458758:REB458822 RNT458758:RNX458822 RXP458758:RXT458822 SHL458758:SHP458822 SRH458758:SRL458822 TBD458758:TBH458822 TKZ458758:TLD458822 TUV458758:TUZ458822 UER458758:UEV458822 UON458758:UOR458822 UYJ458758:UYN458822 VIF458758:VIJ458822 VSB458758:VSF458822 WBX458758:WCB458822 WLT458758:WLX458822 WVP458758:WVT458822 H524294:L524358 JD524294:JH524358 SZ524294:TD524358 ACV524294:ACZ524358 AMR524294:AMV524358 AWN524294:AWR524358 BGJ524294:BGN524358 BQF524294:BQJ524358 CAB524294:CAF524358 CJX524294:CKB524358 CTT524294:CTX524358 DDP524294:DDT524358 DNL524294:DNP524358 DXH524294:DXL524358 EHD524294:EHH524358 EQZ524294:ERD524358 FAV524294:FAZ524358 FKR524294:FKV524358 FUN524294:FUR524358 GEJ524294:GEN524358 GOF524294:GOJ524358 GYB524294:GYF524358 HHX524294:HIB524358 HRT524294:HRX524358 IBP524294:IBT524358 ILL524294:ILP524358 IVH524294:IVL524358 JFD524294:JFH524358 JOZ524294:JPD524358 JYV524294:JYZ524358 KIR524294:KIV524358 KSN524294:KSR524358 LCJ524294:LCN524358 LMF524294:LMJ524358 LWB524294:LWF524358 MFX524294:MGB524358 MPT524294:MPX524358 MZP524294:MZT524358 NJL524294:NJP524358 NTH524294:NTL524358 ODD524294:ODH524358 OMZ524294:OND524358 OWV524294:OWZ524358 PGR524294:PGV524358 PQN524294:PQR524358 QAJ524294:QAN524358 QKF524294:QKJ524358 QUB524294:QUF524358 RDX524294:REB524358 RNT524294:RNX524358 RXP524294:RXT524358 SHL524294:SHP524358 SRH524294:SRL524358 TBD524294:TBH524358 TKZ524294:TLD524358 TUV524294:TUZ524358 UER524294:UEV524358 UON524294:UOR524358 UYJ524294:UYN524358 VIF524294:VIJ524358 VSB524294:VSF524358 WBX524294:WCB524358 WLT524294:WLX524358 WVP524294:WVT524358 H589830:L589894 JD589830:JH589894 SZ589830:TD589894 ACV589830:ACZ589894 AMR589830:AMV589894 AWN589830:AWR589894 BGJ589830:BGN589894 BQF589830:BQJ589894 CAB589830:CAF589894 CJX589830:CKB589894 CTT589830:CTX589894 DDP589830:DDT589894 DNL589830:DNP589894 DXH589830:DXL589894 EHD589830:EHH589894 EQZ589830:ERD589894 FAV589830:FAZ589894 FKR589830:FKV589894 FUN589830:FUR589894 GEJ589830:GEN589894 GOF589830:GOJ589894 GYB589830:GYF589894 HHX589830:HIB589894 HRT589830:HRX589894 IBP589830:IBT589894 ILL589830:ILP589894 IVH589830:IVL589894 JFD589830:JFH589894 JOZ589830:JPD589894 JYV589830:JYZ589894 KIR589830:KIV589894 KSN589830:KSR589894 LCJ589830:LCN589894 LMF589830:LMJ589894 LWB589830:LWF589894 MFX589830:MGB589894 MPT589830:MPX589894 MZP589830:MZT589894 NJL589830:NJP589894 NTH589830:NTL589894 ODD589830:ODH589894 OMZ589830:OND589894 OWV589830:OWZ589894 PGR589830:PGV589894 PQN589830:PQR589894 QAJ589830:QAN589894 QKF589830:QKJ589894 QUB589830:QUF589894 RDX589830:REB589894 RNT589830:RNX589894 RXP589830:RXT589894 SHL589830:SHP589894 SRH589830:SRL589894 TBD589830:TBH589894 TKZ589830:TLD589894 TUV589830:TUZ589894 UER589830:UEV589894 UON589830:UOR589894 UYJ589830:UYN589894 VIF589830:VIJ589894 VSB589830:VSF589894 WBX589830:WCB589894 WLT589830:WLX589894 WVP589830:WVT589894 H655366:L655430 JD655366:JH655430 SZ655366:TD655430 ACV655366:ACZ655430 AMR655366:AMV655430 AWN655366:AWR655430 BGJ655366:BGN655430 BQF655366:BQJ655430 CAB655366:CAF655430 CJX655366:CKB655430 CTT655366:CTX655430 DDP655366:DDT655430 DNL655366:DNP655430 DXH655366:DXL655430 EHD655366:EHH655430 EQZ655366:ERD655430 FAV655366:FAZ655430 FKR655366:FKV655430 FUN655366:FUR655430 GEJ655366:GEN655430 GOF655366:GOJ655430 GYB655366:GYF655430 HHX655366:HIB655430 HRT655366:HRX655430 IBP655366:IBT655430 ILL655366:ILP655430 IVH655366:IVL655430 JFD655366:JFH655430 JOZ655366:JPD655430 JYV655366:JYZ655430 KIR655366:KIV655430 KSN655366:KSR655430 LCJ655366:LCN655430 LMF655366:LMJ655430 LWB655366:LWF655430 MFX655366:MGB655430 MPT655366:MPX655430 MZP655366:MZT655430 NJL655366:NJP655430 NTH655366:NTL655430 ODD655366:ODH655430 OMZ655366:OND655430 OWV655366:OWZ655430 PGR655366:PGV655430 PQN655366:PQR655430 QAJ655366:QAN655430 QKF655366:QKJ655430 QUB655366:QUF655430 RDX655366:REB655430 RNT655366:RNX655430 RXP655366:RXT655430 SHL655366:SHP655430 SRH655366:SRL655430 TBD655366:TBH655430 TKZ655366:TLD655430 TUV655366:TUZ655430 UER655366:UEV655430 UON655366:UOR655430 UYJ655366:UYN655430 VIF655366:VIJ655430 VSB655366:VSF655430 WBX655366:WCB655430 WLT655366:WLX655430 WVP655366:WVT655430 H720902:L720966 JD720902:JH720966 SZ720902:TD720966 ACV720902:ACZ720966 AMR720902:AMV720966 AWN720902:AWR720966 BGJ720902:BGN720966 BQF720902:BQJ720966 CAB720902:CAF720966 CJX720902:CKB720966 CTT720902:CTX720966 DDP720902:DDT720966 DNL720902:DNP720966 DXH720902:DXL720966 EHD720902:EHH720966 EQZ720902:ERD720966 FAV720902:FAZ720966 FKR720902:FKV720966 FUN720902:FUR720966 GEJ720902:GEN720966 GOF720902:GOJ720966 GYB720902:GYF720966 HHX720902:HIB720966 HRT720902:HRX720966 IBP720902:IBT720966 ILL720902:ILP720966 IVH720902:IVL720966 JFD720902:JFH720966 JOZ720902:JPD720966 JYV720902:JYZ720966 KIR720902:KIV720966 KSN720902:KSR720966 LCJ720902:LCN720966 LMF720902:LMJ720966 LWB720902:LWF720966 MFX720902:MGB720966 MPT720902:MPX720966 MZP720902:MZT720966 NJL720902:NJP720966 NTH720902:NTL720966 ODD720902:ODH720966 OMZ720902:OND720966 OWV720902:OWZ720966 PGR720902:PGV720966 PQN720902:PQR720966 QAJ720902:QAN720966 QKF720902:QKJ720966 QUB720902:QUF720966 RDX720902:REB720966 RNT720902:RNX720966 RXP720902:RXT720966 SHL720902:SHP720966 SRH720902:SRL720966 TBD720902:TBH720966 TKZ720902:TLD720966 TUV720902:TUZ720966 UER720902:UEV720966 UON720902:UOR720966 UYJ720902:UYN720966 VIF720902:VIJ720966 VSB720902:VSF720966 WBX720902:WCB720966 WLT720902:WLX720966 WVP720902:WVT720966 H786438:L786502 JD786438:JH786502 SZ786438:TD786502 ACV786438:ACZ786502 AMR786438:AMV786502 AWN786438:AWR786502 BGJ786438:BGN786502 BQF786438:BQJ786502 CAB786438:CAF786502 CJX786438:CKB786502 CTT786438:CTX786502 DDP786438:DDT786502 DNL786438:DNP786502 DXH786438:DXL786502 EHD786438:EHH786502 EQZ786438:ERD786502 FAV786438:FAZ786502 FKR786438:FKV786502 FUN786438:FUR786502 GEJ786438:GEN786502 GOF786438:GOJ786502 GYB786438:GYF786502 HHX786438:HIB786502 HRT786438:HRX786502 IBP786438:IBT786502 ILL786438:ILP786502 IVH786438:IVL786502 JFD786438:JFH786502 JOZ786438:JPD786502 JYV786438:JYZ786502 KIR786438:KIV786502 KSN786438:KSR786502 LCJ786438:LCN786502 LMF786438:LMJ786502 LWB786438:LWF786502 MFX786438:MGB786502 MPT786438:MPX786502 MZP786438:MZT786502 NJL786438:NJP786502 NTH786438:NTL786502 ODD786438:ODH786502 OMZ786438:OND786502 OWV786438:OWZ786502 PGR786438:PGV786502 PQN786438:PQR786502 QAJ786438:QAN786502 QKF786438:QKJ786502 QUB786438:QUF786502 RDX786438:REB786502 RNT786438:RNX786502 RXP786438:RXT786502 SHL786438:SHP786502 SRH786438:SRL786502 TBD786438:TBH786502 TKZ786438:TLD786502 TUV786438:TUZ786502 UER786438:UEV786502 UON786438:UOR786502 UYJ786438:UYN786502 VIF786438:VIJ786502 VSB786438:VSF786502 WBX786438:WCB786502 WLT786438:WLX786502 WVP786438:WVT786502 H851974:L852038 JD851974:JH852038 SZ851974:TD852038 ACV851974:ACZ852038 AMR851974:AMV852038 AWN851974:AWR852038 BGJ851974:BGN852038 BQF851974:BQJ852038 CAB851974:CAF852038 CJX851974:CKB852038 CTT851974:CTX852038 DDP851974:DDT852038 DNL851974:DNP852038 DXH851974:DXL852038 EHD851974:EHH852038 EQZ851974:ERD852038 FAV851974:FAZ852038 FKR851974:FKV852038 FUN851974:FUR852038 GEJ851974:GEN852038 GOF851974:GOJ852038 GYB851974:GYF852038 HHX851974:HIB852038 HRT851974:HRX852038 IBP851974:IBT852038 ILL851974:ILP852038 IVH851974:IVL852038 JFD851974:JFH852038 JOZ851974:JPD852038 JYV851974:JYZ852038 KIR851974:KIV852038 KSN851974:KSR852038 LCJ851974:LCN852038 LMF851974:LMJ852038 LWB851974:LWF852038 MFX851974:MGB852038 MPT851974:MPX852038 MZP851974:MZT852038 NJL851974:NJP852038 NTH851974:NTL852038 ODD851974:ODH852038 OMZ851974:OND852038 OWV851974:OWZ852038 PGR851974:PGV852038 PQN851974:PQR852038 QAJ851974:QAN852038 QKF851974:QKJ852038 QUB851974:QUF852038 RDX851974:REB852038 RNT851974:RNX852038 RXP851974:RXT852038 SHL851974:SHP852038 SRH851974:SRL852038 TBD851974:TBH852038 TKZ851974:TLD852038 TUV851974:TUZ852038 UER851974:UEV852038 UON851974:UOR852038 UYJ851974:UYN852038 VIF851974:VIJ852038 VSB851974:VSF852038 WBX851974:WCB852038 WLT851974:WLX852038 WVP851974:WVT852038 H917510:L917574 JD917510:JH917574 SZ917510:TD917574 ACV917510:ACZ917574 AMR917510:AMV917574 AWN917510:AWR917574 BGJ917510:BGN917574 BQF917510:BQJ917574 CAB917510:CAF917574 CJX917510:CKB917574 CTT917510:CTX917574 DDP917510:DDT917574 DNL917510:DNP917574 DXH917510:DXL917574 EHD917510:EHH917574 EQZ917510:ERD917574 FAV917510:FAZ917574 FKR917510:FKV917574 FUN917510:FUR917574 GEJ917510:GEN917574 GOF917510:GOJ917574 GYB917510:GYF917574 HHX917510:HIB917574 HRT917510:HRX917574 IBP917510:IBT917574 ILL917510:ILP917574 IVH917510:IVL917574 JFD917510:JFH917574 JOZ917510:JPD917574 JYV917510:JYZ917574 KIR917510:KIV917574 KSN917510:KSR917574 LCJ917510:LCN917574 LMF917510:LMJ917574 LWB917510:LWF917574 MFX917510:MGB917574 MPT917510:MPX917574 MZP917510:MZT917574 NJL917510:NJP917574 NTH917510:NTL917574 ODD917510:ODH917574 OMZ917510:OND917574 OWV917510:OWZ917574 PGR917510:PGV917574 PQN917510:PQR917574 QAJ917510:QAN917574 QKF917510:QKJ917574 QUB917510:QUF917574 RDX917510:REB917574 RNT917510:RNX917574 RXP917510:RXT917574 SHL917510:SHP917574 SRH917510:SRL917574 TBD917510:TBH917574 TKZ917510:TLD917574 TUV917510:TUZ917574 UER917510:UEV917574 UON917510:UOR917574 UYJ917510:UYN917574 VIF917510:VIJ917574 VSB917510:VSF917574 WBX917510:WCB917574 WLT917510:WLX917574 WVP917510:WVT917574 H983046:L983110 JD983046:JH983110 SZ983046:TD983110 ACV983046:ACZ983110 AMR983046:AMV983110 AWN983046:AWR983110 BGJ983046:BGN983110 BQF983046:BQJ983110 CAB983046:CAF983110 CJX983046:CKB983110 CTT983046:CTX983110 DDP983046:DDT983110 DNL983046:DNP983110 DXH983046:DXL983110 EHD983046:EHH983110 EQZ983046:ERD983110 FAV983046:FAZ983110 FKR983046:FKV983110 FUN983046:FUR983110 GEJ983046:GEN983110 GOF983046:GOJ983110 GYB983046:GYF983110 HHX983046:HIB983110 HRT983046:HRX983110 IBP983046:IBT983110 ILL983046:ILP983110 IVH983046:IVL983110 JFD983046:JFH983110 JOZ983046:JPD983110 JYV983046:JYZ983110 KIR983046:KIV983110 KSN983046:KSR983110 LCJ983046:LCN983110 LMF983046:LMJ983110 LWB983046:LWF983110 MFX983046:MGB983110 MPT983046:MPX983110 MZP983046:MZT983110 NJL983046:NJP983110 NTH983046:NTL983110 ODD983046:ODH983110 OMZ983046:OND983110 OWV983046:OWZ983110 PGR983046:PGV983110 PQN983046:PQR983110 QAJ983046:QAN983110 QKF983046:QKJ983110 QUB983046:QUF983110 RDX983046:REB983110 RNT983046:RNX983110 RXP983046:RXT983110 SHL983046:SHP983110 SRH983046:SRL983110 TBD983046:TBH983110 TKZ983046:TLD983110 TUV983046:TUZ983110 UER983046:UEV983110 UON983046:UOR983110 UYJ983046:UYN983110 VIF983046:VIJ983110 VSB983046:VSF983110 WBX983046:WCB983110 WLT983046:WLX983110 WVP983046:WVT983110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6"/>
  <sheetViews>
    <sheetView zoomScaleNormal="100" workbookViewId="0">
      <selection sqref="A1:D1"/>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827" t="str">
        <f>'h25'!A1</f>
        <v>平成25年度</v>
      </c>
      <c r="B1" s="827"/>
      <c r="C1" s="827"/>
      <c r="D1" s="827"/>
      <c r="E1" s="9" t="str">
        <f ca="1">RIGHT(CELL("filename",$A$1),LEN(CELL("filename",$A$1))-FIND("]",CELL("filename",$A$1)))</f>
        <v>４月(中旬)</v>
      </c>
      <c r="F1" s="13" t="s">
        <v>203</v>
      </c>
      <c r="G1" s="12"/>
      <c r="H1" s="13"/>
      <c r="I1" s="9"/>
      <c r="J1" s="295"/>
      <c r="K1" s="295"/>
      <c r="L1" s="9"/>
    </row>
    <row r="2" spans="1:12" s="58" customFormat="1" x14ac:dyDescent="0.4">
      <c r="A2" s="845"/>
      <c r="B2" s="849" t="s">
        <v>149</v>
      </c>
      <c r="C2" s="850"/>
      <c r="D2" s="850"/>
      <c r="E2" s="839"/>
      <c r="F2" s="849" t="s">
        <v>148</v>
      </c>
      <c r="G2" s="850"/>
      <c r="H2" s="850"/>
      <c r="I2" s="839"/>
      <c r="J2" s="837" t="s">
        <v>147</v>
      </c>
      <c r="K2" s="838"/>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152</v>
      </c>
      <c r="C4" s="847" t="s">
        <v>151</v>
      </c>
      <c r="D4" s="845" t="s">
        <v>144</v>
      </c>
      <c r="E4" s="845"/>
      <c r="F4" s="836" t="str">
        <f>+B4</f>
        <v>(13'4/11～20)</v>
      </c>
      <c r="G4" s="836" t="str">
        <f>+C4</f>
        <v>(12'4/11～20)</v>
      </c>
      <c r="H4" s="845" t="s">
        <v>144</v>
      </c>
      <c r="I4" s="845"/>
      <c r="J4" s="836" t="str">
        <f>+B4</f>
        <v>(13'4/11～20)</v>
      </c>
      <c r="K4" s="836" t="str">
        <f>+C4</f>
        <v>(12'4/11～20)</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68">
        <f>+B7+B41</f>
        <v>151745</v>
      </c>
      <c r="C6" s="168">
        <f>+C7+C41</f>
        <v>141116</v>
      </c>
      <c r="D6" s="166">
        <f t="shared" ref="D6:D37" si="0">+B6/C6</f>
        <v>1.0753210125003543</v>
      </c>
      <c r="E6" s="167">
        <f t="shared" ref="E6:E37" si="1">+B6-C6</f>
        <v>10629</v>
      </c>
      <c r="F6" s="168">
        <f>+F7+F41</f>
        <v>188519</v>
      </c>
      <c r="G6" s="168">
        <f>+G7+G41</f>
        <v>200954</v>
      </c>
      <c r="H6" s="166">
        <f t="shared" ref="H6:H37" si="2">+F6/G6</f>
        <v>0.93812016680434329</v>
      </c>
      <c r="I6" s="167">
        <f t="shared" ref="I6:I37" si="3">+F6-G6</f>
        <v>-12435</v>
      </c>
      <c r="J6" s="166">
        <f t="shared" ref="J6:J37" si="4">+B6/F6</f>
        <v>0.80493212885703824</v>
      </c>
      <c r="K6" s="166">
        <f t="shared" ref="K6:K37" si="5">+C6/G6</f>
        <v>0.70223036117718485</v>
      </c>
      <c r="L6" s="165">
        <f t="shared" ref="L6:L37" si="6">+J6-K6</f>
        <v>0.1027017676798534</v>
      </c>
    </row>
    <row r="7" spans="1:12" s="60" customFormat="1" x14ac:dyDescent="0.4">
      <c r="A7" s="119" t="s">
        <v>140</v>
      </c>
      <c r="B7" s="168">
        <f>+B8+B18+B38</f>
        <v>66772</v>
      </c>
      <c r="C7" s="168">
        <f>+C8+C18+C38</f>
        <v>65875</v>
      </c>
      <c r="D7" s="166">
        <f t="shared" si="0"/>
        <v>1.0136166982922201</v>
      </c>
      <c r="E7" s="167">
        <f t="shared" si="1"/>
        <v>897</v>
      </c>
      <c r="F7" s="168">
        <f>+F8+F18+F38</f>
        <v>84446</v>
      </c>
      <c r="G7" s="168">
        <f>+G8+G18+G38</f>
        <v>91951</v>
      </c>
      <c r="H7" s="166">
        <f t="shared" si="2"/>
        <v>0.91838044175702271</v>
      </c>
      <c r="I7" s="167">
        <f t="shared" si="3"/>
        <v>-7505</v>
      </c>
      <c r="J7" s="166">
        <f t="shared" si="4"/>
        <v>0.79070648698576607</v>
      </c>
      <c r="K7" s="166">
        <f t="shared" si="5"/>
        <v>0.71641417711607269</v>
      </c>
      <c r="L7" s="165">
        <f t="shared" si="6"/>
        <v>7.4292309869693374E-2</v>
      </c>
    </row>
    <row r="8" spans="1:12" x14ac:dyDescent="0.4">
      <c r="A8" s="85" t="s">
        <v>139</v>
      </c>
      <c r="B8" s="148">
        <f>SUM(B9:B17)</f>
        <v>42386</v>
      </c>
      <c r="C8" s="148">
        <f>SUM(C9:C17)</f>
        <v>46745</v>
      </c>
      <c r="D8" s="146">
        <f t="shared" si="0"/>
        <v>0.90674938496095836</v>
      </c>
      <c r="E8" s="147">
        <f t="shared" si="1"/>
        <v>-4359</v>
      </c>
      <c r="F8" s="148">
        <f>SUM(F9:F17)</f>
        <v>55131</v>
      </c>
      <c r="G8" s="148">
        <f>SUM(G9:G17)</f>
        <v>65911</v>
      </c>
      <c r="H8" s="146">
        <f t="shared" si="2"/>
        <v>0.83644611673317049</v>
      </c>
      <c r="I8" s="147">
        <f t="shared" si="3"/>
        <v>-10780</v>
      </c>
      <c r="J8" s="146">
        <f t="shared" si="4"/>
        <v>0.7688233480256117</v>
      </c>
      <c r="K8" s="146">
        <f t="shared" si="5"/>
        <v>0.70921394001001348</v>
      </c>
      <c r="L8" s="145">
        <f t="shared" si="6"/>
        <v>5.960940801559822E-2</v>
      </c>
    </row>
    <row r="9" spans="1:12" x14ac:dyDescent="0.4">
      <c r="A9" s="73" t="s">
        <v>107</v>
      </c>
      <c r="B9" s="182">
        <v>36838</v>
      </c>
      <c r="C9" s="105">
        <v>35692</v>
      </c>
      <c r="D9" s="157">
        <f t="shared" si="0"/>
        <v>1.0321080354140983</v>
      </c>
      <c r="E9" s="161">
        <f t="shared" si="1"/>
        <v>1146</v>
      </c>
      <c r="F9" s="182">
        <v>48771</v>
      </c>
      <c r="G9" s="113">
        <v>53160</v>
      </c>
      <c r="H9" s="157">
        <f t="shared" si="2"/>
        <v>0.91743792325056428</v>
      </c>
      <c r="I9" s="161">
        <f t="shared" si="3"/>
        <v>-4389</v>
      </c>
      <c r="J9" s="157">
        <f t="shared" si="4"/>
        <v>0.75532591088966805</v>
      </c>
      <c r="K9" s="157">
        <f t="shared" si="5"/>
        <v>0.67140707298720848</v>
      </c>
      <c r="L9" s="170">
        <f t="shared" si="6"/>
        <v>8.3918837902459575E-2</v>
      </c>
    </row>
    <row r="10" spans="1:12" x14ac:dyDescent="0.4">
      <c r="A10" s="74" t="s">
        <v>138</v>
      </c>
      <c r="B10" s="182">
        <v>4924</v>
      </c>
      <c r="C10" s="105">
        <v>4830</v>
      </c>
      <c r="D10" s="136">
        <f t="shared" si="0"/>
        <v>1.0194616977225672</v>
      </c>
      <c r="E10" s="137">
        <f t="shared" si="1"/>
        <v>94</v>
      </c>
      <c r="F10" s="182">
        <v>5000</v>
      </c>
      <c r="G10" s="113">
        <v>5000</v>
      </c>
      <c r="H10" s="136">
        <f t="shared" si="2"/>
        <v>1</v>
      </c>
      <c r="I10" s="137">
        <f t="shared" si="3"/>
        <v>0</v>
      </c>
      <c r="J10" s="136">
        <f t="shared" si="4"/>
        <v>0.98480000000000001</v>
      </c>
      <c r="K10" s="136">
        <f t="shared" si="5"/>
        <v>0.96599999999999997</v>
      </c>
      <c r="L10" s="135">
        <f t="shared" si="6"/>
        <v>1.8800000000000039E-2</v>
      </c>
    </row>
    <row r="11" spans="1:12" s="58" customFormat="1" x14ac:dyDescent="0.4">
      <c r="A11" s="74" t="s">
        <v>105</v>
      </c>
      <c r="B11" s="182"/>
      <c r="C11" s="105">
        <v>5625</v>
      </c>
      <c r="D11" s="136">
        <f t="shared" si="0"/>
        <v>0</v>
      </c>
      <c r="E11" s="137">
        <f t="shared" si="1"/>
        <v>-5625</v>
      </c>
      <c r="F11" s="182"/>
      <c r="G11" s="113">
        <v>6161</v>
      </c>
      <c r="H11" s="136">
        <f t="shared" si="2"/>
        <v>0</v>
      </c>
      <c r="I11" s="137">
        <f t="shared" si="3"/>
        <v>-6161</v>
      </c>
      <c r="J11" s="136" t="e">
        <f t="shared" si="4"/>
        <v>#DIV/0!</v>
      </c>
      <c r="K11" s="136">
        <f t="shared" si="5"/>
        <v>0.91300113617919165</v>
      </c>
      <c r="L11" s="135" t="e">
        <f t="shared" si="6"/>
        <v>#DIV/0!</v>
      </c>
    </row>
    <row r="12" spans="1:12" s="58" customFormat="1" x14ac:dyDescent="0.4">
      <c r="A12" s="74" t="s">
        <v>102</v>
      </c>
      <c r="B12" s="175"/>
      <c r="C12" s="125"/>
      <c r="D12" s="136" t="e">
        <f t="shared" si="0"/>
        <v>#DIV/0!</v>
      </c>
      <c r="E12" s="137">
        <f t="shared" si="1"/>
        <v>0</v>
      </c>
      <c r="F12" s="175"/>
      <c r="G12" s="124"/>
      <c r="H12" s="136" t="e">
        <f t="shared" si="2"/>
        <v>#DIV/0!</v>
      </c>
      <c r="I12" s="137">
        <f t="shared" si="3"/>
        <v>0</v>
      </c>
      <c r="J12" s="136" t="e">
        <f t="shared" si="4"/>
        <v>#DIV/0!</v>
      </c>
      <c r="K12" s="136" t="e">
        <f t="shared" si="5"/>
        <v>#DIV/0!</v>
      </c>
      <c r="L12" s="135" t="e">
        <f t="shared" si="6"/>
        <v>#DIV/0!</v>
      </c>
    </row>
    <row r="13" spans="1:12" s="58" customFormat="1" x14ac:dyDescent="0.4">
      <c r="A13" s="74" t="s">
        <v>103</v>
      </c>
      <c r="B13" s="175"/>
      <c r="C13" s="125"/>
      <c r="D13" s="136" t="e">
        <f t="shared" si="0"/>
        <v>#DIV/0!</v>
      </c>
      <c r="E13" s="137">
        <f t="shared" si="1"/>
        <v>0</v>
      </c>
      <c r="F13" s="175"/>
      <c r="G13" s="124"/>
      <c r="H13" s="136" t="e">
        <f t="shared" si="2"/>
        <v>#DIV/0!</v>
      </c>
      <c r="I13" s="137">
        <f t="shared" si="3"/>
        <v>0</v>
      </c>
      <c r="J13" s="136" t="e">
        <f t="shared" si="4"/>
        <v>#DIV/0!</v>
      </c>
      <c r="K13" s="136" t="e">
        <f t="shared" si="5"/>
        <v>#DIV/0!</v>
      </c>
      <c r="L13" s="135" t="e">
        <f t="shared" si="6"/>
        <v>#DIV/0!</v>
      </c>
    </row>
    <row r="14" spans="1:12" x14ac:dyDescent="0.4">
      <c r="A14" s="80" t="s">
        <v>136</v>
      </c>
      <c r="B14" s="181">
        <v>624</v>
      </c>
      <c r="C14" s="139">
        <v>598</v>
      </c>
      <c r="D14" s="151">
        <f t="shared" si="0"/>
        <v>1.0434782608695652</v>
      </c>
      <c r="E14" s="152">
        <f t="shared" si="1"/>
        <v>26</v>
      </c>
      <c r="F14" s="181">
        <v>1360</v>
      </c>
      <c r="G14" s="144">
        <v>1590</v>
      </c>
      <c r="H14" s="151">
        <f t="shared" si="2"/>
        <v>0.85534591194968557</v>
      </c>
      <c r="I14" s="152">
        <f t="shared" si="3"/>
        <v>-230</v>
      </c>
      <c r="J14" s="151">
        <f t="shared" si="4"/>
        <v>0.45882352941176469</v>
      </c>
      <c r="K14" s="151">
        <f t="shared" si="5"/>
        <v>0.37610062893081764</v>
      </c>
      <c r="L14" s="150">
        <f t="shared" si="6"/>
        <v>8.2722900480947048E-2</v>
      </c>
    </row>
    <row r="15" spans="1:12" x14ac:dyDescent="0.4">
      <c r="A15" s="74" t="s">
        <v>135</v>
      </c>
      <c r="B15" s="172"/>
      <c r="C15" s="95"/>
      <c r="D15" s="136" t="e">
        <f t="shared" si="0"/>
        <v>#DIV/0!</v>
      </c>
      <c r="E15" s="137">
        <f t="shared" si="1"/>
        <v>0</v>
      </c>
      <c r="F15" s="172"/>
      <c r="G15" s="122"/>
      <c r="H15" s="136" t="e">
        <f t="shared" si="2"/>
        <v>#DIV/0!</v>
      </c>
      <c r="I15" s="137">
        <f t="shared" si="3"/>
        <v>0</v>
      </c>
      <c r="J15" s="136" t="e">
        <f t="shared" si="4"/>
        <v>#DIV/0!</v>
      </c>
      <c r="K15" s="136" t="e">
        <f t="shared" si="5"/>
        <v>#DIV/0!</v>
      </c>
      <c r="L15" s="135" t="e">
        <f t="shared" si="6"/>
        <v>#DIV/0!</v>
      </c>
    </row>
    <row r="16" spans="1:12" x14ac:dyDescent="0.4">
      <c r="A16" s="94" t="s">
        <v>134</v>
      </c>
      <c r="B16" s="175"/>
      <c r="C16" s="125"/>
      <c r="D16" s="136" t="e">
        <f t="shared" si="0"/>
        <v>#DIV/0!</v>
      </c>
      <c r="E16" s="137">
        <f t="shared" si="1"/>
        <v>0</v>
      </c>
      <c r="F16" s="175"/>
      <c r="G16" s="124"/>
      <c r="H16" s="157" t="e">
        <f t="shared" si="2"/>
        <v>#DIV/0!</v>
      </c>
      <c r="I16" s="161">
        <f t="shared" si="3"/>
        <v>0</v>
      </c>
      <c r="J16" s="142" t="e">
        <f t="shared" si="4"/>
        <v>#DIV/0!</v>
      </c>
      <c r="K16" s="142" t="e">
        <f t="shared" si="5"/>
        <v>#DIV/0!</v>
      </c>
      <c r="L16" s="150" t="e">
        <f t="shared" si="6"/>
        <v>#DIV/0!</v>
      </c>
    </row>
    <row r="17" spans="1:12" x14ac:dyDescent="0.4">
      <c r="A17" s="94" t="s">
        <v>133</v>
      </c>
      <c r="B17" s="174"/>
      <c r="C17" s="91"/>
      <c r="D17" s="142" t="e">
        <f t="shared" si="0"/>
        <v>#DIV/0!</v>
      </c>
      <c r="E17" s="152">
        <f t="shared" si="1"/>
        <v>0</v>
      </c>
      <c r="F17" s="174"/>
      <c r="G17" s="123"/>
      <c r="H17" s="142" t="e">
        <f t="shared" si="2"/>
        <v>#DIV/0!</v>
      </c>
      <c r="I17" s="143">
        <f t="shared" si="3"/>
        <v>0</v>
      </c>
      <c r="J17" s="151" t="e">
        <f t="shared" si="4"/>
        <v>#DIV/0!</v>
      </c>
      <c r="K17" s="151" t="e">
        <f t="shared" si="5"/>
        <v>#DIV/0!</v>
      </c>
      <c r="L17" s="150" t="e">
        <f t="shared" si="6"/>
        <v>#DIV/0!</v>
      </c>
    </row>
    <row r="18" spans="1:12" x14ac:dyDescent="0.4">
      <c r="A18" s="85" t="s">
        <v>132</v>
      </c>
      <c r="B18" s="148">
        <f>SUM(B19:B37)</f>
        <v>23920</v>
      </c>
      <c r="C18" s="148">
        <f>SUM(C19:C37)</f>
        <v>18711</v>
      </c>
      <c r="D18" s="146">
        <f t="shared" si="0"/>
        <v>1.2783923895035005</v>
      </c>
      <c r="E18" s="147">
        <f t="shared" si="1"/>
        <v>5209</v>
      </c>
      <c r="F18" s="148">
        <f>SUM(F19:F37)</f>
        <v>28475</v>
      </c>
      <c r="G18" s="148">
        <f>SUM(G19:G37)</f>
        <v>25260</v>
      </c>
      <c r="H18" s="146">
        <f t="shared" si="2"/>
        <v>1.1272763262074426</v>
      </c>
      <c r="I18" s="147">
        <f t="shared" si="3"/>
        <v>3215</v>
      </c>
      <c r="J18" s="146">
        <f t="shared" si="4"/>
        <v>0.840035118525022</v>
      </c>
      <c r="K18" s="146">
        <f t="shared" si="5"/>
        <v>0.74073634204275529</v>
      </c>
      <c r="L18" s="145">
        <f t="shared" si="6"/>
        <v>9.9298776482266704E-2</v>
      </c>
    </row>
    <row r="19" spans="1:12" x14ac:dyDescent="0.4">
      <c r="A19" s="73" t="s">
        <v>131</v>
      </c>
      <c r="B19" s="172"/>
      <c r="C19" s="95"/>
      <c r="D19" s="157" t="e">
        <f t="shared" si="0"/>
        <v>#DIV/0!</v>
      </c>
      <c r="E19" s="161">
        <f t="shared" si="1"/>
        <v>0</v>
      </c>
      <c r="F19" s="175"/>
      <c r="G19" s="124"/>
      <c r="H19" s="157" t="e">
        <f t="shared" si="2"/>
        <v>#DIV/0!</v>
      </c>
      <c r="I19" s="161">
        <f t="shared" si="3"/>
        <v>0</v>
      </c>
      <c r="J19" s="157" t="e">
        <f t="shared" si="4"/>
        <v>#DIV/0!</v>
      </c>
      <c r="K19" s="157" t="e">
        <f t="shared" si="5"/>
        <v>#DIV/0!</v>
      </c>
      <c r="L19" s="170" t="e">
        <f t="shared" si="6"/>
        <v>#DIV/0!</v>
      </c>
    </row>
    <row r="20" spans="1:12" x14ac:dyDescent="0.4">
      <c r="A20" s="74" t="s">
        <v>130</v>
      </c>
      <c r="B20" s="140">
        <v>4590</v>
      </c>
      <c r="C20" s="180"/>
      <c r="D20" s="136" t="e">
        <f t="shared" si="0"/>
        <v>#DIV/0!</v>
      </c>
      <c r="E20" s="137">
        <f t="shared" si="1"/>
        <v>4590</v>
      </c>
      <c r="F20" s="140">
        <v>5120</v>
      </c>
      <c r="G20" s="124"/>
      <c r="H20" s="136" t="e">
        <f t="shared" si="2"/>
        <v>#DIV/0!</v>
      </c>
      <c r="I20" s="137">
        <f t="shared" si="3"/>
        <v>5120</v>
      </c>
      <c r="J20" s="136">
        <f t="shared" si="4"/>
        <v>0.896484375</v>
      </c>
      <c r="K20" s="136" t="e">
        <f t="shared" si="5"/>
        <v>#DIV/0!</v>
      </c>
      <c r="L20" s="135" t="e">
        <f t="shared" si="6"/>
        <v>#DIV/0!</v>
      </c>
    </row>
    <row r="21" spans="1:12" x14ac:dyDescent="0.4">
      <c r="A21" s="74" t="s">
        <v>129</v>
      </c>
      <c r="B21" s="140">
        <v>6764</v>
      </c>
      <c r="C21" s="71">
        <v>6267</v>
      </c>
      <c r="D21" s="136">
        <f t="shared" si="0"/>
        <v>1.0793042923248763</v>
      </c>
      <c r="E21" s="137">
        <f t="shared" si="1"/>
        <v>497</v>
      </c>
      <c r="F21" s="140">
        <v>8745</v>
      </c>
      <c r="G21" s="113">
        <v>8740</v>
      </c>
      <c r="H21" s="136">
        <f t="shared" si="2"/>
        <v>1.0005720823798627</v>
      </c>
      <c r="I21" s="137">
        <f t="shared" si="3"/>
        <v>5</v>
      </c>
      <c r="J21" s="136">
        <f t="shared" si="4"/>
        <v>0.77347055460263003</v>
      </c>
      <c r="K21" s="136">
        <f t="shared" si="5"/>
        <v>0.71704805491990842</v>
      </c>
      <c r="L21" s="135">
        <f t="shared" si="6"/>
        <v>5.6422499682721616E-2</v>
      </c>
    </row>
    <row r="22" spans="1:12" x14ac:dyDescent="0.4">
      <c r="A22" s="74" t="s">
        <v>128</v>
      </c>
      <c r="B22" s="140">
        <v>2559</v>
      </c>
      <c r="C22" s="71">
        <v>2434</v>
      </c>
      <c r="D22" s="136">
        <f t="shared" si="0"/>
        <v>1.0513557929334429</v>
      </c>
      <c r="E22" s="137">
        <f t="shared" si="1"/>
        <v>125</v>
      </c>
      <c r="F22" s="140">
        <v>2900</v>
      </c>
      <c r="G22" s="113">
        <v>2965</v>
      </c>
      <c r="H22" s="136">
        <f t="shared" si="2"/>
        <v>0.97807757166947729</v>
      </c>
      <c r="I22" s="137">
        <f t="shared" si="3"/>
        <v>-65</v>
      </c>
      <c r="J22" s="136">
        <f t="shared" si="4"/>
        <v>0.88241379310344825</v>
      </c>
      <c r="K22" s="136">
        <f t="shared" si="5"/>
        <v>0.82091062394603709</v>
      </c>
      <c r="L22" s="135">
        <f t="shared" si="6"/>
        <v>6.1503169157411164E-2</v>
      </c>
    </row>
    <row r="23" spans="1:12" x14ac:dyDescent="0.4">
      <c r="A23" s="74" t="s">
        <v>127</v>
      </c>
      <c r="B23" s="173">
        <v>1229</v>
      </c>
      <c r="C23" s="97">
        <v>1180</v>
      </c>
      <c r="D23" s="151">
        <f t="shared" si="0"/>
        <v>1.0415254237288136</v>
      </c>
      <c r="E23" s="152">
        <f t="shared" si="1"/>
        <v>49</v>
      </c>
      <c r="F23" s="173">
        <v>1490</v>
      </c>
      <c r="G23" s="113">
        <v>1455</v>
      </c>
      <c r="H23" s="151">
        <f t="shared" si="2"/>
        <v>1.0240549828178693</v>
      </c>
      <c r="I23" s="152">
        <f t="shared" si="3"/>
        <v>35</v>
      </c>
      <c r="J23" s="151">
        <f t="shared" si="4"/>
        <v>0.82483221476510071</v>
      </c>
      <c r="K23" s="151">
        <f t="shared" si="5"/>
        <v>0.81099656357388317</v>
      </c>
      <c r="L23" s="150">
        <f t="shared" si="6"/>
        <v>1.3835651191217546E-2</v>
      </c>
    </row>
    <row r="24" spans="1:12" s="58" customFormat="1" x14ac:dyDescent="0.4">
      <c r="A24" s="94" t="s">
        <v>126</v>
      </c>
      <c r="B24" s="140"/>
      <c r="C24" s="95"/>
      <c r="D24" s="136" t="e">
        <f t="shared" si="0"/>
        <v>#DIV/0!</v>
      </c>
      <c r="E24" s="137">
        <f t="shared" si="1"/>
        <v>0</v>
      </c>
      <c r="F24" s="140"/>
      <c r="G24" s="124"/>
      <c r="H24" s="136" t="e">
        <f t="shared" si="2"/>
        <v>#DIV/0!</v>
      </c>
      <c r="I24" s="137">
        <f t="shared" si="3"/>
        <v>0</v>
      </c>
      <c r="J24" s="136" t="e">
        <f t="shared" si="4"/>
        <v>#DIV/0!</v>
      </c>
      <c r="K24" s="136" t="e">
        <f t="shared" si="5"/>
        <v>#DIV/0!</v>
      </c>
      <c r="L24" s="135" t="e">
        <f t="shared" si="6"/>
        <v>#DIV/0!</v>
      </c>
    </row>
    <row r="25" spans="1:12" x14ac:dyDescent="0.4">
      <c r="A25" s="94" t="s">
        <v>125</v>
      </c>
      <c r="B25" s="178">
        <v>1322</v>
      </c>
      <c r="C25" s="179">
        <v>1214</v>
      </c>
      <c r="D25" s="136">
        <f t="shared" si="0"/>
        <v>1.0889621087314663</v>
      </c>
      <c r="E25" s="137">
        <f t="shared" si="1"/>
        <v>108</v>
      </c>
      <c r="F25" s="178">
        <v>1480</v>
      </c>
      <c r="G25" s="113">
        <v>1495</v>
      </c>
      <c r="H25" s="136">
        <f t="shared" si="2"/>
        <v>0.98996655518394649</v>
      </c>
      <c r="I25" s="137">
        <f t="shared" si="3"/>
        <v>-15</v>
      </c>
      <c r="J25" s="136">
        <f t="shared" si="4"/>
        <v>0.89324324324324322</v>
      </c>
      <c r="K25" s="136">
        <f t="shared" si="5"/>
        <v>0.81204013377926421</v>
      </c>
      <c r="L25" s="135">
        <f t="shared" si="6"/>
        <v>8.1203109463979017E-2</v>
      </c>
    </row>
    <row r="26" spans="1:12" s="58" customFormat="1" x14ac:dyDescent="0.4">
      <c r="A26" s="94" t="s">
        <v>124</v>
      </c>
      <c r="B26" s="176"/>
      <c r="C26" s="177"/>
      <c r="D26" s="136" t="e">
        <f t="shared" si="0"/>
        <v>#DIV/0!</v>
      </c>
      <c r="E26" s="137">
        <f t="shared" si="1"/>
        <v>0</v>
      </c>
      <c r="F26" s="176"/>
      <c r="G26" s="122"/>
      <c r="H26" s="136" t="e">
        <f t="shared" si="2"/>
        <v>#DIV/0!</v>
      </c>
      <c r="I26" s="137">
        <f t="shared" si="3"/>
        <v>0</v>
      </c>
      <c r="J26" s="136" t="e">
        <f t="shared" si="4"/>
        <v>#DIV/0!</v>
      </c>
      <c r="K26" s="136" t="e">
        <f t="shared" si="5"/>
        <v>#DIV/0!</v>
      </c>
      <c r="L26" s="135" t="e">
        <f t="shared" si="6"/>
        <v>#DIV/0!</v>
      </c>
    </row>
    <row r="27" spans="1:12" x14ac:dyDescent="0.4">
      <c r="A27" s="74" t="s">
        <v>123</v>
      </c>
      <c r="B27" s="172"/>
      <c r="C27" s="95"/>
      <c r="D27" s="136" t="e">
        <f t="shared" si="0"/>
        <v>#DIV/0!</v>
      </c>
      <c r="E27" s="137">
        <f t="shared" si="1"/>
        <v>0</v>
      </c>
      <c r="F27" s="172"/>
      <c r="G27" s="124"/>
      <c r="H27" s="136" t="e">
        <f t="shared" si="2"/>
        <v>#DIV/0!</v>
      </c>
      <c r="I27" s="137">
        <f t="shared" si="3"/>
        <v>0</v>
      </c>
      <c r="J27" s="136" t="e">
        <f t="shared" si="4"/>
        <v>#DIV/0!</v>
      </c>
      <c r="K27" s="136" t="e">
        <f t="shared" si="5"/>
        <v>#DIV/0!</v>
      </c>
      <c r="L27" s="135" t="e">
        <f t="shared" si="6"/>
        <v>#DIV/0!</v>
      </c>
    </row>
    <row r="28" spans="1:12" x14ac:dyDescent="0.4">
      <c r="A28" s="74" t="s">
        <v>122</v>
      </c>
      <c r="B28" s="175"/>
      <c r="C28" s="125"/>
      <c r="D28" s="136" t="e">
        <f t="shared" si="0"/>
        <v>#DIV/0!</v>
      </c>
      <c r="E28" s="137">
        <f t="shared" si="1"/>
        <v>0</v>
      </c>
      <c r="F28" s="175"/>
      <c r="G28" s="113">
        <v>1495</v>
      </c>
      <c r="H28" s="136">
        <f t="shared" si="2"/>
        <v>0</v>
      </c>
      <c r="I28" s="137">
        <f t="shared" si="3"/>
        <v>-1495</v>
      </c>
      <c r="J28" s="136" t="e">
        <f t="shared" si="4"/>
        <v>#DIV/0!</v>
      </c>
      <c r="K28" s="136">
        <f t="shared" si="5"/>
        <v>0</v>
      </c>
      <c r="L28" s="135" t="e">
        <f t="shared" si="6"/>
        <v>#DIV/0!</v>
      </c>
    </row>
    <row r="29" spans="1:12" x14ac:dyDescent="0.4">
      <c r="A29" s="74" t="s">
        <v>121</v>
      </c>
      <c r="B29" s="174"/>
      <c r="C29" s="91"/>
      <c r="D29" s="136" t="e">
        <f t="shared" si="0"/>
        <v>#DIV/0!</v>
      </c>
      <c r="E29" s="137">
        <f t="shared" si="1"/>
        <v>0</v>
      </c>
      <c r="F29" s="174"/>
      <c r="G29" s="124"/>
      <c r="H29" s="136" t="e">
        <f t="shared" si="2"/>
        <v>#DIV/0!</v>
      </c>
      <c r="I29" s="137">
        <f t="shared" si="3"/>
        <v>0</v>
      </c>
      <c r="J29" s="136" t="e">
        <f t="shared" si="4"/>
        <v>#DIV/0!</v>
      </c>
      <c r="K29" s="136" t="e">
        <f t="shared" si="5"/>
        <v>#DIV/0!</v>
      </c>
      <c r="L29" s="135" t="e">
        <f t="shared" si="6"/>
        <v>#DIV/0!</v>
      </c>
    </row>
    <row r="30" spans="1:12" x14ac:dyDescent="0.4">
      <c r="A30" s="74" t="s">
        <v>120</v>
      </c>
      <c r="B30" s="171"/>
      <c r="C30" s="93"/>
      <c r="D30" s="151" t="e">
        <f t="shared" si="0"/>
        <v>#DIV/0!</v>
      </c>
      <c r="E30" s="152">
        <f t="shared" si="1"/>
        <v>0</v>
      </c>
      <c r="F30" s="171"/>
      <c r="G30" s="124"/>
      <c r="H30" s="151" t="e">
        <f t="shared" si="2"/>
        <v>#DIV/0!</v>
      </c>
      <c r="I30" s="152">
        <f t="shared" si="3"/>
        <v>0</v>
      </c>
      <c r="J30" s="151" t="e">
        <f t="shared" si="4"/>
        <v>#DIV/0!</v>
      </c>
      <c r="K30" s="151" t="e">
        <f t="shared" si="5"/>
        <v>#DIV/0!</v>
      </c>
      <c r="L30" s="150" t="e">
        <f t="shared" si="6"/>
        <v>#DIV/0!</v>
      </c>
    </row>
    <row r="31" spans="1:12" x14ac:dyDescent="0.4">
      <c r="A31" s="94" t="s">
        <v>119</v>
      </c>
      <c r="B31" s="172"/>
      <c r="C31" s="95"/>
      <c r="D31" s="136" t="e">
        <f t="shared" si="0"/>
        <v>#DIV/0!</v>
      </c>
      <c r="E31" s="137">
        <f t="shared" si="1"/>
        <v>0</v>
      </c>
      <c r="F31" s="172"/>
      <c r="G31" s="124"/>
      <c r="H31" s="136" t="e">
        <f t="shared" si="2"/>
        <v>#DIV/0!</v>
      </c>
      <c r="I31" s="137">
        <f t="shared" si="3"/>
        <v>0</v>
      </c>
      <c r="J31" s="136" t="e">
        <f t="shared" si="4"/>
        <v>#DIV/0!</v>
      </c>
      <c r="K31" s="136" t="e">
        <f t="shared" si="5"/>
        <v>#DIV/0!</v>
      </c>
      <c r="L31" s="135" t="e">
        <f t="shared" si="6"/>
        <v>#DIV/0!</v>
      </c>
    </row>
    <row r="32" spans="1:12" x14ac:dyDescent="0.4">
      <c r="A32" s="74" t="s">
        <v>118</v>
      </c>
      <c r="B32" s="140">
        <v>1390</v>
      </c>
      <c r="C32" s="71">
        <v>1374</v>
      </c>
      <c r="D32" s="136">
        <f t="shared" si="0"/>
        <v>1.0116448326055314</v>
      </c>
      <c r="E32" s="137">
        <f t="shared" si="1"/>
        <v>16</v>
      </c>
      <c r="F32" s="140">
        <v>1450</v>
      </c>
      <c r="G32" s="113">
        <v>1785</v>
      </c>
      <c r="H32" s="136">
        <f t="shared" si="2"/>
        <v>0.8123249299719888</v>
      </c>
      <c r="I32" s="137">
        <f t="shared" si="3"/>
        <v>-335</v>
      </c>
      <c r="J32" s="136">
        <f t="shared" si="4"/>
        <v>0.95862068965517244</v>
      </c>
      <c r="K32" s="136">
        <f t="shared" si="5"/>
        <v>0.76974789915966391</v>
      </c>
      <c r="L32" s="135">
        <f t="shared" si="6"/>
        <v>0.18887279049550854</v>
      </c>
    </row>
    <row r="33" spans="1:12" x14ac:dyDescent="0.4">
      <c r="A33" s="94" t="s">
        <v>117</v>
      </c>
      <c r="B33" s="171"/>
      <c r="C33" s="93"/>
      <c r="D33" s="151" t="e">
        <f t="shared" si="0"/>
        <v>#DIV/0!</v>
      </c>
      <c r="E33" s="152">
        <f t="shared" si="1"/>
        <v>0</v>
      </c>
      <c r="F33" s="171"/>
      <c r="G33" s="124"/>
      <c r="H33" s="151" t="e">
        <f t="shared" si="2"/>
        <v>#DIV/0!</v>
      </c>
      <c r="I33" s="152">
        <f t="shared" si="3"/>
        <v>0</v>
      </c>
      <c r="J33" s="151" t="e">
        <f t="shared" si="4"/>
        <v>#DIV/0!</v>
      </c>
      <c r="K33" s="151" t="e">
        <f t="shared" si="5"/>
        <v>#DIV/0!</v>
      </c>
      <c r="L33" s="150" t="e">
        <f t="shared" si="6"/>
        <v>#DIV/0!</v>
      </c>
    </row>
    <row r="34" spans="1:12" x14ac:dyDescent="0.4">
      <c r="A34" s="94" t="s">
        <v>116</v>
      </c>
      <c r="B34" s="173">
        <v>820</v>
      </c>
      <c r="C34" s="97">
        <v>1210</v>
      </c>
      <c r="D34" s="151">
        <f t="shared" si="0"/>
        <v>0.6776859504132231</v>
      </c>
      <c r="E34" s="152">
        <f t="shared" si="1"/>
        <v>-390</v>
      </c>
      <c r="F34" s="173">
        <v>1450</v>
      </c>
      <c r="G34" s="144">
        <v>1490</v>
      </c>
      <c r="H34" s="151">
        <f t="shared" si="2"/>
        <v>0.97315436241610742</v>
      </c>
      <c r="I34" s="152">
        <f t="shared" si="3"/>
        <v>-40</v>
      </c>
      <c r="J34" s="151">
        <f t="shared" si="4"/>
        <v>0.56551724137931036</v>
      </c>
      <c r="K34" s="151">
        <f t="shared" si="5"/>
        <v>0.81208053691275173</v>
      </c>
      <c r="L34" s="150">
        <f t="shared" si="6"/>
        <v>-0.24656329553344136</v>
      </c>
    </row>
    <row r="35" spans="1:12" x14ac:dyDescent="0.4">
      <c r="A35" s="74" t="s">
        <v>115</v>
      </c>
      <c r="B35" s="172"/>
      <c r="C35" s="95"/>
      <c r="D35" s="136" t="e">
        <f t="shared" si="0"/>
        <v>#DIV/0!</v>
      </c>
      <c r="E35" s="137">
        <f t="shared" si="1"/>
        <v>0</v>
      </c>
      <c r="F35" s="172"/>
      <c r="G35" s="122"/>
      <c r="H35" s="136" t="e">
        <f t="shared" si="2"/>
        <v>#DIV/0!</v>
      </c>
      <c r="I35" s="137">
        <f t="shared" si="3"/>
        <v>0</v>
      </c>
      <c r="J35" s="136" t="e">
        <f t="shared" si="4"/>
        <v>#DIV/0!</v>
      </c>
      <c r="K35" s="136" t="e">
        <f t="shared" si="5"/>
        <v>#DIV/0!</v>
      </c>
      <c r="L35" s="135" t="e">
        <f t="shared" si="6"/>
        <v>#DIV/0!</v>
      </c>
    </row>
    <row r="36" spans="1:12" x14ac:dyDescent="0.4">
      <c r="A36" s="94" t="s">
        <v>114</v>
      </c>
      <c r="B36" s="171"/>
      <c r="C36" s="93"/>
      <c r="D36" s="151" t="e">
        <f t="shared" si="0"/>
        <v>#DIV/0!</v>
      </c>
      <c r="E36" s="152">
        <f t="shared" si="1"/>
        <v>0</v>
      </c>
      <c r="F36" s="171"/>
      <c r="G36" s="123"/>
      <c r="H36" s="151" t="e">
        <f t="shared" si="2"/>
        <v>#DIV/0!</v>
      </c>
      <c r="I36" s="152">
        <f t="shared" si="3"/>
        <v>0</v>
      </c>
      <c r="J36" s="151" t="e">
        <f t="shared" si="4"/>
        <v>#DIV/0!</v>
      </c>
      <c r="K36" s="151" t="e">
        <f t="shared" si="5"/>
        <v>#DIV/0!</v>
      </c>
      <c r="L36" s="150" t="e">
        <f t="shared" si="6"/>
        <v>#DIV/0!</v>
      </c>
    </row>
    <row r="37" spans="1:12" x14ac:dyDescent="0.4">
      <c r="A37" s="67" t="s">
        <v>113</v>
      </c>
      <c r="B37" s="134">
        <v>5246</v>
      </c>
      <c r="C37" s="65">
        <v>5032</v>
      </c>
      <c r="D37" s="151">
        <f t="shared" si="0"/>
        <v>1.0425278219395866</v>
      </c>
      <c r="E37" s="152">
        <f t="shared" si="1"/>
        <v>214</v>
      </c>
      <c r="F37" s="134">
        <v>5840</v>
      </c>
      <c r="G37" s="66">
        <v>5835</v>
      </c>
      <c r="H37" s="151">
        <f t="shared" si="2"/>
        <v>1.0008568980291346</v>
      </c>
      <c r="I37" s="152">
        <f t="shared" si="3"/>
        <v>5</v>
      </c>
      <c r="J37" s="151">
        <f t="shared" si="4"/>
        <v>0.89828767123287667</v>
      </c>
      <c r="K37" s="151">
        <f t="shared" si="5"/>
        <v>0.86238217652099403</v>
      </c>
      <c r="L37" s="150">
        <f t="shared" si="6"/>
        <v>3.5905494711882646E-2</v>
      </c>
    </row>
    <row r="38" spans="1:12" x14ac:dyDescent="0.4">
      <c r="A38" s="85" t="s">
        <v>112</v>
      </c>
      <c r="B38" s="148">
        <f>SUM(B39:B40)</f>
        <v>466</v>
      </c>
      <c r="C38" s="148">
        <f>SUM(C39:C40)</f>
        <v>419</v>
      </c>
      <c r="D38" s="146">
        <f t="shared" ref="D38:D69" si="7">+B38/C38</f>
        <v>1.1121718377088305</v>
      </c>
      <c r="E38" s="147">
        <f t="shared" ref="E38:E60" si="8">+B38-C38</f>
        <v>47</v>
      </c>
      <c r="F38" s="148">
        <f>SUM(F39:F40)</f>
        <v>840</v>
      </c>
      <c r="G38" s="148">
        <f>SUM(G39:G40)</f>
        <v>780</v>
      </c>
      <c r="H38" s="146">
        <f t="shared" ref="H38:H69" si="9">+F38/G38</f>
        <v>1.0769230769230769</v>
      </c>
      <c r="I38" s="147">
        <f t="shared" ref="I38:I69" si="10">+F38-G38</f>
        <v>60</v>
      </c>
      <c r="J38" s="146">
        <f t="shared" ref="J38:J69" si="11">+B38/F38</f>
        <v>0.55476190476190479</v>
      </c>
      <c r="K38" s="146">
        <f t="shared" ref="K38:K69" si="12">+C38/G38</f>
        <v>0.53717948717948716</v>
      </c>
      <c r="L38" s="145">
        <f t="shared" ref="L38:L69" si="13">+J38-K38</f>
        <v>1.7582417582417631E-2</v>
      </c>
    </row>
    <row r="39" spans="1:12" x14ac:dyDescent="0.4">
      <c r="A39" s="73" t="s">
        <v>111</v>
      </c>
      <c r="B39" s="169">
        <v>268</v>
      </c>
      <c r="C39" s="105">
        <v>214</v>
      </c>
      <c r="D39" s="157">
        <f t="shared" si="7"/>
        <v>1.2523364485981308</v>
      </c>
      <c r="E39" s="161">
        <f t="shared" si="8"/>
        <v>54</v>
      </c>
      <c r="F39" s="169">
        <v>478</v>
      </c>
      <c r="G39" s="105">
        <v>390</v>
      </c>
      <c r="H39" s="157">
        <f t="shared" si="9"/>
        <v>1.2256410256410257</v>
      </c>
      <c r="I39" s="161">
        <f t="shared" si="10"/>
        <v>88</v>
      </c>
      <c r="J39" s="157">
        <f t="shared" si="11"/>
        <v>0.56066945606694563</v>
      </c>
      <c r="K39" s="157">
        <f t="shared" si="12"/>
        <v>0.54871794871794877</v>
      </c>
      <c r="L39" s="170">
        <f t="shared" si="13"/>
        <v>1.1951507348996859E-2</v>
      </c>
    </row>
    <row r="40" spans="1:12" x14ac:dyDescent="0.4">
      <c r="A40" s="74" t="s">
        <v>110</v>
      </c>
      <c r="B40" s="169">
        <v>198</v>
      </c>
      <c r="C40" s="105">
        <v>205</v>
      </c>
      <c r="D40" s="136">
        <f t="shared" si="7"/>
        <v>0.96585365853658534</v>
      </c>
      <c r="E40" s="137">
        <f t="shared" si="8"/>
        <v>-7</v>
      </c>
      <c r="F40" s="169">
        <v>362</v>
      </c>
      <c r="G40" s="105">
        <v>390</v>
      </c>
      <c r="H40" s="136">
        <f t="shared" si="9"/>
        <v>0.92820512820512824</v>
      </c>
      <c r="I40" s="137">
        <f t="shared" si="10"/>
        <v>-28</v>
      </c>
      <c r="J40" s="136">
        <f t="shared" si="11"/>
        <v>0.54696132596685088</v>
      </c>
      <c r="K40" s="136">
        <f t="shared" si="12"/>
        <v>0.52564102564102566</v>
      </c>
      <c r="L40" s="135">
        <f t="shared" si="13"/>
        <v>2.1320300325825214E-2</v>
      </c>
    </row>
    <row r="41" spans="1:12" s="118" customFormat="1" x14ac:dyDescent="0.4">
      <c r="A41" s="119" t="s">
        <v>109</v>
      </c>
      <c r="B41" s="168">
        <f>B42+B65</f>
        <v>84973</v>
      </c>
      <c r="C41" s="168">
        <f>C42+C65</f>
        <v>75241</v>
      </c>
      <c r="D41" s="166">
        <f t="shared" si="7"/>
        <v>1.1293443734134314</v>
      </c>
      <c r="E41" s="167">
        <f t="shared" si="8"/>
        <v>9732</v>
      </c>
      <c r="F41" s="168">
        <f>F42+F65</f>
        <v>104073</v>
      </c>
      <c r="G41" s="168">
        <f>G42+G65</f>
        <v>109003</v>
      </c>
      <c r="H41" s="166">
        <f t="shared" si="9"/>
        <v>0.9547718870122841</v>
      </c>
      <c r="I41" s="167">
        <f t="shared" si="10"/>
        <v>-4930</v>
      </c>
      <c r="J41" s="166">
        <f t="shared" si="11"/>
        <v>0.81647497429688776</v>
      </c>
      <c r="K41" s="166">
        <f t="shared" si="12"/>
        <v>0.69026540553929705</v>
      </c>
      <c r="L41" s="165">
        <f t="shared" si="13"/>
        <v>0.12620956875759071</v>
      </c>
    </row>
    <row r="42" spans="1:12" s="118" customFormat="1" x14ac:dyDescent="0.4">
      <c r="A42" s="85" t="s">
        <v>108</v>
      </c>
      <c r="B42" s="168">
        <f>SUM(B43:B64)</f>
        <v>84313</v>
      </c>
      <c r="C42" s="168">
        <f>SUM(C43:C64)</f>
        <v>74258</v>
      </c>
      <c r="D42" s="166">
        <f t="shared" si="7"/>
        <v>1.1354062861913867</v>
      </c>
      <c r="E42" s="167">
        <f t="shared" si="8"/>
        <v>10055</v>
      </c>
      <c r="F42" s="168">
        <f>SUM(F43:F64)</f>
        <v>102982</v>
      </c>
      <c r="G42" s="168">
        <f>SUM(G43:G64)</f>
        <v>107089</v>
      </c>
      <c r="H42" s="166">
        <f t="shared" si="9"/>
        <v>0.96164872209097108</v>
      </c>
      <c r="I42" s="167">
        <f t="shared" si="10"/>
        <v>-4107</v>
      </c>
      <c r="J42" s="166">
        <f t="shared" si="11"/>
        <v>0.81871589209764817</v>
      </c>
      <c r="K42" s="166">
        <f t="shared" si="12"/>
        <v>0.69342322740897755</v>
      </c>
      <c r="L42" s="165">
        <f t="shared" si="13"/>
        <v>0.12529266468867062</v>
      </c>
    </row>
    <row r="43" spans="1:12" x14ac:dyDescent="0.4">
      <c r="A43" s="74" t="s">
        <v>107</v>
      </c>
      <c r="B43" s="163">
        <f>'４月(上旬～中旬)'!B43-'４月(上旬)'!B43</f>
        <v>28907</v>
      </c>
      <c r="C43" s="163">
        <f>'４月(上旬～中旬)'!C43-'４月(上旬)'!C43</f>
        <v>27523</v>
      </c>
      <c r="D43" s="164">
        <f t="shared" si="7"/>
        <v>1.0502852160011626</v>
      </c>
      <c r="E43" s="152">
        <f t="shared" si="8"/>
        <v>1384</v>
      </c>
      <c r="F43" s="163">
        <f>'４月(上旬～中旬)'!F43-'４月(上旬)'!F43</f>
        <v>36063</v>
      </c>
      <c r="G43" s="163">
        <f>'４月(上旬～中旬)'!G43-'４月(上旬)'!G43</f>
        <v>41096</v>
      </c>
      <c r="H43" s="151">
        <f t="shared" si="9"/>
        <v>0.8775306599182402</v>
      </c>
      <c r="I43" s="152">
        <f t="shared" si="10"/>
        <v>-5033</v>
      </c>
      <c r="J43" s="151">
        <f t="shared" si="11"/>
        <v>0.80156947563985248</v>
      </c>
      <c r="K43" s="151">
        <f t="shared" si="12"/>
        <v>0.6697245474012069</v>
      </c>
      <c r="L43" s="150">
        <f t="shared" si="13"/>
        <v>0.13184492823864558</v>
      </c>
    </row>
    <row r="44" spans="1:12" x14ac:dyDescent="0.4">
      <c r="A44" s="74" t="s">
        <v>106</v>
      </c>
      <c r="B44" s="156">
        <f>'４月(上旬～中旬)'!B44-'４月(上旬)'!B44</f>
        <v>4879</v>
      </c>
      <c r="C44" s="156">
        <f>'４月(上旬～中旬)'!C44-'４月(上旬)'!C44</f>
        <v>4511</v>
      </c>
      <c r="D44" s="136">
        <f t="shared" si="7"/>
        <v>1.0815783639991132</v>
      </c>
      <c r="E44" s="137">
        <f t="shared" si="8"/>
        <v>368</v>
      </c>
      <c r="F44" s="156">
        <f>'４月(上旬～中旬)'!F44-'４月(上旬)'!F44</f>
        <v>5140</v>
      </c>
      <c r="G44" s="156">
        <f>'４月(上旬～中旬)'!G44-'４月(上旬)'!G44</f>
        <v>5140</v>
      </c>
      <c r="H44" s="158">
        <f t="shared" si="9"/>
        <v>1</v>
      </c>
      <c r="I44" s="137">
        <f t="shared" si="10"/>
        <v>0</v>
      </c>
      <c r="J44" s="136">
        <f t="shared" si="11"/>
        <v>0.94922178988326844</v>
      </c>
      <c r="K44" s="136">
        <f t="shared" si="12"/>
        <v>0.87762645914396886</v>
      </c>
      <c r="L44" s="135">
        <f t="shared" si="13"/>
        <v>7.1595330739299579E-2</v>
      </c>
    </row>
    <row r="45" spans="1:12" x14ac:dyDescent="0.4">
      <c r="A45" s="94" t="s">
        <v>105</v>
      </c>
      <c r="B45" s="156">
        <f>'４月(上旬～中旬)'!B45-'４月(上旬)'!B45</f>
        <v>6420</v>
      </c>
      <c r="C45" s="156">
        <f>'４月(上旬～中旬)'!C45-'４月(上旬)'!C45</f>
        <v>7400</v>
      </c>
      <c r="D45" s="155">
        <f t="shared" si="7"/>
        <v>0.86756756756756759</v>
      </c>
      <c r="E45" s="162">
        <f t="shared" si="8"/>
        <v>-980</v>
      </c>
      <c r="F45" s="156">
        <f>'４月(上旬～中旬)'!F45-'４月(上旬)'!F45</f>
        <v>7240</v>
      </c>
      <c r="G45" s="156">
        <f>'４月(上旬～中旬)'!G45-'４月(上旬)'!G45</f>
        <v>9860</v>
      </c>
      <c r="H45" s="158">
        <f t="shared" si="9"/>
        <v>0.73427991886409738</v>
      </c>
      <c r="I45" s="137">
        <f t="shared" si="10"/>
        <v>-2620</v>
      </c>
      <c r="J45" s="136">
        <f t="shared" si="11"/>
        <v>0.88674033149171272</v>
      </c>
      <c r="K45" s="136">
        <f t="shared" si="12"/>
        <v>0.75050709939148075</v>
      </c>
      <c r="L45" s="135">
        <f t="shared" si="13"/>
        <v>0.13623323210023197</v>
      </c>
    </row>
    <row r="46" spans="1:12" x14ac:dyDescent="0.4">
      <c r="A46" s="94" t="s">
        <v>104</v>
      </c>
      <c r="B46" s="156">
        <f>'４月(上旬～中旬)'!B46-'４月(上旬)'!B46</f>
        <v>5009</v>
      </c>
      <c r="C46" s="156">
        <f>'４月(上旬～中旬)'!C46-'４月(上旬)'!C46</f>
        <v>3672</v>
      </c>
      <c r="D46" s="155">
        <f t="shared" si="7"/>
        <v>1.3641067538126361</v>
      </c>
      <c r="E46" s="162">
        <f t="shared" si="8"/>
        <v>1337</v>
      </c>
      <c r="F46" s="156">
        <f>'４月(上旬～中旬)'!F46-'４月(上旬)'!F46</f>
        <v>8100</v>
      </c>
      <c r="G46" s="156">
        <f>'４月(上旬～中旬)'!G46-'４月(上旬)'!G46</f>
        <v>6226</v>
      </c>
      <c r="H46" s="158">
        <f t="shared" si="9"/>
        <v>1.3009958239640218</v>
      </c>
      <c r="I46" s="137">
        <f t="shared" si="10"/>
        <v>1874</v>
      </c>
      <c r="J46" s="136">
        <f t="shared" si="11"/>
        <v>0.61839506172839509</v>
      </c>
      <c r="K46" s="136">
        <f t="shared" si="12"/>
        <v>0.58978477353035652</v>
      </c>
      <c r="L46" s="135">
        <f t="shared" si="13"/>
        <v>2.8610288198038569E-2</v>
      </c>
    </row>
    <row r="47" spans="1:12" x14ac:dyDescent="0.4">
      <c r="A47" s="74" t="s">
        <v>103</v>
      </c>
      <c r="B47" s="156">
        <f>'４月(上旬～中旬)'!B47-'４月(上旬)'!B47</f>
        <v>6229</v>
      </c>
      <c r="C47" s="156">
        <f>'４月(上旬～中旬)'!C47-'４月(上旬)'!C47</f>
        <v>6624</v>
      </c>
      <c r="D47" s="155">
        <f t="shared" si="7"/>
        <v>0.94036835748792269</v>
      </c>
      <c r="E47" s="152">
        <f t="shared" si="8"/>
        <v>-395</v>
      </c>
      <c r="F47" s="156">
        <f>'４月(上旬～中旬)'!F47-'４月(上旬)'!F47</f>
        <v>6660</v>
      </c>
      <c r="G47" s="156">
        <f>'４月(上旬～中旬)'!G47-'４月(上旬)'!G47</f>
        <v>8320</v>
      </c>
      <c r="H47" s="158">
        <f t="shared" si="9"/>
        <v>0.80048076923076927</v>
      </c>
      <c r="I47" s="137">
        <f t="shared" si="10"/>
        <v>-1660</v>
      </c>
      <c r="J47" s="136">
        <f t="shared" si="11"/>
        <v>0.93528528528528532</v>
      </c>
      <c r="K47" s="136">
        <f t="shared" si="12"/>
        <v>0.7961538461538461</v>
      </c>
      <c r="L47" s="135">
        <f t="shared" si="13"/>
        <v>0.13913143913143922</v>
      </c>
    </row>
    <row r="48" spans="1:12" x14ac:dyDescent="0.4">
      <c r="A48" s="74" t="s">
        <v>102</v>
      </c>
      <c r="B48" s="156">
        <f>'４月(上旬～中旬)'!B48-'４月(上旬)'!B48</f>
        <v>9557</v>
      </c>
      <c r="C48" s="156">
        <f>'４月(上旬～中旬)'!C48-'４月(上旬)'!C48</f>
        <v>9917</v>
      </c>
      <c r="D48" s="155">
        <f t="shared" si="7"/>
        <v>0.96369869920338813</v>
      </c>
      <c r="E48" s="162">
        <f t="shared" si="8"/>
        <v>-360</v>
      </c>
      <c r="F48" s="156">
        <f>'４月(上旬～中旬)'!F48-'４月(上旬)'!F48</f>
        <v>11820</v>
      </c>
      <c r="G48" s="156">
        <f>'４月(上旬～中旬)'!G48-'４月(上旬)'!G48</f>
        <v>13643</v>
      </c>
      <c r="H48" s="158">
        <f t="shared" si="9"/>
        <v>0.86637836253023526</v>
      </c>
      <c r="I48" s="137">
        <f t="shared" si="10"/>
        <v>-1823</v>
      </c>
      <c r="J48" s="136">
        <f t="shared" si="11"/>
        <v>0.80854483925549914</v>
      </c>
      <c r="K48" s="136">
        <f t="shared" si="12"/>
        <v>0.72689291211610352</v>
      </c>
      <c r="L48" s="135">
        <f t="shared" si="13"/>
        <v>8.1651927139395619E-2</v>
      </c>
    </row>
    <row r="49" spans="1:12" x14ac:dyDescent="0.4">
      <c r="A49" s="74" t="s">
        <v>101</v>
      </c>
      <c r="B49" s="156">
        <f>'４月(上旬～中旬)'!B49-'４月(上旬)'!B49</f>
        <v>1402</v>
      </c>
      <c r="C49" s="156">
        <f>'４月(上旬～中旬)'!C49-'４月(上旬)'!C49</f>
        <v>1380</v>
      </c>
      <c r="D49" s="136">
        <f t="shared" si="7"/>
        <v>1.0159420289855072</v>
      </c>
      <c r="E49" s="137">
        <f t="shared" si="8"/>
        <v>22</v>
      </c>
      <c r="F49" s="156">
        <f>'４月(上旬～中旬)'!F49-'４月(上旬)'!F49</f>
        <v>2700</v>
      </c>
      <c r="G49" s="156">
        <f>'４月(上旬～中旬)'!G49-'４月(上旬)'!G49</f>
        <v>2430</v>
      </c>
      <c r="H49" s="136">
        <f t="shared" si="9"/>
        <v>1.1111111111111112</v>
      </c>
      <c r="I49" s="137">
        <f t="shared" si="10"/>
        <v>270</v>
      </c>
      <c r="J49" s="136">
        <f t="shared" si="11"/>
        <v>0.51925925925925931</v>
      </c>
      <c r="K49" s="136">
        <f t="shared" si="12"/>
        <v>0.5679012345679012</v>
      </c>
      <c r="L49" s="135">
        <f t="shared" si="13"/>
        <v>-4.8641975308641894E-2</v>
      </c>
    </row>
    <row r="50" spans="1:12" s="58" customFormat="1" x14ac:dyDescent="0.4">
      <c r="A50" s="74" t="s">
        <v>100</v>
      </c>
      <c r="B50" s="156">
        <f>'４月(上旬～中旬)'!B50-'４月(上旬)'!B50</f>
        <v>1291</v>
      </c>
      <c r="C50" s="156"/>
      <c r="D50" s="157" t="e">
        <f t="shared" si="7"/>
        <v>#DIV/0!</v>
      </c>
      <c r="E50" s="161">
        <f t="shared" si="8"/>
        <v>1291</v>
      </c>
      <c r="F50" s="160"/>
      <c r="G50" s="140"/>
      <c r="H50" s="151" t="e">
        <f t="shared" si="9"/>
        <v>#DIV/0!</v>
      </c>
      <c r="I50" s="137">
        <f t="shared" si="10"/>
        <v>0</v>
      </c>
      <c r="J50" s="136" t="e">
        <f t="shared" si="11"/>
        <v>#DIV/0!</v>
      </c>
      <c r="K50" s="136" t="e">
        <f t="shared" si="12"/>
        <v>#DIV/0!</v>
      </c>
      <c r="L50" s="135" t="e">
        <f t="shared" si="13"/>
        <v>#DIV/0!</v>
      </c>
    </row>
    <row r="51" spans="1:12" x14ac:dyDescent="0.4">
      <c r="A51" s="74" t="s">
        <v>99</v>
      </c>
      <c r="B51" s="156">
        <f>'４月(上旬～中旬)'!B51-'４月(上旬)'!B51</f>
        <v>2209</v>
      </c>
      <c r="C51" s="156">
        <f>'４月(上旬～中旬)'!C51-'４月(上旬)'!C51</f>
        <v>2433</v>
      </c>
      <c r="D51" s="155">
        <f t="shared" si="7"/>
        <v>0.90793259350595967</v>
      </c>
      <c r="E51" s="152">
        <f t="shared" si="8"/>
        <v>-224</v>
      </c>
      <c r="F51" s="156">
        <f>'４月(上旬～中旬)'!F51-'４月(上旬)'!F51</f>
        <v>2700</v>
      </c>
      <c r="G51" s="156">
        <f>'４月(上旬～中旬)'!G51-'４月(上旬)'!G51</f>
        <v>2700</v>
      </c>
      <c r="H51" s="154">
        <f t="shared" si="9"/>
        <v>1</v>
      </c>
      <c r="I51" s="137">
        <f t="shared" si="10"/>
        <v>0</v>
      </c>
      <c r="J51" s="136">
        <f t="shared" si="11"/>
        <v>0.81814814814814818</v>
      </c>
      <c r="K51" s="136">
        <f t="shared" si="12"/>
        <v>0.90111111111111108</v>
      </c>
      <c r="L51" s="135">
        <f t="shared" si="13"/>
        <v>-8.2962962962962905E-2</v>
      </c>
    </row>
    <row r="52" spans="1:12" x14ac:dyDescent="0.4">
      <c r="A52" s="74" t="s">
        <v>98</v>
      </c>
      <c r="B52" s="156">
        <f>'４月(上旬～中旬)'!B52-'４月(上旬)'!B52</f>
        <v>1196</v>
      </c>
      <c r="C52" s="156">
        <f>'４月(上旬～中旬)'!C52-'４月(上旬)'!C52</f>
        <v>894</v>
      </c>
      <c r="D52" s="155">
        <f t="shared" si="7"/>
        <v>1.3378076062639821</v>
      </c>
      <c r="E52" s="152">
        <f t="shared" si="8"/>
        <v>302</v>
      </c>
      <c r="F52" s="156">
        <f>'４月(上旬～中旬)'!F52-'４月(上旬)'!F52</f>
        <v>1480</v>
      </c>
      <c r="G52" s="156">
        <f>'４月(上旬～中旬)'!G52-'４月(上旬)'!G52</f>
        <v>1260</v>
      </c>
      <c r="H52" s="159">
        <f t="shared" si="9"/>
        <v>1.1746031746031746</v>
      </c>
      <c r="I52" s="137">
        <f t="shared" si="10"/>
        <v>220</v>
      </c>
      <c r="J52" s="136">
        <f t="shared" si="11"/>
        <v>0.80810810810810807</v>
      </c>
      <c r="K52" s="136">
        <f t="shared" si="12"/>
        <v>0.70952380952380956</v>
      </c>
      <c r="L52" s="135">
        <f t="shared" si="13"/>
        <v>9.8584298584298513E-2</v>
      </c>
    </row>
    <row r="53" spans="1:12" x14ac:dyDescent="0.4">
      <c r="A53" s="74" t="s">
        <v>97</v>
      </c>
      <c r="B53" s="156">
        <f>'４月(上旬～中旬)'!B53-'４月(上旬)'!B53</f>
        <v>1242</v>
      </c>
      <c r="C53" s="156">
        <f>'４月(上旬～中旬)'!C53-'４月(上旬)'!C53</f>
        <v>1055</v>
      </c>
      <c r="D53" s="155">
        <f t="shared" si="7"/>
        <v>1.1772511848341232</v>
      </c>
      <c r="E53" s="152">
        <f t="shared" si="8"/>
        <v>187</v>
      </c>
      <c r="F53" s="156">
        <f>'４月(上旬～中旬)'!F53-'４月(上旬)'!F53</f>
        <v>1760</v>
      </c>
      <c r="G53" s="156">
        <f>'４月(上旬～中旬)'!G53-'４月(上旬)'!G53</f>
        <v>1200</v>
      </c>
      <c r="H53" s="154">
        <f t="shared" si="9"/>
        <v>1.4666666666666666</v>
      </c>
      <c r="I53" s="137">
        <f t="shared" si="10"/>
        <v>560</v>
      </c>
      <c r="J53" s="136">
        <f t="shared" si="11"/>
        <v>0.70568181818181819</v>
      </c>
      <c r="K53" s="136">
        <f t="shared" si="12"/>
        <v>0.87916666666666665</v>
      </c>
      <c r="L53" s="135">
        <f t="shared" si="13"/>
        <v>-0.17348484848484846</v>
      </c>
    </row>
    <row r="54" spans="1:12" x14ac:dyDescent="0.4">
      <c r="A54" s="74" t="s">
        <v>96</v>
      </c>
      <c r="B54" s="156">
        <f>'４月(上旬～中旬)'!B54-'４月(上旬)'!B54</f>
        <v>2118</v>
      </c>
      <c r="C54" s="156">
        <f>'４月(上旬～中旬)'!C54-'４月(上旬)'!C54</f>
        <v>2196</v>
      </c>
      <c r="D54" s="155">
        <f t="shared" si="7"/>
        <v>0.96448087431693985</v>
      </c>
      <c r="E54" s="152">
        <f t="shared" si="8"/>
        <v>-78</v>
      </c>
      <c r="F54" s="156">
        <f>'４月(上旬～中旬)'!F54-'４月(上旬)'!F54</f>
        <v>2700</v>
      </c>
      <c r="G54" s="156">
        <f>'４月(上旬～中旬)'!G54-'４月(上旬)'!G54</f>
        <v>3320</v>
      </c>
      <c r="H54" s="158">
        <f t="shared" si="9"/>
        <v>0.81325301204819278</v>
      </c>
      <c r="I54" s="137">
        <f t="shared" si="10"/>
        <v>-620</v>
      </c>
      <c r="J54" s="136">
        <f t="shared" si="11"/>
        <v>0.7844444444444445</v>
      </c>
      <c r="K54" s="136">
        <f t="shared" si="12"/>
        <v>0.66144578313253011</v>
      </c>
      <c r="L54" s="135">
        <f t="shared" si="13"/>
        <v>0.12299866131191439</v>
      </c>
    </row>
    <row r="55" spans="1:12" x14ac:dyDescent="0.4">
      <c r="A55" s="74" t="s">
        <v>95</v>
      </c>
      <c r="B55" s="156">
        <f>'４月(上旬～中旬)'!B55-'４月(上旬)'!B55</f>
        <v>2516</v>
      </c>
      <c r="C55" s="156">
        <f>'４月(上旬～中旬)'!C55-'４月(上旬)'!C55</f>
        <v>1689</v>
      </c>
      <c r="D55" s="155">
        <f t="shared" si="7"/>
        <v>1.4896388395500295</v>
      </c>
      <c r="E55" s="137">
        <f t="shared" si="8"/>
        <v>827</v>
      </c>
      <c r="F55" s="156">
        <f>'４月(上旬～中旬)'!F55-'４月(上旬)'!F55</f>
        <v>2700</v>
      </c>
      <c r="G55" s="156">
        <f>'４月(上旬～中旬)'!G55-'４月(上旬)'!G55</f>
        <v>2943</v>
      </c>
      <c r="H55" s="154">
        <f t="shared" si="9"/>
        <v>0.91743119266055051</v>
      </c>
      <c r="I55" s="137">
        <f t="shared" si="10"/>
        <v>-243</v>
      </c>
      <c r="J55" s="136">
        <f t="shared" si="11"/>
        <v>0.93185185185185182</v>
      </c>
      <c r="K55" s="136">
        <f t="shared" si="12"/>
        <v>0.57390417940876659</v>
      </c>
      <c r="L55" s="135">
        <f t="shared" si="13"/>
        <v>0.35794767244308523</v>
      </c>
    </row>
    <row r="56" spans="1:12" x14ac:dyDescent="0.4">
      <c r="A56" s="74" t="s">
        <v>94</v>
      </c>
      <c r="B56" s="156">
        <f>'４月(上旬～中旬)'!B56-'４月(上旬)'!B56</f>
        <v>1174</v>
      </c>
      <c r="C56" s="156">
        <f>'４月(上旬～中旬)'!C56-'４月(上旬)'!C56</f>
        <v>986</v>
      </c>
      <c r="D56" s="155">
        <f t="shared" si="7"/>
        <v>1.1906693711967546</v>
      </c>
      <c r="E56" s="137">
        <f t="shared" si="8"/>
        <v>188</v>
      </c>
      <c r="F56" s="156">
        <f>'４月(上旬～中旬)'!F56-'４月(上旬)'!F56</f>
        <v>1760</v>
      </c>
      <c r="G56" s="156">
        <f>'４月(上旬～中旬)'!G56-'４月(上旬)'!G56</f>
        <v>1200</v>
      </c>
      <c r="H56" s="154">
        <f t="shared" si="9"/>
        <v>1.4666666666666666</v>
      </c>
      <c r="I56" s="137">
        <f t="shared" si="10"/>
        <v>560</v>
      </c>
      <c r="J56" s="136">
        <f t="shared" si="11"/>
        <v>0.6670454545454545</v>
      </c>
      <c r="K56" s="136">
        <f t="shared" si="12"/>
        <v>0.82166666666666666</v>
      </c>
      <c r="L56" s="135">
        <f t="shared" si="13"/>
        <v>-0.15462121212121216</v>
      </c>
    </row>
    <row r="57" spans="1:12" x14ac:dyDescent="0.4">
      <c r="A57" s="94" t="s">
        <v>93</v>
      </c>
      <c r="B57" s="156">
        <f>'４月(上旬～中旬)'!B57-'４月(上旬)'!B57</f>
        <v>1034</v>
      </c>
      <c r="C57" s="156">
        <f>'４月(上旬～中旬)'!C57-'４月(上旬)'!C57</f>
        <v>623</v>
      </c>
      <c r="D57" s="155">
        <f t="shared" si="7"/>
        <v>1.6597110754414126</v>
      </c>
      <c r="E57" s="152">
        <f t="shared" si="8"/>
        <v>411</v>
      </c>
      <c r="F57" s="156">
        <f>'４月(上旬～中旬)'!F57-'４月(上旬)'!F57</f>
        <v>1660</v>
      </c>
      <c r="G57" s="156">
        <f>'４月(上旬～中旬)'!G57-'４月(上旬)'!G57</f>
        <v>1200</v>
      </c>
      <c r="H57" s="158">
        <f t="shared" si="9"/>
        <v>1.3833333333333333</v>
      </c>
      <c r="I57" s="137">
        <f t="shared" si="10"/>
        <v>460</v>
      </c>
      <c r="J57" s="136">
        <f t="shared" si="11"/>
        <v>0.62289156626506026</v>
      </c>
      <c r="K57" s="151">
        <f t="shared" si="12"/>
        <v>0.51916666666666667</v>
      </c>
      <c r="L57" s="150">
        <f t="shared" si="13"/>
        <v>0.10372489959839359</v>
      </c>
    </row>
    <row r="58" spans="1:12" x14ac:dyDescent="0.4">
      <c r="A58" s="74" t="s">
        <v>92</v>
      </c>
      <c r="B58" s="156">
        <f>'４月(上旬～中旬)'!B58-'４月(上旬)'!B58</f>
        <v>876</v>
      </c>
      <c r="C58" s="156">
        <f>'４月(上旬～中旬)'!C58-'４月(上旬)'!C58</f>
        <v>718</v>
      </c>
      <c r="D58" s="157">
        <f t="shared" si="7"/>
        <v>1.2200557103064067</v>
      </c>
      <c r="E58" s="137">
        <f t="shared" si="8"/>
        <v>158</v>
      </c>
      <c r="F58" s="156">
        <f>'４月(上旬～中旬)'!F58-'４月(上旬)'!F58</f>
        <v>1660</v>
      </c>
      <c r="G58" s="156">
        <f>'４月(上旬～中旬)'!G58-'４月(上旬)'!G58</f>
        <v>1200</v>
      </c>
      <c r="H58" s="136">
        <f t="shared" si="9"/>
        <v>1.3833333333333333</v>
      </c>
      <c r="I58" s="137">
        <f t="shared" si="10"/>
        <v>460</v>
      </c>
      <c r="J58" s="136">
        <f t="shared" si="11"/>
        <v>0.52771084337349394</v>
      </c>
      <c r="K58" s="136">
        <f t="shared" si="12"/>
        <v>0.59833333333333338</v>
      </c>
      <c r="L58" s="135">
        <f t="shared" si="13"/>
        <v>-7.0622489959839441E-2</v>
      </c>
    </row>
    <row r="59" spans="1:12" x14ac:dyDescent="0.4">
      <c r="A59" s="74" t="s">
        <v>91</v>
      </c>
      <c r="B59" s="156">
        <f>'４月(上旬～中旬)'!B59-'４月(上旬)'!B59</f>
        <v>730</v>
      </c>
      <c r="C59" s="156">
        <f>'４月(上旬～中旬)'!C59-'４月(上旬)'!C59</f>
        <v>761</v>
      </c>
      <c r="D59" s="157">
        <f t="shared" si="7"/>
        <v>0.95926412614980294</v>
      </c>
      <c r="E59" s="137">
        <f t="shared" si="8"/>
        <v>-31</v>
      </c>
      <c r="F59" s="156">
        <f>'４月(上旬～中旬)'!F59-'４月(上旬)'!F59</f>
        <v>1251</v>
      </c>
      <c r="G59" s="156">
        <f>'４月(上旬～中旬)'!G59-'４月(上旬)'!G59</f>
        <v>1200</v>
      </c>
      <c r="H59" s="136">
        <f t="shared" si="9"/>
        <v>1.0425</v>
      </c>
      <c r="I59" s="137">
        <f t="shared" si="10"/>
        <v>51</v>
      </c>
      <c r="J59" s="136">
        <f t="shared" si="11"/>
        <v>0.58353317346123101</v>
      </c>
      <c r="K59" s="136">
        <f t="shared" si="12"/>
        <v>0.63416666666666666</v>
      </c>
      <c r="L59" s="135">
        <f t="shared" si="13"/>
        <v>-5.0633493205435642E-2</v>
      </c>
    </row>
    <row r="60" spans="1:12" x14ac:dyDescent="0.4">
      <c r="A60" s="74" t="s">
        <v>90</v>
      </c>
      <c r="B60" s="156">
        <f>'４月(上旬～中旬)'!B60-'４月(上旬)'!B60</f>
        <v>2067</v>
      </c>
      <c r="C60" s="156">
        <f>'４月(上旬～中旬)'!C60-'４月(上旬)'!C60</f>
        <v>1876</v>
      </c>
      <c r="D60" s="155">
        <f t="shared" si="7"/>
        <v>1.10181236673774</v>
      </c>
      <c r="E60" s="137">
        <f t="shared" si="8"/>
        <v>191</v>
      </c>
      <c r="F60" s="156">
        <f>'４月(上旬～中旬)'!F60-'４月(上旬)'!F60</f>
        <v>4158</v>
      </c>
      <c r="G60" s="156">
        <f>'４月(上旬～中旬)'!G60-'４月(上旬)'!G60</f>
        <v>4151</v>
      </c>
      <c r="H60" s="154">
        <f t="shared" si="9"/>
        <v>1.0016863406408094</v>
      </c>
      <c r="I60" s="137">
        <f t="shared" si="10"/>
        <v>7</v>
      </c>
      <c r="J60" s="136">
        <f t="shared" si="11"/>
        <v>0.49711399711399712</v>
      </c>
      <c r="K60" s="136">
        <f t="shared" si="12"/>
        <v>0.45193929173693087</v>
      </c>
      <c r="L60" s="135">
        <f t="shared" si="13"/>
        <v>4.5174705377066249E-2</v>
      </c>
    </row>
    <row r="61" spans="1:12" s="58" customFormat="1" x14ac:dyDescent="0.4">
      <c r="A61" s="94" t="s">
        <v>89</v>
      </c>
      <c r="B61" s="156">
        <f>'４月(上旬～中旬)'!B61-'４月(上旬)'!B61</f>
        <v>2379</v>
      </c>
      <c r="C61" s="93"/>
      <c r="D61" s="155" t="e">
        <f t="shared" si="7"/>
        <v>#DIV/0!</v>
      </c>
      <c r="E61" s="90"/>
      <c r="F61" s="92"/>
      <c r="G61" s="121"/>
      <c r="H61" s="154" t="e">
        <f t="shared" si="9"/>
        <v>#DIV/0!</v>
      </c>
      <c r="I61" s="90">
        <f t="shared" si="10"/>
        <v>0</v>
      </c>
      <c r="J61" s="136" t="e">
        <f t="shared" si="11"/>
        <v>#DIV/0!</v>
      </c>
      <c r="K61" s="89" t="e">
        <f t="shared" si="12"/>
        <v>#DIV/0!</v>
      </c>
      <c r="L61" s="88" t="e">
        <f t="shared" si="13"/>
        <v>#DIV/0!</v>
      </c>
    </row>
    <row r="62" spans="1:12" x14ac:dyDescent="0.4">
      <c r="A62" s="94" t="s">
        <v>88</v>
      </c>
      <c r="B62" s="153">
        <f>'４月(上旬～中旬)'!B62-'４月(上旬)'!B62</f>
        <v>1359</v>
      </c>
      <c r="C62" s="153">
        <f>'４月(上旬～中旬)'!C62-'４月(上旬)'!C62</f>
        <v>0</v>
      </c>
      <c r="D62" s="151" t="e">
        <f t="shared" si="7"/>
        <v>#DIV/0!</v>
      </c>
      <c r="E62" s="152">
        <f t="shared" ref="E62:E69" si="14">+B62-C62</f>
        <v>1359</v>
      </c>
      <c r="F62" s="153">
        <f>'４月(上旬～中旬)'!F62-'４月(上旬)'!F62</f>
        <v>1670</v>
      </c>
      <c r="G62" s="153">
        <f>'４月(上旬～中旬)'!G62-'４月(上旬)'!G62</f>
        <v>0</v>
      </c>
      <c r="H62" s="151" t="e">
        <f t="shared" si="9"/>
        <v>#DIV/0!</v>
      </c>
      <c r="I62" s="152">
        <f t="shared" si="10"/>
        <v>1670</v>
      </c>
      <c r="J62" s="151">
        <f t="shared" si="11"/>
        <v>0.81377245508982032</v>
      </c>
      <c r="K62" s="151" t="e">
        <f t="shared" si="12"/>
        <v>#DIV/0!</v>
      </c>
      <c r="L62" s="150" t="e">
        <f t="shared" si="13"/>
        <v>#DIV/0!</v>
      </c>
    </row>
    <row r="63" spans="1:12" s="58" customFormat="1" x14ac:dyDescent="0.4">
      <c r="A63" s="94" t="s">
        <v>87</v>
      </c>
      <c r="B63" s="153">
        <f>'４月(上旬～中旬)'!B63-'４月(上旬)'!B63</f>
        <v>1719</v>
      </c>
      <c r="C63" s="153">
        <f>'４月(上旬～中旬)'!C63-'４月(上旬)'!C63</f>
        <v>0</v>
      </c>
      <c r="D63" s="151" t="e">
        <f t="shared" si="7"/>
        <v>#DIV/0!</v>
      </c>
      <c r="E63" s="152">
        <f t="shared" si="14"/>
        <v>1719</v>
      </c>
      <c r="F63" s="153">
        <f>'４月(上旬～中旬)'!F63-'４月(上旬)'!F63</f>
        <v>1760</v>
      </c>
      <c r="G63" s="153">
        <f>'４月(上旬～中旬)'!G63-'４月(上旬)'!G63</f>
        <v>0</v>
      </c>
      <c r="H63" s="151" t="e">
        <f t="shared" si="9"/>
        <v>#DIV/0!</v>
      </c>
      <c r="I63" s="152">
        <f t="shared" si="10"/>
        <v>1760</v>
      </c>
      <c r="J63" s="151">
        <f t="shared" si="11"/>
        <v>0.97670454545454544</v>
      </c>
      <c r="K63" s="151" t="e">
        <f t="shared" si="12"/>
        <v>#DIV/0!</v>
      </c>
      <c r="L63" s="150" t="e">
        <f t="shared" si="13"/>
        <v>#DIV/0!</v>
      </c>
    </row>
    <row r="64" spans="1:12" x14ac:dyDescent="0.4">
      <c r="A64" s="67" t="s">
        <v>86</v>
      </c>
      <c r="B64" s="149">
        <f>'４月(上旬～中旬)'!B64-'４月(上旬)'!B64</f>
        <v>0</v>
      </c>
      <c r="C64" s="149">
        <f>'４月(上旬～中旬)'!C64-'４月(上旬)'!C64</f>
        <v>0</v>
      </c>
      <c r="D64" s="132" t="e">
        <f t="shared" si="7"/>
        <v>#DIV/0!</v>
      </c>
      <c r="E64" s="133">
        <f t="shared" si="14"/>
        <v>0</v>
      </c>
      <c r="F64" s="149">
        <f>'４月(上旬～中旬)'!F64-'４月(上旬)'!F64</f>
        <v>0</v>
      </c>
      <c r="G64" s="149">
        <f>'４月(上旬～中旬)'!G64-'４月(上旬)'!G64</f>
        <v>0</v>
      </c>
      <c r="H64" s="132" t="e">
        <f t="shared" si="9"/>
        <v>#DIV/0!</v>
      </c>
      <c r="I64" s="133">
        <f t="shared" si="10"/>
        <v>0</v>
      </c>
      <c r="J64" s="132" t="e">
        <f t="shared" si="11"/>
        <v>#DIV/0!</v>
      </c>
      <c r="K64" s="132" t="e">
        <f t="shared" si="12"/>
        <v>#DIV/0!</v>
      </c>
      <c r="L64" s="131" t="e">
        <f t="shared" si="13"/>
        <v>#DIV/0!</v>
      </c>
    </row>
    <row r="65" spans="1:12" x14ac:dyDescent="0.4">
      <c r="A65" s="85" t="s">
        <v>85</v>
      </c>
      <c r="B65" s="148">
        <f>SUM(B66:B69)</f>
        <v>660</v>
      </c>
      <c r="C65" s="148">
        <f>SUM(C66:C69)</f>
        <v>983</v>
      </c>
      <c r="D65" s="146">
        <f t="shared" si="7"/>
        <v>0.67141403865717197</v>
      </c>
      <c r="E65" s="147">
        <f t="shared" si="14"/>
        <v>-323</v>
      </c>
      <c r="F65" s="148">
        <f>SUM(F66:F69)</f>
        <v>1091</v>
      </c>
      <c r="G65" s="148">
        <f>SUM(G66:G69)</f>
        <v>1914</v>
      </c>
      <c r="H65" s="146">
        <f t="shared" si="9"/>
        <v>0.57001044932079414</v>
      </c>
      <c r="I65" s="147">
        <f t="shared" si="10"/>
        <v>-823</v>
      </c>
      <c r="J65" s="146">
        <f t="shared" si="11"/>
        <v>0.60494958753437211</v>
      </c>
      <c r="K65" s="146">
        <f t="shared" si="12"/>
        <v>0.51358411703239293</v>
      </c>
      <c r="L65" s="145">
        <f t="shared" si="13"/>
        <v>9.1365470501979185E-2</v>
      </c>
    </row>
    <row r="66" spans="1:12" x14ac:dyDescent="0.4">
      <c r="A66" s="80" t="s">
        <v>84</v>
      </c>
      <c r="B66" s="138">
        <v>255</v>
      </c>
      <c r="C66" s="139">
        <v>223</v>
      </c>
      <c r="D66" s="142">
        <f t="shared" si="7"/>
        <v>1.1434977578475336</v>
      </c>
      <c r="E66" s="143">
        <f t="shared" si="14"/>
        <v>32</v>
      </c>
      <c r="F66" s="138">
        <v>489</v>
      </c>
      <c r="G66" s="144">
        <v>330</v>
      </c>
      <c r="H66" s="142">
        <f t="shared" si="9"/>
        <v>1.4818181818181819</v>
      </c>
      <c r="I66" s="143">
        <f t="shared" si="10"/>
        <v>159</v>
      </c>
      <c r="J66" s="142">
        <f t="shared" si="11"/>
        <v>0.5214723926380368</v>
      </c>
      <c r="K66" s="142">
        <f t="shared" si="12"/>
        <v>0.67575757575757578</v>
      </c>
      <c r="L66" s="141">
        <f t="shared" si="13"/>
        <v>-0.15428518311953898</v>
      </c>
    </row>
    <row r="67" spans="1:12" x14ac:dyDescent="0.4">
      <c r="A67" s="74" t="s">
        <v>83</v>
      </c>
      <c r="B67" s="140"/>
      <c r="C67" s="71">
        <v>204</v>
      </c>
      <c r="D67" s="136">
        <f t="shared" si="7"/>
        <v>0</v>
      </c>
      <c r="E67" s="137">
        <f t="shared" si="14"/>
        <v>-204</v>
      </c>
      <c r="F67" s="140"/>
      <c r="G67" s="72">
        <v>594</v>
      </c>
      <c r="H67" s="136">
        <f t="shared" si="9"/>
        <v>0</v>
      </c>
      <c r="I67" s="137">
        <f t="shared" si="10"/>
        <v>-594</v>
      </c>
      <c r="J67" s="136" t="e">
        <f t="shared" si="11"/>
        <v>#DIV/0!</v>
      </c>
      <c r="K67" s="136">
        <f t="shared" si="12"/>
        <v>0.34343434343434343</v>
      </c>
      <c r="L67" s="135" t="e">
        <f t="shared" si="13"/>
        <v>#DIV/0!</v>
      </c>
    </row>
    <row r="68" spans="1:12" x14ac:dyDescent="0.4">
      <c r="A68" s="73" t="s">
        <v>82</v>
      </c>
      <c r="B68" s="138"/>
      <c r="C68" s="139">
        <v>175</v>
      </c>
      <c r="D68" s="136">
        <f t="shared" si="7"/>
        <v>0</v>
      </c>
      <c r="E68" s="137">
        <f t="shared" si="14"/>
        <v>-175</v>
      </c>
      <c r="F68" s="138"/>
      <c r="G68" s="72">
        <v>330</v>
      </c>
      <c r="H68" s="136">
        <f t="shared" si="9"/>
        <v>0</v>
      </c>
      <c r="I68" s="137">
        <f t="shared" si="10"/>
        <v>-330</v>
      </c>
      <c r="J68" s="136" t="e">
        <f t="shared" si="11"/>
        <v>#DIV/0!</v>
      </c>
      <c r="K68" s="136">
        <f t="shared" si="12"/>
        <v>0.53030303030303028</v>
      </c>
      <c r="L68" s="135" t="e">
        <f t="shared" si="13"/>
        <v>#DIV/0!</v>
      </c>
    </row>
    <row r="69" spans="1:12" x14ac:dyDescent="0.4">
      <c r="A69" s="67" t="s">
        <v>81</v>
      </c>
      <c r="B69" s="134">
        <v>405</v>
      </c>
      <c r="C69" s="65">
        <v>381</v>
      </c>
      <c r="D69" s="132">
        <f t="shared" si="7"/>
        <v>1.0629921259842521</v>
      </c>
      <c r="E69" s="133">
        <f t="shared" si="14"/>
        <v>24</v>
      </c>
      <c r="F69" s="134">
        <v>602</v>
      </c>
      <c r="G69" s="66">
        <v>660</v>
      </c>
      <c r="H69" s="132">
        <f t="shared" si="9"/>
        <v>0.91212121212121211</v>
      </c>
      <c r="I69" s="133">
        <f t="shared" si="10"/>
        <v>-58</v>
      </c>
      <c r="J69" s="132">
        <f t="shared" si="11"/>
        <v>0.6727574750830565</v>
      </c>
      <c r="K69" s="132">
        <f t="shared" si="12"/>
        <v>0.57727272727272727</v>
      </c>
      <c r="L69" s="131">
        <f t="shared" si="13"/>
        <v>9.5484747810329229E-2</v>
      </c>
    </row>
    <row r="70" spans="1:12" x14ac:dyDescent="0.4">
      <c r="A70" s="58" t="s">
        <v>80</v>
      </c>
      <c r="B70" s="59"/>
      <c r="C70" s="58"/>
      <c r="D70" s="58"/>
      <c r="E70" s="59"/>
      <c r="F70" s="59"/>
      <c r="G70" s="58"/>
      <c r="H70" s="58"/>
      <c r="I70" s="59"/>
      <c r="J70" s="59"/>
      <c r="K70" s="58"/>
      <c r="L70" s="58"/>
    </row>
    <row r="71" spans="1:12" x14ac:dyDescent="0.4">
      <c r="A71" s="60" t="s">
        <v>79</v>
      </c>
      <c r="B71" s="59"/>
      <c r="C71" s="58"/>
      <c r="D71" s="58"/>
      <c r="E71" s="59"/>
      <c r="F71" s="59"/>
      <c r="G71" s="58"/>
      <c r="H71" s="58"/>
      <c r="I71" s="59"/>
      <c r="J71" s="59"/>
      <c r="K71" s="58"/>
      <c r="L71" s="58"/>
    </row>
    <row r="72" spans="1:12" s="58" customFormat="1" x14ac:dyDescent="0.4">
      <c r="A72" s="58" t="s">
        <v>78</v>
      </c>
      <c r="B72" s="59"/>
      <c r="C72" s="59"/>
      <c r="F72" s="59"/>
      <c r="G72" s="59"/>
      <c r="J72" s="59"/>
      <c r="K72" s="59"/>
    </row>
    <row r="73" spans="1:12" x14ac:dyDescent="0.4">
      <c r="A73" s="58" t="s">
        <v>150</v>
      </c>
      <c r="B73" s="59"/>
      <c r="C73" s="59"/>
      <c r="D73" s="58"/>
      <c r="E73" s="58"/>
      <c r="F73" s="59"/>
      <c r="G73" s="59"/>
      <c r="H73" s="58"/>
      <c r="I73" s="58"/>
      <c r="J73" s="59"/>
      <c r="K73" s="59"/>
      <c r="L73" s="58"/>
    </row>
    <row r="74" spans="1:12" x14ac:dyDescent="0.4">
      <c r="B74" s="59"/>
      <c r="C74" s="59"/>
      <c r="D74" s="58"/>
      <c r="E74" s="58"/>
      <c r="F74" s="59"/>
      <c r="G74" s="59"/>
      <c r="H74" s="58"/>
      <c r="I74" s="58"/>
      <c r="J74" s="59"/>
      <c r="K74" s="59"/>
      <c r="L74" s="58"/>
    </row>
    <row r="75" spans="1:12" x14ac:dyDescent="0.4">
      <c r="B75" s="59"/>
      <c r="C75" s="59"/>
      <c r="D75" s="58"/>
      <c r="E75" s="58"/>
      <c r="F75" s="59"/>
      <c r="G75" s="59"/>
      <c r="H75" s="58"/>
      <c r="I75" s="58"/>
      <c r="J75" s="59"/>
      <c r="K75" s="59"/>
      <c r="L75" s="58"/>
    </row>
    <row r="76" spans="1:12" x14ac:dyDescent="0.4">
      <c r="B76" s="59"/>
      <c r="C76" s="59"/>
      <c r="D76" s="58"/>
      <c r="E76" s="58"/>
      <c r="F76" s="59"/>
      <c r="G76" s="59"/>
      <c r="H76" s="58"/>
      <c r="I76" s="58"/>
      <c r="J76" s="59"/>
      <c r="K76" s="59"/>
      <c r="L76" s="58"/>
    </row>
    <row r="77" spans="1:12" x14ac:dyDescent="0.4">
      <c r="B77" s="59"/>
      <c r="C77" s="59"/>
      <c r="D77" s="58"/>
      <c r="E77" s="58"/>
      <c r="F77" s="59"/>
      <c r="G77" s="59"/>
      <c r="H77" s="58"/>
      <c r="I77" s="58"/>
      <c r="J77" s="59"/>
      <c r="K77" s="59"/>
      <c r="L77" s="58"/>
    </row>
    <row r="78" spans="1:12" x14ac:dyDescent="0.4">
      <c r="B78" s="59"/>
      <c r="C78" s="59"/>
      <c r="D78" s="58"/>
      <c r="E78" s="58"/>
      <c r="F78" s="59"/>
      <c r="G78" s="59"/>
      <c r="H78" s="58"/>
      <c r="I78" s="58"/>
      <c r="J78" s="59"/>
      <c r="K78" s="59"/>
      <c r="L78" s="58"/>
    </row>
    <row r="79" spans="1:12" x14ac:dyDescent="0.4">
      <c r="B79" s="59"/>
      <c r="C79" s="59"/>
      <c r="D79" s="58"/>
      <c r="E79" s="58"/>
      <c r="F79" s="59"/>
      <c r="G79" s="59"/>
      <c r="H79" s="58"/>
      <c r="I79" s="58"/>
      <c r="J79" s="59"/>
      <c r="K79" s="59"/>
      <c r="L79" s="58"/>
    </row>
    <row r="80" spans="1:12" x14ac:dyDescent="0.4">
      <c r="B80" s="59"/>
      <c r="C80" s="59"/>
      <c r="D80" s="58"/>
      <c r="E80" s="58"/>
      <c r="F80" s="59"/>
      <c r="G80" s="59"/>
      <c r="H80" s="58"/>
      <c r="I80" s="58"/>
      <c r="J80" s="59"/>
      <c r="K80" s="59"/>
      <c r="L80" s="58"/>
    </row>
    <row r="81" spans="2:12" x14ac:dyDescent="0.4">
      <c r="B81" s="59"/>
      <c r="C81" s="59"/>
      <c r="D81" s="58"/>
      <c r="E81" s="58"/>
      <c r="F81" s="59"/>
      <c r="G81" s="59"/>
      <c r="H81" s="58"/>
      <c r="I81" s="58"/>
      <c r="J81" s="59"/>
      <c r="K81" s="59"/>
      <c r="L81" s="58"/>
    </row>
    <row r="82" spans="2:12" x14ac:dyDescent="0.4">
      <c r="B82" s="59"/>
      <c r="C82" s="59"/>
      <c r="D82" s="58"/>
      <c r="E82" s="58"/>
      <c r="F82" s="59"/>
      <c r="G82" s="59"/>
      <c r="H82" s="58"/>
      <c r="I82" s="58"/>
      <c r="J82" s="59"/>
      <c r="K82" s="59"/>
      <c r="L82" s="58"/>
    </row>
    <row r="83" spans="2:12" x14ac:dyDescent="0.4">
      <c r="B83" s="59"/>
      <c r="C83" s="59"/>
      <c r="D83" s="58"/>
      <c r="E83" s="58"/>
      <c r="F83" s="59"/>
      <c r="G83" s="59"/>
      <c r="H83" s="58"/>
      <c r="I83" s="58"/>
      <c r="J83" s="59"/>
      <c r="K83" s="59"/>
      <c r="L83" s="58"/>
    </row>
    <row r="84" spans="2:12" x14ac:dyDescent="0.4">
      <c r="B84" s="59"/>
      <c r="C84" s="59"/>
      <c r="D84" s="58"/>
      <c r="E84" s="58"/>
      <c r="F84" s="59"/>
      <c r="G84" s="59"/>
      <c r="H84" s="58"/>
      <c r="I84" s="58"/>
      <c r="J84" s="59"/>
      <c r="K84" s="59"/>
      <c r="L84" s="58"/>
    </row>
    <row r="85" spans="2:12" x14ac:dyDescent="0.4">
      <c r="B85" s="59"/>
      <c r="C85" s="59"/>
      <c r="D85" s="58"/>
      <c r="E85" s="58"/>
      <c r="F85" s="59"/>
      <c r="G85" s="59"/>
      <c r="H85" s="58"/>
      <c r="I85" s="58"/>
      <c r="J85" s="59"/>
      <c r="K85" s="59"/>
      <c r="L85" s="58"/>
    </row>
    <row r="86" spans="2:12" x14ac:dyDescent="0.4">
      <c r="B86" s="59"/>
      <c r="C86" s="59"/>
      <c r="D86" s="58"/>
      <c r="E86" s="58"/>
      <c r="F86" s="59"/>
      <c r="G86" s="59"/>
      <c r="H86" s="58"/>
      <c r="I86" s="58"/>
      <c r="J86" s="59"/>
      <c r="K86" s="59"/>
      <c r="L86" s="58"/>
    </row>
    <row r="87" spans="2:12" x14ac:dyDescent="0.4">
      <c r="B87" s="59"/>
      <c r="C87" s="59"/>
      <c r="D87" s="58"/>
      <c r="E87" s="58"/>
      <c r="F87" s="59"/>
      <c r="G87" s="59"/>
      <c r="H87" s="58"/>
      <c r="I87" s="58"/>
      <c r="J87" s="59"/>
      <c r="K87" s="59"/>
      <c r="L87" s="58"/>
    </row>
    <row r="88" spans="2:12" x14ac:dyDescent="0.4">
      <c r="B88" s="59"/>
      <c r="C88" s="59"/>
      <c r="D88" s="58"/>
      <c r="E88" s="58"/>
      <c r="F88" s="59"/>
      <c r="G88" s="59"/>
      <c r="H88" s="58"/>
      <c r="I88" s="58"/>
      <c r="J88" s="59"/>
      <c r="K88" s="59"/>
      <c r="L88" s="58"/>
    </row>
    <row r="89" spans="2:12" x14ac:dyDescent="0.4">
      <c r="B89" s="59"/>
      <c r="C89" s="59"/>
      <c r="D89" s="58"/>
      <c r="E89" s="58"/>
      <c r="F89" s="59"/>
      <c r="G89" s="59"/>
      <c r="H89" s="58"/>
      <c r="I89" s="58"/>
      <c r="J89" s="59"/>
      <c r="K89" s="59"/>
      <c r="L89" s="58"/>
    </row>
    <row r="90" spans="2:12" x14ac:dyDescent="0.4">
      <c r="B90" s="59"/>
      <c r="C90" s="59"/>
      <c r="D90" s="58"/>
      <c r="E90" s="58"/>
      <c r="F90" s="59"/>
      <c r="G90" s="59"/>
      <c r="H90" s="58"/>
      <c r="I90" s="58"/>
      <c r="J90" s="59"/>
      <c r="K90" s="59"/>
      <c r="L90" s="58"/>
    </row>
    <row r="91" spans="2:12" x14ac:dyDescent="0.4">
      <c r="B91" s="59"/>
      <c r="C91" s="59"/>
      <c r="D91" s="58"/>
      <c r="E91" s="58"/>
      <c r="F91" s="59"/>
      <c r="G91" s="59"/>
      <c r="H91" s="58"/>
      <c r="I91" s="58"/>
      <c r="J91" s="59"/>
      <c r="K91" s="59"/>
      <c r="L91" s="58"/>
    </row>
    <row r="92" spans="2:12" x14ac:dyDescent="0.4">
      <c r="B92" s="59"/>
      <c r="C92" s="59"/>
      <c r="D92" s="58"/>
      <c r="E92" s="58"/>
      <c r="F92" s="59"/>
      <c r="G92" s="59"/>
      <c r="H92" s="58"/>
      <c r="I92" s="58"/>
      <c r="J92" s="59"/>
      <c r="K92" s="59"/>
      <c r="L92" s="58"/>
    </row>
    <row r="93" spans="2:12" x14ac:dyDescent="0.4">
      <c r="B93" s="59"/>
      <c r="C93" s="59"/>
      <c r="D93" s="58"/>
      <c r="E93" s="58"/>
      <c r="F93" s="59"/>
      <c r="G93" s="59"/>
      <c r="H93" s="58"/>
      <c r="I93" s="58"/>
      <c r="J93" s="59"/>
      <c r="K93" s="59"/>
      <c r="L93" s="58"/>
    </row>
    <row r="94" spans="2:12" x14ac:dyDescent="0.4">
      <c r="B94" s="59"/>
      <c r="C94" s="59"/>
      <c r="D94" s="58"/>
      <c r="E94" s="58"/>
      <c r="F94" s="59"/>
      <c r="G94" s="59"/>
      <c r="H94" s="58"/>
      <c r="I94" s="58"/>
      <c r="J94" s="59"/>
      <c r="K94" s="59"/>
      <c r="L94" s="58"/>
    </row>
    <row r="95" spans="2:12" x14ac:dyDescent="0.4">
      <c r="B95" s="59"/>
      <c r="C95" s="59"/>
      <c r="D95" s="58"/>
      <c r="E95" s="58"/>
      <c r="F95" s="59"/>
      <c r="G95" s="59"/>
      <c r="H95" s="58"/>
      <c r="I95" s="58"/>
      <c r="J95" s="59"/>
      <c r="K95" s="59"/>
      <c r="L95" s="58"/>
    </row>
    <row r="96" spans="2:12" x14ac:dyDescent="0.4">
      <c r="B96" s="59"/>
      <c r="C96" s="59"/>
      <c r="D96" s="58"/>
      <c r="E96" s="58"/>
      <c r="F96" s="59"/>
      <c r="G96" s="59"/>
      <c r="H96" s="58"/>
      <c r="I96" s="58"/>
      <c r="J96" s="59"/>
      <c r="K96" s="59"/>
      <c r="L96" s="58"/>
    </row>
    <row r="97" spans="2:12" x14ac:dyDescent="0.4">
      <c r="B97" s="59"/>
      <c r="C97" s="59"/>
      <c r="D97" s="58"/>
      <c r="E97" s="58"/>
      <c r="F97" s="59"/>
      <c r="G97" s="59"/>
      <c r="H97" s="58"/>
      <c r="I97" s="58"/>
      <c r="J97" s="59"/>
      <c r="K97" s="59"/>
      <c r="L97" s="58"/>
    </row>
    <row r="98" spans="2:12" x14ac:dyDescent="0.4">
      <c r="B98" s="59"/>
      <c r="C98" s="59"/>
      <c r="D98" s="58"/>
      <c r="E98" s="58"/>
      <c r="F98" s="59"/>
      <c r="G98" s="59"/>
      <c r="H98" s="58"/>
      <c r="I98" s="58"/>
      <c r="J98" s="59"/>
      <c r="K98" s="59"/>
      <c r="L98" s="58"/>
    </row>
    <row r="99" spans="2:12" x14ac:dyDescent="0.4">
      <c r="B99" s="59"/>
      <c r="C99" s="59"/>
      <c r="D99" s="58"/>
      <c r="E99" s="58"/>
      <c r="F99" s="59"/>
      <c r="G99" s="59"/>
      <c r="H99" s="58"/>
      <c r="I99" s="58"/>
      <c r="J99" s="59"/>
      <c r="K99" s="59"/>
      <c r="L99" s="58"/>
    </row>
    <row r="100" spans="2:12" x14ac:dyDescent="0.4">
      <c r="B100" s="59"/>
      <c r="C100" s="59"/>
      <c r="D100" s="58"/>
      <c r="E100" s="58"/>
      <c r="F100" s="59"/>
      <c r="G100" s="59"/>
      <c r="H100" s="58"/>
      <c r="I100" s="58"/>
      <c r="J100" s="59"/>
      <c r="K100" s="59"/>
      <c r="L100" s="58"/>
    </row>
    <row r="101" spans="2:12" x14ac:dyDescent="0.4">
      <c r="B101" s="59"/>
      <c r="C101" s="59"/>
      <c r="D101" s="58"/>
      <c r="E101" s="58"/>
      <c r="F101" s="59"/>
      <c r="G101" s="59"/>
      <c r="H101" s="58"/>
      <c r="I101" s="58"/>
      <c r="J101" s="59"/>
      <c r="K101" s="59"/>
      <c r="L101" s="58"/>
    </row>
    <row r="102" spans="2:12" x14ac:dyDescent="0.4">
      <c r="B102" s="59"/>
      <c r="C102" s="59"/>
      <c r="D102" s="58"/>
      <c r="E102" s="58"/>
      <c r="F102" s="59"/>
      <c r="G102" s="59"/>
      <c r="H102" s="58"/>
      <c r="I102" s="58"/>
      <c r="J102" s="59"/>
      <c r="K102" s="59"/>
      <c r="L102" s="58"/>
    </row>
    <row r="103" spans="2:12" x14ac:dyDescent="0.4">
      <c r="B103" s="59"/>
      <c r="C103" s="59"/>
      <c r="D103" s="58"/>
      <c r="E103" s="58"/>
      <c r="F103" s="59"/>
      <c r="G103" s="59"/>
      <c r="H103" s="58"/>
      <c r="I103" s="58"/>
      <c r="J103" s="59"/>
      <c r="K103" s="59"/>
      <c r="L103" s="58"/>
    </row>
    <row r="104" spans="2:12" x14ac:dyDescent="0.4">
      <c r="B104" s="59"/>
      <c r="C104" s="59"/>
      <c r="D104" s="58"/>
      <c r="E104" s="58"/>
      <c r="F104" s="59"/>
      <c r="G104" s="59"/>
      <c r="H104" s="58"/>
      <c r="I104" s="58"/>
      <c r="J104" s="59"/>
      <c r="K104" s="59"/>
      <c r="L104" s="58"/>
    </row>
    <row r="105" spans="2:12" x14ac:dyDescent="0.4">
      <c r="B105" s="59"/>
      <c r="C105" s="59"/>
      <c r="D105" s="58"/>
      <c r="E105" s="58"/>
      <c r="F105" s="59"/>
      <c r="G105" s="59"/>
      <c r="H105" s="58"/>
      <c r="I105" s="58"/>
      <c r="J105" s="59"/>
      <c r="K105" s="59"/>
      <c r="L105" s="58"/>
    </row>
    <row r="106" spans="2:12" x14ac:dyDescent="0.4">
      <c r="B106" s="59"/>
      <c r="C106" s="59"/>
      <c r="D106" s="58"/>
      <c r="E106" s="58"/>
      <c r="F106" s="59"/>
      <c r="G106" s="59"/>
      <c r="H106" s="58"/>
      <c r="I106" s="58"/>
      <c r="J106" s="59"/>
      <c r="K106" s="59"/>
      <c r="L106" s="58"/>
    </row>
    <row r="107" spans="2:12" x14ac:dyDescent="0.4">
      <c r="B107" s="59"/>
      <c r="C107" s="59"/>
      <c r="D107" s="58"/>
      <c r="E107" s="58"/>
      <c r="F107" s="59"/>
      <c r="G107" s="59"/>
      <c r="H107" s="58"/>
      <c r="I107" s="58"/>
      <c r="J107" s="59"/>
      <c r="K107" s="59"/>
      <c r="L107" s="58"/>
    </row>
    <row r="108" spans="2:12" x14ac:dyDescent="0.4">
      <c r="B108" s="59"/>
      <c r="C108" s="59"/>
      <c r="D108" s="58"/>
      <c r="E108" s="58"/>
      <c r="F108" s="59"/>
      <c r="G108" s="59"/>
      <c r="H108" s="58"/>
      <c r="I108" s="58"/>
      <c r="J108" s="59"/>
      <c r="K108" s="59"/>
      <c r="L108" s="58"/>
    </row>
    <row r="109" spans="2:12" x14ac:dyDescent="0.4">
      <c r="B109" s="59"/>
      <c r="C109" s="59"/>
      <c r="D109" s="58"/>
      <c r="E109" s="58"/>
      <c r="F109" s="59"/>
      <c r="G109" s="59"/>
      <c r="H109" s="58"/>
      <c r="I109" s="58"/>
      <c r="J109" s="59"/>
      <c r="K109" s="59"/>
      <c r="L109" s="58"/>
    </row>
    <row r="110" spans="2:12" x14ac:dyDescent="0.4">
      <c r="B110" s="59"/>
      <c r="C110" s="59"/>
      <c r="D110" s="58"/>
      <c r="E110" s="58"/>
      <c r="F110" s="59"/>
      <c r="G110" s="59"/>
      <c r="H110" s="58"/>
      <c r="I110" s="58"/>
      <c r="J110" s="59"/>
      <c r="K110" s="59"/>
      <c r="L110" s="58"/>
    </row>
    <row r="111" spans="2:12" x14ac:dyDescent="0.4">
      <c r="B111" s="59"/>
      <c r="C111" s="59"/>
      <c r="D111" s="58"/>
      <c r="E111" s="58"/>
      <c r="F111" s="59"/>
      <c r="G111" s="59"/>
      <c r="H111" s="58"/>
      <c r="I111" s="58"/>
      <c r="J111" s="59"/>
      <c r="K111" s="59"/>
      <c r="L111" s="58"/>
    </row>
    <row r="112" spans="2:12" x14ac:dyDescent="0.4">
      <c r="B112" s="59"/>
      <c r="C112" s="59"/>
      <c r="D112" s="58"/>
      <c r="E112" s="58"/>
      <c r="F112" s="59"/>
      <c r="G112" s="59"/>
      <c r="H112" s="58"/>
      <c r="I112" s="58"/>
      <c r="J112" s="59"/>
      <c r="K112" s="59"/>
      <c r="L112" s="58"/>
    </row>
    <row r="113" spans="2:12" x14ac:dyDescent="0.4">
      <c r="B113" s="59"/>
      <c r="C113" s="59"/>
      <c r="D113" s="58"/>
      <c r="E113" s="58"/>
      <c r="F113" s="59"/>
      <c r="G113" s="59"/>
      <c r="H113" s="58"/>
      <c r="I113" s="58"/>
      <c r="J113" s="59"/>
      <c r="K113" s="59"/>
      <c r="L113" s="58"/>
    </row>
    <row r="114" spans="2:12" x14ac:dyDescent="0.4">
      <c r="B114" s="59"/>
      <c r="C114" s="59"/>
      <c r="D114" s="58"/>
      <c r="E114" s="58"/>
      <c r="F114" s="59"/>
      <c r="G114" s="59"/>
      <c r="H114" s="58"/>
      <c r="I114" s="58"/>
      <c r="J114" s="59"/>
      <c r="K114" s="59"/>
      <c r="L114" s="58"/>
    </row>
    <row r="115" spans="2:12" x14ac:dyDescent="0.4">
      <c r="B115" s="59"/>
      <c r="C115" s="59"/>
      <c r="D115" s="58"/>
      <c r="E115" s="58"/>
      <c r="F115" s="59"/>
      <c r="G115" s="59"/>
      <c r="H115" s="58"/>
      <c r="I115" s="58"/>
      <c r="J115" s="59"/>
      <c r="K115" s="59"/>
      <c r="L115" s="58"/>
    </row>
    <row r="116" spans="2:12" x14ac:dyDescent="0.4">
      <c r="B116" s="59"/>
      <c r="C116" s="59"/>
      <c r="D116" s="58"/>
      <c r="E116" s="58"/>
      <c r="F116" s="59"/>
      <c r="G116" s="59"/>
      <c r="H116" s="58"/>
      <c r="I116" s="58"/>
      <c r="J116" s="59"/>
      <c r="K116" s="59"/>
      <c r="L116" s="58"/>
    </row>
  </sheetData>
  <mergeCells count="15">
    <mergeCell ref="A1:D1"/>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dataValidations count="1">
    <dataValidation allowBlank="1" showInputMessage="1" showErrorMessage="1" sqref="B2:L73 IX2:JH73 ST2:TD73 ACP2:ACZ73 AML2:AMV73 AWH2:AWR73 BGD2:BGN73 BPZ2:BQJ73 BZV2:CAF73 CJR2:CKB73 CTN2:CTX73 DDJ2:DDT73 DNF2:DNP73 DXB2:DXL73 EGX2:EHH73 EQT2:ERD73 FAP2:FAZ73 FKL2:FKV73 FUH2:FUR73 GED2:GEN73 GNZ2:GOJ73 GXV2:GYF73 HHR2:HIB73 HRN2:HRX73 IBJ2:IBT73 ILF2:ILP73 IVB2:IVL73 JEX2:JFH73 JOT2:JPD73 JYP2:JYZ73 KIL2:KIV73 KSH2:KSR73 LCD2:LCN73 LLZ2:LMJ73 LVV2:LWF73 MFR2:MGB73 MPN2:MPX73 MZJ2:MZT73 NJF2:NJP73 NTB2:NTL73 OCX2:ODH73 OMT2:OND73 OWP2:OWZ73 PGL2:PGV73 PQH2:PQR73 QAD2:QAN73 QJZ2:QKJ73 QTV2:QUF73 RDR2:REB73 RNN2:RNX73 RXJ2:RXT73 SHF2:SHP73 SRB2:SRL73 TAX2:TBH73 TKT2:TLD73 TUP2:TUZ73 UEL2:UEV73 UOH2:UOR73 UYD2:UYN73 VHZ2:VIJ73 VRV2:VSF73 WBR2:WCB73 WLN2:WLX73 WVJ2:WVT73 B65538:L65609 IX65538:JH65609 ST65538:TD65609 ACP65538:ACZ65609 AML65538:AMV65609 AWH65538:AWR65609 BGD65538:BGN65609 BPZ65538:BQJ65609 BZV65538:CAF65609 CJR65538:CKB65609 CTN65538:CTX65609 DDJ65538:DDT65609 DNF65538:DNP65609 DXB65538:DXL65609 EGX65538:EHH65609 EQT65538:ERD65609 FAP65538:FAZ65609 FKL65538:FKV65609 FUH65538:FUR65609 GED65538:GEN65609 GNZ65538:GOJ65609 GXV65538:GYF65609 HHR65538:HIB65609 HRN65538:HRX65609 IBJ65538:IBT65609 ILF65538:ILP65609 IVB65538:IVL65609 JEX65538:JFH65609 JOT65538:JPD65609 JYP65538:JYZ65609 KIL65538:KIV65609 KSH65538:KSR65609 LCD65538:LCN65609 LLZ65538:LMJ65609 LVV65538:LWF65609 MFR65538:MGB65609 MPN65538:MPX65609 MZJ65538:MZT65609 NJF65538:NJP65609 NTB65538:NTL65609 OCX65538:ODH65609 OMT65538:OND65609 OWP65538:OWZ65609 PGL65538:PGV65609 PQH65538:PQR65609 QAD65538:QAN65609 QJZ65538:QKJ65609 QTV65538:QUF65609 RDR65538:REB65609 RNN65538:RNX65609 RXJ65538:RXT65609 SHF65538:SHP65609 SRB65538:SRL65609 TAX65538:TBH65609 TKT65538:TLD65609 TUP65538:TUZ65609 UEL65538:UEV65609 UOH65538:UOR65609 UYD65538:UYN65609 VHZ65538:VIJ65609 VRV65538:VSF65609 WBR65538:WCB65609 WLN65538:WLX65609 WVJ65538:WVT65609 B131074:L131145 IX131074:JH131145 ST131074:TD131145 ACP131074:ACZ131145 AML131074:AMV131145 AWH131074:AWR131145 BGD131074:BGN131145 BPZ131074:BQJ131145 BZV131074:CAF131145 CJR131074:CKB131145 CTN131074:CTX131145 DDJ131074:DDT131145 DNF131074:DNP131145 DXB131074:DXL131145 EGX131074:EHH131145 EQT131074:ERD131145 FAP131074:FAZ131145 FKL131074:FKV131145 FUH131074:FUR131145 GED131074:GEN131145 GNZ131074:GOJ131145 GXV131074:GYF131145 HHR131074:HIB131145 HRN131074:HRX131145 IBJ131074:IBT131145 ILF131074:ILP131145 IVB131074:IVL131145 JEX131074:JFH131145 JOT131074:JPD131145 JYP131074:JYZ131145 KIL131074:KIV131145 KSH131074:KSR131145 LCD131074:LCN131145 LLZ131074:LMJ131145 LVV131074:LWF131145 MFR131074:MGB131145 MPN131074:MPX131145 MZJ131074:MZT131145 NJF131074:NJP131145 NTB131074:NTL131145 OCX131074:ODH131145 OMT131074:OND131145 OWP131074:OWZ131145 PGL131074:PGV131145 PQH131074:PQR131145 QAD131074:QAN131145 QJZ131074:QKJ131145 QTV131074:QUF131145 RDR131074:REB131145 RNN131074:RNX131145 RXJ131074:RXT131145 SHF131074:SHP131145 SRB131074:SRL131145 TAX131074:TBH131145 TKT131074:TLD131145 TUP131074:TUZ131145 UEL131074:UEV131145 UOH131074:UOR131145 UYD131074:UYN131145 VHZ131074:VIJ131145 VRV131074:VSF131145 WBR131074:WCB131145 WLN131074:WLX131145 WVJ131074:WVT131145 B196610:L196681 IX196610:JH196681 ST196610:TD196681 ACP196610:ACZ196681 AML196610:AMV196681 AWH196610:AWR196681 BGD196610:BGN196681 BPZ196610:BQJ196681 BZV196610:CAF196681 CJR196610:CKB196681 CTN196610:CTX196681 DDJ196610:DDT196681 DNF196610:DNP196681 DXB196610:DXL196681 EGX196610:EHH196681 EQT196610:ERD196681 FAP196610:FAZ196681 FKL196610:FKV196681 FUH196610:FUR196681 GED196610:GEN196681 GNZ196610:GOJ196681 GXV196610:GYF196681 HHR196610:HIB196681 HRN196610:HRX196681 IBJ196610:IBT196681 ILF196610:ILP196681 IVB196610:IVL196681 JEX196610:JFH196681 JOT196610:JPD196681 JYP196610:JYZ196681 KIL196610:KIV196681 KSH196610:KSR196681 LCD196610:LCN196681 LLZ196610:LMJ196681 LVV196610:LWF196681 MFR196610:MGB196681 MPN196610:MPX196681 MZJ196610:MZT196681 NJF196610:NJP196681 NTB196610:NTL196681 OCX196610:ODH196681 OMT196610:OND196681 OWP196610:OWZ196681 PGL196610:PGV196681 PQH196610:PQR196681 QAD196610:QAN196681 QJZ196610:QKJ196681 QTV196610:QUF196681 RDR196610:REB196681 RNN196610:RNX196681 RXJ196610:RXT196681 SHF196610:SHP196681 SRB196610:SRL196681 TAX196610:TBH196681 TKT196610:TLD196681 TUP196610:TUZ196681 UEL196610:UEV196681 UOH196610:UOR196681 UYD196610:UYN196681 VHZ196610:VIJ196681 VRV196610:VSF196681 WBR196610:WCB196681 WLN196610:WLX196681 WVJ196610:WVT196681 B262146:L262217 IX262146:JH262217 ST262146:TD262217 ACP262146:ACZ262217 AML262146:AMV262217 AWH262146:AWR262217 BGD262146:BGN262217 BPZ262146:BQJ262217 BZV262146:CAF262217 CJR262146:CKB262217 CTN262146:CTX262217 DDJ262146:DDT262217 DNF262146:DNP262217 DXB262146:DXL262217 EGX262146:EHH262217 EQT262146:ERD262217 FAP262146:FAZ262217 FKL262146:FKV262217 FUH262146:FUR262217 GED262146:GEN262217 GNZ262146:GOJ262217 GXV262146:GYF262217 HHR262146:HIB262217 HRN262146:HRX262217 IBJ262146:IBT262217 ILF262146:ILP262217 IVB262146:IVL262217 JEX262146:JFH262217 JOT262146:JPD262217 JYP262146:JYZ262217 KIL262146:KIV262217 KSH262146:KSR262217 LCD262146:LCN262217 LLZ262146:LMJ262217 LVV262146:LWF262217 MFR262146:MGB262217 MPN262146:MPX262217 MZJ262146:MZT262217 NJF262146:NJP262217 NTB262146:NTL262217 OCX262146:ODH262217 OMT262146:OND262217 OWP262146:OWZ262217 PGL262146:PGV262217 PQH262146:PQR262217 QAD262146:QAN262217 QJZ262146:QKJ262217 QTV262146:QUF262217 RDR262146:REB262217 RNN262146:RNX262217 RXJ262146:RXT262217 SHF262146:SHP262217 SRB262146:SRL262217 TAX262146:TBH262217 TKT262146:TLD262217 TUP262146:TUZ262217 UEL262146:UEV262217 UOH262146:UOR262217 UYD262146:UYN262217 VHZ262146:VIJ262217 VRV262146:VSF262217 WBR262146:WCB262217 WLN262146:WLX262217 WVJ262146:WVT262217 B327682:L327753 IX327682:JH327753 ST327682:TD327753 ACP327682:ACZ327753 AML327682:AMV327753 AWH327682:AWR327753 BGD327682:BGN327753 BPZ327682:BQJ327753 BZV327682:CAF327753 CJR327682:CKB327753 CTN327682:CTX327753 DDJ327682:DDT327753 DNF327682:DNP327753 DXB327682:DXL327753 EGX327682:EHH327753 EQT327682:ERD327753 FAP327682:FAZ327753 FKL327682:FKV327753 FUH327682:FUR327753 GED327682:GEN327753 GNZ327682:GOJ327753 GXV327682:GYF327753 HHR327682:HIB327753 HRN327682:HRX327753 IBJ327682:IBT327753 ILF327682:ILP327753 IVB327682:IVL327753 JEX327682:JFH327753 JOT327682:JPD327753 JYP327682:JYZ327753 KIL327682:KIV327753 KSH327682:KSR327753 LCD327682:LCN327753 LLZ327682:LMJ327753 LVV327682:LWF327753 MFR327682:MGB327753 MPN327682:MPX327753 MZJ327682:MZT327753 NJF327682:NJP327753 NTB327682:NTL327753 OCX327682:ODH327753 OMT327682:OND327753 OWP327682:OWZ327753 PGL327682:PGV327753 PQH327682:PQR327753 QAD327682:QAN327753 QJZ327682:QKJ327753 QTV327682:QUF327753 RDR327682:REB327753 RNN327682:RNX327753 RXJ327682:RXT327753 SHF327682:SHP327753 SRB327682:SRL327753 TAX327682:TBH327753 TKT327682:TLD327753 TUP327682:TUZ327753 UEL327682:UEV327753 UOH327682:UOR327753 UYD327682:UYN327753 VHZ327682:VIJ327753 VRV327682:VSF327753 WBR327682:WCB327753 WLN327682:WLX327753 WVJ327682:WVT327753 B393218:L393289 IX393218:JH393289 ST393218:TD393289 ACP393218:ACZ393289 AML393218:AMV393289 AWH393218:AWR393289 BGD393218:BGN393289 BPZ393218:BQJ393289 BZV393218:CAF393289 CJR393218:CKB393289 CTN393218:CTX393289 DDJ393218:DDT393289 DNF393218:DNP393289 DXB393218:DXL393289 EGX393218:EHH393289 EQT393218:ERD393289 FAP393218:FAZ393289 FKL393218:FKV393289 FUH393218:FUR393289 GED393218:GEN393289 GNZ393218:GOJ393289 GXV393218:GYF393289 HHR393218:HIB393289 HRN393218:HRX393289 IBJ393218:IBT393289 ILF393218:ILP393289 IVB393218:IVL393289 JEX393218:JFH393289 JOT393218:JPD393289 JYP393218:JYZ393289 KIL393218:KIV393289 KSH393218:KSR393289 LCD393218:LCN393289 LLZ393218:LMJ393289 LVV393218:LWF393289 MFR393218:MGB393289 MPN393218:MPX393289 MZJ393218:MZT393289 NJF393218:NJP393289 NTB393218:NTL393289 OCX393218:ODH393289 OMT393218:OND393289 OWP393218:OWZ393289 PGL393218:PGV393289 PQH393218:PQR393289 QAD393218:QAN393289 QJZ393218:QKJ393289 QTV393218:QUF393289 RDR393218:REB393289 RNN393218:RNX393289 RXJ393218:RXT393289 SHF393218:SHP393289 SRB393218:SRL393289 TAX393218:TBH393289 TKT393218:TLD393289 TUP393218:TUZ393289 UEL393218:UEV393289 UOH393218:UOR393289 UYD393218:UYN393289 VHZ393218:VIJ393289 VRV393218:VSF393289 WBR393218:WCB393289 WLN393218:WLX393289 WVJ393218:WVT393289 B458754:L458825 IX458754:JH458825 ST458754:TD458825 ACP458754:ACZ458825 AML458754:AMV458825 AWH458754:AWR458825 BGD458754:BGN458825 BPZ458754:BQJ458825 BZV458754:CAF458825 CJR458754:CKB458825 CTN458754:CTX458825 DDJ458754:DDT458825 DNF458754:DNP458825 DXB458754:DXL458825 EGX458754:EHH458825 EQT458754:ERD458825 FAP458754:FAZ458825 FKL458754:FKV458825 FUH458754:FUR458825 GED458754:GEN458825 GNZ458754:GOJ458825 GXV458754:GYF458825 HHR458754:HIB458825 HRN458754:HRX458825 IBJ458754:IBT458825 ILF458754:ILP458825 IVB458754:IVL458825 JEX458754:JFH458825 JOT458754:JPD458825 JYP458754:JYZ458825 KIL458754:KIV458825 KSH458754:KSR458825 LCD458754:LCN458825 LLZ458754:LMJ458825 LVV458754:LWF458825 MFR458754:MGB458825 MPN458754:MPX458825 MZJ458754:MZT458825 NJF458754:NJP458825 NTB458754:NTL458825 OCX458754:ODH458825 OMT458754:OND458825 OWP458754:OWZ458825 PGL458754:PGV458825 PQH458754:PQR458825 QAD458754:QAN458825 QJZ458754:QKJ458825 QTV458754:QUF458825 RDR458754:REB458825 RNN458754:RNX458825 RXJ458754:RXT458825 SHF458754:SHP458825 SRB458754:SRL458825 TAX458754:TBH458825 TKT458754:TLD458825 TUP458754:TUZ458825 UEL458754:UEV458825 UOH458754:UOR458825 UYD458754:UYN458825 VHZ458754:VIJ458825 VRV458754:VSF458825 WBR458754:WCB458825 WLN458754:WLX458825 WVJ458754:WVT458825 B524290:L524361 IX524290:JH524361 ST524290:TD524361 ACP524290:ACZ524361 AML524290:AMV524361 AWH524290:AWR524361 BGD524290:BGN524361 BPZ524290:BQJ524361 BZV524290:CAF524361 CJR524290:CKB524361 CTN524290:CTX524361 DDJ524290:DDT524361 DNF524290:DNP524361 DXB524290:DXL524361 EGX524290:EHH524361 EQT524290:ERD524361 FAP524290:FAZ524361 FKL524290:FKV524361 FUH524290:FUR524361 GED524290:GEN524361 GNZ524290:GOJ524361 GXV524290:GYF524361 HHR524290:HIB524361 HRN524290:HRX524361 IBJ524290:IBT524361 ILF524290:ILP524361 IVB524290:IVL524361 JEX524290:JFH524361 JOT524290:JPD524361 JYP524290:JYZ524361 KIL524290:KIV524361 KSH524290:KSR524361 LCD524290:LCN524361 LLZ524290:LMJ524361 LVV524290:LWF524361 MFR524290:MGB524361 MPN524290:MPX524361 MZJ524290:MZT524361 NJF524290:NJP524361 NTB524290:NTL524361 OCX524290:ODH524361 OMT524290:OND524361 OWP524290:OWZ524361 PGL524290:PGV524361 PQH524290:PQR524361 QAD524290:QAN524361 QJZ524290:QKJ524361 QTV524290:QUF524361 RDR524290:REB524361 RNN524290:RNX524361 RXJ524290:RXT524361 SHF524290:SHP524361 SRB524290:SRL524361 TAX524290:TBH524361 TKT524290:TLD524361 TUP524290:TUZ524361 UEL524290:UEV524361 UOH524290:UOR524361 UYD524290:UYN524361 VHZ524290:VIJ524361 VRV524290:VSF524361 WBR524290:WCB524361 WLN524290:WLX524361 WVJ524290:WVT524361 B589826:L589897 IX589826:JH589897 ST589826:TD589897 ACP589826:ACZ589897 AML589826:AMV589897 AWH589826:AWR589897 BGD589826:BGN589897 BPZ589826:BQJ589897 BZV589826:CAF589897 CJR589826:CKB589897 CTN589826:CTX589897 DDJ589826:DDT589897 DNF589826:DNP589897 DXB589826:DXL589897 EGX589826:EHH589897 EQT589826:ERD589897 FAP589826:FAZ589897 FKL589826:FKV589897 FUH589826:FUR589897 GED589826:GEN589897 GNZ589826:GOJ589897 GXV589826:GYF589897 HHR589826:HIB589897 HRN589826:HRX589897 IBJ589826:IBT589897 ILF589826:ILP589897 IVB589826:IVL589897 JEX589826:JFH589897 JOT589826:JPD589897 JYP589826:JYZ589897 KIL589826:KIV589897 KSH589826:KSR589897 LCD589826:LCN589897 LLZ589826:LMJ589897 LVV589826:LWF589897 MFR589826:MGB589897 MPN589826:MPX589897 MZJ589826:MZT589897 NJF589826:NJP589897 NTB589826:NTL589897 OCX589826:ODH589897 OMT589826:OND589897 OWP589826:OWZ589897 PGL589826:PGV589897 PQH589826:PQR589897 QAD589826:QAN589897 QJZ589826:QKJ589897 QTV589826:QUF589897 RDR589826:REB589897 RNN589826:RNX589897 RXJ589826:RXT589897 SHF589826:SHP589897 SRB589826:SRL589897 TAX589826:TBH589897 TKT589826:TLD589897 TUP589826:TUZ589897 UEL589826:UEV589897 UOH589826:UOR589897 UYD589826:UYN589897 VHZ589826:VIJ589897 VRV589826:VSF589897 WBR589826:WCB589897 WLN589826:WLX589897 WVJ589826:WVT589897 B655362:L655433 IX655362:JH655433 ST655362:TD655433 ACP655362:ACZ655433 AML655362:AMV655433 AWH655362:AWR655433 BGD655362:BGN655433 BPZ655362:BQJ655433 BZV655362:CAF655433 CJR655362:CKB655433 CTN655362:CTX655433 DDJ655362:DDT655433 DNF655362:DNP655433 DXB655362:DXL655433 EGX655362:EHH655433 EQT655362:ERD655433 FAP655362:FAZ655433 FKL655362:FKV655433 FUH655362:FUR655433 GED655362:GEN655433 GNZ655362:GOJ655433 GXV655362:GYF655433 HHR655362:HIB655433 HRN655362:HRX655433 IBJ655362:IBT655433 ILF655362:ILP655433 IVB655362:IVL655433 JEX655362:JFH655433 JOT655362:JPD655433 JYP655362:JYZ655433 KIL655362:KIV655433 KSH655362:KSR655433 LCD655362:LCN655433 LLZ655362:LMJ655433 LVV655362:LWF655433 MFR655362:MGB655433 MPN655362:MPX655433 MZJ655362:MZT655433 NJF655362:NJP655433 NTB655362:NTL655433 OCX655362:ODH655433 OMT655362:OND655433 OWP655362:OWZ655433 PGL655362:PGV655433 PQH655362:PQR655433 QAD655362:QAN655433 QJZ655362:QKJ655433 QTV655362:QUF655433 RDR655362:REB655433 RNN655362:RNX655433 RXJ655362:RXT655433 SHF655362:SHP655433 SRB655362:SRL655433 TAX655362:TBH655433 TKT655362:TLD655433 TUP655362:TUZ655433 UEL655362:UEV655433 UOH655362:UOR655433 UYD655362:UYN655433 VHZ655362:VIJ655433 VRV655362:VSF655433 WBR655362:WCB655433 WLN655362:WLX655433 WVJ655362:WVT655433 B720898:L720969 IX720898:JH720969 ST720898:TD720969 ACP720898:ACZ720969 AML720898:AMV720969 AWH720898:AWR720969 BGD720898:BGN720969 BPZ720898:BQJ720969 BZV720898:CAF720969 CJR720898:CKB720969 CTN720898:CTX720969 DDJ720898:DDT720969 DNF720898:DNP720969 DXB720898:DXL720969 EGX720898:EHH720969 EQT720898:ERD720969 FAP720898:FAZ720969 FKL720898:FKV720969 FUH720898:FUR720969 GED720898:GEN720969 GNZ720898:GOJ720969 GXV720898:GYF720969 HHR720898:HIB720969 HRN720898:HRX720969 IBJ720898:IBT720969 ILF720898:ILP720969 IVB720898:IVL720969 JEX720898:JFH720969 JOT720898:JPD720969 JYP720898:JYZ720969 KIL720898:KIV720969 KSH720898:KSR720969 LCD720898:LCN720969 LLZ720898:LMJ720969 LVV720898:LWF720969 MFR720898:MGB720969 MPN720898:MPX720969 MZJ720898:MZT720969 NJF720898:NJP720969 NTB720898:NTL720969 OCX720898:ODH720969 OMT720898:OND720969 OWP720898:OWZ720969 PGL720898:PGV720969 PQH720898:PQR720969 QAD720898:QAN720969 QJZ720898:QKJ720969 QTV720898:QUF720969 RDR720898:REB720969 RNN720898:RNX720969 RXJ720898:RXT720969 SHF720898:SHP720969 SRB720898:SRL720969 TAX720898:TBH720969 TKT720898:TLD720969 TUP720898:TUZ720969 UEL720898:UEV720969 UOH720898:UOR720969 UYD720898:UYN720969 VHZ720898:VIJ720969 VRV720898:VSF720969 WBR720898:WCB720969 WLN720898:WLX720969 WVJ720898:WVT720969 B786434:L786505 IX786434:JH786505 ST786434:TD786505 ACP786434:ACZ786505 AML786434:AMV786505 AWH786434:AWR786505 BGD786434:BGN786505 BPZ786434:BQJ786505 BZV786434:CAF786505 CJR786434:CKB786505 CTN786434:CTX786505 DDJ786434:DDT786505 DNF786434:DNP786505 DXB786434:DXL786505 EGX786434:EHH786505 EQT786434:ERD786505 FAP786434:FAZ786505 FKL786434:FKV786505 FUH786434:FUR786505 GED786434:GEN786505 GNZ786434:GOJ786505 GXV786434:GYF786505 HHR786434:HIB786505 HRN786434:HRX786505 IBJ786434:IBT786505 ILF786434:ILP786505 IVB786434:IVL786505 JEX786434:JFH786505 JOT786434:JPD786505 JYP786434:JYZ786505 KIL786434:KIV786505 KSH786434:KSR786505 LCD786434:LCN786505 LLZ786434:LMJ786505 LVV786434:LWF786505 MFR786434:MGB786505 MPN786434:MPX786505 MZJ786434:MZT786505 NJF786434:NJP786505 NTB786434:NTL786505 OCX786434:ODH786505 OMT786434:OND786505 OWP786434:OWZ786505 PGL786434:PGV786505 PQH786434:PQR786505 QAD786434:QAN786505 QJZ786434:QKJ786505 QTV786434:QUF786505 RDR786434:REB786505 RNN786434:RNX786505 RXJ786434:RXT786505 SHF786434:SHP786505 SRB786434:SRL786505 TAX786434:TBH786505 TKT786434:TLD786505 TUP786434:TUZ786505 UEL786434:UEV786505 UOH786434:UOR786505 UYD786434:UYN786505 VHZ786434:VIJ786505 VRV786434:VSF786505 WBR786434:WCB786505 WLN786434:WLX786505 WVJ786434:WVT786505 B851970:L852041 IX851970:JH852041 ST851970:TD852041 ACP851970:ACZ852041 AML851970:AMV852041 AWH851970:AWR852041 BGD851970:BGN852041 BPZ851970:BQJ852041 BZV851970:CAF852041 CJR851970:CKB852041 CTN851970:CTX852041 DDJ851970:DDT852041 DNF851970:DNP852041 DXB851970:DXL852041 EGX851970:EHH852041 EQT851970:ERD852041 FAP851970:FAZ852041 FKL851970:FKV852041 FUH851970:FUR852041 GED851970:GEN852041 GNZ851970:GOJ852041 GXV851970:GYF852041 HHR851970:HIB852041 HRN851970:HRX852041 IBJ851970:IBT852041 ILF851970:ILP852041 IVB851970:IVL852041 JEX851970:JFH852041 JOT851970:JPD852041 JYP851970:JYZ852041 KIL851970:KIV852041 KSH851970:KSR852041 LCD851970:LCN852041 LLZ851970:LMJ852041 LVV851970:LWF852041 MFR851970:MGB852041 MPN851970:MPX852041 MZJ851970:MZT852041 NJF851970:NJP852041 NTB851970:NTL852041 OCX851970:ODH852041 OMT851970:OND852041 OWP851970:OWZ852041 PGL851970:PGV852041 PQH851970:PQR852041 QAD851970:QAN852041 QJZ851970:QKJ852041 QTV851970:QUF852041 RDR851970:REB852041 RNN851970:RNX852041 RXJ851970:RXT852041 SHF851970:SHP852041 SRB851970:SRL852041 TAX851970:TBH852041 TKT851970:TLD852041 TUP851970:TUZ852041 UEL851970:UEV852041 UOH851970:UOR852041 UYD851970:UYN852041 VHZ851970:VIJ852041 VRV851970:VSF852041 WBR851970:WCB852041 WLN851970:WLX852041 WVJ851970:WVT852041 B917506:L917577 IX917506:JH917577 ST917506:TD917577 ACP917506:ACZ917577 AML917506:AMV917577 AWH917506:AWR917577 BGD917506:BGN917577 BPZ917506:BQJ917577 BZV917506:CAF917577 CJR917506:CKB917577 CTN917506:CTX917577 DDJ917506:DDT917577 DNF917506:DNP917577 DXB917506:DXL917577 EGX917506:EHH917577 EQT917506:ERD917577 FAP917506:FAZ917577 FKL917506:FKV917577 FUH917506:FUR917577 GED917506:GEN917577 GNZ917506:GOJ917577 GXV917506:GYF917577 HHR917506:HIB917577 HRN917506:HRX917577 IBJ917506:IBT917577 ILF917506:ILP917577 IVB917506:IVL917577 JEX917506:JFH917577 JOT917506:JPD917577 JYP917506:JYZ917577 KIL917506:KIV917577 KSH917506:KSR917577 LCD917506:LCN917577 LLZ917506:LMJ917577 LVV917506:LWF917577 MFR917506:MGB917577 MPN917506:MPX917577 MZJ917506:MZT917577 NJF917506:NJP917577 NTB917506:NTL917577 OCX917506:ODH917577 OMT917506:OND917577 OWP917506:OWZ917577 PGL917506:PGV917577 PQH917506:PQR917577 QAD917506:QAN917577 QJZ917506:QKJ917577 QTV917506:QUF917577 RDR917506:REB917577 RNN917506:RNX917577 RXJ917506:RXT917577 SHF917506:SHP917577 SRB917506:SRL917577 TAX917506:TBH917577 TKT917506:TLD917577 TUP917506:TUZ917577 UEL917506:UEV917577 UOH917506:UOR917577 UYD917506:UYN917577 VHZ917506:VIJ917577 VRV917506:VSF917577 WBR917506:WCB917577 WLN917506:WLX917577 WVJ917506:WVT917577 B983042:L983113 IX983042:JH983113 ST983042:TD983113 ACP983042:ACZ983113 AML983042:AMV983113 AWH983042:AWR983113 BGD983042:BGN983113 BPZ983042:BQJ983113 BZV983042:CAF983113 CJR983042:CKB983113 CTN983042:CTX983113 DDJ983042:DDT983113 DNF983042:DNP983113 DXB983042:DXL983113 EGX983042:EHH983113 EQT983042:ERD983113 FAP983042:FAZ983113 FKL983042:FKV983113 FUH983042:FUR983113 GED983042:GEN983113 GNZ983042:GOJ983113 GXV983042:GYF983113 HHR983042:HIB983113 HRN983042:HRX983113 IBJ983042:IBT983113 ILF983042:ILP983113 IVB983042:IVL983113 JEX983042:JFH983113 JOT983042:JPD983113 JYP983042:JYZ983113 KIL983042:KIV983113 KSH983042:KSR983113 LCD983042:LCN983113 LLZ983042:LMJ983113 LVV983042:LWF983113 MFR983042:MGB983113 MPN983042:MPX983113 MZJ983042:MZT983113 NJF983042:NJP983113 NTB983042:NTL983113 OCX983042:ODH983113 OMT983042:OND983113 OWP983042:OWZ983113 PGL983042:PGV983113 PQH983042:PQR983113 QAD983042:QAN983113 QJZ983042:QKJ983113 QTV983042:QUF983113 RDR983042:REB983113 RNN983042:RNX983113 RXJ983042:RXT983113 SHF983042:SHP983113 SRB983042:SRL983113 TAX983042:TBH983113 TKT983042:TLD983113 TUP983042:TUZ983113 UEL983042:UEV983113 UOH983042:UOR983113 UYD983042:UYN983113 VHZ983042:VIJ983113 VRV983042:VSF983113 WBR983042:WCB983113 WLN983042:WLX983113 WVJ983042:WVT983113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73 IW64:IW73 SS64:SS73 ACO64:ACO73 AMK64:AMK73 AWG64:AWG73 BGC64:BGC73 BPY64:BPY73 BZU64:BZU73 CJQ64:CJQ73 CTM64:CTM73 DDI64:DDI73 DNE64:DNE73 DXA64:DXA73 EGW64:EGW73 EQS64:EQS73 FAO64:FAO73 FKK64:FKK73 FUG64:FUG73 GEC64:GEC73 GNY64:GNY73 GXU64:GXU73 HHQ64:HHQ73 HRM64:HRM73 IBI64:IBI73 ILE64:ILE73 IVA64:IVA73 JEW64:JEW73 JOS64:JOS73 JYO64:JYO73 KIK64:KIK73 KSG64:KSG73 LCC64:LCC73 LLY64:LLY73 LVU64:LVU73 MFQ64:MFQ73 MPM64:MPM73 MZI64:MZI73 NJE64:NJE73 NTA64:NTA73 OCW64:OCW73 OMS64:OMS73 OWO64:OWO73 PGK64:PGK73 PQG64:PQG73 QAC64:QAC73 QJY64:QJY73 QTU64:QTU73 RDQ64:RDQ73 RNM64:RNM73 RXI64:RXI73 SHE64:SHE73 SRA64:SRA73 TAW64:TAW73 TKS64:TKS73 TUO64:TUO73 UEK64:UEK73 UOG64:UOG73 UYC64:UYC73 VHY64:VHY73 VRU64:VRU73 WBQ64:WBQ73 WLM64:WLM73 WVI64:WVI73 A65600:A65609 IW65600:IW65609 SS65600:SS65609 ACO65600:ACO65609 AMK65600:AMK65609 AWG65600:AWG65609 BGC65600:BGC65609 BPY65600:BPY65609 BZU65600:BZU65609 CJQ65600:CJQ65609 CTM65600:CTM65609 DDI65600:DDI65609 DNE65600:DNE65609 DXA65600:DXA65609 EGW65600:EGW65609 EQS65600:EQS65609 FAO65600:FAO65609 FKK65600:FKK65609 FUG65600:FUG65609 GEC65600:GEC65609 GNY65600:GNY65609 GXU65600:GXU65609 HHQ65600:HHQ65609 HRM65600:HRM65609 IBI65600:IBI65609 ILE65600:ILE65609 IVA65600:IVA65609 JEW65600:JEW65609 JOS65600:JOS65609 JYO65600:JYO65609 KIK65600:KIK65609 KSG65600:KSG65609 LCC65600:LCC65609 LLY65600:LLY65609 LVU65600:LVU65609 MFQ65600:MFQ65609 MPM65600:MPM65609 MZI65600:MZI65609 NJE65600:NJE65609 NTA65600:NTA65609 OCW65600:OCW65609 OMS65600:OMS65609 OWO65600:OWO65609 PGK65600:PGK65609 PQG65600:PQG65609 QAC65600:QAC65609 QJY65600:QJY65609 QTU65600:QTU65609 RDQ65600:RDQ65609 RNM65600:RNM65609 RXI65600:RXI65609 SHE65600:SHE65609 SRA65600:SRA65609 TAW65600:TAW65609 TKS65600:TKS65609 TUO65600:TUO65609 UEK65600:UEK65609 UOG65600:UOG65609 UYC65600:UYC65609 VHY65600:VHY65609 VRU65600:VRU65609 WBQ65600:WBQ65609 WLM65600:WLM65609 WVI65600:WVI65609 A131136:A131145 IW131136:IW131145 SS131136:SS131145 ACO131136:ACO131145 AMK131136:AMK131145 AWG131136:AWG131145 BGC131136:BGC131145 BPY131136:BPY131145 BZU131136:BZU131145 CJQ131136:CJQ131145 CTM131136:CTM131145 DDI131136:DDI131145 DNE131136:DNE131145 DXA131136:DXA131145 EGW131136:EGW131145 EQS131136:EQS131145 FAO131136:FAO131145 FKK131136:FKK131145 FUG131136:FUG131145 GEC131136:GEC131145 GNY131136:GNY131145 GXU131136:GXU131145 HHQ131136:HHQ131145 HRM131136:HRM131145 IBI131136:IBI131145 ILE131136:ILE131145 IVA131136:IVA131145 JEW131136:JEW131145 JOS131136:JOS131145 JYO131136:JYO131145 KIK131136:KIK131145 KSG131136:KSG131145 LCC131136:LCC131145 LLY131136:LLY131145 LVU131136:LVU131145 MFQ131136:MFQ131145 MPM131136:MPM131145 MZI131136:MZI131145 NJE131136:NJE131145 NTA131136:NTA131145 OCW131136:OCW131145 OMS131136:OMS131145 OWO131136:OWO131145 PGK131136:PGK131145 PQG131136:PQG131145 QAC131136:QAC131145 QJY131136:QJY131145 QTU131136:QTU131145 RDQ131136:RDQ131145 RNM131136:RNM131145 RXI131136:RXI131145 SHE131136:SHE131145 SRA131136:SRA131145 TAW131136:TAW131145 TKS131136:TKS131145 TUO131136:TUO131145 UEK131136:UEK131145 UOG131136:UOG131145 UYC131136:UYC131145 VHY131136:VHY131145 VRU131136:VRU131145 WBQ131136:WBQ131145 WLM131136:WLM131145 WVI131136:WVI131145 A196672:A196681 IW196672:IW196681 SS196672:SS196681 ACO196672:ACO196681 AMK196672:AMK196681 AWG196672:AWG196681 BGC196672:BGC196681 BPY196672:BPY196681 BZU196672:BZU196681 CJQ196672:CJQ196681 CTM196672:CTM196681 DDI196672:DDI196681 DNE196672:DNE196681 DXA196672:DXA196681 EGW196672:EGW196681 EQS196672:EQS196681 FAO196672:FAO196681 FKK196672:FKK196681 FUG196672:FUG196681 GEC196672:GEC196681 GNY196672:GNY196681 GXU196672:GXU196681 HHQ196672:HHQ196681 HRM196672:HRM196681 IBI196672:IBI196681 ILE196672:ILE196681 IVA196672:IVA196681 JEW196672:JEW196681 JOS196672:JOS196681 JYO196672:JYO196681 KIK196672:KIK196681 KSG196672:KSG196681 LCC196672:LCC196681 LLY196672:LLY196681 LVU196672:LVU196681 MFQ196672:MFQ196681 MPM196672:MPM196681 MZI196672:MZI196681 NJE196672:NJE196681 NTA196672:NTA196681 OCW196672:OCW196681 OMS196672:OMS196681 OWO196672:OWO196681 PGK196672:PGK196681 PQG196672:PQG196681 QAC196672:QAC196681 QJY196672:QJY196681 QTU196672:QTU196681 RDQ196672:RDQ196681 RNM196672:RNM196681 RXI196672:RXI196681 SHE196672:SHE196681 SRA196672:SRA196681 TAW196672:TAW196681 TKS196672:TKS196681 TUO196672:TUO196681 UEK196672:UEK196681 UOG196672:UOG196681 UYC196672:UYC196681 VHY196672:VHY196681 VRU196672:VRU196681 WBQ196672:WBQ196681 WLM196672:WLM196681 WVI196672:WVI196681 A262208:A262217 IW262208:IW262217 SS262208:SS262217 ACO262208:ACO262217 AMK262208:AMK262217 AWG262208:AWG262217 BGC262208:BGC262217 BPY262208:BPY262217 BZU262208:BZU262217 CJQ262208:CJQ262217 CTM262208:CTM262217 DDI262208:DDI262217 DNE262208:DNE262217 DXA262208:DXA262217 EGW262208:EGW262217 EQS262208:EQS262217 FAO262208:FAO262217 FKK262208:FKK262217 FUG262208:FUG262217 GEC262208:GEC262217 GNY262208:GNY262217 GXU262208:GXU262217 HHQ262208:HHQ262217 HRM262208:HRM262217 IBI262208:IBI262217 ILE262208:ILE262217 IVA262208:IVA262217 JEW262208:JEW262217 JOS262208:JOS262217 JYO262208:JYO262217 KIK262208:KIK262217 KSG262208:KSG262217 LCC262208:LCC262217 LLY262208:LLY262217 LVU262208:LVU262217 MFQ262208:MFQ262217 MPM262208:MPM262217 MZI262208:MZI262217 NJE262208:NJE262217 NTA262208:NTA262217 OCW262208:OCW262217 OMS262208:OMS262217 OWO262208:OWO262217 PGK262208:PGK262217 PQG262208:PQG262217 QAC262208:QAC262217 QJY262208:QJY262217 QTU262208:QTU262217 RDQ262208:RDQ262217 RNM262208:RNM262217 RXI262208:RXI262217 SHE262208:SHE262217 SRA262208:SRA262217 TAW262208:TAW262217 TKS262208:TKS262217 TUO262208:TUO262217 UEK262208:UEK262217 UOG262208:UOG262217 UYC262208:UYC262217 VHY262208:VHY262217 VRU262208:VRU262217 WBQ262208:WBQ262217 WLM262208:WLM262217 WVI262208:WVI262217 A327744:A327753 IW327744:IW327753 SS327744:SS327753 ACO327744:ACO327753 AMK327744:AMK327753 AWG327744:AWG327753 BGC327744:BGC327753 BPY327744:BPY327753 BZU327744:BZU327753 CJQ327744:CJQ327753 CTM327744:CTM327753 DDI327744:DDI327753 DNE327744:DNE327753 DXA327744:DXA327753 EGW327744:EGW327753 EQS327744:EQS327753 FAO327744:FAO327753 FKK327744:FKK327753 FUG327744:FUG327753 GEC327744:GEC327753 GNY327744:GNY327753 GXU327744:GXU327753 HHQ327744:HHQ327753 HRM327744:HRM327753 IBI327744:IBI327753 ILE327744:ILE327753 IVA327744:IVA327753 JEW327744:JEW327753 JOS327744:JOS327753 JYO327744:JYO327753 KIK327744:KIK327753 KSG327744:KSG327753 LCC327744:LCC327753 LLY327744:LLY327753 LVU327744:LVU327753 MFQ327744:MFQ327753 MPM327744:MPM327753 MZI327744:MZI327753 NJE327744:NJE327753 NTA327744:NTA327753 OCW327744:OCW327753 OMS327744:OMS327753 OWO327744:OWO327753 PGK327744:PGK327753 PQG327744:PQG327753 QAC327744:QAC327753 QJY327744:QJY327753 QTU327744:QTU327753 RDQ327744:RDQ327753 RNM327744:RNM327753 RXI327744:RXI327753 SHE327744:SHE327753 SRA327744:SRA327753 TAW327744:TAW327753 TKS327744:TKS327753 TUO327744:TUO327753 UEK327744:UEK327753 UOG327744:UOG327753 UYC327744:UYC327753 VHY327744:VHY327753 VRU327744:VRU327753 WBQ327744:WBQ327753 WLM327744:WLM327753 WVI327744:WVI327753 A393280:A393289 IW393280:IW393289 SS393280:SS393289 ACO393280:ACO393289 AMK393280:AMK393289 AWG393280:AWG393289 BGC393280:BGC393289 BPY393280:BPY393289 BZU393280:BZU393289 CJQ393280:CJQ393289 CTM393280:CTM393289 DDI393280:DDI393289 DNE393280:DNE393289 DXA393280:DXA393289 EGW393280:EGW393289 EQS393280:EQS393289 FAO393280:FAO393289 FKK393280:FKK393289 FUG393280:FUG393289 GEC393280:GEC393289 GNY393280:GNY393289 GXU393280:GXU393289 HHQ393280:HHQ393289 HRM393280:HRM393289 IBI393280:IBI393289 ILE393280:ILE393289 IVA393280:IVA393289 JEW393280:JEW393289 JOS393280:JOS393289 JYO393280:JYO393289 KIK393280:KIK393289 KSG393280:KSG393289 LCC393280:LCC393289 LLY393280:LLY393289 LVU393280:LVU393289 MFQ393280:MFQ393289 MPM393280:MPM393289 MZI393280:MZI393289 NJE393280:NJE393289 NTA393280:NTA393289 OCW393280:OCW393289 OMS393280:OMS393289 OWO393280:OWO393289 PGK393280:PGK393289 PQG393280:PQG393289 QAC393280:QAC393289 QJY393280:QJY393289 QTU393280:QTU393289 RDQ393280:RDQ393289 RNM393280:RNM393289 RXI393280:RXI393289 SHE393280:SHE393289 SRA393280:SRA393289 TAW393280:TAW393289 TKS393280:TKS393289 TUO393280:TUO393289 UEK393280:UEK393289 UOG393280:UOG393289 UYC393280:UYC393289 VHY393280:VHY393289 VRU393280:VRU393289 WBQ393280:WBQ393289 WLM393280:WLM393289 WVI393280:WVI393289 A458816:A458825 IW458816:IW458825 SS458816:SS458825 ACO458816:ACO458825 AMK458816:AMK458825 AWG458816:AWG458825 BGC458816:BGC458825 BPY458816:BPY458825 BZU458816:BZU458825 CJQ458816:CJQ458825 CTM458816:CTM458825 DDI458816:DDI458825 DNE458816:DNE458825 DXA458816:DXA458825 EGW458816:EGW458825 EQS458816:EQS458825 FAO458816:FAO458825 FKK458816:FKK458825 FUG458816:FUG458825 GEC458816:GEC458825 GNY458816:GNY458825 GXU458816:GXU458825 HHQ458816:HHQ458825 HRM458816:HRM458825 IBI458816:IBI458825 ILE458816:ILE458825 IVA458816:IVA458825 JEW458816:JEW458825 JOS458816:JOS458825 JYO458816:JYO458825 KIK458816:KIK458825 KSG458816:KSG458825 LCC458816:LCC458825 LLY458816:LLY458825 LVU458816:LVU458825 MFQ458816:MFQ458825 MPM458816:MPM458825 MZI458816:MZI458825 NJE458816:NJE458825 NTA458816:NTA458825 OCW458816:OCW458825 OMS458816:OMS458825 OWO458816:OWO458825 PGK458816:PGK458825 PQG458816:PQG458825 QAC458816:QAC458825 QJY458816:QJY458825 QTU458816:QTU458825 RDQ458816:RDQ458825 RNM458816:RNM458825 RXI458816:RXI458825 SHE458816:SHE458825 SRA458816:SRA458825 TAW458816:TAW458825 TKS458816:TKS458825 TUO458816:TUO458825 UEK458816:UEK458825 UOG458816:UOG458825 UYC458816:UYC458825 VHY458816:VHY458825 VRU458816:VRU458825 WBQ458816:WBQ458825 WLM458816:WLM458825 WVI458816:WVI458825 A524352:A524361 IW524352:IW524361 SS524352:SS524361 ACO524352:ACO524361 AMK524352:AMK524361 AWG524352:AWG524361 BGC524352:BGC524361 BPY524352:BPY524361 BZU524352:BZU524361 CJQ524352:CJQ524361 CTM524352:CTM524361 DDI524352:DDI524361 DNE524352:DNE524361 DXA524352:DXA524361 EGW524352:EGW524361 EQS524352:EQS524361 FAO524352:FAO524361 FKK524352:FKK524361 FUG524352:FUG524361 GEC524352:GEC524361 GNY524352:GNY524361 GXU524352:GXU524361 HHQ524352:HHQ524361 HRM524352:HRM524361 IBI524352:IBI524361 ILE524352:ILE524361 IVA524352:IVA524361 JEW524352:JEW524361 JOS524352:JOS524361 JYO524352:JYO524361 KIK524352:KIK524361 KSG524352:KSG524361 LCC524352:LCC524361 LLY524352:LLY524361 LVU524352:LVU524361 MFQ524352:MFQ524361 MPM524352:MPM524361 MZI524352:MZI524361 NJE524352:NJE524361 NTA524352:NTA524361 OCW524352:OCW524361 OMS524352:OMS524361 OWO524352:OWO524361 PGK524352:PGK524361 PQG524352:PQG524361 QAC524352:QAC524361 QJY524352:QJY524361 QTU524352:QTU524361 RDQ524352:RDQ524361 RNM524352:RNM524361 RXI524352:RXI524361 SHE524352:SHE524361 SRA524352:SRA524361 TAW524352:TAW524361 TKS524352:TKS524361 TUO524352:TUO524361 UEK524352:UEK524361 UOG524352:UOG524361 UYC524352:UYC524361 VHY524352:VHY524361 VRU524352:VRU524361 WBQ524352:WBQ524361 WLM524352:WLM524361 WVI524352:WVI524361 A589888:A589897 IW589888:IW589897 SS589888:SS589897 ACO589888:ACO589897 AMK589888:AMK589897 AWG589888:AWG589897 BGC589888:BGC589897 BPY589888:BPY589897 BZU589888:BZU589897 CJQ589888:CJQ589897 CTM589888:CTM589897 DDI589888:DDI589897 DNE589888:DNE589897 DXA589888:DXA589897 EGW589888:EGW589897 EQS589888:EQS589897 FAO589888:FAO589897 FKK589888:FKK589897 FUG589888:FUG589897 GEC589888:GEC589897 GNY589888:GNY589897 GXU589888:GXU589897 HHQ589888:HHQ589897 HRM589888:HRM589897 IBI589888:IBI589897 ILE589888:ILE589897 IVA589888:IVA589897 JEW589888:JEW589897 JOS589888:JOS589897 JYO589888:JYO589897 KIK589888:KIK589897 KSG589888:KSG589897 LCC589888:LCC589897 LLY589888:LLY589897 LVU589888:LVU589897 MFQ589888:MFQ589897 MPM589888:MPM589897 MZI589888:MZI589897 NJE589888:NJE589897 NTA589888:NTA589897 OCW589888:OCW589897 OMS589888:OMS589897 OWO589888:OWO589897 PGK589888:PGK589897 PQG589888:PQG589897 QAC589888:QAC589897 QJY589888:QJY589897 QTU589888:QTU589897 RDQ589888:RDQ589897 RNM589888:RNM589897 RXI589888:RXI589897 SHE589888:SHE589897 SRA589888:SRA589897 TAW589888:TAW589897 TKS589888:TKS589897 TUO589888:TUO589897 UEK589888:UEK589897 UOG589888:UOG589897 UYC589888:UYC589897 VHY589888:VHY589897 VRU589888:VRU589897 WBQ589888:WBQ589897 WLM589888:WLM589897 WVI589888:WVI589897 A655424:A655433 IW655424:IW655433 SS655424:SS655433 ACO655424:ACO655433 AMK655424:AMK655433 AWG655424:AWG655433 BGC655424:BGC655433 BPY655424:BPY655433 BZU655424:BZU655433 CJQ655424:CJQ655433 CTM655424:CTM655433 DDI655424:DDI655433 DNE655424:DNE655433 DXA655424:DXA655433 EGW655424:EGW655433 EQS655424:EQS655433 FAO655424:FAO655433 FKK655424:FKK655433 FUG655424:FUG655433 GEC655424:GEC655433 GNY655424:GNY655433 GXU655424:GXU655433 HHQ655424:HHQ655433 HRM655424:HRM655433 IBI655424:IBI655433 ILE655424:ILE655433 IVA655424:IVA655433 JEW655424:JEW655433 JOS655424:JOS655433 JYO655424:JYO655433 KIK655424:KIK655433 KSG655424:KSG655433 LCC655424:LCC655433 LLY655424:LLY655433 LVU655424:LVU655433 MFQ655424:MFQ655433 MPM655424:MPM655433 MZI655424:MZI655433 NJE655424:NJE655433 NTA655424:NTA655433 OCW655424:OCW655433 OMS655424:OMS655433 OWO655424:OWO655433 PGK655424:PGK655433 PQG655424:PQG655433 QAC655424:QAC655433 QJY655424:QJY655433 QTU655424:QTU655433 RDQ655424:RDQ655433 RNM655424:RNM655433 RXI655424:RXI655433 SHE655424:SHE655433 SRA655424:SRA655433 TAW655424:TAW655433 TKS655424:TKS655433 TUO655424:TUO655433 UEK655424:UEK655433 UOG655424:UOG655433 UYC655424:UYC655433 VHY655424:VHY655433 VRU655424:VRU655433 WBQ655424:WBQ655433 WLM655424:WLM655433 WVI655424:WVI655433 A720960:A720969 IW720960:IW720969 SS720960:SS720969 ACO720960:ACO720969 AMK720960:AMK720969 AWG720960:AWG720969 BGC720960:BGC720969 BPY720960:BPY720969 BZU720960:BZU720969 CJQ720960:CJQ720969 CTM720960:CTM720969 DDI720960:DDI720969 DNE720960:DNE720969 DXA720960:DXA720969 EGW720960:EGW720969 EQS720960:EQS720969 FAO720960:FAO720969 FKK720960:FKK720969 FUG720960:FUG720969 GEC720960:GEC720969 GNY720960:GNY720969 GXU720960:GXU720969 HHQ720960:HHQ720969 HRM720960:HRM720969 IBI720960:IBI720969 ILE720960:ILE720969 IVA720960:IVA720969 JEW720960:JEW720969 JOS720960:JOS720969 JYO720960:JYO720969 KIK720960:KIK720969 KSG720960:KSG720969 LCC720960:LCC720969 LLY720960:LLY720969 LVU720960:LVU720969 MFQ720960:MFQ720969 MPM720960:MPM720969 MZI720960:MZI720969 NJE720960:NJE720969 NTA720960:NTA720969 OCW720960:OCW720969 OMS720960:OMS720969 OWO720960:OWO720969 PGK720960:PGK720969 PQG720960:PQG720969 QAC720960:QAC720969 QJY720960:QJY720969 QTU720960:QTU720969 RDQ720960:RDQ720969 RNM720960:RNM720969 RXI720960:RXI720969 SHE720960:SHE720969 SRA720960:SRA720969 TAW720960:TAW720969 TKS720960:TKS720969 TUO720960:TUO720969 UEK720960:UEK720969 UOG720960:UOG720969 UYC720960:UYC720969 VHY720960:VHY720969 VRU720960:VRU720969 WBQ720960:WBQ720969 WLM720960:WLM720969 WVI720960:WVI720969 A786496:A786505 IW786496:IW786505 SS786496:SS786505 ACO786496:ACO786505 AMK786496:AMK786505 AWG786496:AWG786505 BGC786496:BGC786505 BPY786496:BPY786505 BZU786496:BZU786505 CJQ786496:CJQ786505 CTM786496:CTM786505 DDI786496:DDI786505 DNE786496:DNE786505 DXA786496:DXA786505 EGW786496:EGW786505 EQS786496:EQS786505 FAO786496:FAO786505 FKK786496:FKK786505 FUG786496:FUG786505 GEC786496:GEC786505 GNY786496:GNY786505 GXU786496:GXU786505 HHQ786496:HHQ786505 HRM786496:HRM786505 IBI786496:IBI786505 ILE786496:ILE786505 IVA786496:IVA786505 JEW786496:JEW786505 JOS786496:JOS786505 JYO786496:JYO786505 KIK786496:KIK786505 KSG786496:KSG786505 LCC786496:LCC786505 LLY786496:LLY786505 LVU786496:LVU786505 MFQ786496:MFQ786505 MPM786496:MPM786505 MZI786496:MZI786505 NJE786496:NJE786505 NTA786496:NTA786505 OCW786496:OCW786505 OMS786496:OMS786505 OWO786496:OWO786505 PGK786496:PGK786505 PQG786496:PQG786505 QAC786496:QAC786505 QJY786496:QJY786505 QTU786496:QTU786505 RDQ786496:RDQ786505 RNM786496:RNM786505 RXI786496:RXI786505 SHE786496:SHE786505 SRA786496:SRA786505 TAW786496:TAW786505 TKS786496:TKS786505 TUO786496:TUO786505 UEK786496:UEK786505 UOG786496:UOG786505 UYC786496:UYC786505 VHY786496:VHY786505 VRU786496:VRU786505 WBQ786496:WBQ786505 WLM786496:WLM786505 WVI786496:WVI786505 A852032:A852041 IW852032:IW852041 SS852032:SS852041 ACO852032:ACO852041 AMK852032:AMK852041 AWG852032:AWG852041 BGC852032:BGC852041 BPY852032:BPY852041 BZU852032:BZU852041 CJQ852032:CJQ852041 CTM852032:CTM852041 DDI852032:DDI852041 DNE852032:DNE852041 DXA852032:DXA852041 EGW852032:EGW852041 EQS852032:EQS852041 FAO852032:FAO852041 FKK852032:FKK852041 FUG852032:FUG852041 GEC852032:GEC852041 GNY852032:GNY852041 GXU852032:GXU852041 HHQ852032:HHQ852041 HRM852032:HRM852041 IBI852032:IBI852041 ILE852032:ILE852041 IVA852032:IVA852041 JEW852032:JEW852041 JOS852032:JOS852041 JYO852032:JYO852041 KIK852032:KIK852041 KSG852032:KSG852041 LCC852032:LCC852041 LLY852032:LLY852041 LVU852032:LVU852041 MFQ852032:MFQ852041 MPM852032:MPM852041 MZI852032:MZI852041 NJE852032:NJE852041 NTA852032:NTA852041 OCW852032:OCW852041 OMS852032:OMS852041 OWO852032:OWO852041 PGK852032:PGK852041 PQG852032:PQG852041 QAC852032:QAC852041 QJY852032:QJY852041 QTU852032:QTU852041 RDQ852032:RDQ852041 RNM852032:RNM852041 RXI852032:RXI852041 SHE852032:SHE852041 SRA852032:SRA852041 TAW852032:TAW852041 TKS852032:TKS852041 TUO852032:TUO852041 UEK852032:UEK852041 UOG852032:UOG852041 UYC852032:UYC852041 VHY852032:VHY852041 VRU852032:VRU852041 WBQ852032:WBQ852041 WLM852032:WLM852041 WVI852032:WVI852041 A917568:A917577 IW917568:IW917577 SS917568:SS917577 ACO917568:ACO917577 AMK917568:AMK917577 AWG917568:AWG917577 BGC917568:BGC917577 BPY917568:BPY917577 BZU917568:BZU917577 CJQ917568:CJQ917577 CTM917568:CTM917577 DDI917568:DDI917577 DNE917568:DNE917577 DXA917568:DXA917577 EGW917568:EGW917577 EQS917568:EQS917577 FAO917568:FAO917577 FKK917568:FKK917577 FUG917568:FUG917577 GEC917568:GEC917577 GNY917568:GNY917577 GXU917568:GXU917577 HHQ917568:HHQ917577 HRM917568:HRM917577 IBI917568:IBI917577 ILE917568:ILE917577 IVA917568:IVA917577 JEW917568:JEW917577 JOS917568:JOS917577 JYO917568:JYO917577 KIK917568:KIK917577 KSG917568:KSG917577 LCC917568:LCC917577 LLY917568:LLY917577 LVU917568:LVU917577 MFQ917568:MFQ917577 MPM917568:MPM917577 MZI917568:MZI917577 NJE917568:NJE917577 NTA917568:NTA917577 OCW917568:OCW917577 OMS917568:OMS917577 OWO917568:OWO917577 PGK917568:PGK917577 PQG917568:PQG917577 QAC917568:QAC917577 QJY917568:QJY917577 QTU917568:QTU917577 RDQ917568:RDQ917577 RNM917568:RNM917577 RXI917568:RXI917577 SHE917568:SHE917577 SRA917568:SRA917577 TAW917568:TAW917577 TKS917568:TKS917577 TUO917568:TUO917577 UEK917568:UEK917577 UOG917568:UOG917577 UYC917568:UYC917577 VHY917568:VHY917577 VRU917568:VRU917577 WBQ917568:WBQ917577 WLM917568:WLM917577 WVI917568:WVI917577 A983104:A983113 IW983104:IW983113 SS983104:SS983113 ACO983104:ACO983113 AMK983104:AMK983113 AWG983104:AWG983113 BGC983104:BGC983113 BPY983104:BPY983113 BZU983104:BZU983113 CJQ983104:CJQ983113 CTM983104:CTM983113 DDI983104:DDI983113 DNE983104:DNE983113 DXA983104:DXA983113 EGW983104:EGW983113 EQS983104:EQS983113 FAO983104:FAO983113 FKK983104:FKK983113 FUG983104:FUG983113 GEC983104:GEC983113 GNY983104:GNY983113 GXU983104:GXU983113 HHQ983104:HHQ983113 HRM983104:HRM983113 IBI983104:IBI983113 ILE983104:ILE983113 IVA983104:IVA983113 JEW983104:JEW983113 JOS983104:JOS983113 JYO983104:JYO983113 KIK983104:KIK983113 KSG983104:KSG983113 LCC983104:LCC983113 LLY983104:LLY983113 LVU983104:LVU983113 MFQ983104:MFQ983113 MPM983104:MPM983113 MZI983104:MZI983113 NJE983104:NJE983113 NTA983104:NTA983113 OCW983104:OCW983113 OMS983104:OMS983113 OWO983104:OWO983113 PGK983104:PGK983113 PQG983104:PQG983113 QAC983104:QAC983113 QJY983104:QJY983113 QTU983104:QTU983113 RDQ983104:RDQ983113 RNM983104:RNM983113 RXI983104:RXI983113 SHE983104:SHE983113 SRA983104:SRA983113 TAW983104:TAW983113 TKS983104:TKS983113 TUO983104:TUO983113 UEK983104:UEK983113 UOG983104:UOG983113 UYC983104:UYC983113 VHY983104:VHY983113 VRU983104:VRU983113 WBQ983104:WBQ983113 WLM983104:WLM983113 WVI983104:WVI983113"/>
  </dataValidations>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８月(中旬)</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291</v>
      </c>
      <c r="C4" s="847" t="s">
        <v>290</v>
      </c>
      <c r="D4" s="845" t="s">
        <v>144</v>
      </c>
      <c r="E4" s="845"/>
      <c r="F4" s="836" t="s">
        <v>291</v>
      </c>
      <c r="G4" s="836" t="s">
        <v>290</v>
      </c>
      <c r="H4" s="845" t="s">
        <v>144</v>
      </c>
      <c r="I4" s="845"/>
      <c r="J4" s="836" t="s">
        <v>291</v>
      </c>
      <c r="K4" s="836" t="s">
        <v>290</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68">
        <v>202318</v>
      </c>
      <c r="C6" s="168">
        <v>202531</v>
      </c>
      <c r="D6" s="166">
        <v>0.99894830914773536</v>
      </c>
      <c r="E6" s="167">
        <v>-213</v>
      </c>
      <c r="F6" s="168">
        <v>231119</v>
      </c>
      <c r="G6" s="168">
        <v>234578</v>
      </c>
      <c r="H6" s="166">
        <v>0.98525437168020868</v>
      </c>
      <c r="I6" s="167">
        <v>-3459</v>
      </c>
      <c r="J6" s="166">
        <v>0.87538454216226269</v>
      </c>
      <c r="K6" s="166">
        <v>0.86338446060585394</v>
      </c>
      <c r="L6" s="165">
        <v>1.2000081556408748E-2</v>
      </c>
    </row>
    <row r="7" spans="1:12" s="60" customFormat="1" x14ac:dyDescent="0.4">
      <c r="A7" s="119" t="s">
        <v>140</v>
      </c>
      <c r="B7" s="168">
        <v>83717</v>
      </c>
      <c r="C7" s="168">
        <v>86223</v>
      </c>
      <c r="D7" s="166">
        <v>0.97093582918710786</v>
      </c>
      <c r="E7" s="167">
        <v>-2506</v>
      </c>
      <c r="F7" s="168">
        <v>97475</v>
      </c>
      <c r="G7" s="168">
        <v>98060</v>
      </c>
      <c r="H7" s="166">
        <v>0.99403426473587597</v>
      </c>
      <c r="I7" s="167">
        <v>-585</v>
      </c>
      <c r="J7" s="166">
        <v>0.85885611695306485</v>
      </c>
      <c r="K7" s="166">
        <v>0.8792881909035285</v>
      </c>
      <c r="L7" s="165">
        <v>-2.0432073950463647E-2</v>
      </c>
    </row>
    <row r="8" spans="1:12" x14ac:dyDescent="0.4">
      <c r="A8" s="85" t="s">
        <v>139</v>
      </c>
      <c r="B8" s="148">
        <v>58917</v>
      </c>
      <c r="C8" s="148">
        <v>59094</v>
      </c>
      <c r="D8" s="146">
        <v>0.99700477205807692</v>
      </c>
      <c r="E8" s="147">
        <v>-177</v>
      </c>
      <c r="F8" s="148">
        <v>68430</v>
      </c>
      <c r="G8" s="148">
        <v>67423</v>
      </c>
      <c r="H8" s="146">
        <v>1.0149355561158655</v>
      </c>
      <c r="I8" s="147">
        <v>1007</v>
      </c>
      <c r="J8" s="146">
        <v>0.86098202542744406</v>
      </c>
      <c r="K8" s="146">
        <v>0.87646648769707669</v>
      </c>
      <c r="L8" s="145">
        <v>-1.5484462269632626E-2</v>
      </c>
    </row>
    <row r="9" spans="1:12" x14ac:dyDescent="0.4">
      <c r="A9" s="73" t="s">
        <v>107</v>
      </c>
      <c r="B9" s="182">
        <v>49893</v>
      </c>
      <c r="C9" s="105">
        <v>48733</v>
      </c>
      <c r="D9" s="157">
        <v>1.0238031723883201</v>
      </c>
      <c r="E9" s="161">
        <v>1160</v>
      </c>
      <c r="F9" s="182">
        <v>58690</v>
      </c>
      <c r="G9" s="113">
        <v>55857</v>
      </c>
      <c r="H9" s="157">
        <v>1.0507187997923269</v>
      </c>
      <c r="I9" s="161">
        <v>2833</v>
      </c>
      <c r="J9" s="157">
        <v>0.85011075140569092</v>
      </c>
      <c r="K9" s="157">
        <v>0.8724600318670892</v>
      </c>
      <c r="L9" s="170">
        <v>-2.234928046139828E-2</v>
      </c>
    </row>
    <row r="10" spans="1:12" x14ac:dyDescent="0.4">
      <c r="A10" s="74" t="s">
        <v>138</v>
      </c>
      <c r="B10" s="182">
        <v>7881</v>
      </c>
      <c r="C10" s="105">
        <v>6226</v>
      </c>
      <c r="D10" s="136">
        <v>1.2658207516864761</v>
      </c>
      <c r="E10" s="137">
        <v>1655</v>
      </c>
      <c r="F10" s="182">
        <v>8300</v>
      </c>
      <c r="G10" s="113">
        <v>6650</v>
      </c>
      <c r="H10" s="136">
        <v>1.2481203007518797</v>
      </c>
      <c r="I10" s="137">
        <v>1650</v>
      </c>
      <c r="J10" s="136">
        <v>0.94951807228915663</v>
      </c>
      <c r="K10" s="136">
        <v>0.93624060150375943</v>
      </c>
      <c r="L10" s="135">
        <v>1.3277470785397205E-2</v>
      </c>
    </row>
    <row r="11" spans="1:12" s="58" customFormat="1" x14ac:dyDescent="0.4">
      <c r="A11" s="74" t="s">
        <v>105</v>
      </c>
      <c r="B11" s="182"/>
      <c r="C11" s="105">
        <v>2989</v>
      </c>
      <c r="D11" s="136">
        <v>0</v>
      </c>
      <c r="E11" s="137">
        <v>-2989</v>
      </c>
      <c r="F11" s="182"/>
      <c r="G11" s="113">
        <v>3476</v>
      </c>
      <c r="H11" s="136">
        <v>0</v>
      </c>
      <c r="I11" s="137">
        <v>-3476</v>
      </c>
      <c r="J11" s="136" t="e">
        <v>#DIV/0!</v>
      </c>
      <c r="K11" s="136">
        <v>0.85989643268124283</v>
      </c>
      <c r="L11" s="135" t="e">
        <v>#DIV/0!</v>
      </c>
    </row>
    <row r="12" spans="1:12" s="58" customFormat="1" x14ac:dyDescent="0.4">
      <c r="A12" s="74" t="s">
        <v>102</v>
      </c>
      <c r="B12" s="175"/>
      <c r="C12" s="125"/>
      <c r="D12" s="136" t="e">
        <v>#DIV/0!</v>
      </c>
      <c r="E12" s="137">
        <v>0</v>
      </c>
      <c r="F12" s="175"/>
      <c r="G12" s="124"/>
      <c r="H12" s="136" t="e">
        <v>#DIV/0!</v>
      </c>
      <c r="I12" s="137">
        <v>0</v>
      </c>
      <c r="J12" s="136" t="e">
        <v>#DIV/0!</v>
      </c>
      <c r="K12" s="136" t="e">
        <v>#DIV/0!</v>
      </c>
      <c r="L12" s="135" t="e">
        <v>#DIV/0!</v>
      </c>
    </row>
    <row r="13" spans="1:12" s="58" customFormat="1" x14ac:dyDescent="0.4">
      <c r="A13" s="74" t="s">
        <v>103</v>
      </c>
      <c r="B13" s="175"/>
      <c r="C13" s="125"/>
      <c r="D13" s="136" t="e">
        <v>#DIV/0!</v>
      </c>
      <c r="E13" s="137">
        <v>0</v>
      </c>
      <c r="F13" s="175"/>
      <c r="G13" s="124"/>
      <c r="H13" s="136" t="e">
        <v>#DIV/0!</v>
      </c>
      <c r="I13" s="137">
        <v>0</v>
      </c>
      <c r="J13" s="136" t="e">
        <v>#DIV/0!</v>
      </c>
      <c r="K13" s="136" t="e">
        <v>#DIV/0!</v>
      </c>
      <c r="L13" s="135" t="e">
        <v>#DIV/0!</v>
      </c>
    </row>
    <row r="14" spans="1:12" x14ac:dyDescent="0.4">
      <c r="A14" s="80" t="s">
        <v>136</v>
      </c>
      <c r="B14" s="181">
        <v>1143</v>
      </c>
      <c r="C14" s="139">
        <v>1146</v>
      </c>
      <c r="D14" s="151">
        <v>0.99738219895287961</v>
      </c>
      <c r="E14" s="152">
        <v>-3</v>
      </c>
      <c r="F14" s="181">
        <v>1440</v>
      </c>
      <c r="G14" s="144">
        <v>1440</v>
      </c>
      <c r="H14" s="151">
        <v>1</v>
      </c>
      <c r="I14" s="152">
        <v>0</v>
      </c>
      <c r="J14" s="151">
        <v>0.79374999999999996</v>
      </c>
      <c r="K14" s="151">
        <v>0.79583333333333328</v>
      </c>
      <c r="L14" s="150">
        <v>-2.0833333333333259E-3</v>
      </c>
    </row>
    <row r="15" spans="1:12" x14ac:dyDescent="0.4">
      <c r="A15" s="74" t="s">
        <v>135</v>
      </c>
      <c r="B15" s="172"/>
      <c r="C15" s="95"/>
      <c r="D15" s="136" t="e">
        <v>#DIV/0!</v>
      </c>
      <c r="E15" s="137">
        <v>0</v>
      </c>
      <c r="F15" s="172"/>
      <c r="G15" s="122"/>
      <c r="H15" s="136" t="e">
        <v>#DIV/0!</v>
      </c>
      <c r="I15" s="137">
        <v>0</v>
      </c>
      <c r="J15" s="136" t="e">
        <v>#DIV/0!</v>
      </c>
      <c r="K15" s="136" t="e">
        <v>#DIV/0!</v>
      </c>
      <c r="L15" s="135" t="e">
        <v>#DIV/0!</v>
      </c>
    </row>
    <row r="16" spans="1:12" x14ac:dyDescent="0.4">
      <c r="A16" s="94" t="s">
        <v>134</v>
      </c>
      <c r="B16" s="175"/>
      <c r="C16" s="125"/>
      <c r="D16" s="136" t="e">
        <v>#DIV/0!</v>
      </c>
      <c r="E16" s="137">
        <v>0</v>
      </c>
      <c r="F16" s="175"/>
      <c r="G16" s="124"/>
      <c r="H16" s="157" t="e">
        <v>#DIV/0!</v>
      </c>
      <c r="I16" s="161">
        <v>0</v>
      </c>
      <c r="J16" s="142" t="e">
        <v>#DIV/0!</v>
      </c>
      <c r="K16" s="142" t="e">
        <v>#DIV/0!</v>
      </c>
      <c r="L16" s="150" t="e">
        <v>#DIV/0!</v>
      </c>
    </row>
    <row r="17" spans="1:12" x14ac:dyDescent="0.4">
      <c r="A17" s="94" t="s">
        <v>133</v>
      </c>
      <c r="B17" s="174"/>
      <c r="C17" s="91"/>
      <c r="D17" s="142" t="e">
        <v>#DIV/0!</v>
      </c>
      <c r="E17" s="152">
        <v>0</v>
      </c>
      <c r="F17" s="174"/>
      <c r="G17" s="123"/>
      <c r="H17" s="142" t="e">
        <v>#DIV/0!</v>
      </c>
      <c r="I17" s="143">
        <v>0</v>
      </c>
      <c r="J17" s="151" t="e">
        <v>#DIV/0!</v>
      </c>
      <c r="K17" s="151" t="e">
        <v>#DIV/0!</v>
      </c>
      <c r="L17" s="150" t="e">
        <v>#DIV/0!</v>
      </c>
    </row>
    <row r="18" spans="1:12" x14ac:dyDescent="0.4">
      <c r="A18" s="85" t="s">
        <v>132</v>
      </c>
      <c r="B18" s="148">
        <v>23682</v>
      </c>
      <c r="C18" s="148">
        <v>25982</v>
      </c>
      <c r="D18" s="146">
        <v>0.91147717650681237</v>
      </c>
      <c r="E18" s="147">
        <v>-2300</v>
      </c>
      <c r="F18" s="148">
        <v>27655</v>
      </c>
      <c r="G18" s="148">
        <v>29340</v>
      </c>
      <c r="H18" s="146">
        <v>0.94256987048398089</v>
      </c>
      <c r="I18" s="147">
        <v>-1685</v>
      </c>
      <c r="J18" s="146">
        <v>0.85633700958235404</v>
      </c>
      <c r="K18" s="146">
        <v>0.88554873892297203</v>
      </c>
      <c r="L18" s="145">
        <v>-2.9211729340617998E-2</v>
      </c>
    </row>
    <row r="19" spans="1:12" x14ac:dyDescent="0.4">
      <c r="A19" s="73" t="s">
        <v>131</v>
      </c>
      <c r="B19" s="172"/>
      <c r="C19" s="95"/>
      <c r="D19" s="157" t="e">
        <v>#DIV/0!</v>
      </c>
      <c r="E19" s="161">
        <v>0</v>
      </c>
      <c r="F19" s="175"/>
      <c r="G19" s="124"/>
      <c r="H19" s="157" t="e">
        <v>#DIV/0!</v>
      </c>
      <c r="I19" s="161">
        <v>0</v>
      </c>
      <c r="J19" s="157" t="e">
        <v>#DIV/0!</v>
      </c>
      <c r="K19" s="157" t="e">
        <v>#DIV/0!</v>
      </c>
      <c r="L19" s="170" t="e">
        <v>#DIV/0!</v>
      </c>
    </row>
    <row r="20" spans="1:12" x14ac:dyDescent="0.4">
      <c r="A20" s="74" t="s">
        <v>130</v>
      </c>
      <c r="B20" s="140">
        <v>4110</v>
      </c>
      <c r="C20" s="180">
        <v>4053</v>
      </c>
      <c r="D20" s="136">
        <v>1.0140636565507031</v>
      </c>
      <c r="E20" s="137">
        <v>57</v>
      </c>
      <c r="F20" s="140">
        <v>4545</v>
      </c>
      <c r="G20" s="124">
        <v>4520</v>
      </c>
      <c r="H20" s="136">
        <v>1.0055309734513274</v>
      </c>
      <c r="I20" s="137">
        <v>25</v>
      </c>
      <c r="J20" s="136">
        <v>0.90429042904290424</v>
      </c>
      <c r="K20" s="136">
        <v>0.89668141592920358</v>
      </c>
      <c r="L20" s="135">
        <v>7.6090131137006578E-3</v>
      </c>
    </row>
    <row r="21" spans="1:12" x14ac:dyDescent="0.4">
      <c r="A21" s="74" t="s">
        <v>129</v>
      </c>
      <c r="B21" s="140">
        <v>6959</v>
      </c>
      <c r="C21" s="71">
        <v>8657</v>
      </c>
      <c r="D21" s="136">
        <v>0.80385814947441381</v>
      </c>
      <c r="E21" s="137">
        <v>-1698</v>
      </c>
      <c r="F21" s="140">
        <v>8610</v>
      </c>
      <c r="G21" s="113">
        <v>10175</v>
      </c>
      <c r="H21" s="136">
        <v>0.84619164619164622</v>
      </c>
      <c r="I21" s="137">
        <v>-1565</v>
      </c>
      <c r="J21" s="136">
        <v>0.80824622531939605</v>
      </c>
      <c r="K21" s="136">
        <v>0.85081081081081078</v>
      </c>
      <c r="L21" s="135">
        <v>-4.256458549141473E-2</v>
      </c>
    </row>
    <row r="22" spans="1:12" x14ac:dyDescent="0.4">
      <c r="A22" s="74" t="s">
        <v>128</v>
      </c>
      <c r="B22" s="140">
        <v>1385</v>
      </c>
      <c r="C22" s="71">
        <v>1452</v>
      </c>
      <c r="D22" s="136">
        <v>0.95385674931129472</v>
      </c>
      <c r="E22" s="137">
        <v>-67</v>
      </c>
      <c r="F22" s="140">
        <v>1450</v>
      </c>
      <c r="G22" s="113">
        <v>1475</v>
      </c>
      <c r="H22" s="136">
        <v>0.98305084745762716</v>
      </c>
      <c r="I22" s="137">
        <v>-25</v>
      </c>
      <c r="J22" s="136">
        <v>0.95517241379310347</v>
      </c>
      <c r="K22" s="136">
        <v>0.98440677966101697</v>
      </c>
      <c r="L22" s="135">
        <v>-2.9234365867913503E-2</v>
      </c>
    </row>
    <row r="23" spans="1:12" x14ac:dyDescent="0.4">
      <c r="A23" s="74" t="s">
        <v>127</v>
      </c>
      <c r="B23" s="173">
        <v>1464</v>
      </c>
      <c r="C23" s="97">
        <v>1459</v>
      </c>
      <c r="D23" s="151">
        <v>1.0034270047978067</v>
      </c>
      <c r="E23" s="152">
        <v>5</v>
      </c>
      <c r="F23" s="173">
        <v>1495</v>
      </c>
      <c r="G23" s="113">
        <v>1485</v>
      </c>
      <c r="H23" s="151">
        <v>1.0067340067340067</v>
      </c>
      <c r="I23" s="152">
        <v>10</v>
      </c>
      <c r="J23" s="151">
        <v>0.97926421404682273</v>
      </c>
      <c r="K23" s="151">
        <v>0.98249158249158253</v>
      </c>
      <c r="L23" s="150">
        <v>-3.2273684447597928E-3</v>
      </c>
    </row>
    <row r="24" spans="1:12" s="58" customFormat="1" x14ac:dyDescent="0.4">
      <c r="A24" s="94" t="s">
        <v>126</v>
      </c>
      <c r="B24" s="140">
        <v>1164</v>
      </c>
      <c r="C24" s="95">
        <v>1165</v>
      </c>
      <c r="D24" s="136">
        <v>0.9991416309012876</v>
      </c>
      <c r="E24" s="137">
        <v>-1</v>
      </c>
      <c r="F24" s="140">
        <v>1450</v>
      </c>
      <c r="G24" s="124">
        <v>1475</v>
      </c>
      <c r="H24" s="136">
        <v>0.98305084745762716</v>
      </c>
      <c r="I24" s="137">
        <v>-25</v>
      </c>
      <c r="J24" s="136">
        <v>0.8027586206896552</v>
      </c>
      <c r="K24" s="136">
        <v>0.78983050847457625</v>
      </c>
      <c r="L24" s="135">
        <v>1.2928112215078946E-2</v>
      </c>
    </row>
    <row r="25" spans="1:12" x14ac:dyDescent="0.4">
      <c r="A25" s="94" t="s">
        <v>125</v>
      </c>
      <c r="B25" s="178">
        <v>1367</v>
      </c>
      <c r="C25" s="179">
        <v>1436</v>
      </c>
      <c r="D25" s="136">
        <v>0.95194986072423393</v>
      </c>
      <c r="E25" s="137">
        <v>-69</v>
      </c>
      <c r="F25" s="178">
        <v>1500</v>
      </c>
      <c r="G25" s="113">
        <v>1475</v>
      </c>
      <c r="H25" s="136">
        <v>1.0169491525423728</v>
      </c>
      <c r="I25" s="137">
        <v>25</v>
      </c>
      <c r="J25" s="136">
        <v>0.91133333333333333</v>
      </c>
      <c r="K25" s="136">
        <v>0.97355932203389828</v>
      </c>
      <c r="L25" s="135">
        <v>-6.2225988700564949E-2</v>
      </c>
    </row>
    <row r="26" spans="1:12" s="58" customFormat="1" x14ac:dyDescent="0.4">
      <c r="A26" s="94" t="s">
        <v>124</v>
      </c>
      <c r="B26" s="176"/>
      <c r="C26" s="177"/>
      <c r="D26" s="136" t="e">
        <v>#DIV/0!</v>
      </c>
      <c r="E26" s="137">
        <v>0</v>
      </c>
      <c r="F26" s="176"/>
      <c r="G26" s="122"/>
      <c r="H26" s="136" t="e">
        <v>#DIV/0!</v>
      </c>
      <c r="I26" s="137">
        <v>0</v>
      </c>
      <c r="J26" s="136" t="e">
        <v>#DIV/0!</v>
      </c>
      <c r="K26" s="136" t="e">
        <v>#DIV/0!</v>
      </c>
      <c r="L26" s="135" t="e">
        <v>#DIV/0!</v>
      </c>
    </row>
    <row r="27" spans="1:12" x14ac:dyDescent="0.4">
      <c r="A27" s="74" t="s">
        <v>123</v>
      </c>
      <c r="B27" s="172"/>
      <c r="C27" s="95"/>
      <c r="D27" s="136" t="e">
        <v>#DIV/0!</v>
      </c>
      <c r="E27" s="137">
        <v>0</v>
      </c>
      <c r="F27" s="172"/>
      <c r="G27" s="124"/>
      <c r="H27" s="136" t="e">
        <v>#DIV/0!</v>
      </c>
      <c r="I27" s="137">
        <v>0</v>
      </c>
      <c r="J27" s="136" t="e">
        <v>#DIV/0!</v>
      </c>
      <c r="K27" s="136" t="e">
        <v>#DIV/0!</v>
      </c>
      <c r="L27" s="135" t="e">
        <v>#DIV/0!</v>
      </c>
    </row>
    <row r="28" spans="1:12" x14ac:dyDescent="0.4">
      <c r="A28" s="74" t="s">
        <v>122</v>
      </c>
      <c r="B28" s="175"/>
      <c r="C28" s="125"/>
      <c r="D28" s="136" t="e">
        <v>#DIV/0!</v>
      </c>
      <c r="E28" s="137">
        <v>0</v>
      </c>
      <c r="F28" s="175"/>
      <c r="G28" s="113"/>
      <c r="H28" s="136" t="e">
        <v>#DIV/0!</v>
      </c>
      <c r="I28" s="137">
        <v>0</v>
      </c>
      <c r="J28" s="136" t="e">
        <v>#DIV/0!</v>
      </c>
      <c r="K28" s="136" t="e">
        <v>#DIV/0!</v>
      </c>
      <c r="L28" s="135" t="e">
        <v>#DIV/0!</v>
      </c>
    </row>
    <row r="29" spans="1:12" x14ac:dyDescent="0.4">
      <c r="A29" s="74" t="s">
        <v>121</v>
      </c>
      <c r="B29" s="174"/>
      <c r="C29" s="91"/>
      <c r="D29" s="136" t="e">
        <v>#DIV/0!</v>
      </c>
      <c r="E29" s="137">
        <v>0</v>
      </c>
      <c r="F29" s="174"/>
      <c r="G29" s="124"/>
      <c r="H29" s="136" t="e">
        <v>#DIV/0!</v>
      </c>
      <c r="I29" s="137">
        <v>0</v>
      </c>
      <c r="J29" s="136" t="e">
        <v>#DIV/0!</v>
      </c>
      <c r="K29" s="136" t="e">
        <v>#DIV/0!</v>
      </c>
      <c r="L29" s="135" t="e">
        <v>#DIV/0!</v>
      </c>
    </row>
    <row r="30" spans="1:12" x14ac:dyDescent="0.4">
      <c r="A30" s="74" t="s">
        <v>120</v>
      </c>
      <c r="B30" s="171"/>
      <c r="C30" s="93"/>
      <c r="D30" s="151" t="e">
        <v>#DIV/0!</v>
      </c>
      <c r="E30" s="152">
        <v>0</v>
      </c>
      <c r="F30" s="171"/>
      <c r="G30" s="124"/>
      <c r="H30" s="151" t="e">
        <v>#DIV/0!</v>
      </c>
      <c r="I30" s="152">
        <v>0</v>
      </c>
      <c r="J30" s="151" t="e">
        <v>#DIV/0!</v>
      </c>
      <c r="K30" s="151" t="e">
        <v>#DIV/0!</v>
      </c>
      <c r="L30" s="150" t="e">
        <v>#DIV/0!</v>
      </c>
    </row>
    <row r="31" spans="1:12" x14ac:dyDescent="0.4">
      <c r="A31" s="94" t="s">
        <v>119</v>
      </c>
      <c r="B31" s="172"/>
      <c r="C31" s="95"/>
      <c r="D31" s="136" t="e">
        <v>#DIV/0!</v>
      </c>
      <c r="E31" s="137">
        <v>0</v>
      </c>
      <c r="F31" s="172"/>
      <c r="G31" s="124"/>
      <c r="H31" s="136" t="e">
        <v>#DIV/0!</v>
      </c>
      <c r="I31" s="137">
        <v>0</v>
      </c>
      <c r="J31" s="136" t="e">
        <v>#DIV/0!</v>
      </c>
      <c r="K31" s="136" t="e">
        <v>#DIV/0!</v>
      </c>
      <c r="L31" s="135" t="e">
        <v>#DIV/0!</v>
      </c>
    </row>
    <row r="32" spans="1:12" x14ac:dyDescent="0.4">
      <c r="A32" s="74" t="s">
        <v>118</v>
      </c>
      <c r="B32" s="140">
        <v>1391</v>
      </c>
      <c r="C32" s="71">
        <v>1403</v>
      </c>
      <c r="D32" s="136">
        <v>0.99144689950106912</v>
      </c>
      <c r="E32" s="137">
        <v>-12</v>
      </c>
      <c r="F32" s="140">
        <v>1450</v>
      </c>
      <c r="G32" s="113">
        <v>1450</v>
      </c>
      <c r="H32" s="136">
        <v>1</v>
      </c>
      <c r="I32" s="137">
        <v>0</v>
      </c>
      <c r="J32" s="136">
        <v>0.95931034482758626</v>
      </c>
      <c r="K32" s="136">
        <v>0.96758620689655173</v>
      </c>
      <c r="L32" s="135">
        <v>-8.2758620689654672E-3</v>
      </c>
    </row>
    <row r="33" spans="1:12" x14ac:dyDescent="0.4">
      <c r="A33" s="94" t="s">
        <v>117</v>
      </c>
      <c r="B33" s="171"/>
      <c r="C33" s="93"/>
      <c r="D33" s="151" t="e">
        <v>#DIV/0!</v>
      </c>
      <c r="E33" s="152">
        <v>0</v>
      </c>
      <c r="F33" s="171"/>
      <c r="G33" s="124"/>
      <c r="H33" s="151" t="e">
        <v>#DIV/0!</v>
      </c>
      <c r="I33" s="152">
        <v>0</v>
      </c>
      <c r="J33" s="151" t="e">
        <v>#DIV/0!</v>
      </c>
      <c r="K33" s="151" t="e">
        <v>#DIV/0!</v>
      </c>
      <c r="L33" s="150" t="e">
        <v>#DIV/0!</v>
      </c>
    </row>
    <row r="34" spans="1:12" x14ac:dyDescent="0.4">
      <c r="A34" s="94" t="s">
        <v>116</v>
      </c>
      <c r="B34" s="173">
        <v>1132</v>
      </c>
      <c r="C34" s="97">
        <v>1234</v>
      </c>
      <c r="D34" s="151">
        <v>0.91734197730956235</v>
      </c>
      <c r="E34" s="152">
        <v>-102</v>
      </c>
      <c r="F34" s="173">
        <v>1305</v>
      </c>
      <c r="G34" s="144">
        <v>1485</v>
      </c>
      <c r="H34" s="151">
        <v>0.87878787878787878</v>
      </c>
      <c r="I34" s="152">
        <v>-180</v>
      </c>
      <c r="J34" s="151">
        <v>0.86743295019157085</v>
      </c>
      <c r="K34" s="151">
        <v>0.83097643097643092</v>
      </c>
      <c r="L34" s="150">
        <v>3.6456519215139926E-2</v>
      </c>
    </row>
    <row r="35" spans="1:12" x14ac:dyDescent="0.4">
      <c r="A35" s="74" t="s">
        <v>115</v>
      </c>
      <c r="B35" s="172"/>
      <c r="C35" s="95"/>
      <c r="D35" s="136" t="e">
        <v>#DIV/0!</v>
      </c>
      <c r="E35" s="137">
        <v>0</v>
      </c>
      <c r="F35" s="172"/>
      <c r="G35" s="122"/>
      <c r="H35" s="136" t="e">
        <v>#DIV/0!</v>
      </c>
      <c r="I35" s="137">
        <v>0</v>
      </c>
      <c r="J35" s="136" t="e">
        <v>#DIV/0!</v>
      </c>
      <c r="K35" s="136" t="e">
        <v>#DIV/0!</v>
      </c>
      <c r="L35" s="135" t="e">
        <v>#DIV/0!</v>
      </c>
    </row>
    <row r="36" spans="1:12" x14ac:dyDescent="0.4">
      <c r="A36" s="94" t="s">
        <v>114</v>
      </c>
      <c r="B36" s="171"/>
      <c r="C36" s="93"/>
      <c r="D36" s="151" t="e">
        <v>#DIV/0!</v>
      </c>
      <c r="E36" s="152">
        <v>0</v>
      </c>
      <c r="F36" s="171"/>
      <c r="G36" s="123"/>
      <c r="H36" s="151" t="e">
        <v>#DIV/0!</v>
      </c>
      <c r="I36" s="152">
        <v>0</v>
      </c>
      <c r="J36" s="151" t="e">
        <v>#DIV/0!</v>
      </c>
      <c r="K36" s="151" t="e">
        <v>#DIV/0!</v>
      </c>
      <c r="L36" s="150" t="e">
        <v>#DIV/0!</v>
      </c>
    </row>
    <row r="37" spans="1:12" x14ac:dyDescent="0.4">
      <c r="A37" s="67" t="s">
        <v>113</v>
      </c>
      <c r="B37" s="134">
        <v>4710</v>
      </c>
      <c r="C37" s="65">
        <v>5123</v>
      </c>
      <c r="D37" s="151">
        <v>0.91938317392153035</v>
      </c>
      <c r="E37" s="152">
        <v>-413</v>
      </c>
      <c r="F37" s="134">
        <v>5850</v>
      </c>
      <c r="G37" s="66">
        <v>5800</v>
      </c>
      <c r="H37" s="151">
        <v>1.0086206896551724</v>
      </c>
      <c r="I37" s="152">
        <v>50</v>
      </c>
      <c r="J37" s="151">
        <v>0.80512820512820515</v>
      </c>
      <c r="K37" s="151">
        <v>0.88327586206896547</v>
      </c>
      <c r="L37" s="150">
        <v>-7.8147656940760313E-2</v>
      </c>
    </row>
    <row r="38" spans="1:12" x14ac:dyDescent="0.4">
      <c r="A38" s="85" t="s">
        <v>112</v>
      </c>
      <c r="B38" s="148">
        <v>1118</v>
      </c>
      <c r="C38" s="148">
        <v>1147</v>
      </c>
      <c r="D38" s="146">
        <v>0.974716652136007</v>
      </c>
      <c r="E38" s="147">
        <v>-29</v>
      </c>
      <c r="F38" s="148">
        <v>1390</v>
      </c>
      <c r="G38" s="148">
        <v>1297</v>
      </c>
      <c r="H38" s="146">
        <v>1.0717039321511179</v>
      </c>
      <c r="I38" s="147">
        <v>93</v>
      </c>
      <c r="J38" s="146">
        <v>0.8043165467625899</v>
      </c>
      <c r="K38" s="146">
        <v>0.88434849653045489</v>
      </c>
      <c r="L38" s="145">
        <v>-8.0031949767864985E-2</v>
      </c>
    </row>
    <row r="39" spans="1:12" x14ac:dyDescent="0.4">
      <c r="A39" s="73" t="s">
        <v>111</v>
      </c>
      <c r="B39" s="169">
        <v>882</v>
      </c>
      <c r="C39" s="105">
        <v>844</v>
      </c>
      <c r="D39" s="157">
        <v>1.0450236966824644</v>
      </c>
      <c r="E39" s="161">
        <v>38</v>
      </c>
      <c r="F39" s="169">
        <v>1000</v>
      </c>
      <c r="G39" s="105">
        <v>907</v>
      </c>
      <c r="H39" s="157">
        <v>1.1025358324145536</v>
      </c>
      <c r="I39" s="161">
        <v>93</v>
      </c>
      <c r="J39" s="157">
        <v>0.88200000000000001</v>
      </c>
      <c r="K39" s="157">
        <v>0.93054024255788315</v>
      </c>
      <c r="L39" s="170">
        <v>-4.854024255788314E-2</v>
      </c>
    </row>
    <row r="40" spans="1:12" x14ac:dyDescent="0.4">
      <c r="A40" s="74" t="s">
        <v>110</v>
      </c>
      <c r="B40" s="169">
        <v>236</v>
      </c>
      <c r="C40" s="105">
        <v>303</v>
      </c>
      <c r="D40" s="136">
        <v>0.77887788778877887</v>
      </c>
      <c r="E40" s="137">
        <v>-67</v>
      </c>
      <c r="F40" s="169">
        <v>390</v>
      </c>
      <c r="G40" s="105">
        <v>390</v>
      </c>
      <c r="H40" s="136">
        <v>1</v>
      </c>
      <c r="I40" s="137">
        <v>0</v>
      </c>
      <c r="J40" s="136">
        <v>0.60512820512820509</v>
      </c>
      <c r="K40" s="136">
        <v>0.77692307692307694</v>
      </c>
      <c r="L40" s="135">
        <v>-0.17179487179487185</v>
      </c>
    </row>
    <row r="41" spans="1:12" s="118" customFormat="1" x14ac:dyDescent="0.4">
      <c r="A41" s="119" t="s">
        <v>109</v>
      </c>
      <c r="B41" s="168">
        <v>118601</v>
      </c>
      <c r="C41" s="168">
        <v>116308</v>
      </c>
      <c r="D41" s="166">
        <v>1.0197148949341404</v>
      </c>
      <c r="E41" s="167">
        <v>2293</v>
      </c>
      <c r="F41" s="168">
        <v>133644</v>
      </c>
      <c r="G41" s="168">
        <v>136518</v>
      </c>
      <c r="H41" s="166">
        <v>0.97894783105524541</v>
      </c>
      <c r="I41" s="167">
        <v>-2874</v>
      </c>
      <c r="J41" s="166">
        <v>0.88743976534674207</v>
      </c>
      <c r="K41" s="166">
        <v>0.8519609135791617</v>
      </c>
      <c r="L41" s="165">
        <v>3.5478851767580366E-2</v>
      </c>
    </row>
    <row r="42" spans="1:12" s="118" customFormat="1" x14ac:dyDescent="0.4">
      <c r="A42" s="85" t="s">
        <v>108</v>
      </c>
      <c r="B42" s="148">
        <v>116489</v>
      </c>
      <c r="C42" s="148">
        <v>114884</v>
      </c>
      <c r="D42" s="146">
        <v>1.0139706138365656</v>
      </c>
      <c r="E42" s="147">
        <v>1605</v>
      </c>
      <c r="F42" s="148">
        <v>130475</v>
      </c>
      <c r="G42" s="148">
        <v>134796</v>
      </c>
      <c r="H42" s="146">
        <v>0.96794415264547906</v>
      </c>
      <c r="I42" s="147">
        <v>-4321</v>
      </c>
      <c r="J42" s="146">
        <v>0.89280705115922587</v>
      </c>
      <c r="K42" s="146">
        <v>0.85228048310038873</v>
      </c>
      <c r="L42" s="145">
        <v>4.0526568058837142E-2</v>
      </c>
    </row>
    <row r="43" spans="1:12" x14ac:dyDescent="0.4">
      <c r="A43" s="74" t="s">
        <v>107</v>
      </c>
      <c r="B43" s="163">
        <v>45909</v>
      </c>
      <c r="C43" s="163">
        <v>46889</v>
      </c>
      <c r="D43" s="164">
        <v>0.97909957559342276</v>
      </c>
      <c r="E43" s="152">
        <v>-980</v>
      </c>
      <c r="F43" s="163">
        <v>51036</v>
      </c>
      <c r="G43" s="163">
        <v>51246</v>
      </c>
      <c r="H43" s="151">
        <v>0.99590211918979044</v>
      </c>
      <c r="I43" s="152">
        <v>-210</v>
      </c>
      <c r="J43" s="151">
        <v>0.89954150011756406</v>
      </c>
      <c r="K43" s="151">
        <v>0.91497873004722319</v>
      </c>
      <c r="L43" s="150">
        <v>-1.5437229929659124E-2</v>
      </c>
    </row>
    <row r="44" spans="1:12" x14ac:dyDescent="0.4">
      <c r="A44" s="74" t="s">
        <v>106</v>
      </c>
      <c r="B44" s="156">
        <v>9134</v>
      </c>
      <c r="C44" s="156">
        <v>6896</v>
      </c>
      <c r="D44" s="136">
        <v>1.3245359628770301</v>
      </c>
      <c r="E44" s="137">
        <v>2238</v>
      </c>
      <c r="F44" s="156">
        <v>10070</v>
      </c>
      <c r="G44" s="156">
        <v>7840</v>
      </c>
      <c r="H44" s="158">
        <v>1.284438775510204</v>
      </c>
      <c r="I44" s="137">
        <v>2230</v>
      </c>
      <c r="J44" s="136">
        <v>0.90705064548162861</v>
      </c>
      <c r="K44" s="136">
        <v>0.87959183673469388</v>
      </c>
      <c r="L44" s="135">
        <v>2.7458808746934737E-2</v>
      </c>
    </row>
    <row r="45" spans="1:12" x14ac:dyDescent="0.4">
      <c r="A45" s="94" t="s">
        <v>105</v>
      </c>
      <c r="B45" s="156">
        <v>6774</v>
      </c>
      <c r="C45" s="156">
        <v>10285</v>
      </c>
      <c r="D45" s="155">
        <v>0.65862907146329608</v>
      </c>
      <c r="E45" s="162">
        <v>-3511</v>
      </c>
      <c r="F45" s="156">
        <v>7495</v>
      </c>
      <c r="G45" s="156">
        <v>12208</v>
      </c>
      <c r="H45" s="158">
        <v>0.61394167758846663</v>
      </c>
      <c r="I45" s="137">
        <v>-4713</v>
      </c>
      <c r="J45" s="136">
        <v>0.90380253502334895</v>
      </c>
      <c r="K45" s="136">
        <v>0.84248034076015732</v>
      </c>
      <c r="L45" s="135">
        <v>6.1322194263191632E-2</v>
      </c>
    </row>
    <row r="46" spans="1:12" x14ac:dyDescent="0.4">
      <c r="A46" s="94" t="s">
        <v>104</v>
      </c>
      <c r="B46" s="156">
        <v>2860</v>
      </c>
      <c r="C46" s="156">
        <v>4431</v>
      </c>
      <c r="D46" s="155">
        <v>0.64545249379372605</v>
      </c>
      <c r="E46" s="162">
        <v>-1571</v>
      </c>
      <c r="F46" s="156">
        <v>3672</v>
      </c>
      <c r="G46" s="156">
        <v>6020</v>
      </c>
      <c r="H46" s="158">
        <v>0.60996677740863792</v>
      </c>
      <c r="I46" s="137">
        <v>-2348</v>
      </c>
      <c r="J46" s="136">
        <v>0.77886710239651413</v>
      </c>
      <c r="K46" s="136">
        <v>0.73604651162790702</v>
      </c>
      <c r="L46" s="135">
        <v>4.2820590768607114E-2</v>
      </c>
    </row>
    <row r="47" spans="1:12" x14ac:dyDescent="0.4">
      <c r="A47" s="74" t="s">
        <v>103</v>
      </c>
      <c r="B47" s="156">
        <v>9417</v>
      </c>
      <c r="C47" s="156">
        <v>9397</v>
      </c>
      <c r="D47" s="155">
        <v>1.0021283388315421</v>
      </c>
      <c r="E47" s="152">
        <v>20</v>
      </c>
      <c r="F47" s="156">
        <v>11655</v>
      </c>
      <c r="G47" s="156">
        <v>10756</v>
      </c>
      <c r="H47" s="158">
        <v>1.0835812569728525</v>
      </c>
      <c r="I47" s="137">
        <v>899</v>
      </c>
      <c r="J47" s="136">
        <v>0.80797940797940793</v>
      </c>
      <c r="K47" s="136">
        <v>0.87365191521011532</v>
      </c>
      <c r="L47" s="135">
        <v>-6.5672507230707389E-2</v>
      </c>
    </row>
    <row r="48" spans="1:12" x14ac:dyDescent="0.4">
      <c r="A48" s="74" t="s">
        <v>102</v>
      </c>
      <c r="B48" s="156">
        <v>15735</v>
      </c>
      <c r="C48" s="156">
        <v>15530</v>
      </c>
      <c r="D48" s="155">
        <v>1.0132002575660013</v>
      </c>
      <c r="E48" s="162">
        <v>205</v>
      </c>
      <c r="F48" s="156">
        <v>18660</v>
      </c>
      <c r="G48" s="156">
        <v>18105</v>
      </c>
      <c r="H48" s="158">
        <v>1.0306545153272577</v>
      </c>
      <c r="I48" s="137">
        <v>555</v>
      </c>
      <c r="J48" s="136">
        <v>0.84324758842443726</v>
      </c>
      <c r="K48" s="136">
        <v>0.85777409555371442</v>
      </c>
      <c r="L48" s="135">
        <v>-1.4526507129277166E-2</v>
      </c>
    </row>
    <row r="49" spans="1:12" x14ac:dyDescent="0.4">
      <c r="A49" s="74" t="s">
        <v>101</v>
      </c>
      <c r="B49" s="156">
        <v>1860</v>
      </c>
      <c r="C49" s="156">
        <v>1951</v>
      </c>
      <c r="D49" s="136">
        <v>0.95335725269092775</v>
      </c>
      <c r="E49" s="137">
        <v>-91</v>
      </c>
      <c r="F49" s="156">
        <v>2700</v>
      </c>
      <c r="G49" s="156">
        <v>2644</v>
      </c>
      <c r="H49" s="136">
        <v>1.0211800302571861</v>
      </c>
      <c r="I49" s="137">
        <v>56</v>
      </c>
      <c r="J49" s="136">
        <v>0.68888888888888888</v>
      </c>
      <c r="K49" s="136">
        <v>0.73789712556732223</v>
      </c>
      <c r="L49" s="135">
        <v>-4.9008236678433348E-2</v>
      </c>
    </row>
    <row r="50" spans="1:12" s="58" customFormat="1" x14ac:dyDescent="0.4">
      <c r="A50" s="74" t="s">
        <v>100</v>
      </c>
      <c r="B50" s="156">
        <v>1044</v>
      </c>
      <c r="C50" s="156"/>
      <c r="D50" s="157" t="e">
        <v>#DIV/0!</v>
      </c>
      <c r="E50" s="161">
        <v>1044</v>
      </c>
      <c r="F50" s="160"/>
      <c r="G50" s="140"/>
      <c r="H50" s="151" t="e">
        <v>#DIV/0!</v>
      </c>
      <c r="I50" s="137">
        <v>0</v>
      </c>
      <c r="J50" s="136" t="e">
        <v>#DIV/0!</v>
      </c>
      <c r="K50" s="136" t="e">
        <v>#DIV/0!</v>
      </c>
      <c r="L50" s="135" t="e">
        <v>#DIV/0!</v>
      </c>
    </row>
    <row r="51" spans="1:12" x14ac:dyDescent="0.4">
      <c r="A51" s="74" t="s">
        <v>99</v>
      </c>
      <c r="B51" s="156">
        <v>2478</v>
      </c>
      <c r="C51" s="156">
        <v>2330</v>
      </c>
      <c r="D51" s="155">
        <v>1.0635193133047209</v>
      </c>
      <c r="E51" s="152">
        <v>148</v>
      </c>
      <c r="F51" s="156">
        <v>2698</v>
      </c>
      <c r="G51" s="156">
        <v>5130</v>
      </c>
      <c r="H51" s="154">
        <v>0.52592592592592591</v>
      </c>
      <c r="I51" s="137">
        <v>-2432</v>
      </c>
      <c r="J51" s="136">
        <v>0.91845811712379544</v>
      </c>
      <c r="K51" s="136">
        <v>0.45419103313840153</v>
      </c>
      <c r="L51" s="135">
        <v>0.4642670839853939</v>
      </c>
    </row>
    <row r="52" spans="1:12" x14ac:dyDescent="0.4">
      <c r="A52" s="74" t="s">
        <v>98</v>
      </c>
      <c r="B52" s="156">
        <v>0</v>
      </c>
      <c r="C52" s="156">
        <v>0</v>
      </c>
      <c r="D52" s="155" t="e">
        <v>#DIV/0!</v>
      </c>
      <c r="E52" s="152">
        <v>0</v>
      </c>
      <c r="F52" s="156">
        <v>0</v>
      </c>
      <c r="G52" s="156">
        <v>-1080</v>
      </c>
      <c r="H52" s="159">
        <v>0</v>
      </c>
      <c r="I52" s="137">
        <v>1080</v>
      </c>
      <c r="J52" s="136" t="e">
        <v>#DIV/0!</v>
      </c>
      <c r="K52" s="136">
        <v>0</v>
      </c>
      <c r="L52" s="135" t="e">
        <v>#DIV/0!</v>
      </c>
    </row>
    <row r="53" spans="1:12" x14ac:dyDescent="0.4">
      <c r="A53" s="74" t="s">
        <v>97</v>
      </c>
      <c r="B53" s="156">
        <v>1643</v>
      </c>
      <c r="C53" s="156">
        <v>1142</v>
      </c>
      <c r="D53" s="155">
        <v>1.4387040280210157</v>
      </c>
      <c r="E53" s="152">
        <v>501</v>
      </c>
      <c r="F53" s="156">
        <v>1760</v>
      </c>
      <c r="G53" s="156">
        <v>-2580</v>
      </c>
      <c r="H53" s="154">
        <v>-0.68217054263565891</v>
      </c>
      <c r="I53" s="137">
        <v>4340</v>
      </c>
      <c r="J53" s="136">
        <v>0.93352272727272723</v>
      </c>
      <c r="K53" s="136">
        <v>-0.44263565891472867</v>
      </c>
      <c r="L53" s="135">
        <v>1.376158386187456</v>
      </c>
    </row>
    <row r="54" spans="1:12" x14ac:dyDescent="0.4">
      <c r="A54" s="74" t="s">
        <v>96</v>
      </c>
      <c r="B54" s="156">
        <v>2587</v>
      </c>
      <c r="C54" s="156">
        <v>3859</v>
      </c>
      <c r="D54" s="155">
        <v>0.67038092770147706</v>
      </c>
      <c r="E54" s="152">
        <v>-1272</v>
      </c>
      <c r="F54" s="156">
        <v>2700</v>
      </c>
      <c r="G54" s="156">
        <v>7830</v>
      </c>
      <c r="H54" s="158">
        <v>0.34482758620689657</v>
      </c>
      <c r="I54" s="137">
        <v>-5130</v>
      </c>
      <c r="J54" s="136">
        <v>0.95814814814814819</v>
      </c>
      <c r="K54" s="136">
        <v>0.49284802043422732</v>
      </c>
      <c r="L54" s="135">
        <v>0.46530012771392087</v>
      </c>
    </row>
    <row r="55" spans="1:12" x14ac:dyDescent="0.4">
      <c r="A55" s="74" t="s">
        <v>95</v>
      </c>
      <c r="B55" s="156">
        <v>2100</v>
      </c>
      <c r="C55" s="156">
        <v>2015</v>
      </c>
      <c r="D55" s="155">
        <v>1.0421836228287842</v>
      </c>
      <c r="E55" s="137">
        <v>85</v>
      </c>
      <c r="F55" s="156">
        <v>2700</v>
      </c>
      <c r="G55" s="156">
        <v>4050</v>
      </c>
      <c r="H55" s="154">
        <v>0.66666666666666663</v>
      </c>
      <c r="I55" s="137">
        <v>-1350</v>
      </c>
      <c r="J55" s="136">
        <v>0.77777777777777779</v>
      </c>
      <c r="K55" s="136">
        <v>0.49753086419753084</v>
      </c>
      <c r="L55" s="135">
        <v>0.28024691358024695</v>
      </c>
    </row>
    <row r="56" spans="1:12" x14ac:dyDescent="0.4">
      <c r="A56" s="74" t="s">
        <v>94</v>
      </c>
      <c r="B56" s="156">
        <v>1403</v>
      </c>
      <c r="C56" s="156">
        <v>1129</v>
      </c>
      <c r="D56" s="155">
        <v>1.2426926483613818</v>
      </c>
      <c r="E56" s="137">
        <v>274</v>
      </c>
      <c r="F56" s="156">
        <v>1760</v>
      </c>
      <c r="G56" s="156">
        <v>1200</v>
      </c>
      <c r="H56" s="154">
        <v>1.4666666666666666</v>
      </c>
      <c r="I56" s="137">
        <v>560</v>
      </c>
      <c r="J56" s="136">
        <v>0.79715909090909087</v>
      </c>
      <c r="K56" s="136">
        <v>0.9408333333333333</v>
      </c>
      <c r="L56" s="135">
        <v>-0.14367424242424243</v>
      </c>
    </row>
    <row r="57" spans="1:12" x14ac:dyDescent="0.4">
      <c r="A57" s="94" t="s">
        <v>93</v>
      </c>
      <c r="B57" s="156">
        <v>1664</v>
      </c>
      <c r="C57" s="156">
        <v>1110</v>
      </c>
      <c r="D57" s="155">
        <v>1.4990990990990991</v>
      </c>
      <c r="E57" s="152">
        <v>554</v>
      </c>
      <c r="F57" s="156">
        <v>1760</v>
      </c>
      <c r="G57" s="156">
        <v>1205</v>
      </c>
      <c r="H57" s="158">
        <v>1.4605809128630705</v>
      </c>
      <c r="I57" s="137">
        <v>555</v>
      </c>
      <c r="J57" s="136">
        <v>0.94545454545454544</v>
      </c>
      <c r="K57" s="151">
        <v>0.92116182572614103</v>
      </c>
      <c r="L57" s="150">
        <v>2.4292719728404411E-2</v>
      </c>
    </row>
    <row r="58" spans="1:12" x14ac:dyDescent="0.4">
      <c r="A58" s="74" t="s">
        <v>92</v>
      </c>
      <c r="B58" s="156">
        <v>1272</v>
      </c>
      <c r="C58" s="156">
        <v>1089</v>
      </c>
      <c r="D58" s="157">
        <v>1.1680440771349863</v>
      </c>
      <c r="E58" s="137">
        <v>183</v>
      </c>
      <c r="F58" s="156">
        <v>1760</v>
      </c>
      <c r="G58" s="156">
        <v>1364</v>
      </c>
      <c r="H58" s="136">
        <v>1.2903225806451613</v>
      </c>
      <c r="I58" s="137">
        <v>396</v>
      </c>
      <c r="J58" s="136">
        <v>0.72272727272727277</v>
      </c>
      <c r="K58" s="136">
        <v>0.79838709677419351</v>
      </c>
      <c r="L58" s="135">
        <v>-7.5659824046920732E-2</v>
      </c>
    </row>
    <row r="59" spans="1:12" x14ac:dyDescent="0.4">
      <c r="A59" s="74" t="s">
        <v>91</v>
      </c>
      <c r="B59" s="156">
        <v>1035</v>
      </c>
      <c r="C59" s="156">
        <v>1186</v>
      </c>
      <c r="D59" s="157">
        <v>0.87268128161888703</v>
      </c>
      <c r="E59" s="137">
        <v>-151</v>
      </c>
      <c r="F59" s="156">
        <v>1200</v>
      </c>
      <c r="G59" s="156">
        <v>-1319</v>
      </c>
      <c r="H59" s="136">
        <v>-0.90978013646702049</v>
      </c>
      <c r="I59" s="137">
        <v>2519</v>
      </c>
      <c r="J59" s="136">
        <v>0.86250000000000004</v>
      </c>
      <c r="K59" s="136">
        <v>-0.89916603487490521</v>
      </c>
      <c r="L59" s="135">
        <v>1.7616660348749051</v>
      </c>
    </row>
    <row r="60" spans="1:12" x14ac:dyDescent="0.4">
      <c r="A60" s="74" t="s">
        <v>90</v>
      </c>
      <c r="B60" s="156">
        <v>2940</v>
      </c>
      <c r="C60" s="156">
        <v>3527</v>
      </c>
      <c r="D60" s="155">
        <v>0.83356960589736318</v>
      </c>
      <c r="E60" s="137">
        <v>-587</v>
      </c>
      <c r="F60" s="156">
        <v>4159</v>
      </c>
      <c r="G60" s="156">
        <v>7717</v>
      </c>
      <c r="H60" s="154">
        <v>0.53894000259168073</v>
      </c>
      <c r="I60" s="137">
        <v>-3558</v>
      </c>
      <c r="J60" s="136">
        <v>0.70690069728300076</v>
      </c>
      <c r="K60" s="136">
        <v>0.45704289231566669</v>
      </c>
      <c r="L60" s="135">
        <v>0.24985780496733406</v>
      </c>
    </row>
    <row r="61" spans="1:12" s="58" customFormat="1" x14ac:dyDescent="0.4">
      <c r="A61" s="94" t="s">
        <v>89</v>
      </c>
      <c r="B61" s="156">
        <v>2533</v>
      </c>
      <c r="C61" s="93"/>
      <c r="D61" s="155" t="e">
        <v>#DIV/0!</v>
      </c>
      <c r="E61" s="90"/>
      <c r="F61" s="92"/>
      <c r="G61" s="121"/>
      <c r="H61" s="154" t="e">
        <v>#DIV/0!</v>
      </c>
      <c r="I61" s="90">
        <v>0</v>
      </c>
      <c r="J61" s="136" t="e">
        <v>#DIV/0!</v>
      </c>
      <c r="K61" s="89" t="e">
        <v>#DIV/0!</v>
      </c>
      <c r="L61" s="88" t="e">
        <v>#DIV/0!</v>
      </c>
    </row>
    <row r="62" spans="1:12" x14ac:dyDescent="0.4">
      <c r="A62" s="94" t="s">
        <v>88</v>
      </c>
      <c r="B62" s="153">
        <v>1525</v>
      </c>
      <c r="C62" s="153">
        <v>1020</v>
      </c>
      <c r="D62" s="151">
        <v>1.4950980392156863</v>
      </c>
      <c r="E62" s="152">
        <v>505</v>
      </c>
      <c r="F62" s="153">
        <v>1670</v>
      </c>
      <c r="G62" s="153">
        <v>1200</v>
      </c>
      <c r="H62" s="151">
        <v>1.3916666666666666</v>
      </c>
      <c r="I62" s="152">
        <v>470</v>
      </c>
      <c r="J62" s="151">
        <v>0.91317365269461082</v>
      </c>
      <c r="K62" s="151">
        <v>0.85</v>
      </c>
      <c r="L62" s="150">
        <v>6.3173652694610838E-2</v>
      </c>
    </row>
    <row r="63" spans="1:12" s="58" customFormat="1" x14ac:dyDescent="0.4">
      <c r="A63" s="94" t="s">
        <v>87</v>
      </c>
      <c r="B63" s="153">
        <v>1480</v>
      </c>
      <c r="C63" s="153">
        <v>0</v>
      </c>
      <c r="D63" s="151" t="e">
        <v>#DIV/0!</v>
      </c>
      <c r="E63" s="152">
        <v>1480</v>
      </c>
      <c r="F63" s="153">
        <v>1760</v>
      </c>
      <c r="G63" s="153">
        <v>0</v>
      </c>
      <c r="H63" s="151" t="e">
        <v>#DIV/0!</v>
      </c>
      <c r="I63" s="152">
        <v>1760</v>
      </c>
      <c r="J63" s="151">
        <v>0.84090909090909094</v>
      </c>
      <c r="K63" s="151" t="e">
        <v>#DIV/0!</v>
      </c>
      <c r="L63" s="150" t="e">
        <v>#DIV/0!</v>
      </c>
    </row>
    <row r="64" spans="1:12" x14ac:dyDescent="0.4">
      <c r="A64" s="67" t="s">
        <v>86</v>
      </c>
      <c r="B64" s="149">
        <v>1096</v>
      </c>
      <c r="C64" s="149">
        <v>1098</v>
      </c>
      <c r="D64" s="132">
        <v>0.99817850637522765</v>
      </c>
      <c r="E64" s="133">
        <v>-2</v>
      </c>
      <c r="F64" s="149">
        <v>1260</v>
      </c>
      <c r="G64" s="149">
        <v>1260</v>
      </c>
      <c r="H64" s="132">
        <v>1</v>
      </c>
      <c r="I64" s="133">
        <v>0</v>
      </c>
      <c r="J64" s="132">
        <v>0.86984126984126986</v>
      </c>
      <c r="K64" s="132">
        <v>0.87142857142857144</v>
      </c>
      <c r="L64" s="131">
        <v>-1.5873015873015817E-3</v>
      </c>
    </row>
    <row r="65" spans="1:12" x14ac:dyDescent="0.4">
      <c r="A65" s="85" t="s">
        <v>85</v>
      </c>
      <c r="B65" s="148">
        <v>2112</v>
      </c>
      <c r="C65" s="148">
        <v>1424</v>
      </c>
      <c r="D65" s="146">
        <v>1.4831460674157304</v>
      </c>
      <c r="E65" s="147">
        <v>688</v>
      </c>
      <c r="F65" s="148">
        <v>3169</v>
      </c>
      <c r="G65" s="148">
        <v>1722</v>
      </c>
      <c r="H65" s="146">
        <v>1.840301974448316</v>
      </c>
      <c r="I65" s="147">
        <v>1447</v>
      </c>
      <c r="J65" s="146">
        <v>0.66645629536131268</v>
      </c>
      <c r="K65" s="146">
        <v>0.82694541231126595</v>
      </c>
      <c r="L65" s="145">
        <v>-0.16048911694995327</v>
      </c>
    </row>
    <row r="66" spans="1:12" x14ac:dyDescent="0.4">
      <c r="A66" s="80" t="s">
        <v>84</v>
      </c>
      <c r="B66" s="138">
        <v>464</v>
      </c>
      <c r="C66" s="139">
        <v>269</v>
      </c>
      <c r="D66" s="142">
        <v>1.724907063197026</v>
      </c>
      <c r="E66" s="143">
        <v>195</v>
      </c>
      <c r="F66" s="138">
        <v>540</v>
      </c>
      <c r="G66" s="144">
        <v>295</v>
      </c>
      <c r="H66" s="142">
        <v>1.8305084745762712</v>
      </c>
      <c r="I66" s="143">
        <v>245</v>
      </c>
      <c r="J66" s="142">
        <v>0.85925925925925928</v>
      </c>
      <c r="K66" s="142">
        <v>0.91186440677966096</v>
      </c>
      <c r="L66" s="141">
        <v>-5.2605147520401685E-2</v>
      </c>
    </row>
    <row r="67" spans="1:12" x14ac:dyDescent="0.4">
      <c r="A67" s="74" t="s">
        <v>83</v>
      </c>
      <c r="B67" s="140"/>
      <c r="C67" s="71">
        <v>442</v>
      </c>
      <c r="D67" s="136">
        <v>0</v>
      </c>
      <c r="E67" s="137">
        <v>-442</v>
      </c>
      <c r="F67" s="140"/>
      <c r="G67" s="72">
        <v>535</v>
      </c>
      <c r="H67" s="136">
        <v>0</v>
      </c>
      <c r="I67" s="137">
        <v>-535</v>
      </c>
      <c r="J67" s="136" t="e">
        <v>#DIV/0!</v>
      </c>
      <c r="K67" s="136">
        <v>0.82616822429906545</v>
      </c>
      <c r="L67" s="135" t="e">
        <v>#DIV/0!</v>
      </c>
    </row>
    <row r="68" spans="1:12" x14ac:dyDescent="0.4">
      <c r="A68" s="73" t="s">
        <v>82</v>
      </c>
      <c r="B68" s="138"/>
      <c r="C68" s="139">
        <v>210</v>
      </c>
      <c r="D68" s="136">
        <v>0</v>
      </c>
      <c r="E68" s="137">
        <v>-210</v>
      </c>
      <c r="F68" s="138"/>
      <c r="G68" s="72">
        <v>267</v>
      </c>
      <c r="H68" s="136">
        <v>0</v>
      </c>
      <c r="I68" s="137">
        <v>-267</v>
      </c>
      <c r="J68" s="136" t="e">
        <v>#DIV/0!</v>
      </c>
      <c r="K68" s="136">
        <v>0.7865168539325843</v>
      </c>
      <c r="L68" s="135" t="e">
        <v>#DIV/0!</v>
      </c>
    </row>
    <row r="69" spans="1:12" x14ac:dyDescent="0.4">
      <c r="A69" s="94" t="s">
        <v>81</v>
      </c>
      <c r="B69" s="173">
        <v>843</v>
      </c>
      <c r="C69" s="97">
        <v>503</v>
      </c>
      <c r="D69" s="151">
        <v>1.6759443339960238</v>
      </c>
      <c r="E69" s="152">
        <v>340</v>
      </c>
      <c r="F69" s="173">
        <v>1081</v>
      </c>
      <c r="G69" s="92">
        <v>625</v>
      </c>
      <c r="H69" s="151">
        <v>1.7296</v>
      </c>
      <c r="I69" s="152">
        <v>456</v>
      </c>
      <c r="J69" s="151">
        <v>0.77983348751156334</v>
      </c>
      <c r="K69" s="151">
        <v>0.80479999999999996</v>
      </c>
      <c r="L69" s="150">
        <v>-2.4966512488436621E-2</v>
      </c>
    </row>
    <row r="70" spans="1:12" x14ac:dyDescent="0.4">
      <c r="A70" s="67" t="s">
        <v>230</v>
      </c>
      <c r="B70" s="66">
        <v>805</v>
      </c>
      <c r="C70" s="65"/>
      <c r="D70" s="63" t="e">
        <v>#DIV/0!</v>
      </c>
      <c r="E70" s="64">
        <v>805</v>
      </c>
      <c r="F70" s="66">
        <v>1548</v>
      </c>
      <c r="G70" s="65"/>
      <c r="H70" s="63" t="e">
        <v>#DIV/0!</v>
      </c>
      <c r="I70" s="64">
        <v>1548</v>
      </c>
      <c r="J70" s="63">
        <v>0.52002583979328165</v>
      </c>
      <c r="K70" s="63" t="e">
        <v>#DIV/0!</v>
      </c>
      <c r="L70" s="62" t="e">
        <v>#DIV/0!</v>
      </c>
    </row>
    <row r="71" spans="1:12" x14ac:dyDescent="0.4">
      <c r="A71" s="58" t="s">
        <v>80</v>
      </c>
      <c r="B71" s="59"/>
      <c r="C71" s="58"/>
      <c r="D71" s="58"/>
      <c r="E71" s="59"/>
      <c r="F71" s="59"/>
      <c r="G71" s="58"/>
      <c r="H71" s="58"/>
      <c r="I71" s="59"/>
      <c r="J71" s="59"/>
      <c r="K71" s="58"/>
      <c r="L71" s="58"/>
    </row>
    <row r="72" spans="1:12" x14ac:dyDescent="0.4">
      <c r="A72" s="60" t="s">
        <v>79</v>
      </c>
      <c r="B72" s="59"/>
      <c r="C72" s="58"/>
      <c r="D72" s="58"/>
      <c r="E72" s="59"/>
      <c r="F72" s="59"/>
      <c r="G72" s="58"/>
      <c r="H72" s="58"/>
      <c r="I72" s="59"/>
      <c r="J72" s="59"/>
      <c r="K72" s="58"/>
      <c r="L72" s="58"/>
    </row>
    <row r="73" spans="1:12" s="58" customFormat="1" x14ac:dyDescent="0.4">
      <c r="A73" s="58" t="s">
        <v>78</v>
      </c>
      <c r="B73" s="59"/>
      <c r="C73" s="59"/>
      <c r="F73" s="59"/>
      <c r="G73" s="59"/>
      <c r="J73" s="59"/>
      <c r="K73" s="59"/>
    </row>
    <row r="74" spans="1:12" x14ac:dyDescent="0.4">
      <c r="A74" s="58" t="s">
        <v>150</v>
      </c>
      <c r="B74" s="59"/>
      <c r="C74" s="59"/>
      <c r="D74" s="58"/>
      <c r="E74" s="58"/>
      <c r="F74" s="59"/>
      <c r="G74" s="59"/>
      <c r="H74" s="58"/>
      <c r="I74" s="58"/>
      <c r="J74" s="59"/>
      <c r="K74" s="59"/>
      <c r="L74" s="58"/>
    </row>
    <row r="75" spans="1:12" x14ac:dyDescent="0.4">
      <c r="B75" s="59"/>
      <c r="C75" s="59"/>
      <c r="D75" s="58"/>
      <c r="E75" s="58"/>
      <c r="F75" s="59"/>
      <c r="G75" s="59"/>
      <c r="H75" s="58"/>
      <c r="I75" s="58"/>
      <c r="J75" s="59"/>
      <c r="K75" s="59"/>
      <c r="L75" s="58"/>
    </row>
    <row r="76" spans="1:12" x14ac:dyDescent="0.4">
      <c r="B76" s="59"/>
      <c r="C76" s="59"/>
      <c r="D76" s="58"/>
      <c r="E76" s="58"/>
      <c r="F76" s="59"/>
      <c r="G76" s="59"/>
      <c r="H76" s="58"/>
      <c r="I76" s="58"/>
      <c r="J76" s="59"/>
      <c r="K76" s="59"/>
      <c r="L76" s="58"/>
    </row>
    <row r="77" spans="1:12" x14ac:dyDescent="0.4">
      <c r="B77" s="59"/>
      <c r="C77" s="59"/>
      <c r="D77" s="58"/>
      <c r="E77" s="58"/>
      <c r="F77" s="59"/>
      <c r="G77" s="59"/>
      <c r="H77" s="58"/>
      <c r="I77" s="58"/>
      <c r="J77" s="59"/>
      <c r="K77" s="59"/>
      <c r="L77" s="58"/>
    </row>
    <row r="78" spans="1:12" x14ac:dyDescent="0.4">
      <c r="B78" s="59"/>
      <c r="C78" s="59"/>
      <c r="D78" s="58"/>
      <c r="E78" s="58"/>
      <c r="F78" s="59"/>
      <c r="G78" s="59"/>
      <c r="H78" s="58"/>
      <c r="I78" s="58"/>
      <c r="J78" s="59"/>
      <c r="K78" s="59"/>
      <c r="L78" s="58"/>
    </row>
    <row r="79" spans="1:12" x14ac:dyDescent="0.4">
      <c r="B79" s="59"/>
      <c r="C79" s="59"/>
      <c r="D79" s="58"/>
      <c r="E79" s="58"/>
      <c r="F79" s="59"/>
      <c r="G79" s="59"/>
      <c r="H79" s="58"/>
      <c r="I79" s="58"/>
      <c r="J79" s="59"/>
      <c r="K79" s="59"/>
      <c r="L79" s="58"/>
    </row>
    <row r="80" spans="1:12" x14ac:dyDescent="0.4">
      <c r="B80" s="59"/>
      <c r="C80" s="59"/>
      <c r="D80" s="58"/>
      <c r="E80" s="58"/>
      <c r="F80" s="59"/>
      <c r="G80" s="59"/>
      <c r="H80" s="58"/>
      <c r="I80" s="58"/>
      <c r="J80" s="59"/>
      <c r="K80" s="59"/>
      <c r="L80" s="58"/>
    </row>
    <row r="81" spans="2:12" x14ac:dyDescent="0.4">
      <c r="B81" s="59"/>
      <c r="C81" s="59"/>
      <c r="D81" s="58"/>
      <c r="E81" s="58"/>
      <c r="F81" s="59"/>
      <c r="G81" s="59"/>
      <c r="H81" s="58"/>
      <c r="I81" s="58"/>
      <c r="J81" s="59"/>
      <c r="K81" s="59"/>
      <c r="L81" s="58"/>
    </row>
    <row r="82" spans="2:12" x14ac:dyDescent="0.4">
      <c r="B82" s="59"/>
      <c r="C82" s="59"/>
      <c r="D82" s="58"/>
      <c r="E82" s="58"/>
      <c r="F82" s="59"/>
      <c r="G82" s="59"/>
      <c r="H82" s="58"/>
      <c r="I82" s="58"/>
      <c r="J82" s="59"/>
      <c r="K82" s="59"/>
      <c r="L82" s="58"/>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B2:L69 IX2:JH69 ST2:TD69 ACP2:ACZ69 AML2:AMV69 AWH2:AWR69 BGD2:BGN69 BPZ2:BQJ69 BZV2:CAF69 CJR2:CKB69 CTN2:CTX69 DDJ2:DDT69 DNF2:DNP69 DXB2:DXL69 EGX2:EHH69 EQT2:ERD69 FAP2:FAZ69 FKL2:FKV69 FUH2:FUR69 GED2:GEN69 GNZ2:GOJ69 GXV2:GYF69 HHR2:HIB69 HRN2:HRX69 IBJ2:IBT69 ILF2:ILP69 IVB2:IVL69 JEX2:JFH69 JOT2:JPD69 JYP2:JYZ69 KIL2:KIV69 KSH2:KSR69 LCD2:LCN69 LLZ2:LMJ69 LVV2:LWF69 MFR2:MGB69 MPN2:MPX69 MZJ2:MZT69 NJF2:NJP69 NTB2:NTL69 OCX2:ODH69 OMT2:OND69 OWP2:OWZ69 PGL2:PGV69 PQH2:PQR69 QAD2:QAN69 QJZ2:QKJ69 QTV2:QUF69 RDR2:REB69 RNN2:RNX69 RXJ2:RXT69 SHF2:SHP69 SRB2:SRL69 TAX2:TBH69 TKT2:TLD69 TUP2:TUZ69 UEL2:UEV69 UOH2:UOR69 UYD2:UYN69 VHZ2:VIJ69 VRV2:VSF69 WBR2:WCB69 WLN2:WLX69 WVJ2:WVT69 B65538:L65605 IX65538:JH65605 ST65538:TD65605 ACP65538:ACZ65605 AML65538:AMV65605 AWH65538:AWR65605 BGD65538:BGN65605 BPZ65538:BQJ65605 BZV65538:CAF65605 CJR65538:CKB65605 CTN65538:CTX65605 DDJ65538:DDT65605 DNF65538:DNP65605 DXB65538:DXL65605 EGX65538:EHH65605 EQT65538:ERD65605 FAP65538:FAZ65605 FKL65538:FKV65605 FUH65538:FUR65605 GED65538:GEN65605 GNZ65538:GOJ65605 GXV65538:GYF65605 HHR65538:HIB65605 HRN65538:HRX65605 IBJ65538:IBT65605 ILF65538:ILP65605 IVB65538:IVL65605 JEX65538:JFH65605 JOT65538:JPD65605 JYP65538:JYZ65605 KIL65538:KIV65605 KSH65538:KSR65605 LCD65538:LCN65605 LLZ65538:LMJ65605 LVV65538:LWF65605 MFR65538:MGB65605 MPN65538:MPX65605 MZJ65538:MZT65605 NJF65538:NJP65605 NTB65538:NTL65605 OCX65538:ODH65605 OMT65538:OND65605 OWP65538:OWZ65605 PGL65538:PGV65605 PQH65538:PQR65605 QAD65538:QAN65605 QJZ65538:QKJ65605 QTV65538:QUF65605 RDR65538:REB65605 RNN65538:RNX65605 RXJ65538:RXT65605 SHF65538:SHP65605 SRB65538:SRL65605 TAX65538:TBH65605 TKT65538:TLD65605 TUP65538:TUZ65605 UEL65538:UEV65605 UOH65538:UOR65605 UYD65538:UYN65605 VHZ65538:VIJ65605 VRV65538:VSF65605 WBR65538:WCB65605 WLN65538:WLX65605 WVJ65538:WVT65605 B131074:L131141 IX131074:JH131141 ST131074:TD131141 ACP131074:ACZ131141 AML131074:AMV131141 AWH131074:AWR131141 BGD131074:BGN131141 BPZ131074:BQJ131141 BZV131074:CAF131141 CJR131074:CKB131141 CTN131074:CTX131141 DDJ131074:DDT131141 DNF131074:DNP131141 DXB131074:DXL131141 EGX131074:EHH131141 EQT131074:ERD131141 FAP131074:FAZ131141 FKL131074:FKV131141 FUH131074:FUR131141 GED131074:GEN131141 GNZ131074:GOJ131141 GXV131074:GYF131141 HHR131074:HIB131141 HRN131074:HRX131141 IBJ131074:IBT131141 ILF131074:ILP131141 IVB131074:IVL131141 JEX131074:JFH131141 JOT131074:JPD131141 JYP131074:JYZ131141 KIL131074:KIV131141 KSH131074:KSR131141 LCD131074:LCN131141 LLZ131074:LMJ131141 LVV131074:LWF131141 MFR131074:MGB131141 MPN131074:MPX131141 MZJ131074:MZT131141 NJF131074:NJP131141 NTB131074:NTL131141 OCX131074:ODH131141 OMT131074:OND131141 OWP131074:OWZ131141 PGL131074:PGV131141 PQH131074:PQR131141 QAD131074:QAN131141 QJZ131074:QKJ131141 QTV131074:QUF131141 RDR131074:REB131141 RNN131074:RNX131141 RXJ131074:RXT131141 SHF131074:SHP131141 SRB131074:SRL131141 TAX131074:TBH131141 TKT131074:TLD131141 TUP131074:TUZ131141 UEL131074:UEV131141 UOH131074:UOR131141 UYD131074:UYN131141 VHZ131074:VIJ131141 VRV131074:VSF131141 WBR131074:WCB131141 WLN131074:WLX131141 WVJ131074:WVT131141 B196610:L196677 IX196610:JH196677 ST196610:TD196677 ACP196610:ACZ196677 AML196610:AMV196677 AWH196610:AWR196677 BGD196610:BGN196677 BPZ196610:BQJ196677 BZV196610:CAF196677 CJR196610:CKB196677 CTN196610:CTX196677 DDJ196610:DDT196677 DNF196610:DNP196677 DXB196610:DXL196677 EGX196610:EHH196677 EQT196610:ERD196677 FAP196610:FAZ196677 FKL196610:FKV196677 FUH196610:FUR196677 GED196610:GEN196677 GNZ196610:GOJ196677 GXV196610:GYF196677 HHR196610:HIB196677 HRN196610:HRX196677 IBJ196610:IBT196677 ILF196610:ILP196677 IVB196610:IVL196677 JEX196610:JFH196677 JOT196610:JPD196677 JYP196610:JYZ196677 KIL196610:KIV196677 KSH196610:KSR196677 LCD196610:LCN196677 LLZ196610:LMJ196677 LVV196610:LWF196677 MFR196610:MGB196677 MPN196610:MPX196677 MZJ196610:MZT196677 NJF196610:NJP196677 NTB196610:NTL196677 OCX196610:ODH196677 OMT196610:OND196677 OWP196610:OWZ196677 PGL196610:PGV196677 PQH196610:PQR196677 QAD196610:QAN196677 QJZ196610:QKJ196677 QTV196610:QUF196677 RDR196610:REB196677 RNN196610:RNX196677 RXJ196610:RXT196677 SHF196610:SHP196677 SRB196610:SRL196677 TAX196610:TBH196677 TKT196610:TLD196677 TUP196610:TUZ196677 UEL196610:UEV196677 UOH196610:UOR196677 UYD196610:UYN196677 VHZ196610:VIJ196677 VRV196610:VSF196677 WBR196610:WCB196677 WLN196610:WLX196677 WVJ196610:WVT196677 B262146:L262213 IX262146:JH262213 ST262146:TD262213 ACP262146:ACZ262213 AML262146:AMV262213 AWH262146:AWR262213 BGD262146:BGN262213 BPZ262146:BQJ262213 BZV262146:CAF262213 CJR262146:CKB262213 CTN262146:CTX262213 DDJ262146:DDT262213 DNF262146:DNP262213 DXB262146:DXL262213 EGX262146:EHH262213 EQT262146:ERD262213 FAP262146:FAZ262213 FKL262146:FKV262213 FUH262146:FUR262213 GED262146:GEN262213 GNZ262146:GOJ262213 GXV262146:GYF262213 HHR262146:HIB262213 HRN262146:HRX262213 IBJ262146:IBT262213 ILF262146:ILP262213 IVB262146:IVL262213 JEX262146:JFH262213 JOT262146:JPD262213 JYP262146:JYZ262213 KIL262146:KIV262213 KSH262146:KSR262213 LCD262146:LCN262213 LLZ262146:LMJ262213 LVV262146:LWF262213 MFR262146:MGB262213 MPN262146:MPX262213 MZJ262146:MZT262213 NJF262146:NJP262213 NTB262146:NTL262213 OCX262146:ODH262213 OMT262146:OND262213 OWP262146:OWZ262213 PGL262146:PGV262213 PQH262146:PQR262213 QAD262146:QAN262213 QJZ262146:QKJ262213 QTV262146:QUF262213 RDR262146:REB262213 RNN262146:RNX262213 RXJ262146:RXT262213 SHF262146:SHP262213 SRB262146:SRL262213 TAX262146:TBH262213 TKT262146:TLD262213 TUP262146:TUZ262213 UEL262146:UEV262213 UOH262146:UOR262213 UYD262146:UYN262213 VHZ262146:VIJ262213 VRV262146:VSF262213 WBR262146:WCB262213 WLN262146:WLX262213 WVJ262146:WVT262213 B327682:L327749 IX327682:JH327749 ST327682:TD327749 ACP327682:ACZ327749 AML327682:AMV327749 AWH327682:AWR327749 BGD327682:BGN327749 BPZ327682:BQJ327749 BZV327682:CAF327749 CJR327682:CKB327749 CTN327682:CTX327749 DDJ327682:DDT327749 DNF327682:DNP327749 DXB327682:DXL327749 EGX327682:EHH327749 EQT327682:ERD327749 FAP327682:FAZ327749 FKL327682:FKV327749 FUH327682:FUR327749 GED327682:GEN327749 GNZ327682:GOJ327749 GXV327682:GYF327749 HHR327682:HIB327749 HRN327682:HRX327749 IBJ327682:IBT327749 ILF327682:ILP327749 IVB327682:IVL327749 JEX327682:JFH327749 JOT327682:JPD327749 JYP327682:JYZ327749 KIL327682:KIV327749 KSH327682:KSR327749 LCD327682:LCN327749 LLZ327682:LMJ327749 LVV327682:LWF327749 MFR327682:MGB327749 MPN327682:MPX327749 MZJ327682:MZT327749 NJF327682:NJP327749 NTB327682:NTL327749 OCX327682:ODH327749 OMT327682:OND327749 OWP327682:OWZ327749 PGL327682:PGV327749 PQH327682:PQR327749 QAD327682:QAN327749 QJZ327682:QKJ327749 QTV327682:QUF327749 RDR327682:REB327749 RNN327682:RNX327749 RXJ327682:RXT327749 SHF327682:SHP327749 SRB327682:SRL327749 TAX327682:TBH327749 TKT327682:TLD327749 TUP327682:TUZ327749 UEL327682:UEV327749 UOH327682:UOR327749 UYD327682:UYN327749 VHZ327682:VIJ327749 VRV327682:VSF327749 WBR327682:WCB327749 WLN327682:WLX327749 WVJ327682:WVT327749 B393218:L393285 IX393218:JH393285 ST393218:TD393285 ACP393218:ACZ393285 AML393218:AMV393285 AWH393218:AWR393285 BGD393218:BGN393285 BPZ393218:BQJ393285 BZV393218:CAF393285 CJR393218:CKB393285 CTN393218:CTX393285 DDJ393218:DDT393285 DNF393218:DNP393285 DXB393218:DXL393285 EGX393218:EHH393285 EQT393218:ERD393285 FAP393218:FAZ393285 FKL393218:FKV393285 FUH393218:FUR393285 GED393218:GEN393285 GNZ393218:GOJ393285 GXV393218:GYF393285 HHR393218:HIB393285 HRN393218:HRX393285 IBJ393218:IBT393285 ILF393218:ILP393285 IVB393218:IVL393285 JEX393218:JFH393285 JOT393218:JPD393285 JYP393218:JYZ393285 KIL393218:KIV393285 KSH393218:KSR393285 LCD393218:LCN393285 LLZ393218:LMJ393285 LVV393218:LWF393285 MFR393218:MGB393285 MPN393218:MPX393285 MZJ393218:MZT393285 NJF393218:NJP393285 NTB393218:NTL393285 OCX393218:ODH393285 OMT393218:OND393285 OWP393218:OWZ393285 PGL393218:PGV393285 PQH393218:PQR393285 QAD393218:QAN393285 QJZ393218:QKJ393285 QTV393218:QUF393285 RDR393218:REB393285 RNN393218:RNX393285 RXJ393218:RXT393285 SHF393218:SHP393285 SRB393218:SRL393285 TAX393218:TBH393285 TKT393218:TLD393285 TUP393218:TUZ393285 UEL393218:UEV393285 UOH393218:UOR393285 UYD393218:UYN393285 VHZ393218:VIJ393285 VRV393218:VSF393285 WBR393218:WCB393285 WLN393218:WLX393285 WVJ393218:WVT393285 B458754:L458821 IX458754:JH458821 ST458754:TD458821 ACP458754:ACZ458821 AML458754:AMV458821 AWH458754:AWR458821 BGD458754:BGN458821 BPZ458754:BQJ458821 BZV458754:CAF458821 CJR458754:CKB458821 CTN458754:CTX458821 DDJ458754:DDT458821 DNF458754:DNP458821 DXB458754:DXL458821 EGX458754:EHH458821 EQT458754:ERD458821 FAP458754:FAZ458821 FKL458754:FKV458821 FUH458754:FUR458821 GED458754:GEN458821 GNZ458754:GOJ458821 GXV458754:GYF458821 HHR458754:HIB458821 HRN458754:HRX458821 IBJ458754:IBT458821 ILF458754:ILP458821 IVB458754:IVL458821 JEX458754:JFH458821 JOT458754:JPD458821 JYP458754:JYZ458821 KIL458754:KIV458821 KSH458754:KSR458821 LCD458754:LCN458821 LLZ458754:LMJ458821 LVV458754:LWF458821 MFR458754:MGB458821 MPN458754:MPX458821 MZJ458754:MZT458821 NJF458754:NJP458821 NTB458754:NTL458821 OCX458754:ODH458821 OMT458754:OND458821 OWP458754:OWZ458821 PGL458754:PGV458821 PQH458754:PQR458821 QAD458754:QAN458821 QJZ458754:QKJ458821 QTV458754:QUF458821 RDR458754:REB458821 RNN458754:RNX458821 RXJ458754:RXT458821 SHF458754:SHP458821 SRB458754:SRL458821 TAX458754:TBH458821 TKT458754:TLD458821 TUP458754:TUZ458821 UEL458754:UEV458821 UOH458754:UOR458821 UYD458754:UYN458821 VHZ458754:VIJ458821 VRV458754:VSF458821 WBR458754:WCB458821 WLN458754:WLX458821 WVJ458754:WVT458821 B524290:L524357 IX524290:JH524357 ST524290:TD524357 ACP524290:ACZ524357 AML524290:AMV524357 AWH524290:AWR524357 BGD524290:BGN524357 BPZ524290:BQJ524357 BZV524290:CAF524357 CJR524290:CKB524357 CTN524290:CTX524357 DDJ524290:DDT524357 DNF524290:DNP524357 DXB524290:DXL524357 EGX524290:EHH524357 EQT524290:ERD524357 FAP524290:FAZ524357 FKL524290:FKV524357 FUH524290:FUR524357 GED524290:GEN524357 GNZ524290:GOJ524357 GXV524290:GYF524357 HHR524290:HIB524357 HRN524290:HRX524357 IBJ524290:IBT524357 ILF524290:ILP524357 IVB524290:IVL524357 JEX524290:JFH524357 JOT524290:JPD524357 JYP524290:JYZ524357 KIL524290:KIV524357 KSH524290:KSR524357 LCD524290:LCN524357 LLZ524290:LMJ524357 LVV524290:LWF524357 MFR524290:MGB524357 MPN524290:MPX524357 MZJ524290:MZT524357 NJF524290:NJP524357 NTB524290:NTL524357 OCX524290:ODH524357 OMT524290:OND524357 OWP524290:OWZ524357 PGL524290:PGV524357 PQH524290:PQR524357 QAD524290:QAN524357 QJZ524290:QKJ524357 QTV524290:QUF524357 RDR524290:REB524357 RNN524290:RNX524357 RXJ524290:RXT524357 SHF524290:SHP524357 SRB524290:SRL524357 TAX524290:TBH524357 TKT524290:TLD524357 TUP524290:TUZ524357 UEL524290:UEV524357 UOH524290:UOR524357 UYD524290:UYN524357 VHZ524290:VIJ524357 VRV524290:VSF524357 WBR524290:WCB524357 WLN524290:WLX524357 WVJ524290:WVT524357 B589826:L589893 IX589826:JH589893 ST589826:TD589893 ACP589826:ACZ589893 AML589826:AMV589893 AWH589826:AWR589893 BGD589826:BGN589893 BPZ589826:BQJ589893 BZV589826:CAF589893 CJR589826:CKB589893 CTN589826:CTX589893 DDJ589826:DDT589893 DNF589826:DNP589893 DXB589826:DXL589893 EGX589826:EHH589893 EQT589826:ERD589893 FAP589826:FAZ589893 FKL589826:FKV589893 FUH589826:FUR589893 GED589826:GEN589893 GNZ589826:GOJ589893 GXV589826:GYF589893 HHR589826:HIB589893 HRN589826:HRX589893 IBJ589826:IBT589893 ILF589826:ILP589893 IVB589826:IVL589893 JEX589826:JFH589893 JOT589826:JPD589893 JYP589826:JYZ589893 KIL589826:KIV589893 KSH589826:KSR589893 LCD589826:LCN589893 LLZ589826:LMJ589893 LVV589826:LWF589893 MFR589826:MGB589893 MPN589826:MPX589893 MZJ589826:MZT589893 NJF589826:NJP589893 NTB589826:NTL589893 OCX589826:ODH589893 OMT589826:OND589893 OWP589826:OWZ589893 PGL589826:PGV589893 PQH589826:PQR589893 QAD589826:QAN589893 QJZ589826:QKJ589893 QTV589826:QUF589893 RDR589826:REB589893 RNN589826:RNX589893 RXJ589826:RXT589893 SHF589826:SHP589893 SRB589826:SRL589893 TAX589826:TBH589893 TKT589826:TLD589893 TUP589826:TUZ589893 UEL589826:UEV589893 UOH589826:UOR589893 UYD589826:UYN589893 VHZ589826:VIJ589893 VRV589826:VSF589893 WBR589826:WCB589893 WLN589826:WLX589893 WVJ589826:WVT589893 B655362:L655429 IX655362:JH655429 ST655362:TD655429 ACP655362:ACZ655429 AML655362:AMV655429 AWH655362:AWR655429 BGD655362:BGN655429 BPZ655362:BQJ655429 BZV655362:CAF655429 CJR655362:CKB655429 CTN655362:CTX655429 DDJ655362:DDT655429 DNF655362:DNP655429 DXB655362:DXL655429 EGX655362:EHH655429 EQT655362:ERD655429 FAP655362:FAZ655429 FKL655362:FKV655429 FUH655362:FUR655429 GED655362:GEN655429 GNZ655362:GOJ655429 GXV655362:GYF655429 HHR655362:HIB655429 HRN655362:HRX655429 IBJ655362:IBT655429 ILF655362:ILP655429 IVB655362:IVL655429 JEX655362:JFH655429 JOT655362:JPD655429 JYP655362:JYZ655429 KIL655362:KIV655429 KSH655362:KSR655429 LCD655362:LCN655429 LLZ655362:LMJ655429 LVV655362:LWF655429 MFR655362:MGB655429 MPN655362:MPX655429 MZJ655362:MZT655429 NJF655362:NJP655429 NTB655362:NTL655429 OCX655362:ODH655429 OMT655362:OND655429 OWP655362:OWZ655429 PGL655362:PGV655429 PQH655362:PQR655429 QAD655362:QAN655429 QJZ655362:QKJ655429 QTV655362:QUF655429 RDR655362:REB655429 RNN655362:RNX655429 RXJ655362:RXT655429 SHF655362:SHP655429 SRB655362:SRL655429 TAX655362:TBH655429 TKT655362:TLD655429 TUP655362:TUZ655429 UEL655362:UEV655429 UOH655362:UOR655429 UYD655362:UYN655429 VHZ655362:VIJ655429 VRV655362:VSF655429 WBR655362:WCB655429 WLN655362:WLX655429 WVJ655362:WVT655429 B720898:L720965 IX720898:JH720965 ST720898:TD720965 ACP720898:ACZ720965 AML720898:AMV720965 AWH720898:AWR720965 BGD720898:BGN720965 BPZ720898:BQJ720965 BZV720898:CAF720965 CJR720898:CKB720965 CTN720898:CTX720965 DDJ720898:DDT720965 DNF720898:DNP720965 DXB720898:DXL720965 EGX720898:EHH720965 EQT720898:ERD720965 FAP720898:FAZ720965 FKL720898:FKV720965 FUH720898:FUR720965 GED720898:GEN720965 GNZ720898:GOJ720965 GXV720898:GYF720965 HHR720898:HIB720965 HRN720898:HRX720965 IBJ720898:IBT720965 ILF720898:ILP720965 IVB720898:IVL720965 JEX720898:JFH720965 JOT720898:JPD720965 JYP720898:JYZ720965 KIL720898:KIV720965 KSH720898:KSR720965 LCD720898:LCN720965 LLZ720898:LMJ720965 LVV720898:LWF720965 MFR720898:MGB720965 MPN720898:MPX720965 MZJ720898:MZT720965 NJF720898:NJP720965 NTB720898:NTL720965 OCX720898:ODH720965 OMT720898:OND720965 OWP720898:OWZ720965 PGL720898:PGV720965 PQH720898:PQR720965 QAD720898:QAN720965 QJZ720898:QKJ720965 QTV720898:QUF720965 RDR720898:REB720965 RNN720898:RNX720965 RXJ720898:RXT720965 SHF720898:SHP720965 SRB720898:SRL720965 TAX720898:TBH720965 TKT720898:TLD720965 TUP720898:TUZ720965 UEL720898:UEV720965 UOH720898:UOR720965 UYD720898:UYN720965 VHZ720898:VIJ720965 VRV720898:VSF720965 WBR720898:WCB720965 WLN720898:WLX720965 WVJ720898:WVT720965 B786434:L786501 IX786434:JH786501 ST786434:TD786501 ACP786434:ACZ786501 AML786434:AMV786501 AWH786434:AWR786501 BGD786434:BGN786501 BPZ786434:BQJ786501 BZV786434:CAF786501 CJR786434:CKB786501 CTN786434:CTX786501 DDJ786434:DDT786501 DNF786434:DNP786501 DXB786434:DXL786501 EGX786434:EHH786501 EQT786434:ERD786501 FAP786434:FAZ786501 FKL786434:FKV786501 FUH786434:FUR786501 GED786434:GEN786501 GNZ786434:GOJ786501 GXV786434:GYF786501 HHR786434:HIB786501 HRN786434:HRX786501 IBJ786434:IBT786501 ILF786434:ILP786501 IVB786434:IVL786501 JEX786434:JFH786501 JOT786434:JPD786501 JYP786434:JYZ786501 KIL786434:KIV786501 KSH786434:KSR786501 LCD786434:LCN786501 LLZ786434:LMJ786501 LVV786434:LWF786501 MFR786434:MGB786501 MPN786434:MPX786501 MZJ786434:MZT786501 NJF786434:NJP786501 NTB786434:NTL786501 OCX786434:ODH786501 OMT786434:OND786501 OWP786434:OWZ786501 PGL786434:PGV786501 PQH786434:PQR786501 QAD786434:QAN786501 QJZ786434:QKJ786501 QTV786434:QUF786501 RDR786434:REB786501 RNN786434:RNX786501 RXJ786434:RXT786501 SHF786434:SHP786501 SRB786434:SRL786501 TAX786434:TBH786501 TKT786434:TLD786501 TUP786434:TUZ786501 UEL786434:UEV786501 UOH786434:UOR786501 UYD786434:UYN786501 VHZ786434:VIJ786501 VRV786434:VSF786501 WBR786434:WCB786501 WLN786434:WLX786501 WVJ786434:WVT786501 B851970:L852037 IX851970:JH852037 ST851970:TD852037 ACP851970:ACZ852037 AML851970:AMV852037 AWH851970:AWR852037 BGD851970:BGN852037 BPZ851970:BQJ852037 BZV851970:CAF852037 CJR851970:CKB852037 CTN851970:CTX852037 DDJ851970:DDT852037 DNF851970:DNP852037 DXB851970:DXL852037 EGX851970:EHH852037 EQT851970:ERD852037 FAP851970:FAZ852037 FKL851970:FKV852037 FUH851970:FUR852037 GED851970:GEN852037 GNZ851970:GOJ852037 GXV851970:GYF852037 HHR851970:HIB852037 HRN851970:HRX852037 IBJ851970:IBT852037 ILF851970:ILP852037 IVB851970:IVL852037 JEX851970:JFH852037 JOT851970:JPD852037 JYP851970:JYZ852037 KIL851970:KIV852037 KSH851970:KSR852037 LCD851970:LCN852037 LLZ851970:LMJ852037 LVV851970:LWF852037 MFR851970:MGB852037 MPN851970:MPX852037 MZJ851970:MZT852037 NJF851970:NJP852037 NTB851970:NTL852037 OCX851970:ODH852037 OMT851970:OND852037 OWP851970:OWZ852037 PGL851970:PGV852037 PQH851970:PQR852037 QAD851970:QAN852037 QJZ851970:QKJ852037 QTV851970:QUF852037 RDR851970:REB852037 RNN851970:RNX852037 RXJ851970:RXT852037 SHF851970:SHP852037 SRB851970:SRL852037 TAX851970:TBH852037 TKT851970:TLD852037 TUP851970:TUZ852037 UEL851970:UEV852037 UOH851970:UOR852037 UYD851970:UYN852037 VHZ851970:VIJ852037 VRV851970:VSF852037 WBR851970:WCB852037 WLN851970:WLX852037 WVJ851970:WVT852037 B917506:L917573 IX917506:JH917573 ST917506:TD917573 ACP917506:ACZ917573 AML917506:AMV917573 AWH917506:AWR917573 BGD917506:BGN917573 BPZ917506:BQJ917573 BZV917506:CAF917573 CJR917506:CKB917573 CTN917506:CTX917573 DDJ917506:DDT917573 DNF917506:DNP917573 DXB917506:DXL917573 EGX917506:EHH917573 EQT917506:ERD917573 FAP917506:FAZ917573 FKL917506:FKV917573 FUH917506:FUR917573 GED917506:GEN917573 GNZ917506:GOJ917573 GXV917506:GYF917573 HHR917506:HIB917573 HRN917506:HRX917573 IBJ917506:IBT917573 ILF917506:ILP917573 IVB917506:IVL917573 JEX917506:JFH917573 JOT917506:JPD917573 JYP917506:JYZ917573 KIL917506:KIV917573 KSH917506:KSR917573 LCD917506:LCN917573 LLZ917506:LMJ917573 LVV917506:LWF917573 MFR917506:MGB917573 MPN917506:MPX917573 MZJ917506:MZT917573 NJF917506:NJP917573 NTB917506:NTL917573 OCX917506:ODH917573 OMT917506:OND917573 OWP917506:OWZ917573 PGL917506:PGV917573 PQH917506:PQR917573 QAD917506:QAN917573 QJZ917506:QKJ917573 QTV917506:QUF917573 RDR917506:REB917573 RNN917506:RNX917573 RXJ917506:RXT917573 SHF917506:SHP917573 SRB917506:SRL917573 TAX917506:TBH917573 TKT917506:TLD917573 TUP917506:TUZ917573 UEL917506:UEV917573 UOH917506:UOR917573 UYD917506:UYN917573 VHZ917506:VIJ917573 VRV917506:VSF917573 WBR917506:WCB917573 WLN917506:WLX917573 WVJ917506:WVT917573 B983042:L983109 IX983042:JH983109 ST983042:TD983109 ACP983042:ACZ983109 AML983042:AMV983109 AWH983042:AWR983109 BGD983042:BGN983109 BPZ983042:BQJ983109 BZV983042:CAF983109 CJR983042:CKB983109 CTN983042:CTX983109 DDJ983042:DDT983109 DNF983042:DNP983109 DXB983042:DXL983109 EGX983042:EHH983109 EQT983042:ERD983109 FAP983042:FAZ983109 FKL983042:FKV983109 FUH983042:FUR983109 GED983042:GEN983109 GNZ983042:GOJ983109 GXV983042:GYF983109 HHR983042:HIB983109 HRN983042:HRX983109 IBJ983042:IBT983109 ILF983042:ILP983109 IVB983042:IVL983109 JEX983042:JFH983109 JOT983042:JPD983109 JYP983042:JYZ983109 KIL983042:KIV983109 KSH983042:KSR983109 LCD983042:LCN983109 LLZ983042:LMJ983109 LVV983042:LWF983109 MFR983042:MGB983109 MPN983042:MPX983109 MZJ983042:MZT983109 NJF983042:NJP983109 NTB983042:NTL983109 OCX983042:ODH983109 OMT983042:OND983109 OWP983042:OWZ983109 PGL983042:PGV983109 PQH983042:PQR983109 QAD983042:QAN983109 QJZ983042:QKJ983109 QTV983042:QUF983109 RDR983042:REB983109 RNN983042:RNX983109 RXJ983042:RXT983109 SHF983042:SHP983109 SRB983042:SRL983109 TAX983042:TBH983109 TKT983042:TLD983109 TUP983042:TUZ983109 UEL983042:UEV983109 UOH983042:UOR983109 UYD983042:UYN983109 VHZ983042:VIJ983109 VRV983042:VSF983109 WBR983042:WCB983109 WLN983042:WLX983109 WVJ983042:WVT983109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A64:A69 IW64:IW69 SS64:SS69 ACO64:ACO69 AMK64:AMK69 AWG64:AWG69 BGC64:BGC69 BPY64:BPY69 BZU64:BZU69 CJQ64:CJQ69 CTM64:CTM69 DDI64:DDI69 DNE64:DNE69 DXA64:DXA69 EGW64:EGW69 EQS64:EQS69 FAO64:FAO69 FKK64:FKK69 FUG64:FUG69 GEC64:GEC69 GNY64:GNY69 GXU64:GXU69 HHQ64:HHQ69 HRM64:HRM69 IBI64:IBI69 ILE64:ILE69 IVA64:IVA69 JEW64:JEW69 JOS64:JOS69 JYO64:JYO69 KIK64:KIK69 KSG64:KSG69 LCC64:LCC69 LLY64:LLY69 LVU64:LVU69 MFQ64:MFQ69 MPM64:MPM69 MZI64:MZI69 NJE64:NJE69 NTA64:NTA69 OCW64:OCW69 OMS64:OMS69 OWO64:OWO69 PGK64:PGK69 PQG64:PQG69 QAC64:QAC69 QJY64:QJY69 QTU64:QTU69 RDQ64:RDQ69 RNM64:RNM69 RXI64:RXI69 SHE64:SHE69 SRA64:SRA69 TAW64:TAW69 TKS64:TKS69 TUO64:TUO69 UEK64:UEK69 UOG64:UOG69 UYC64:UYC69 VHY64:VHY69 VRU64:VRU69 WBQ64:WBQ69 WLM64:WLM69 WVI64:WVI69 A65600:A65605 IW65600:IW65605 SS65600:SS65605 ACO65600:ACO65605 AMK65600:AMK65605 AWG65600:AWG65605 BGC65600:BGC65605 BPY65600:BPY65605 BZU65600:BZU65605 CJQ65600:CJQ65605 CTM65600:CTM65605 DDI65600:DDI65605 DNE65600:DNE65605 DXA65600:DXA65605 EGW65600:EGW65605 EQS65600:EQS65605 FAO65600:FAO65605 FKK65600:FKK65605 FUG65600:FUG65605 GEC65600:GEC65605 GNY65600:GNY65605 GXU65600:GXU65605 HHQ65600:HHQ65605 HRM65600:HRM65605 IBI65600:IBI65605 ILE65600:ILE65605 IVA65600:IVA65605 JEW65600:JEW65605 JOS65600:JOS65605 JYO65600:JYO65605 KIK65600:KIK65605 KSG65600:KSG65605 LCC65600:LCC65605 LLY65600:LLY65605 LVU65600:LVU65605 MFQ65600:MFQ65605 MPM65600:MPM65605 MZI65600:MZI65605 NJE65600:NJE65605 NTA65600:NTA65605 OCW65600:OCW65605 OMS65600:OMS65605 OWO65600:OWO65605 PGK65600:PGK65605 PQG65600:PQG65605 QAC65600:QAC65605 QJY65600:QJY65605 QTU65600:QTU65605 RDQ65600:RDQ65605 RNM65600:RNM65605 RXI65600:RXI65605 SHE65600:SHE65605 SRA65600:SRA65605 TAW65600:TAW65605 TKS65600:TKS65605 TUO65600:TUO65605 UEK65600:UEK65605 UOG65600:UOG65605 UYC65600:UYC65605 VHY65600:VHY65605 VRU65600:VRU65605 WBQ65600:WBQ65605 WLM65600:WLM65605 WVI65600:WVI65605 A131136:A131141 IW131136:IW131141 SS131136:SS131141 ACO131136:ACO131141 AMK131136:AMK131141 AWG131136:AWG131141 BGC131136:BGC131141 BPY131136:BPY131141 BZU131136:BZU131141 CJQ131136:CJQ131141 CTM131136:CTM131141 DDI131136:DDI131141 DNE131136:DNE131141 DXA131136:DXA131141 EGW131136:EGW131141 EQS131136:EQS131141 FAO131136:FAO131141 FKK131136:FKK131141 FUG131136:FUG131141 GEC131136:GEC131141 GNY131136:GNY131141 GXU131136:GXU131141 HHQ131136:HHQ131141 HRM131136:HRM131141 IBI131136:IBI131141 ILE131136:ILE131141 IVA131136:IVA131141 JEW131136:JEW131141 JOS131136:JOS131141 JYO131136:JYO131141 KIK131136:KIK131141 KSG131136:KSG131141 LCC131136:LCC131141 LLY131136:LLY131141 LVU131136:LVU131141 MFQ131136:MFQ131141 MPM131136:MPM131141 MZI131136:MZI131141 NJE131136:NJE131141 NTA131136:NTA131141 OCW131136:OCW131141 OMS131136:OMS131141 OWO131136:OWO131141 PGK131136:PGK131141 PQG131136:PQG131141 QAC131136:QAC131141 QJY131136:QJY131141 QTU131136:QTU131141 RDQ131136:RDQ131141 RNM131136:RNM131141 RXI131136:RXI131141 SHE131136:SHE131141 SRA131136:SRA131141 TAW131136:TAW131141 TKS131136:TKS131141 TUO131136:TUO131141 UEK131136:UEK131141 UOG131136:UOG131141 UYC131136:UYC131141 VHY131136:VHY131141 VRU131136:VRU131141 WBQ131136:WBQ131141 WLM131136:WLM131141 WVI131136:WVI131141 A196672:A196677 IW196672:IW196677 SS196672:SS196677 ACO196672:ACO196677 AMK196672:AMK196677 AWG196672:AWG196677 BGC196672:BGC196677 BPY196672:BPY196677 BZU196672:BZU196677 CJQ196672:CJQ196677 CTM196672:CTM196677 DDI196672:DDI196677 DNE196672:DNE196677 DXA196672:DXA196677 EGW196672:EGW196677 EQS196672:EQS196677 FAO196672:FAO196677 FKK196672:FKK196677 FUG196672:FUG196677 GEC196672:GEC196677 GNY196672:GNY196677 GXU196672:GXU196677 HHQ196672:HHQ196677 HRM196672:HRM196677 IBI196672:IBI196677 ILE196672:ILE196677 IVA196672:IVA196677 JEW196672:JEW196677 JOS196672:JOS196677 JYO196672:JYO196677 KIK196672:KIK196677 KSG196672:KSG196677 LCC196672:LCC196677 LLY196672:LLY196677 LVU196672:LVU196677 MFQ196672:MFQ196677 MPM196672:MPM196677 MZI196672:MZI196677 NJE196672:NJE196677 NTA196672:NTA196677 OCW196672:OCW196677 OMS196672:OMS196677 OWO196672:OWO196677 PGK196672:PGK196677 PQG196672:PQG196677 QAC196672:QAC196677 QJY196672:QJY196677 QTU196672:QTU196677 RDQ196672:RDQ196677 RNM196672:RNM196677 RXI196672:RXI196677 SHE196672:SHE196677 SRA196672:SRA196677 TAW196672:TAW196677 TKS196672:TKS196677 TUO196672:TUO196677 UEK196672:UEK196677 UOG196672:UOG196677 UYC196672:UYC196677 VHY196672:VHY196677 VRU196672:VRU196677 WBQ196672:WBQ196677 WLM196672:WLM196677 WVI196672:WVI196677 A262208:A262213 IW262208:IW262213 SS262208:SS262213 ACO262208:ACO262213 AMK262208:AMK262213 AWG262208:AWG262213 BGC262208:BGC262213 BPY262208:BPY262213 BZU262208:BZU262213 CJQ262208:CJQ262213 CTM262208:CTM262213 DDI262208:DDI262213 DNE262208:DNE262213 DXA262208:DXA262213 EGW262208:EGW262213 EQS262208:EQS262213 FAO262208:FAO262213 FKK262208:FKK262213 FUG262208:FUG262213 GEC262208:GEC262213 GNY262208:GNY262213 GXU262208:GXU262213 HHQ262208:HHQ262213 HRM262208:HRM262213 IBI262208:IBI262213 ILE262208:ILE262213 IVA262208:IVA262213 JEW262208:JEW262213 JOS262208:JOS262213 JYO262208:JYO262213 KIK262208:KIK262213 KSG262208:KSG262213 LCC262208:LCC262213 LLY262208:LLY262213 LVU262208:LVU262213 MFQ262208:MFQ262213 MPM262208:MPM262213 MZI262208:MZI262213 NJE262208:NJE262213 NTA262208:NTA262213 OCW262208:OCW262213 OMS262208:OMS262213 OWO262208:OWO262213 PGK262208:PGK262213 PQG262208:PQG262213 QAC262208:QAC262213 QJY262208:QJY262213 QTU262208:QTU262213 RDQ262208:RDQ262213 RNM262208:RNM262213 RXI262208:RXI262213 SHE262208:SHE262213 SRA262208:SRA262213 TAW262208:TAW262213 TKS262208:TKS262213 TUO262208:TUO262213 UEK262208:UEK262213 UOG262208:UOG262213 UYC262208:UYC262213 VHY262208:VHY262213 VRU262208:VRU262213 WBQ262208:WBQ262213 WLM262208:WLM262213 WVI262208:WVI262213 A327744:A327749 IW327744:IW327749 SS327744:SS327749 ACO327744:ACO327749 AMK327744:AMK327749 AWG327744:AWG327749 BGC327744:BGC327749 BPY327744:BPY327749 BZU327744:BZU327749 CJQ327744:CJQ327749 CTM327744:CTM327749 DDI327744:DDI327749 DNE327744:DNE327749 DXA327744:DXA327749 EGW327744:EGW327749 EQS327744:EQS327749 FAO327744:FAO327749 FKK327744:FKK327749 FUG327744:FUG327749 GEC327744:GEC327749 GNY327744:GNY327749 GXU327744:GXU327749 HHQ327744:HHQ327749 HRM327744:HRM327749 IBI327744:IBI327749 ILE327744:ILE327749 IVA327744:IVA327749 JEW327744:JEW327749 JOS327744:JOS327749 JYO327744:JYO327749 KIK327744:KIK327749 KSG327744:KSG327749 LCC327744:LCC327749 LLY327744:LLY327749 LVU327744:LVU327749 MFQ327744:MFQ327749 MPM327744:MPM327749 MZI327744:MZI327749 NJE327744:NJE327749 NTA327744:NTA327749 OCW327744:OCW327749 OMS327744:OMS327749 OWO327744:OWO327749 PGK327744:PGK327749 PQG327744:PQG327749 QAC327744:QAC327749 QJY327744:QJY327749 QTU327744:QTU327749 RDQ327744:RDQ327749 RNM327744:RNM327749 RXI327744:RXI327749 SHE327744:SHE327749 SRA327744:SRA327749 TAW327744:TAW327749 TKS327744:TKS327749 TUO327744:TUO327749 UEK327744:UEK327749 UOG327744:UOG327749 UYC327744:UYC327749 VHY327744:VHY327749 VRU327744:VRU327749 WBQ327744:WBQ327749 WLM327744:WLM327749 WVI327744:WVI327749 A393280:A393285 IW393280:IW393285 SS393280:SS393285 ACO393280:ACO393285 AMK393280:AMK393285 AWG393280:AWG393285 BGC393280:BGC393285 BPY393280:BPY393285 BZU393280:BZU393285 CJQ393280:CJQ393285 CTM393280:CTM393285 DDI393280:DDI393285 DNE393280:DNE393285 DXA393280:DXA393285 EGW393280:EGW393285 EQS393280:EQS393285 FAO393280:FAO393285 FKK393280:FKK393285 FUG393280:FUG393285 GEC393280:GEC393285 GNY393280:GNY393285 GXU393280:GXU393285 HHQ393280:HHQ393285 HRM393280:HRM393285 IBI393280:IBI393285 ILE393280:ILE393285 IVA393280:IVA393285 JEW393280:JEW393285 JOS393280:JOS393285 JYO393280:JYO393285 KIK393280:KIK393285 KSG393280:KSG393285 LCC393280:LCC393285 LLY393280:LLY393285 LVU393280:LVU393285 MFQ393280:MFQ393285 MPM393280:MPM393285 MZI393280:MZI393285 NJE393280:NJE393285 NTA393280:NTA393285 OCW393280:OCW393285 OMS393280:OMS393285 OWO393280:OWO393285 PGK393280:PGK393285 PQG393280:PQG393285 QAC393280:QAC393285 QJY393280:QJY393285 QTU393280:QTU393285 RDQ393280:RDQ393285 RNM393280:RNM393285 RXI393280:RXI393285 SHE393280:SHE393285 SRA393280:SRA393285 TAW393280:TAW393285 TKS393280:TKS393285 TUO393280:TUO393285 UEK393280:UEK393285 UOG393280:UOG393285 UYC393280:UYC393285 VHY393280:VHY393285 VRU393280:VRU393285 WBQ393280:WBQ393285 WLM393280:WLM393285 WVI393280:WVI393285 A458816:A458821 IW458816:IW458821 SS458816:SS458821 ACO458816:ACO458821 AMK458816:AMK458821 AWG458816:AWG458821 BGC458816:BGC458821 BPY458816:BPY458821 BZU458816:BZU458821 CJQ458816:CJQ458821 CTM458816:CTM458821 DDI458816:DDI458821 DNE458816:DNE458821 DXA458816:DXA458821 EGW458816:EGW458821 EQS458816:EQS458821 FAO458816:FAO458821 FKK458816:FKK458821 FUG458816:FUG458821 GEC458816:GEC458821 GNY458816:GNY458821 GXU458816:GXU458821 HHQ458816:HHQ458821 HRM458816:HRM458821 IBI458816:IBI458821 ILE458816:ILE458821 IVA458816:IVA458821 JEW458816:JEW458821 JOS458816:JOS458821 JYO458816:JYO458821 KIK458816:KIK458821 KSG458816:KSG458821 LCC458816:LCC458821 LLY458816:LLY458821 LVU458816:LVU458821 MFQ458816:MFQ458821 MPM458816:MPM458821 MZI458816:MZI458821 NJE458816:NJE458821 NTA458816:NTA458821 OCW458816:OCW458821 OMS458816:OMS458821 OWO458816:OWO458821 PGK458816:PGK458821 PQG458816:PQG458821 QAC458816:QAC458821 QJY458816:QJY458821 QTU458816:QTU458821 RDQ458816:RDQ458821 RNM458816:RNM458821 RXI458816:RXI458821 SHE458816:SHE458821 SRA458816:SRA458821 TAW458816:TAW458821 TKS458816:TKS458821 TUO458816:TUO458821 UEK458816:UEK458821 UOG458816:UOG458821 UYC458816:UYC458821 VHY458816:VHY458821 VRU458816:VRU458821 WBQ458816:WBQ458821 WLM458816:WLM458821 WVI458816:WVI458821 A524352:A524357 IW524352:IW524357 SS524352:SS524357 ACO524352:ACO524357 AMK524352:AMK524357 AWG524352:AWG524357 BGC524352:BGC524357 BPY524352:BPY524357 BZU524352:BZU524357 CJQ524352:CJQ524357 CTM524352:CTM524357 DDI524352:DDI524357 DNE524352:DNE524357 DXA524352:DXA524357 EGW524352:EGW524357 EQS524352:EQS524357 FAO524352:FAO524357 FKK524352:FKK524357 FUG524352:FUG524357 GEC524352:GEC524357 GNY524352:GNY524357 GXU524352:GXU524357 HHQ524352:HHQ524357 HRM524352:HRM524357 IBI524352:IBI524357 ILE524352:ILE524357 IVA524352:IVA524357 JEW524352:JEW524357 JOS524352:JOS524357 JYO524352:JYO524357 KIK524352:KIK524357 KSG524352:KSG524357 LCC524352:LCC524357 LLY524352:LLY524357 LVU524352:LVU524357 MFQ524352:MFQ524357 MPM524352:MPM524357 MZI524352:MZI524357 NJE524352:NJE524357 NTA524352:NTA524357 OCW524352:OCW524357 OMS524352:OMS524357 OWO524352:OWO524357 PGK524352:PGK524357 PQG524352:PQG524357 QAC524352:QAC524357 QJY524352:QJY524357 QTU524352:QTU524357 RDQ524352:RDQ524357 RNM524352:RNM524357 RXI524352:RXI524357 SHE524352:SHE524357 SRA524352:SRA524357 TAW524352:TAW524357 TKS524352:TKS524357 TUO524352:TUO524357 UEK524352:UEK524357 UOG524352:UOG524357 UYC524352:UYC524357 VHY524352:VHY524357 VRU524352:VRU524357 WBQ524352:WBQ524357 WLM524352:WLM524357 WVI524352:WVI524357 A589888:A589893 IW589888:IW589893 SS589888:SS589893 ACO589888:ACO589893 AMK589888:AMK589893 AWG589888:AWG589893 BGC589888:BGC589893 BPY589888:BPY589893 BZU589888:BZU589893 CJQ589888:CJQ589893 CTM589888:CTM589893 DDI589888:DDI589893 DNE589888:DNE589893 DXA589888:DXA589893 EGW589888:EGW589893 EQS589888:EQS589893 FAO589888:FAO589893 FKK589888:FKK589893 FUG589888:FUG589893 GEC589888:GEC589893 GNY589888:GNY589893 GXU589888:GXU589893 HHQ589888:HHQ589893 HRM589888:HRM589893 IBI589888:IBI589893 ILE589888:ILE589893 IVA589888:IVA589893 JEW589888:JEW589893 JOS589888:JOS589893 JYO589888:JYO589893 KIK589888:KIK589893 KSG589888:KSG589893 LCC589888:LCC589893 LLY589888:LLY589893 LVU589888:LVU589893 MFQ589888:MFQ589893 MPM589888:MPM589893 MZI589888:MZI589893 NJE589888:NJE589893 NTA589888:NTA589893 OCW589888:OCW589893 OMS589888:OMS589893 OWO589888:OWO589893 PGK589888:PGK589893 PQG589888:PQG589893 QAC589888:QAC589893 QJY589888:QJY589893 QTU589888:QTU589893 RDQ589888:RDQ589893 RNM589888:RNM589893 RXI589888:RXI589893 SHE589888:SHE589893 SRA589888:SRA589893 TAW589888:TAW589893 TKS589888:TKS589893 TUO589888:TUO589893 UEK589888:UEK589893 UOG589888:UOG589893 UYC589888:UYC589893 VHY589888:VHY589893 VRU589888:VRU589893 WBQ589888:WBQ589893 WLM589888:WLM589893 WVI589888:WVI589893 A655424:A655429 IW655424:IW655429 SS655424:SS655429 ACO655424:ACO655429 AMK655424:AMK655429 AWG655424:AWG655429 BGC655424:BGC655429 BPY655424:BPY655429 BZU655424:BZU655429 CJQ655424:CJQ655429 CTM655424:CTM655429 DDI655424:DDI655429 DNE655424:DNE655429 DXA655424:DXA655429 EGW655424:EGW655429 EQS655424:EQS655429 FAO655424:FAO655429 FKK655424:FKK655429 FUG655424:FUG655429 GEC655424:GEC655429 GNY655424:GNY655429 GXU655424:GXU655429 HHQ655424:HHQ655429 HRM655424:HRM655429 IBI655424:IBI655429 ILE655424:ILE655429 IVA655424:IVA655429 JEW655424:JEW655429 JOS655424:JOS655429 JYO655424:JYO655429 KIK655424:KIK655429 KSG655424:KSG655429 LCC655424:LCC655429 LLY655424:LLY655429 LVU655424:LVU655429 MFQ655424:MFQ655429 MPM655424:MPM655429 MZI655424:MZI655429 NJE655424:NJE655429 NTA655424:NTA655429 OCW655424:OCW655429 OMS655424:OMS655429 OWO655424:OWO655429 PGK655424:PGK655429 PQG655424:PQG655429 QAC655424:QAC655429 QJY655424:QJY655429 QTU655424:QTU655429 RDQ655424:RDQ655429 RNM655424:RNM655429 RXI655424:RXI655429 SHE655424:SHE655429 SRA655424:SRA655429 TAW655424:TAW655429 TKS655424:TKS655429 TUO655424:TUO655429 UEK655424:UEK655429 UOG655424:UOG655429 UYC655424:UYC655429 VHY655424:VHY655429 VRU655424:VRU655429 WBQ655424:WBQ655429 WLM655424:WLM655429 WVI655424:WVI655429 A720960:A720965 IW720960:IW720965 SS720960:SS720965 ACO720960:ACO720965 AMK720960:AMK720965 AWG720960:AWG720965 BGC720960:BGC720965 BPY720960:BPY720965 BZU720960:BZU720965 CJQ720960:CJQ720965 CTM720960:CTM720965 DDI720960:DDI720965 DNE720960:DNE720965 DXA720960:DXA720965 EGW720960:EGW720965 EQS720960:EQS720965 FAO720960:FAO720965 FKK720960:FKK720965 FUG720960:FUG720965 GEC720960:GEC720965 GNY720960:GNY720965 GXU720960:GXU720965 HHQ720960:HHQ720965 HRM720960:HRM720965 IBI720960:IBI720965 ILE720960:ILE720965 IVA720960:IVA720965 JEW720960:JEW720965 JOS720960:JOS720965 JYO720960:JYO720965 KIK720960:KIK720965 KSG720960:KSG720965 LCC720960:LCC720965 LLY720960:LLY720965 LVU720960:LVU720965 MFQ720960:MFQ720965 MPM720960:MPM720965 MZI720960:MZI720965 NJE720960:NJE720965 NTA720960:NTA720965 OCW720960:OCW720965 OMS720960:OMS720965 OWO720960:OWO720965 PGK720960:PGK720965 PQG720960:PQG720965 QAC720960:QAC720965 QJY720960:QJY720965 QTU720960:QTU720965 RDQ720960:RDQ720965 RNM720960:RNM720965 RXI720960:RXI720965 SHE720960:SHE720965 SRA720960:SRA720965 TAW720960:TAW720965 TKS720960:TKS720965 TUO720960:TUO720965 UEK720960:UEK720965 UOG720960:UOG720965 UYC720960:UYC720965 VHY720960:VHY720965 VRU720960:VRU720965 WBQ720960:WBQ720965 WLM720960:WLM720965 WVI720960:WVI720965 A786496:A786501 IW786496:IW786501 SS786496:SS786501 ACO786496:ACO786501 AMK786496:AMK786501 AWG786496:AWG786501 BGC786496:BGC786501 BPY786496:BPY786501 BZU786496:BZU786501 CJQ786496:CJQ786501 CTM786496:CTM786501 DDI786496:DDI786501 DNE786496:DNE786501 DXA786496:DXA786501 EGW786496:EGW786501 EQS786496:EQS786501 FAO786496:FAO786501 FKK786496:FKK786501 FUG786496:FUG786501 GEC786496:GEC786501 GNY786496:GNY786501 GXU786496:GXU786501 HHQ786496:HHQ786501 HRM786496:HRM786501 IBI786496:IBI786501 ILE786496:ILE786501 IVA786496:IVA786501 JEW786496:JEW786501 JOS786496:JOS786501 JYO786496:JYO786501 KIK786496:KIK786501 KSG786496:KSG786501 LCC786496:LCC786501 LLY786496:LLY786501 LVU786496:LVU786501 MFQ786496:MFQ786501 MPM786496:MPM786501 MZI786496:MZI786501 NJE786496:NJE786501 NTA786496:NTA786501 OCW786496:OCW786501 OMS786496:OMS786501 OWO786496:OWO786501 PGK786496:PGK786501 PQG786496:PQG786501 QAC786496:QAC786501 QJY786496:QJY786501 QTU786496:QTU786501 RDQ786496:RDQ786501 RNM786496:RNM786501 RXI786496:RXI786501 SHE786496:SHE786501 SRA786496:SRA786501 TAW786496:TAW786501 TKS786496:TKS786501 TUO786496:TUO786501 UEK786496:UEK786501 UOG786496:UOG786501 UYC786496:UYC786501 VHY786496:VHY786501 VRU786496:VRU786501 WBQ786496:WBQ786501 WLM786496:WLM786501 WVI786496:WVI786501 A852032:A852037 IW852032:IW852037 SS852032:SS852037 ACO852032:ACO852037 AMK852032:AMK852037 AWG852032:AWG852037 BGC852032:BGC852037 BPY852032:BPY852037 BZU852032:BZU852037 CJQ852032:CJQ852037 CTM852032:CTM852037 DDI852032:DDI852037 DNE852032:DNE852037 DXA852032:DXA852037 EGW852032:EGW852037 EQS852032:EQS852037 FAO852032:FAO852037 FKK852032:FKK852037 FUG852032:FUG852037 GEC852032:GEC852037 GNY852032:GNY852037 GXU852032:GXU852037 HHQ852032:HHQ852037 HRM852032:HRM852037 IBI852032:IBI852037 ILE852032:ILE852037 IVA852032:IVA852037 JEW852032:JEW852037 JOS852032:JOS852037 JYO852032:JYO852037 KIK852032:KIK852037 KSG852032:KSG852037 LCC852032:LCC852037 LLY852032:LLY852037 LVU852032:LVU852037 MFQ852032:MFQ852037 MPM852032:MPM852037 MZI852032:MZI852037 NJE852032:NJE852037 NTA852032:NTA852037 OCW852032:OCW852037 OMS852032:OMS852037 OWO852032:OWO852037 PGK852032:PGK852037 PQG852032:PQG852037 QAC852032:QAC852037 QJY852032:QJY852037 QTU852032:QTU852037 RDQ852032:RDQ852037 RNM852032:RNM852037 RXI852032:RXI852037 SHE852032:SHE852037 SRA852032:SRA852037 TAW852032:TAW852037 TKS852032:TKS852037 TUO852032:TUO852037 UEK852032:UEK852037 UOG852032:UOG852037 UYC852032:UYC852037 VHY852032:VHY852037 VRU852032:VRU852037 WBQ852032:WBQ852037 WLM852032:WLM852037 WVI852032:WVI852037 A917568:A917573 IW917568:IW917573 SS917568:SS917573 ACO917568:ACO917573 AMK917568:AMK917573 AWG917568:AWG917573 BGC917568:BGC917573 BPY917568:BPY917573 BZU917568:BZU917573 CJQ917568:CJQ917573 CTM917568:CTM917573 DDI917568:DDI917573 DNE917568:DNE917573 DXA917568:DXA917573 EGW917568:EGW917573 EQS917568:EQS917573 FAO917568:FAO917573 FKK917568:FKK917573 FUG917568:FUG917573 GEC917568:GEC917573 GNY917568:GNY917573 GXU917568:GXU917573 HHQ917568:HHQ917573 HRM917568:HRM917573 IBI917568:IBI917573 ILE917568:ILE917573 IVA917568:IVA917573 JEW917568:JEW917573 JOS917568:JOS917573 JYO917568:JYO917573 KIK917568:KIK917573 KSG917568:KSG917573 LCC917568:LCC917573 LLY917568:LLY917573 LVU917568:LVU917573 MFQ917568:MFQ917573 MPM917568:MPM917573 MZI917568:MZI917573 NJE917568:NJE917573 NTA917568:NTA917573 OCW917568:OCW917573 OMS917568:OMS917573 OWO917568:OWO917573 PGK917568:PGK917573 PQG917568:PQG917573 QAC917568:QAC917573 QJY917568:QJY917573 QTU917568:QTU917573 RDQ917568:RDQ917573 RNM917568:RNM917573 RXI917568:RXI917573 SHE917568:SHE917573 SRA917568:SRA917573 TAW917568:TAW917573 TKS917568:TKS917573 TUO917568:TUO917573 UEK917568:UEK917573 UOG917568:UOG917573 UYC917568:UYC917573 VHY917568:VHY917573 VRU917568:VRU917573 WBQ917568:WBQ917573 WLM917568:WLM917573 WVI917568:WVI917573 A983104:A983109 IW983104:IW983109 SS983104:SS983109 ACO983104:ACO983109 AMK983104:AMK983109 AWG983104:AWG983109 BGC983104:BGC983109 BPY983104:BPY983109 BZU983104:BZU983109 CJQ983104:CJQ983109 CTM983104:CTM983109 DDI983104:DDI983109 DNE983104:DNE983109 DXA983104:DXA983109 EGW983104:EGW983109 EQS983104:EQS983109 FAO983104:FAO983109 FKK983104:FKK983109 FUG983104:FUG983109 GEC983104:GEC983109 GNY983104:GNY983109 GXU983104:GXU983109 HHQ983104:HHQ983109 HRM983104:HRM983109 IBI983104:IBI983109 ILE983104:ILE983109 IVA983104:IVA983109 JEW983104:JEW983109 JOS983104:JOS983109 JYO983104:JYO983109 KIK983104:KIK983109 KSG983104:KSG983109 LCC983104:LCC983109 LLY983104:LLY983109 LVU983104:LVU983109 MFQ983104:MFQ983109 MPM983104:MPM983109 MZI983104:MZI983109 NJE983104:NJE983109 NTA983104:NTA983109 OCW983104:OCW983109 OMS983104:OMS983109 OWO983104:OWO983109 PGK983104:PGK983109 PQG983104:PQG983109 QAC983104:QAC983109 QJY983104:QJY983109 QTU983104:QTU983109 RDQ983104:RDQ983109 RNM983104:RNM983109 RXI983104:RXI983109 SHE983104:SHE983109 SRA983104:SRA983109 TAW983104:TAW983109 TKS983104:TKS983109 TUO983104:TUO983109 UEK983104:UEK983109 UOG983104:UOG983109 UYC983104:UYC983109 VHY983104:VHY983109 VRU983104:VRU983109 WBQ983104:WBQ983109 WLM983104:WLM983109 WVI983104:WVI983109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2" width="11" style="130" customWidth="1"/>
    <col min="3" max="3" width="11" style="59"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８月(上旬～中旬)</v>
      </c>
      <c r="F1" s="13" t="s">
        <v>70</v>
      </c>
      <c r="G1" s="295"/>
      <c r="H1" s="295"/>
      <c r="I1" s="9"/>
      <c r="J1" s="1"/>
      <c r="K1" s="1"/>
      <c r="L1" s="9"/>
    </row>
    <row r="2" spans="1:12" s="58" customFormat="1" x14ac:dyDescent="0.4">
      <c r="A2" s="845"/>
      <c r="B2" s="849" t="s">
        <v>149</v>
      </c>
      <c r="C2" s="850"/>
      <c r="D2" s="850"/>
      <c r="E2" s="839"/>
      <c r="F2" s="849" t="s">
        <v>148</v>
      </c>
      <c r="G2" s="850"/>
      <c r="H2" s="850"/>
      <c r="I2" s="839"/>
      <c r="J2" s="849" t="s">
        <v>147</v>
      </c>
      <c r="K2" s="850"/>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293</v>
      </c>
      <c r="C4" s="847" t="s">
        <v>292</v>
      </c>
      <c r="D4" s="845" t="s">
        <v>144</v>
      </c>
      <c r="E4" s="845"/>
      <c r="F4" s="836" t="s">
        <v>293</v>
      </c>
      <c r="G4" s="836" t="s">
        <v>292</v>
      </c>
      <c r="H4" s="845" t="s">
        <v>144</v>
      </c>
      <c r="I4" s="845"/>
      <c r="J4" s="836" t="s">
        <v>293</v>
      </c>
      <c r="K4" s="836" t="s">
        <v>292</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17">
        <v>395024</v>
      </c>
      <c r="C6" s="117">
        <v>373476</v>
      </c>
      <c r="D6" s="115">
        <v>1.0576958091015218</v>
      </c>
      <c r="E6" s="116">
        <v>21548</v>
      </c>
      <c r="F6" s="117">
        <v>470037</v>
      </c>
      <c r="G6" s="117">
        <v>441084</v>
      </c>
      <c r="H6" s="115">
        <v>1.0656405582610116</v>
      </c>
      <c r="I6" s="116">
        <v>28953</v>
      </c>
      <c r="J6" s="115">
        <v>0.84041043577420504</v>
      </c>
      <c r="K6" s="115">
        <v>0.84672307315613349</v>
      </c>
      <c r="L6" s="114">
        <v>-6.3126373819284431E-3</v>
      </c>
    </row>
    <row r="7" spans="1:12" s="60" customFormat="1" x14ac:dyDescent="0.4">
      <c r="A7" s="119" t="s">
        <v>140</v>
      </c>
      <c r="B7" s="117">
        <v>166201</v>
      </c>
      <c r="C7" s="117">
        <v>161567</v>
      </c>
      <c r="D7" s="115">
        <v>1.0286815995840735</v>
      </c>
      <c r="E7" s="116">
        <v>4634</v>
      </c>
      <c r="F7" s="117">
        <v>195352</v>
      </c>
      <c r="G7" s="117">
        <v>188588</v>
      </c>
      <c r="H7" s="115">
        <v>1.0358665450611917</v>
      </c>
      <c r="I7" s="116">
        <v>6764</v>
      </c>
      <c r="J7" s="115">
        <v>0.85077705884761867</v>
      </c>
      <c r="K7" s="115">
        <v>0.85671940950643732</v>
      </c>
      <c r="L7" s="114">
        <v>-5.9423506588186514E-3</v>
      </c>
    </row>
    <row r="8" spans="1:12" x14ac:dyDescent="0.4">
      <c r="A8" s="85" t="s">
        <v>139</v>
      </c>
      <c r="B8" s="84">
        <v>116798</v>
      </c>
      <c r="C8" s="84">
        <v>112099</v>
      </c>
      <c r="D8" s="82">
        <v>1.041918304355971</v>
      </c>
      <c r="E8" s="83">
        <v>4699</v>
      </c>
      <c r="F8" s="84">
        <v>137155</v>
      </c>
      <c r="G8" s="84">
        <v>130224</v>
      </c>
      <c r="H8" s="82">
        <v>1.0532236761272884</v>
      </c>
      <c r="I8" s="83">
        <v>6931</v>
      </c>
      <c r="J8" s="82">
        <v>0.85157668331449821</v>
      </c>
      <c r="K8" s="82">
        <v>0.8608167465290576</v>
      </c>
      <c r="L8" s="81">
        <v>-9.2400632145593908E-3</v>
      </c>
    </row>
    <row r="9" spans="1:12" x14ac:dyDescent="0.4">
      <c r="A9" s="73" t="s">
        <v>107</v>
      </c>
      <c r="B9" s="372">
        <v>98912</v>
      </c>
      <c r="C9" s="105">
        <v>92714</v>
      </c>
      <c r="D9" s="483">
        <v>1.0668507453027589</v>
      </c>
      <c r="E9" s="484">
        <v>6198</v>
      </c>
      <c r="F9" s="372">
        <v>117675</v>
      </c>
      <c r="G9" s="372">
        <v>107742</v>
      </c>
      <c r="H9" s="483">
        <v>1.0921924597649941</v>
      </c>
      <c r="I9" s="484">
        <v>9933</v>
      </c>
      <c r="J9" s="483">
        <v>0.84055236881240702</v>
      </c>
      <c r="K9" s="483">
        <v>0.86051864639602016</v>
      </c>
      <c r="L9" s="120">
        <v>-1.9966277583613135E-2</v>
      </c>
    </row>
    <row r="10" spans="1:12" x14ac:dyDescent="0.4">
      <c r="A10" s="74" t="s">
        <v>138</v>
      </c>
      <c r="B10" s="372">
        <v>15631</v>
      </c>
      <c r="C10" s="105">
        <v>11676</v>
      </c>
      <c r="D10" s="485">
        <v>1.3387290167865706</v>
      </c>
      <c r="E10" s="400">
        <v>3955</v>
      </c>
      <c r="F10" s="372">
        <v>16600</v>
      </c>
      <c r="G10" s="372">
        <v>12635</v>
      </c>
      <c r="H10" s="485">
        <v>1.3138108428967155</v>
      </c>
      <c r="I10" s="400">
        <v>3965</v>
      </c>
      <c r="J10" s="485">
        <v>0.94162650602409637</v>
      </c>
      <c r="K10" s="485">
        <v>0.92409972299168974</v>
      </c>
      <c r="L10" s="68">
        <v>1.7526783032406623E-2</v>
      </c>
    </row>
    <row r="11" spans="1:12" x14ac:dyDescent="0.4">
      <c r="A11" s="74" t="s">
        <v>105</v>
      </c>
      <c r="B11" s="372">
        <v>0</v>
      </c>
      <c r="C11" s="105">
        <v>5424</v>
      </c>
      <c r="D11" s="485">
        <v>0</v>
      </c>
      <c r="E11" s="400">
        <v>-5424</v>
      </c>
      <c r="F11" s="372">
        <v>0</v>
      </c>
      <c r="G11" s="372">
        <v>6946</v>
      </c>
      <c r="H11" s="485">
        <v>0</v>
      </c>
      <c r="I11" s="400">
        <v>-6946</v>
      </c>
      <c r="J11" s="485" t="e">
        <v>#DIV/0!</v>
      </c>
      <c r="K11" s="485">
        <v>0.78088108263748923</v>
      </c>
      <c r="L11" s="68" t="e">
        <v>#DIV/0!</v>
      </c>
    </row>
    <row r="12" spans="1:12" x14ac:dyDescent="0.4">
      <c r="A12" s="74" t="s">
        <v>102</v>
      </c>
      <c r="B12" s="372">
        <v>0</v>
      </c>
      <c r="C12" s="105">
        <v>0</v>
      </c>
      <c r="D12" s="485" t="e">
        <v>#DIV/0!</v>
      </c>
      <c r="E12" s="400">
        <v>0</v>
      </c>
      <c r="F12" s="372">
        <v>0</v>
      </c>
      <c r="G12" s="372">
        <v>0</v>
      </c>
      <c r="H12" s="485" t="e">
        <v>#DIV/0!</v>
      </c>
      <c r="I12" s="400">
        <v>0</v>
      </c>
      <c r="J12" s="485" t="e">
        <v>#DIV/0!</v>
      </c>
      <c r="K12" s="485" t="e">
        <v>#DIV/0!</v>
      </c>
      <c r="L12" s="68" t="e">
        <v>#DIV/0!</v>
      </c>
    </row>
    <row r="13" spans="1:12" x14ac:dyDescent="0.4">
      <c r="A13" s="74" t="s">
        <v>103</v>
      </c>
      <c r="B13" s="372">
        <v>0</v>
      </c>
      <c r="C13" s="105">
        <v>0</v>
      </c>
      <c r="D13" s="485" t="e">
        <v>#DIV/0!</v>
      </c>
      <c r="E13" s="400">
        <v>0</v>
      </c>
      <c r="F13" s="372">
        <v>0</v>
      </c>
      <c r="G13" s="372">
        <v>0</v>
      </c>
      <c r="H13" s="485" t="e">
        <v>#DIV/0!</v>
      </c>
      <c r="I13" s="400">
        <v>0</v>
      </c>
      <c r="J13" s="485" t="e">
        <v>#DIV/0!</v>
      </c>
      <c r="K13" s="485" t="e">
        <v>#DIV/0!</v>
      </c>
      <c r="L13" s="68" t="e">
        <v>#DIV/0!</v>
      </c>
    </row>
    <row r="14" spans="1:12" x14ac:dyDescent="0.4">
      <c r="A14" s="80" t="s">
        <v>136</v>
      </c>
      <c r="B14" s="494">
        <v>2255</v>
      </c>
      <c r="C14" s="139">
        <v>2285</v>
      </c>
      <c r="D14" s="418">
        <v>0.98687089715536103</v>
      </c>
      <c r="E14" s="398">
        <v>-30</v>
      </c>
      <c r="F14" s="494">
        <v>2880</v>
      </c>
      <c r="G14" s="494">
        <v>2901</v>
      </c>
      <c r="H14" s="418">
        <v>0.99276111685625645</v>
      </c>
      <c r="I14" s="398">
        <v>-21</v>
      </c>
      <c r="J14" s="418">
        <v>0.78298611111111116</v>
      </c>
      <c r="K14" s="418">
        <v>0.78765942778352294</v>
      </c>
      <c r="L14" s="88">
        <v>-4.6733166724117758E-3</v>
      </c>
    </row>
    <row r="15" spans="1:12" x14ac:dyDescent="0.4">
      <c r="A15" s="74" t="s">
        <v>135</v>
      </c>
      <c r="B15" s="329">
        <v>0</v>
      </c>
      <c r="C15" s="71">
        <v>0</v>
      </c>
      <c r="D15" s="69" t="e">
        <v>#DIV/0!</v>
      </c>
      <c r="E15" s="70">
        <v>0</v>
      </c>
      <c r="F15" s="329">
        <v>0</v>
      </c>
      <c r="G15" s="329">
        <v>0</v>
      </c>
      <c r="H15" s="485" t="e">
        <v>#DIV/0!</v>
      </c>
      <c r="I15" s="400">
        <v>0</v>
      </c>
      <c r="J15" s="485" t="e">
        <v>#DIV/0!</v>
      </c>
      <c r="K15" s="485" t="e">
        <v>#DIV/0!</v>
      </c>
      <c r="L15" s="68" t="e">
        <v>#DIV/0!</v>
      </c>
    </row>
    <row r="16" spans="1:12" x14ac:dyDescent="0.4">
      <c r="A16" s="94" t="s">
        <v>134</v>
      </c>
      <c r="B16" s="372">
        <v>0</v>
      </c>
      <c r="C16" s="105">
        <v>0</v>
      </c>
      <c r="D16" s="69" t="e">
        <v>#DIV/0!</v>
      </c>
      <c r="E16" s="70">
        <v>0</v>
      </c>
      <c r="F16" s="372">
        <v>0</v>
      </c>
      <c r="G16" s="372">
        <v>0</v>
      </c>
      <c r="H16" s="485" t="e">
        <v>#DIV/0!</v>
      </c>
      <c r="I16" s="400">
        <v>0</v>
      </c>
      <c r="J16" s="485" t="e">
        <v>#DIV/0!</v>
      </c>
      <c r="K16" s="485" t="e">
        <v>#DIV/0!</v>
      </c>
      <c r="L16" s="490" t="e">
        <v>#DIV/0!</v>
      </c>
    </row>
    <row r="17" spans="1:12" x14ac:dyDescent="0.4">
      <c r="A17" s="94" t="s">
        <v>133</v>
      </c>
      <c r="B17" s="366">
        <v>0</v>
      </c>
      <c r="C17" s="97">
        <v>0</v>
      </c>
      <c r="D17" s="418" t="e">
        <v>#DIV/0!</v>
      </c>
      <c r="E17" s="398">
        <v>0</v>
      </c>
      <c r="F17" s="366">
        <v>0</v>
      </c>
      <c r="G17" s="366">
        <v>0</v>
      </c>
      <c r="H17" s="418" t="e">
        <v>#DIV/0!</v>
      </c>
      <c r="I17" s="398">
        <v>0</v>
      </c>
      <c r="J17" s="487" t="e">
        <v>#DIV/0!</v>
      </c>
      <c r="K17" s="485" t="e">
        <v>#DIV/0!</v>
      </c>
      <c r="L17" s="490" t="e">
        <v>#DIV/0!</v>
      </c>
    </row>
    <row r="18" spans="1:12" x14ac:dyDescent="0.4">
      <c r="A18" s="85" t="s">
        <v>132</v>
      </c>
      <c r="B18" s="84">
        <v>47337</v>
      </c>
      <c r="C18" s="84">
        <v>47470</v>
      </c>
      <c r="D18" s="82">
        <v>0.99719823046134404</v>
      </c>
      <c r="E18" s="83">
        <v>-133</v>
      </c>
      <c r="F18" s="84">
        <v>55450</v>
      </c>
      <c r="G18" s="84">
        <v>55915</v>
      </c>
      <c r="H18" s="82">
        <v>0.99168380577662518</v>
      </c>
      <c r="I18" s="83">
        <v>-465</v>
      </c>
      <c r="J18" s="82">
        <v>0.85368800721370608</v>
      </c>
      <c r="K18" s="82">
        <v>0.84896718233032276</v>
      </c>
      <c r="L18" s="81">
        <v>4.7208248833833233E-3</v>
      </c>
    </row>
    <row r="19" spans="1:12" x14ac:dyDescent="0.4">
      <c r="A19" s="73" t="s">
        <v>131</v>
      </c>
      <c r="B19" s="372">
        <v>0</v>
      </c>
      <c r="C19" s="105">
        <v>0</v>
      </c>
      <c r="D19" s="483" t="e">
        <v>#DIV/0!</v>
      </c>
      <c r="E19" s="484">
        <v>0</v>
      </c>
      <c r="F19" s="372">
        <v>0</v>
      </c>
      <c r="G19" s="372">
        <v>0</v>
      </c>
      <c r="H19" s="483" t="e">
        <v>#DIV/0!</v>
      </c>
      <c r="I19" s="484">
        <v>0</v>
      </c>
      <c r="J19" s="483" t="e">
        <v>#DIV/0!</v>
      </c>
      <c r="K19" s="483" t="e">
        <v>#DIV/0!</v>
      </c>
      <c r="L19" s="482" t="e">
        <v>#DIV/0!</v>
      </c>
    </row>
    <row r="20" spans="1:12" x14ac:dyDescent="0.4">
      <c r="A20" s="74" t="s">
        <v>130</v>
      </c>
      <c r="B20" s="372">
        <v>7847</v>
      </c>
      <c r="C20" s="105">
        <v>7541</v>
      </c>
      <c r="D20" s="485">
        <v>1.0405781726561465</v>
      </c>
      <c r="E20" s="400">
        <v>306</v>
      </c>
      <c r="F20" s="372">
        <v>8945</v>
      </c>
      <c r="G20" s="372">
        <v>8900</v>
      </c>
      <c r="H20" s="485">
        <v>1.0050561797752808</v>
      </c>
      <c r="I20" s="400">
        <v>45</v>
      </c>
      <c r="J20" s="485">
        <v>0.87724986025712692</v>
      </c>
      <c r="K20" s="485">
        <v>0.84730337078651685</v>
      </c>
      <c r="L20" s="68">
        <v>2.9946489470610071E-2</v>
      </c>
    </row>
    <row r="21" spans="1:12" x14ac:dyDescent="0.4">
      <c r="A21" s="74" t="s">
        <v>129</v>
      </c>
      <c r="B21" s="372">
        <v>14111</v>
      </c>
      <c r="C21" s="105">
        <v>15759</v>
      </c>
      <c r="D21" s="485">
        <v>0.89542483660130723</v>
      </c>
      <c r="E21" s="400">
        <v>-1648</v>
      </c>
      <c r="F21" s="372">
        <v>17355</v>
      </c>
      <c r="G21" s="372">
        <v>19485</v>
      </c>
      <c r="H21" s="485">
        <v>0.89068514241724406</v>
      </c>
      <c r="I21" s="400">
        <v>-2130</v>
      </c>
      <c r="J21" s="485">
        <v>0.81307980409104008</v>
      </c>
      <c r="K21" s="485">
        <v>0.80877598152424945</v>
      </c>
      <c r="L21" s="68">
        <v>4.3038225667906271E-3</v>
      </c>
    </row>
    <row r="22" spans="1:12" x14ac:dyDescent="0.4">
      <c r="A22" s="74" t="s">
        <v>128</v>
      </c>
      <c r="B22" s="372">
        <v>2825</v>
      </c>
      <c r="C22" s="105">
        <v>2612</v>
      </c>
      <c r="D22" s="485">
        <v>1.0815467075038285</v>
      </c>
      <c r="E22" s="400">
        <v>213</v>
      </c>
      <c r="F22" s="372">
        <v>2900</v>
      </c>
      <c r="G22" s="372">
        <v>2655</v>
      </c>
      <c r="H22" s="485">
        <v>1.0922787193973635</v>
      </c>
      <c r="I22" s="400">
        <v>245</v>
      </c>
      <c r="J22" s="485">
        <v>0.97413793103448276</v>
      </c>
      <c r="K22" s="485">
        <v>0.98380414312617703</v>
      </c>
      <c r="L22" s="68">
        <v>-9.6662120916942706E-3</v>
      </c>
    </row>
    <row r="23" spans="1:12" x14ac:dyDescent="0.4">
      <c r="A23" s="74" t="s">
        <v>127</v>
      </c>
      <c r="B23" s="372">
        <v>2949</v>
      </c>
      <c r="C23" s="105">
        <v>2758</v>
      </c>
      <c r="D23" s="418">
        <v>1.0692530819434374</v>
      </c>
      <c r="E23" s="398">
        <v>191</v>
      </c>
      <c r="F23" s="372">
        <v>2995</v>
      </c>
      <c r="G23" s="372">
        <v>2955</v>
      </c>
      <c r="H23" s="418">
        <v>1.0135363790186125</v>
      </c>
      <c r="I23" s="398">
        <v>40</v>
      </c>
      <c r="J23" s="418">
        <v>0.98464106844741239</v>
      </c>
      <c r="K23" s="418">
        <v>0.93333333333333335</v>
      </c>
      <c r="L23" s="88">
        <v>5.1307735114079045E-2</v>
      </c>
    </row>
    <row r="24" spans="1:12" x14ac:dyDescent="0.4">
      <c r="A24" s="94" t="s">
        <v>126</v>
      </c>
      <c r="B24" s="372">
        <v>2112</v>
      </c>
      <c r="C24" s="105">
        <v>1969</v>
      </c>
      <c r="D24" s="485">
        <v>1.0726256983240223</v>
      </c>
      <c r="E24" s="400">
        <v>143</v>
      </c>
      <c r="F24" s="372">
        <v>2900</v>
      </c>
      <c r="G24" s="372">
        <v>2665</v>
      </c>
      <c r="H24" s="485">
        <v>1.0881801125703565</v>
      </c>
      <c r="I24" s="400">
        <v>235</v>
      </c>
      <c r="J24" s="485">
        <v>0.72827586206896555</v>
      </c>
      <c r="K24" s="485">
        <v>0.73883677298311445</v>
      </c>
      <c r="L24" s="68">
        <v>-1.0560910914148902E-2</v>
      </c>
    </row>
    <row r="25" spans="1:12" x14ac:dyDescent="0.4">
      <c r="A25" s="94" t="s">
        <v>125</v>
      </c>
      <c r="B25" s="372">
        <v>2795</v>
      </c>
      <c r="C25" s="105">
        <v>2568</v>
      </c>
      <c r="D25" s="485">
        <v>1.0883956386292835</v>
      </c>
      <c r="E25" s="400">
        <v>227</v>
      </c>
      <c r="F25" s="372">
        <v>3000</v>
      </c>
      <c r="G25" s="372">
        <v>2665</v>
      </c>
      <c r="H25" s="485">
        <v>1.125703564727955</v>
      </c>
      <c r="I25" s="400">
        <v>335</v>
      </c>
      <c r="J25" s="485">
        <v>0.93166666666666664</v>
      </c>
      <c r="K25" s="485">
        <v>0.96360225140712941</v>
      </c>
      <c r="L25" s="68">
        <v>-3.1935584740462764E-2</v>
      </c>
    </row>
    <row r="26" spans="1:12" s="58" customFormat="1" x14ac:dyDescent="0.4">
      <c r="A26" s="94" t="s">
        <v>124</v>
      </c>
      <c r="B26" s="372">
        <v>0</v>
      </c>
      <c r="C26" s="105">
        <v>0</v>
      </c>
      <c r="D26" s="69" t="e">
        <v>#DIV/0!</v>
      </c>
      <c r="E26" s="70">
        <v>0</v>
      </c>
      <c r="F26" s="372">
        <v>0</v>
      </c>
      <c r="G26" s="372">
        <v>0</v>
      </c>
      <c r="H26" s="69" t="e">
        <v>#DIV/0!</v>
      </c>
      <c r="I26" s="70">
        <v>0</v>
      </c>
      <c r="J26" s="69" t="e">
        <v>#DIV/0!</v>
      </c>
      <c r="K26" s="69" t="e">
        <v>#DIV/0!</v>
      </c>
      <c r="L26" s="68" t="e">
        <v>#DIV/0!</v>
      </c>
    </row>
    <row r="27" spans="1:12" s="58" customFormat="1" x14ac:dyDescent="0.4">
      <c r="A27" s="74" t="s">
        <v>123</v>
      </c>
      <c r="B27" s="105">
        <v>0</v>
      </c>
      <c r="C27" s="105">
        <v>0</v>
      </c>
      <c r="D27" s="69" t="e">
        <v>#DIV/0!</v>
      </c>
      <c r="E27" s="70">
        <v>0</v>
      </c>
      <c r="F27" s="372">
        <v>0</v>
      </c>
      <c r="G27" s="105">
        <v>0</v>
      </c>
      <c r="H27" s="69" t="e">
        <v>#DIV/0!</v>
      </c>
      <c r="I27" s="70">
        <v>0</v>
      </c>
      <c r="J27" s="69" t="e">
        <v>#DIV/0!</v>
      </c>
      <c r="K27" s="69" t="e">
        <v>#DIV/0!</v>
      </c>
      <c r="L27" s="68" t="e">
        <v>#DIV/0!</v>
      </c>
    </row>
    <row r="28" spans="1:12" s="58" customFormat="1" x14ac:dyDescent="0.4">
      <c r="A28" s="74" t="s">
        <v>122</v>
      </c>
      <c r="B28" s="105">
        <v>0</v>
      </c>
      <c r="C28" s="105">
        <v>0</v>
      </c>
      <c r="D28" s="69" t="e">
        <v>#DIV/0!</v>
      </c>
      <c r="E28" s="70">
        <v>0</v>
      </c>
      <c r="F28" s="372">
        <v>0</v>
      </c>
      <c r="G28" s="105">
        <v>0</v>
      </c>
      <c r="H28" s="69" t="e">
        <v>#DIV/0!</v>
      </c>
      <c r="I28" s="70">
        <v>0</v>
      </c>
      <c r="J28" s="69" t="e">
        <v>#DIV/0!</v>
      </c>
      <c r="K28" s="69" t="e">
        <v>#DIV/0!</v>
      </c>
      <c r="L28" s="68" t="e">
        <v>#DIV/0!</v>
      </c>
    </row>
    <row r="29" spans="1:12" s="58" customFormat="1" x14ac:dyDescent="0.4">
      <c r="A29" s="74" t="s">
        <v>121</v>
      </c>
      <c r="B29" s="105">
        <v>0</v>
      </c>
      <c r="C29" s="105">
        <v>0</v>
      </c>
      <c r="D29" s="69" t="e">
        <v>#DIV/0!</v>
      </c>
      <c r="E29" s="70">
        <v>0</v>
      </c>
      <c r="F29" s="372">
        <v>0</v>
      </c>
      <c r="G29" s="372">
        <v>0</v>
      </c>
      <c r="H29" s="69" t="e">
        <v>#DIV/0!</v>
      </c>
      <c r="I29" s="70">
        <v>0</v>
      </c>
      <c r="J29" s="69" t="e">
        <v>#DIV/0!</v>
      </c>
      <c r="K29" s="69" t="e">
        <v>#DIV/0!</v>
      </c>
      <c r="L29" s="68" t="e">
        <v>#DIV/0!</v>
      </c>
    </row>
    <row r="30" spans="1:12" s="58" customFormat="1" x14ac:dyDescent="0.4">
      <c r="A30" s="74" t="s">
        <v>120</v>
      </c>
      <c r="B30" s="105">
        <v>0</v>
      </c>
      <c r="C30" s="105">
        <v>0</v>
      </c>
      <c r="D30" s="89" t="e">
        <v>#DIV/0!</v>
      </c>
      <c r="E30" s="90">
        <v>0</v>
      </c>
      <c r="F30" s="105">
        <v>0</v>
      </c>
      <c r="G30" s="105">
        <v>0</v>
      </c>
      <c r="H30" s="89" t="e">
        <v>#DIV/0!</v>
      </c>
      <c r="I30" s="90">
        <v>0</v>
      </c>
      <c r="J30" s="89" t="e">
        <v>#DIV/0!</v>
      </c>
      <c r="K30" s="89" t="e">
        <v>#DIV/0!</v>
      </c>
      <c r="L30" s="88" t="e">
        <v>#DIV/0!</v>
      </c>
    </row>
    <row r="31" spans="1:12" s="58" customFormat="1" x14ac:dyDescent="0.4">
      <c r="A31" s="94" t="s">
        <v>119</v>
      </c>
      <c r="B31" s="105">
        <v>0</v>
      </c>
      <c r="C31" s="105">
        <v>0</v>
      </c>
      <c r="D31" s="69" t="e">
        <v>#DIV/0!</v>
      </c>
      <c r="E31" s="70">
        <v>0</v>
      </c>
      <c r="F31" s="105">
        <v>0</v>
      </c>
      <c r="G31" s="105">
        <v>0</v>
      </c>
      <c r="H31" s="69" t="e">
        <v>#DIV/0!</v>
      </c>
      <c r="I31" s="70">
        <v>0</v>
      </c>
      <c r="J31" s="69" t="e">
        <v>#DIV/0!</v>
      </c>
      <c r="K31" s="69" t="e">
        <v>#DIV/0!</v>
      </c>
      <c r="L31" s="68" t="e">
        <v>#DIV/0!</v>
      </c>
    </row>
    <row r="32" spans="1:12" s="58" customFormat="1" x14ac:dyDescent="0.4">
      <c r="A32" s="74" t="s">
        <v>118</v>
      </c>
      <c r="B32" s="105">
        <v>2784</v>
      </c>
      <c r="C32" s="105">
        <v>2582</v>
      </c>
      <c r="D32" s="69">
        <v>1.0782339271882262</v>
      </c>
      <c r="E32" s="70">
        <v>202</v>
      </c>
      <c r="F32" s="105">
        <v>2900</v>
      </c>
      <c r="G32" s="105">
        <v>2760</v>
      </c>
      <c r="H32" s="69">
        <v>1.0507246376811594</v>
      </c>
      <c r="I32" s="70">
        <v>140</v>
      </c>
      <c r="J32" s="69">
        <v>0.96</v>
      </c>
      <c r="K32" s="69">
        <v>0.9355072463768116</v>
      </c>
      <c r="L32" s="68">
        <v>2.4492753623188368E-2</v>
      </c>
    </row>
    <row r="33" spans="1:12" s="58" customFormat="1" x14ac:dyDescent="0.4">
      <c r="A33" s="94" t="s">
        <v>117</v>
      </c>
      <c r="B33" s="105">
        <v>0</v>
      </c>
      <c r="C33" s="105">
        <v>0</v>
      </c>
      <c r="D33" s="89" t="e">
        <v>#DIV/0!</v>
      </c>
      <c r="E33" s="90">
        <v>0</v>
      </c>
      <c r="F33" s="105">
        <v>0</v>
      </c>
      <c r="G33" s="105">
        <v>0</v>
      </c>
      <c r="H33" s="89" t="e">
        <v>#DIV/0!</v>
      </c>
      <c r="I33" s="90">
        <v>0</v>
      </c>
      <c r="J33" s="89" t="e">
        <v>#DIV/0!</v>
      </c>
      <c r="K33" s="89" t="e">
        <v>#DIV/0!</v>
      </c>
      <c r="L33" s="88" t="e">
        <v>#DIV/0!</v>
      </c>
    </row>
    <row r="34" spans="1:12" s="58" customFormat="1" x14ac:dyDescent="0.4">
      <c r="A34" s="94" t="s">
        <v>116</v>
      </c>
      <c r="B34" s="139">
        <v>2297</v>
      </c>
      <c r="C34" s="139">
        <v>2242</v>
      </c>
      <c r="D34" s="89">
        <v>1.0245316681534344</v>
      </c>
      <c r="E34" s="90">
        <v>55</v>
      </c>
      <c r="F34" s="139">
        <v>2755</v>
      </c>
      <c r="G34" s="139">
        <v>2810</v>
      </c>
      <c r="H34" s="89">
        <v>0.9804270462633452</v>
      </c>
      <c r="I34" s="90">
        <v>-55</v>
      </c>
      <c r="J34" s="89">
        <v>0.83375680580762246</v>
      </c>
      <c r="K34" s="89">
        <v>0.79786476868327405</v>
      </c>
      <c r="L34" s="88">
        <v>3.5892037124348408E-2</v>
      </c>
    </row>
    <row r="35" spans="1:12" s="58" customFormat="1" x14ac:dyDescent="0.4">
      <c r="A35" s="74" t="s">
        <v>115</v>
      </c>
      <c r="B35" s="71">
        <v>0</v>
      </c>
      <c r="C35" s="71">
        <v>0</v>
      </c>
      <c r="D35" s="69" t="e">
        <v>#DIV/0!</v>
      </c>
      <c r="E35" s="70">
        <v>0</v>
      </c>
      <c r="F35" s="71">
        <v>0</v>
      </c>
      <c r="G35" s="71">
        <v>0</v>
      </c>
      <c r="H35" s="69" t="e">
        <v>#DIV/0!</v>
      </c>
      <c r="I35" s="70">
        <v>0</v>
      </c>
      <c r="J35" s="69" t="e">
        <v>#DIV/0!</v>
      </c>
      <c r="K35" s="69" t="e">
        <v>#DIV/0!</v>
      </c>
      <c r="L35" s="68" t="e">
        <v>#DIV/0!</v>
      </c>
    </row>
    <row r="36" spans="1:12" s="58" customFormat="1" x14ac:dyDescent="0.4">
      <c r="A36" s="94" t="s">
        <v>114</v>
      </c>
      <c r="B36" s="139">
        <v>0</v>
      </c>
      <c r="C36" s="139">
        <v>0</v>
      </c>
      <c r="D36" s="89" t="e">
        <v>#DIV/0!</v>
      </c>
      <c r="E36" s="90">
        <v>0</v>
      </c>
      <c r="F36" s="139">
        <v>0</v>
      </c>
      <c r="G36" s="139">
        <v>0</v>
      </c>
      <c r="H36" s="89" t="e">
        <v>#DIV/0!</v>
      </c>
      <c r="I36" s="90">
        <v>0</v>
      </c>
      <c r="J36" s="89" t="e">
        <v>#DIV/0!</v>
      </c>
      <c r="K36" s="89" t="e">
        <v>#DIV/0!</v>
      </c>
      <c r="L36" s="88" t="e">
        <v>#DIV/0!</v>
      </c>
    </row>
    <row r="37" spans="1:12" s="58" customFormat="1" x14ac:dyDescent="0.4">
      <c r="A37" s="67" t="s">
        <v>113</v>
      </c>
      <c r="B37" s="65">
        <v>9617</v>
      </c>
      <c r="C37" s="65">
        <v>9439</v>
      </c>
      <c r="D37" s="63">
        <v>1.0188579298654519</v>
      </c>
      <c r="E37" s="64">
        <v>178</v>
      </c>
      <c r="F37" s="65">
        <v>11700</v>
      </c>
      <c r="G37" s="71">
        <v>11020</v>
      </c>
      <c r="H37" s="69">
        <v>1.0617059891107079</v>
      </c>
      <c r="I37" s="70">
        <v>680</v>
      </c>
      <c r="J37" s="69">
        <v>0.82196581196581198</v>
      </c>
      <c r="K37" s="69">
        <v>0.85653357531760432</v>
      </c>
      <c r="L37" s="68">
        <v>-3.4567763351792347E-2</v>
      </c>
    </row>
    <row r="38" spans="1:12" x14ac:dyDescent="0.4">
      <c r="A38" s="85" t="s">
        <v>112</v>
      </c>
      <c r="B38" s="84">
        <v>2066</v>
      </c>
      <c r="C38" s="84">
        <v>1998</v>
      </c>
      <c r="D38" s="82">
        <v>1.0340340340340339</v>
      </c>
      <c r="E38" s="83">
        <v>68</v>
      </c>
      <c r="F38" s="84">
        <v>2747</v>
      </c>
      <c r="G38" s="84">
        <v>2449</v>
      </c>
      <c r="H38" s="82">
        <v>1.1216823193140057</v>
      </c>
      <c r="I38" s="83">
        <v>298</v>
      </c>
      <c r="J38" s="82">
        <v>0.75209319257371676</v>
      </c>
      <c r="K38" s="82">
        <v>0.81584320130665577</v>
      </c>
      <c r="L38" s="81">
        <v>-6.3750008732939012E-2</v>
      </c>
    </row>
    <row r="39" spans="1:12" x14ac:dyDescent="0.4">
      <c r="A39" s="73" t="s">
        <v>111</v>
      </c>
      <c r="B39" s="372">
        <v>1574</v>
      </c>
      <c r="C39" s="105">
        <v>1470</v>
      </c>
      <c r="D39" s="483">
        <v>1.0707482993197279</v>
      </c>
      <c r="E39" s="484">
        <v>104</v>
      </c>
      <c r="F39" s="372">
        <v>1967</v>
      </c>
      <c r="G39" s="372">
        <v>1697</v>
      </c>
      <c r="H39" s="483">
        <v>1.159104301708898</v>
      </c>
      <c r="I39" s="484">
        <v>270</v>
      </c>
      <c r="J39" s="483">
        <v>0.80020335536349774</v>
      </c>
      <c r="K39" s="483">
        <v>0.86623453152622276</v>
      </c>
      <c r="L39" s="120">
        <v>-6.6031176162725025E-2</v>
      </c>
    </row>
    <row r="40" spans="1:12" x14ac:dyDescent="0.4">
      <c r="A40" s="74" t="s">
        <v>110</v>
      </c>
      <c r="B40" s="372">
        <v>492</v>
      </c>
      <c r="C40" s="105">
        <v>528</v>
      </c>
      <c r="D40" s="485">
        <v>0.93181818181818177</v>
      </c>
      <c r="E40" s="400">
        <v>-36</v>
      </c>
      <c r="F40" s="372">
        <v>780</v>
      </c>
      <c r="G40" s="372">
        <v>752</v>
      </c>
      <c r="H40" s="485">
        <v>1.0372340425531914</v>
      </c>
      <c r="I40" s="400">
        <v>28</v>
      </c>
      <c r="J40" s="485">
        <v>0.63076923076923075</v>
      </c>
      <c r="K40" s="485">
        <v>0.7021276595744681</v>
      </c>
      <c r="L40" s="68">
        <v>-7.1358428805237351E-2</v>
      </c>
    </row>
    <row r="41" spans="1:12" s="118" customFormat="1" x14ac:dyDescent="0.4">
      <c r="A41" s="119" t="s">
        <v>109</v>
      </c>
      <c r="B41" s="117">
        <v>228823</v>
      </c>
      <c r="C41" s="117">
        <v>211909</v>
      </c>
      <c r="D41" s="115">
        <v>1.0798172800588932</v>
      </c>
      <c r="E41" s="116">
        <v>16914</v>
      </c>
      <c r="F41" s="117">
        <v>274685</v>
      </c>
      <c r="G41" s="117">
        <v>252496</v>
      </c>
      <c r="H41" s="115">
        <v>1.0878786198593244</v>
      </c>
      <c r="I41" s="116">
        <v>22189</v>
      </c>
      <c r="J41" s="115">
        <v>0.83303784334783482</v>
      </c>
      <c r="K41" s="115">
        <v>0.83925685951460616</v>
      </c>
      <c r="L41" s="114">
        <v>-6.2190161667713406E-3</v>
      </c>
    </row>
    <row r="42" spans="1:12" s="118" customFormat="1" x14ac:dyDescent="0.4">
      <c r="A42" s="85" t="s">
        <v>108</v>
      </c>
      <c r="B42" s="117">
        <v>225117</v>
      </c>
      <c r="C42" s="117">
        <v>209368</v>
      </c>
      <c r="D42" s="115">
        <v>1.0752216193496618</v>
      </c>
      <c r="E42" s="116">
        <v>15749</v>
      </c>
      <c r="F42" s="117">
        <v>268310</v>
      </c>
      <c r="G42" s="117">
        <v>249256</v>
      </c>
      <c r="H42" s="115">
        <v>1.0764434958436306</v>
      </c>
      <c r="I42" s="116">
        <v>19054</v>
      </c>
      <c r="J42" s="115">
        <v>0.83901829972792663</v>
      </c>
      <c r="K42" s="115">
        <v>0.8399717559456944</v>
      </c>
      <c r="L42" s="114">
        <v>-9.5345621776776746E-4</v>
      </c>
    </row>
    <row r="43" spans="1:12" x14ac:dyDescent="0.4">
      <c r="A43" s="74" t="s">
        <v>107</v>
      </c>
      <c r="B43" s="79">
        <v>90314</v>
      </c>
      <c r="C43" s="78">
        <v>88500</v>
      </c>
      <c r="D43" s="76">
        <v>1.0204971751412428</v>
      </c>
      <c r="E43" s="90">
        <v>1814</v>
      </c>
      <c r="F43" s="79">
        <v>101103</v>
      </c>
      <c r="G43" s="79">
        <v>97418</v>
      </c>
      <c r="H43" s="89">
        <v>1.0378266850068776</v>
      </c>
      <c r="I43" s="70">
        <v>3685</v>
      </c>
      <c r="J43" s="69">
        <v>0.89328704390571989</v>
      </c>
      <c r="K43" s="485">
        <v>0.90845634277032994</v>
      </c>
      <c r="L43" s="490">
        <v>-1.5169298864610048E-2</v>
      </c>
    </row>
    <row r="44" spans="1:12" x14ac:dyDescent="0.4">
      <c r="A44" s="74" t="s">
        <v>106</v>
      </c>
      <c r="B44" s="72">
        <v>16753</v>
      </c>
      <c r="C44" s="71">
        <v>12191</v>
      </c>
      <c r="D44" s="98">
        <v>1.3742104831433024</v>
      </c>
      <c r="E44" s="90">
        <v>4562</v>
      </c>
      <c r="F44" s="72">
        <v>19735</v>
      </c>
      <c r="G44" s="72">
        <v>14896</v>
      </c>
      <c r="H44" s="89">
        <v>1.3248523093447906</v>
      </c>
      <c r="I44" s="70">
        <v>4839</v>
      </c>
      <c r="J44" s="69">
        <v>0.84889789713706609</v>
      </c>
      <c r="K44" s="485">
        <v>0.81840762620837804</v>
      </c>
      <c r="L44" s="490">
        <v>3.0490270928688057E-2</v>
      </c>
    </row>
    <row r="45" spans="1:12" x14ac:dyDescent="0.4">
      <c r="A45" s="94" t="s">
        <v>105</v>
      </c>
      <c r="B45" s="72">
        <v>13166</v>
      </c>
      <c r="C45" s="71">
        <v>18235</v>
      </c>
      <c r="D45" s="98">
        <v>0.72201809706608167</v>
      </c>
      <c r="E45" s="90">
        <v>-5069</v>
      </c>
      <c r="F45" s="72">
        <v>14735</v>
      </c>
      <c r="G45" s="72">
        <v>21532</v>
      </c>
      <c r="H45" s="89">
        <v>0.68433029908972687</v>
      </c>
      <c r="I45" s="70">
        <v>-6797</v>
      </c>
      <c r="J45" s="69">
        <v>0.89351883271123178</v>
      </c>
      <c r="K45" s="485">
        <v>0.8468790637191157</v>
      </c>
      <c r="L45" s="490">
        <v>4.6639768992116082E-2</v>
      </c>
    </row>
    <row r="46" spans="1:12" x14ac:dyDescent="0.4">
      <c r="A46" s="94" t="s">
        <v>104</v>
      </c>
      <c r="B46" s="72">
        <v>5190</v>
      </c>
      <c r="C46" s="71">
        <v>7667</v>
      </c>
      <c r="D46" s="98">
        <v>0.6769270901265162</v>
      </c>
      <c r="E46" s="90">
        <v>-2477</v>
      </c>
      <c r="F46" s="72">
        <v>7307</v>
      </c>
      <c r="G46" s="72">
        <v>11438</v>
      </c>
      <c r="H46" s="89">
        <v>0.63883546074488551</v>
      </c>
      <c r="I46" s="70">
        <v>-4131</v>
      </c>
      <c r="J46" s="69">
        <v>0.71027781579307514</v>
      </c>
      <c r="K46" s="485">
        <v>0.67030949466689982</v>
      </c>
      <c r="L46" s="490">
        <v>3.9968321126175321E-2</v>
      </c>
    </row>
    <row r="47" spans="1:12" x14ac:dyDescent="0.4">
      <c r="A47" s="74" t="s">
        <v>103</v>
      </c>
      <c r="B47" s="72">
        <v>17794</v>
      </c>
      <c r="C47" s="71">
        <v>17168</v>
      </c>
      <c r="D47" s="98">
        <v>1.0364631873252563</v>
      </c>
      <c r="E47" s="90">
        <v>626</v>
      </c>
      <c r="F47" s="72">
        <v>23009</v>
      </c>
      <c r="G47" s="72">
        <v>20195</v>
      </c>
      <c r="H47" s="89">
        <v>1.1393414211438475</v>
      </c>
      <c r="I47" s="70">
        <v>2814</v>
      </c>
      <c r="J47" s="69">
        <v>0.77334955886826895</v>
      </c>
      <c r="K47" s="485">
        <v>0.85011141371626642</v>
      </c>
      <c r="L47" s="490">
        <v>-7.6761854847997468E-2</v>
      </c>
    </row>
    <row r="48" spans="1:12" x14ac:dyDescent="0.4">
      <c r="A48" s="74" t="s">
        <v>102</v>
      </c>
      <c r="B48" s="72">
        <v>30981</v>
      </c>
      <c r="C48" s="71">
        <v>28151</v>
      </c>
      <c r="D48" s="98">
        <v>1.1005292884799829</v>
      </c>
      <c r="E48" s="90">
        <v>2830</v>
      </c>
      <c r="F48" s="72">
        <v>37725</v>
      </c>
      <c r="G48" s="72">
        <v>34474</v>
      </c>
      <c r="H48" s="89">
        <v>1.0943029529500494</v>
      </c>
      <c r="I48" s="70">
        <v>3251</v>
      </c>
      <c r="J48" s="69">
        <v>0.82123260437375745</v>
      </c>
      <c r="K48" s="485">
        <v>0.81658641294888901</v>
      </c>
      <c r="L48" s="490">
        <v>4.6461914248684399E-3</v>
      </c>
    </row>
    <row r="49" spans="1:12" x14ac:dyDescent="0.4">
      <c r="A49" s="96" t="s">
        <v>101</v>
      </c>
      <c r="B49" s="72">
        <v>3762</v>
      </c>
      <c r="C49" s="71">
        <v>3606</v>
      </c>
      <c r="D49" s="98">
        <v>1.043261231281198</v>
      </c>
      <c r="E49" s="90">
        <v>156</v>
      </c>
      <c r="F49" s="72">
        <v>5400</v>
      </c>
      <c r="G49" s="72">
        <v>5074</v>
      </c>
      <c r="H49" s="89">
        <v>1.064249113125739</v>
      </c>
      <c r="I49" s="70">
        <v>326</v>
      </c>
      <c r="J49" s="69">
        <v>0.69666666666666666</v>
      </c>
      <c r="K49" s="485">
        <v>0.71068190776507689</v>
      </c>
      <c r="L49" s="490">
        <v>-1.4015241098410236E-2</v>
      </c>
    </row>
    <row r="50" spans="1:12" s="58" customFormat="1" x14ac:dyDescent="0.4">
      <c r="A50" s="74" t="s">
        <v>100</v>
      </c>
      <c r="B50" s="72">
        <v>2265</v>
      </c>
      <c r="C50" s="71"/>
      <c r="D50" s="98" t="e">
        <v>#DIV/0!</v>
      </c>
      <c r="E50" s="106">
        <v>2265</v>
      </c>
      <c r="F50" s="72">
        <v>3520</v>
      </c>
      <c r="G50" s="72"/>
      <c r="H50" s="89" t="e">
        <v>#DIV/0!</v>
      </c>
      <c r="I50" s="70">
        <v>3520</v>
      </c>
      <c r="J50" s="69">
        <v>0.64346590909090906</v>
      </c>
      <c r="K50" s="69" t="e">
        <v>#DIV/0!</v>
      </c>
      <c r="L50" s="68" t="e">
        <v>#DIV/0!</v>
      </c>
    </row>
    <row r="51" spans="1:12" x14ac:dyDescent="0.4">
      <c r="A51" s="74" t="s">
        <v>99</v>
      </c>
      <c r="B51" s="72">
        <v>4990</v>
      </c>
      <c r="C51" s="71">
        <v>4573</v>
      </c>
      <c r="D51" s="98">
        <v>1.0911874043297616</v>
      </c>
      <c r="E51" s="90">
        <v>417</v>
      </c>
      <c r="F51" s="72">
        <v>5398</v>
      </c>
      <c r="G51" s="72">
        <v>5130</v>
      </c>
      <c r="H51" s="89">
        <v>1.0522417153996102</v>
      </c>
      <c r="I51" s="70">
        <v>268</v>
      </c>
      <c r="J51" s="69">
        <v>0.92441645053723598</v>
      </c>
      <c r="K51" s="485">
        <v>0.89142300194931778</v>
      </c>
      <c r="L51" s="490">
        <v>3.2993448587918195E-2</v>
      </c>
    </row>
    <row r="52" spans="1:12" s="58" customFormat="1" x14ac:dyDescent="0.4">
      <c r="A52" s="74" t="s">
        <v>98</v>
      </c>
      <c r="B52" s="72"/>
      <c r="C52" s="71"/>
      <c r="D52" s="98" t="e">
        <v>#DIV/0!</v>
      </c>
      <c r="E52" s="90">
        <v>0</v>
      </c>
      <c r="F52" s="72"/>
      <c r="G52" s="72"/>
      <c r="H52" s="89" t="e">
        <v>#DIV/0!</v>
      </c>
      <c r="I52" s="70">
        <v>0</v>
      </c>
      <c r="J52" s="69" t="e">
        <v>#DIV/0!</v>
      </c>
      <c r="K52" s="69" t="e">
        <v>#DIV/0!</v>
      </c>
      <c r="L52" s="68" t="e">
        <v>#DIV/0!</v>
      </c>
    </row>
    <row r="53" spans="1:12" x14ac:dyDescent="0.4">
      <c r="A53" s="74" t="s">
        <v>97</v>
      </c>
      <c r="B53" s="72">
        <v>3109</v>
      </c>
      <c r="C53" s="71">
        <v>2176</v>
      </c>
      <c r="D53" s="98">
        <v>1.4287683823529411</v>
      </c>
      <c r="E53" s="90">
        <v>933</v>
      </c>
      <c r="F53" s="72">
        <v>3520</v>
      </c>
      <c r="G53" s="72">
        <v>2280</v>
      </c>
      <c r="H53" s="89">
        <v>1.5438596491228069</v>
      </c>
      <c r="I53" s="70">
        <v>1240</v>
      </c>
      <c r="J53" s="69">
        <v>0.88323863636363631</v>
      </c>
      <c r="K53" s="485">
        <v>0.95438596491228067</v>
      </c>
      <c r="L53" s="490">
        <v>-7.1147328548644362E-2</v>
      </c>
    </row>
    <row r="54" spans="1:12" x14ac:dyDescent="0.4">
      <c r="A54" s="74" t="s">
        <v>96</v>
      </c>
      <c r="B54" s="72">
        <v>4469</v>
      </c>
      <c r="C54" s="71">
        <v>6235</v>
      </c>
      <c r="D54" s="98">
        <v>0.71676022453889332</v>
      </c>
      <c r="E54" s="90">
        <v>-1766</v>
      </c>
      <c r="F54" s="72">
        <v>5400</v>
      </c>
      <c r="G54" s="72">
        <v>10260</v>
      </c>
      <c r="H54" s="89">
        <v>0.52631578947368418</v>
      </c>
      <c r="I54" s="70">
        <v>-4860</v>
      </c>
      <c r="J54" s="69">
        <v>0.82759259259259255</v>
      </c>
      <c r="K54" s="485">
        <v>0.60769980506822607</v>
      </c>
      <c r="L54" s="490">
        <v>0.21989278752436647</v>
      </c>
    </row>
    <row r="55" spans="1:12" x14ac:dyDescent="0.4">
      <c r="A55" s="74" t="s">
        <v>95</v>
      </c>
      <c r="B55" s="72">
        <v>3617</v>
      </c>
      <c r="C55" s="71">
        <v>3375</v>
      </c>
      <c r="D55" s="98">
        <v>1.0717037037037036</v>
      </c>
      <c r="E55" s="70">
        <v>242</v>
      </c>
      <c r="F55" s="72">
        <v>5400</v>
      </c>
      <c r="G55" s="72">
        <v>5130</v>
      </c>
      <c r="H55" s="69">
        <v>1.0526315789473684</v>
      </c>
      <c r="I55" s="70">
        <v>270</v>
      </c>
      <c r="J55" s="69">
        <v>0.66981481481481486</v>
      </c>
      <c r="K55" s="485">
        <v>0.65789473684210531</v>
      </c>
      <c r="L55" s="490">
        <v>1.1920077972709553E-2</v>
      </c>
    </row>
    <row r="56" spans="1:12" x14ac:dyDescent="0.4">
      <c r="A56" s="74" t="s">
        <v>94</v>
      </c>
      <c r="B56" s="72">
        <v>2753</v>
      </c>
      <c r="C56" s="71">
        <v>1974</v>
      </c>
      <c r="D56" s="98">
        <v>1.3946301925025328</v>
      </c>
      <c r="E56" s="70">
        <v>779</v>
      </c>
      <c r="F56" s="72">
        <v>3520</v>
      </c>
      <c r="G56" s="72">
        <v>2280</v>
      </c>
      <c r="H56" s="69">
        <v>1.5438596491228069</v>
      </c>
      <c r="I56" s="70">
        <v>1240</v>
      </c>
      <c r="J56" s="69">
        <v>0.78210227272727273</v>
      </c>
      <c r="K56" s="485">
        <v>0.86578947368421055</v>
      </c>
      <c r="L56" s="490">
        <v>-8.3687200956937824E-2</v>
      </c>
    </row>
    <row r="57" spans="1:12" x14ac:dyDescent="0.4">
      <c r="A57" s="99" t="s">
        <v>93</v>
      </c>
      <c r="B57" s="72">
        <v>3109</v>
      </c>
      <c r="C57" s="71">
        <v>1933</v>
      </c>
      <c r="D57" s="98">
        <v>1.6083807553026384</v>
      </c>
      <c r="E57" s="90">
        <v>1176</v>
      </c>
      <c r="F57" s="72">
        <v>3520</v>
      </c>
      <c r="G57" s="72">
        <v>2285</v>
      </c>
      <c r="H57" s="89">
        <v>1.5404814004376368</v>
      </c>
      <c r="I57" s="70">
        <v>1235</v>
      </c>
      <c r="J57" s="69">
        <v>0.88323863636363631</v>
      </c>
      <c r="K57" s="418">
        <v>0.84595185995623634</v>
      </c>
      <c r="L57" s="417">
        <v>3.7286776407399969E-2</v>
      </c>
    </row>
    <row r="58" spans="1:12" x14ac:dyDescent="0.4">
      <c r="A58" s="74" t="s">
        <v>92</v>
      </c>
      <c r="B58" s="72">
        <v>2221</v>
      </c>
      <c r="C58" s="71">
        <v>1790</v>
      </c>
      <c r="D58" s="98">
        <v>1.240782122905028</v>
      </c>
      <c r="E58" s="70">
        <v>431</v>
      </c>
      <c r="F58" s="72">
        <v>3520</v>
      </c>
      <c r="G58" s="72">
        <v>2313</v>
      </c>
      <c r="H58" s="69">
        <v>1.5218331171638564</v>
      </c>
      <c r="I58" s="70">
        <v>1207</v>
      </c>
      <c r="J58" s="69">
        <v>0.63096590909090911</v>
      </c>
      <c r="K58" s="485">
        <v>0.77388672719412022</v>
      </c>
      <c r="L58" s="490">
        <v>-0.14292081810321111</v>
      </c>
    </row>
    <row r="59" spans="1:12" x14ac:dyDescent="0.4">
      <c r="A59" s="74" t="s">
        <v>91</v>
      </c>
      <c r="B59" s="72">
        <v>1992</v>
      </c>
      <c r="C59" s="71">
        <v>2022</v>
      </c>
      <c r="D59" s="98">
        <v>0.98516320474777452</v>
      </c>
      <c r="E59" s="70">
        <v>-30</v>
      </c>
      <c r="F59" s="72">
        <v>2400</v>
      </c>
      <c r="G59" s="72">
        <v>2154</v>
      </c>
      <c r="H59" s="69">
        <v>1.1142061281337048</v>
      </c>
      <c r="I59" s="70">
        <v>246</v>
      </c>
      <c r="J59" s="69">
        <v>0.83</v>
      </c>
      <c r="K59" s="485">
        <v>0.93871866295264628</v>
      </c>
      <c r="L59" s="490">
        <v>-0.10871866295264632</v>
      </c>
    </row>
    <row r="60" spans="1:12" x14ac:dyDescent="0.4">
      <c r="A60" s="96" t="s">
        <v>90</v>
      </c>
      <c r="B60" s="72">
        <v>5494</v>
      </c>
      <c r="C60" s="71">
        <v>6031</v>
      </c>
      <c r="D60" s="98">
        <v>0.91096003979439566</v>
      </c>
      <c r="E60" s="70">
        <v>-537</v>
      </c>
      <c r="F60" s="72">
        <v>8318</v>
      </c>
      <c r="G60" s="72">
        <v>7717</v>
      </c>
      <c r="H60" s="69">
        <v>1.0778800051833615</v>
      </c>
      <c r="I60" s="70">
        <v>601</v>
      </c>
      <c r="J60" s="69">
        <v>0.66049531137292616</v>
      </c>
      <c r="K60" s="485">
        <v>0.78152131657379809</v>
      </c>
      <c r="L60" s="490">
        <v>-0.12102600520087192</v>
      </c>
    </row>
    <row r="61" spans="1:12" s="58" customFormat="1" x14ac:dyDescent="0.4">
      <c r="A61" s="94" t="s">
        <v>89</v>
      </c>
      <c r="B61" s="92">
        <v>5106</v>
      </c>
      <c r="C61" s="93"/>
      <c r="D61" s="89" t="e">
        <v>#DIV/0!</v>
      </c>
      <c r="E61" s="90"/>
      <c r="F61" s="92">
        <v>5400</v>
      </c>
      <c r="G61" s="121"/>
      <c r="H61" s="89" t="e">
        <v>#DIV/0!</v>
      </c>
      <c r="I61" s="90">
        <v>5400</v>
      </c>
      <c r="J61" s="89">
        <v>0.94555555555555559</v>
      </c>
      <c r="K61" s="89" t="e">
        <v>#DIV/0!</v>
      </c>
      <c r="L61" s="88" t="e">
        <v>#DIV/0!</v>
      </c>
    </row>
    <row r="62" spans="1:12" s="58" customFormat="1" x14ac:dyDescent="0.4">
      <c r="A62" s="94" t="s">
        <v>88</v>
      </c>
      <c r="B62" s="92">
        <v>3051</v>
      </c>
      <c r="C62" s="97">
        <v>1741</v>
      </c>
      <c r="D62" s="89">
        <v>1.7524411257897761</v>
      </c>
      <c r="E62" s="90">
        <v>1310</v>
      </c>
      <c r="F62" s="92">
        <v>3340</v>
      </c>
      <c r="G62" s="92">
        <v>2160</v>
      </c>
      <c r="H62" s="89">
        <v>1.5462962962962963</v>
      </c>
      <c r="I62" s="90">
        <v>1180</v>
      </c>
      <c r="J62" s="89">
        <v>0.91347305389221556</v>
      </c>
      <c r="K62" s="89">
        <v>0.80601851851851847</v>
      </c>
      <c r="L62" s="88">
        <v>0.10745453537369709</v>
      </c>
    </row>
    <row r="63" spans="1:12" s="58" customFormat="1" x14ac:dyDescent="0.4">
      <c r="A63" s="94" t="s">
        <v>87</v>
      </c>
      <c r="B63" s="92">
        <v>2933</v>
      </c>
      <c r="C63" s="93"/>
      <c r="D63" s="89" t="e">
        <v>#DIV/0!</v>
      </c>
      <c r="E63" s="90">
        <v>2933</v>
      </c>
      <c r="F63" s="92">
        <v>3520</v>
      </c>
      <c r="G63" s="121"/>
      <c r="H63" s="89" t="e">
        <v>#DIV/0!</v>
      </c>
      <c r="I63" s="90">
        <v>3520</v>
      </c>
      <c r="J63" s="89">
        <v>0.83323863636363638</v>
      </c>
      <c r="K63" s="89" t="e">
        <v>#DIV/0!</v>
      </c>
      <c r="L63" s="88" t="e">
        <v>#DIV/0!</v>
      </c>
    </row>
    <row r="64" spans="1:12" s="58" customFormat="1" x14ac:dyDescent="0.4">
      <c r="A64" s="67" t="s">
        <v>86</v>
      </c>
      <c r="B64" s="87">
        <v>2048</v>
      </c>
      <c r="C64" s="65">
        <v>2000</v>
      </c>
      <c r="D64" s="63">
        <v>1.024</v>
      </c>
      <c r="E64" s="64">
        <v>48</v>
      </c>
      <c r="F64" s="87">
        <v>2520</v>
      </c>
      <c r="G64" s="65">
        <v>2520</v>
      </c>
      <c r="H64" s="63">
        <v>1</v>
      </c>
      <c r="I64" s="64">
        <v>0</v>
      </c>
      <c r="J64" s="63">
        <v>0.8126984126984127</v>
      </c>
      <c r="K64" s="63">
        <v>0.79365079365079361</v>
      </c>
      <c r="L64" s="62">
        <v>1.9047619047619091E-2</v>
      </c>
    </row>
    <row r="65" spans="1:14" x14ac:dyDescent="0.4">
      <c r="A65" s="85" t="s">
        <v>85</v>
      </c>
      <c r="B65" s="84">
        <v>3706</v>
      </c>
      <c r="C65" s="84">
        <v>2541</v>
      </c>
      <c r="D65" s="82">
        <v>1.4584809130263676</v>
      </c>
      <c r="E65" s="83">
        <v>1165</v>
      </c>
      <c r="F65" s="84">
        <v>6375</v>
      </c>
      <c r="G65" s="84">
        <v>3240</v>
      </c>
      <c r="H65" s="82">
        <v>1.9675925925925926</v>
      </c>
      <c r="I65" s="83">
        <v>3135</v>
      </c>
      <c r="J65" s="82">
        <v>0.58133333333333337</v>
      </c>
      <c r="K65" s="82">
        <v>0.78425925925925921</v>
      </c>
      <c r="L65" s="81">
        <v>-0.20292592592592584</v>
      </c>
    </row>
    <row r="66" spans="1:14" x14ac:dyDescent="0.4">
      <c r="A66" s="80" t="s">
        <v>84</v>
      </c>
      <c r="B66" s="139">
        <v>835</v>
      </c>
      <c r="C66" s="139">
        <v>490</v>
      </c>
      <c r="D66" s="487">
        <v>1.7040816326530612</v>
      </c>
      <c r="E66" s="486">
        <v>345</v>
      </c>
      <c r="F66" s="139">
        <v>1080</v>
      </c>
      <c r="G66" s="139">
        <v>546</v>
      </c>
      <c r="H66" s="483">
        <v>1.9780219780219781</v>
      </c>
      <c r="I66" s="484">
        <v>534</v>
      </c>
      <c r="J66" s="483">
        <v>0.77314814814814814</v>
      </c>
      <c r="K66" s="483">
        <v>0.89743589743589747</v>
      </c>
      <c r="L66" s="482">
        <v>-0.12428774928774933</v>
      </c>
    </row>
    <row r="67" spans="1:14" x14ac:dyDescent="0.4">
      <c r="A67" s="74" t="s">
        <v>83</v>
      </c>
      <c r="B67" s="71">
        <v>0</v>
      </c>
      <c r="C67" s="71">
        <v>720</v>
      </c>
      <c r="D67" s="485">
        <v>0</v>
      </c>
      <c r="E67" s="400">
        <v>-720</v>
      </c>
      <c r="F67" s="71">
        <v>0</v>
      </c>
      <c r="G67" s="71">
        <v>1021</v>
      </c>
      <c r="H67" s="483">
        <v>0</v>
      </c>
      <c r="I67" s="484">
        <v>-1021</v>
      </c>
      <c r="J67" s="483" t="e">
        <v>#DIV/0!</v>
      </c>
      <c r="K67" s="483">
        <v>0.70519098922624879</v>
      </c>
      <c r="L67" s="482" t="e">
        <v>#DIV/0!</v>
      </c>
    </row>
    <row r="68" spans="1:14" x14ac:dyDescent="0.4">
      <c r="A68" s="73" t="s">
        <v>82</v>
      </c>
      <c r="B68" s="139">
        <v>0</v>
      </c>
      <c r="C68" s="139">
        <v>382</v>
      </c>
      <c r="D68" s="483">
        <v>0</v>
      </c>
      <c r="E68" s="484">
        <v>-382</v>
      </c>
      <c r="F68" s="139">
        <v>0</v>
      </c>
      <c r="G68" s="139">
        <v>537</v>
      </c>
      <c r="H68" s="483">
        <v>0</v>
      </c>
      <c r="I68" s="484">
        <v>-537</v>
      </c>
      <c r="J68" s="483" t="e">
        <v>#DIV/0!</v>
      </c>
      <c r="K68" s="483">
        <v>0.71135940409683429</v>
      </c>
      <c r="L68" s="482" t="e">
        <v>#DIV/0!</v>
      </c>
    </row>
    <row r="69" spans="1:14" x14ac:dyDescent="0.4">
      <c r="A69" s="94" t="s">
        <v>81</v>
      </c>
      <c r="B69" s="97">
        <v>1597</v>
      </c>
      <c r="C69" s="97">
        <v>949</v>
      </c>
      <c r="D69" s="418">
        <v>1.6828240252897788</v>
      </c>
      <c r="E69" s="398">
        <v>648</v>
      </c>
      <c r="F69" s="97">
        <v>2162</v>
      </c>
      <c r="G69" s="97">
        <v>1136</v>
      </c>
      <c r="H69" s="418">
        <v>1.903169014084507</v>
      </c>
      <c r="I69" s="398">
        <v>1026</v>
      </c>
      <c r="J69" s="418">
        <v>0.73866790009250693</v>
      </c>
      <c r="K69" s="418">
        <v>0.835387323943662</v>
      </c>
      <c r="L69" s="417">
        <v>-9.6719423851155062E-2</v>
      </c>
    </row>
    <row r="70" spans="1:14" x14ac:dyDescent="0.4">
      <c r="A70" s="67" t="s">
        <v>230</v>
      </c>
      <c r="B70" s="65">
        <v>1274</v>
      </c>
      <c r="C70" s="65">
        <v>0</v>
      </c>
      <c r="D70" s="63" t="e">
        <v>#DIV/0!</v>
      </c>
      <c r="E70" s="64">
        <v>1274</v>
      </c>
      <c r="F70" s="65">
        <v>3133</v>
      </c>
      <c r="G70" s="65">
        <v>0</v>
      </c>
      <c r="H70" s="63" t="e">
        <v>#DIV/0!</v>
      </c>
      <c r="I70" s="64">
        <v>3133</v>
      </c>
      <c r="J70" s="63">
        <v>0.40663900414937759</v>
      </c>
      <c r="K70" s="63" t="e">
        <v>#DIV/0!</v>
      </c>
      <c r="L70" s="62" t="e">
        <v>#DIV/0!</v>
      </c>
      <c r="M70" s="58"/>
      <c r="N70" s="58"/>
    </row>
    <row r="71" spans="1:14" x14ac:dyDescent="0.4">
      <c r="A71" s="58" t="s">
        <v>80</v>
      </c>
      <c r="C71" s="58"/>
      <c r="E71" s="130"/>
      <c r="G71" s="61"/>
      <c r="I71" s="130"/>
      <c r="K71" s="61"/>
    </row>
    <row r="72" spans="1:14" s="58" customFormat="1" x14ac:dyDescent="0.4">
      <c r="A72" s="60" t="s">
        <v>79</v>
      </c>
      <c r="B72" s="130"/>
      <c r="D72" s="61"/>
      <c r="E72" s="130"/>
      <c r="F72" s="130"/>
      <c r="G72" s="61"/>
      <c r="H72" s="61"/>
      <c r="I72" s="130"/>
      <c r="J72" s="130"/>
      <c r="K72" s="61"/>
      <c r="L72" s="61"/>
    </row>
    <row r="73" spans="1:14" x14ac:dyDescent="0.4">
      <c r="A73" s="58" t="s">
        <v>78</v>
      </c>
      <c r="B73" s="59"/>
      <c r="D73" s="58"/>
      <c r="E73" s="58"/>
      <c r="F73" s="59"/>
      <c r="G73" s="59"/>
      <c r="H73" s="58"/>
      <c r="I73" s="58"/>
      <c r="J73" s="59"/>
      <c r="K73" s="59"/>
      <c r="L73" s="58"/>
    </row>
    <row r="74" spans="1:14" x14ac:dyDescent="0.4">
      <c r="A74"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B70:L70 IX70:JH70 ST70:TD70 ACP70:ACZ70 AML70:AMV70 AWH70:AWR70 BGD70:BGN70 BPZ70:BQJ70 BZV70:CAF70 CJR70:CKB70 CTN70:CTX70 DDJ70:DDT70 DNF70:DNP70 DXB70:DXL70 EGX70:EHH70 EQT70:ERD70 FAP70:FAZ70 FKL70:FKV70 FUH70:FUR70 GED70:GEN70 GNZ70:GOJ70 GXV70:GYF70 HHR70:HIB70 HRN70:HRX70 IBJ70:IBT70 ILF70:ILP70 IVB70:IVL70 JEX70:JFH70 JOT70:JPD70 JYP70:JYZ70 KIL70:KIV70 KSH70:KSR70 LCD70:LCN70 LLZ70:LMJ70 LVV70:LWF70 MFR70:MGB70 MPN70:MPX70 MZJ70:MZT70 NJF70:NJP70 NTB70:NTL70 OCX70:ODH70 OMT70:OND70 OWP70:OWZ70 PGL70:PGV70 PQH70:PQR70 QAD70:QAN70 QJZ70:QKJ70 QTV70:QUF70 RDR70:REB70 RNN70:RNX70 RXJ70:RXT70 SHF70:SHP70 SRB70:SRL70 TAX70:TBH70 TKT70:TLD70 TUP70:TUZ70 UEL70:UEV70 UOH70:UOR70 UYD70:UYN70 VHZ70:VIJ70 VRV70:VSF70 WBR70:WCB70 WLN70:WLX70 WVJ70:WVT70 B65606:L65606 IX65606:JH65606 ST65606:TD65606 ACP65606:ACZ65606 AML65606:AMV65606 AWH65606:AWR65606 BGD65606:BGN65606 BPZ65606:BQJ65606 BZV65606:CAF65606 CJR65606:CKB65606 CTN65606:CTX65606 DDJ65606:DDT65606 DNF65606:DNP65606 DXB65606:DXL65606 EGX65606:EHH65606 EQT65606:ERD65606 FAP65606:FAZ65606 FKL65606:FKV65606 FUH65606:FUR65606 GED65606:GEN65606 GNZ65606:GOJ65606 GXV65606:GYF65606 HHR65606:HIB65606 HRN65606:HRX65606 IBJ65606:IBT65606 ILF65606:ILP65606 IVB65606:IVL65606 JEX65606:JFH65606 JOT65606:JPD65606 JYP65606:JYZ65606 KIL65606:KIV65606 KSH65606:KSR65606 LCD65606:LCN65606 LLZ65606:LMJ65606 LVV65606:LWF65606 MFR65606:MGB65606 MPN65606:MPX65606 MZJ65606:MZT65606 NJF65606:NJP65606 NTB65606:NTL65606 OCX65606:ODH65606 OMT65606:OND65606 OWP65606:OWZ65606 PGL65606:PGV65606 PQH65606:PQR65606 QAD65606:QAN65606 QJZ65606:QKJ65606 QTV65606:QUF65606 RDR65606:REB65606 RNN65606:RNX65606 RXJ65606:RXT65606 SHF65606:SHP65606 SRB65606:SRL65606 TAX65606:TBH65606 TKT65606:TLD65606 TUP65606:TUZ65606 UEL65606:UEV65606 UOH65606:UOR65606 UYD65606:UYN65606 VHZ65606:VIJ65606 VRV65606:VSF65606 WBR65606:WCB65606 WLN65606:WLX65606 WVJ65606:WVT65606 B131142:L131142 IX131142:JH131142 ST131142:TD131142 ACP131142:ACZ131142 AML131142:AMV131142 AWH131142:AWR131142 BGD131142:BGN131142 BPZ131142:BQJ131142 BZV131142:CAF131142 CJR131142:CKB131142 CTN131142:CTX131142 DDJ131142:DDT131142 DNF131142:DNP131142 DXB131142:DXL131142 EGX131142:EHH131142 EQT131142:ERD131142 FAP131142:FAZ131142 FKL131142:FKV131142 FUH131142:FUR131142 GED131142:GEN131142 GNZ131142:GOJ131142 GXV131142:GYF131142 HHR131142:HIB131142 HRN131142:HRX131142 IBJ131142:IBT131142 ILF131142:ILP131142 IVB131142:IVL131142 JEX131142:JFH131142 JOT131142:JPD131142 JYP131142:JYZ131142 KIL131142:KIV131142 KSH131142:KSR131142 LCD131142:LCN131142 LLZ131142:LMJ131142 LVV131142:LWF131142 MFR131142:MGB131142 MPN131142:MPX131142 MZJ131142:MZT131142 NJF131142:NJP131142 NTB131142:NTL131142 OCX131142:ODH131142 OMT131142:OND131142 OWP131142:OWZ131142 PGL131142:PGV131142 PQH131142:PQR131142 QAD131142:QAN131142 QJZ131142:QKJ131142 QTV131142:QUF131142 RDR131142:REB131142 RNN131142:RNX131142 RXJ131142:RXT131142 SHF131142:SHP131142 SRB131142:SRL131142 TAX131142:TBH131142 TKT131142:TLD131142 TUP131142:TUZ131142 UEL131142:UEV131142 UOH131142:UOR131142 UYD131142:UYN131142 VHZ131142:VIJ131142 VRV131142:VSF131142 WBR131142:WCB131142 WLN131142:WLX131142 WVJ131142:WVT131142 B196678:L196678 IX196678:JH196678 ST196678:TD196678 ACP196678:ACZ196678 AML196678:AMV196678 AWH196678:AWR196678 BGD196678:BGN196678 BPZ196678:BQJ196678 BZV196678:CAF196678 CJR196678:CKB196678 CTN196678:CTX196678 DDJ196678:DDT196678 DNF196678:DNP196678 DXB196678:DXL196678 EGX196678:EHH196678 EQT196678:ERD196678 FAP196678:FAZ196678 FKL196678:FKV196678 FUH196678:FUR196678 GED196678:GEN196678 GNZ196678:GOJ196678 GXV196678:GYF196678 HHR196678:HIB196678 HRN196678:HRX196678 IBJ196678:IBT196678 ILF196678:ILP196678 IVB196678:IVL196678 JEX196678:JFH196678 JOT196678:JPD196678 JYP196678:JYZ196678 KIL196678:KIV196678 KSH196678:KSR196678 LCD196678:LCN196678 LLZ196678:LMJ196678 LVV196678:LWF196678 MFR196678:MGB196678 MPN196678:MPX196678 MZJ196678:MZT196678 NJF196678:NJP196678 NTB196678:NTL196678 OCX196678:ODH196678 OMT196678:OND196678 OWP196678:OWZ196678 PGL196678:PGV196678 PQH196678:PQR196678 QAD196678:QAN196678 QJZ196678:QKJ196678 QTV196678:QUF196678 RDR196678:REB196678 RNN196678:RNX196678 RXJ196678:RXT196678 SHF196678:SHP196678 SRB196678:SRL196678 TAX196678:TBH196678 TKT196678:TLD196678 TUP196678:TUZ196678 UEL196678:UEV196678 UOH196678:UOR196678 UYD196678:UYN196678 VHZ196678:VIJ196678 VRV196678:VSF196678 WBR196678:WCB196678 WLN196678:WLX196678 WVJ196678:WVT196678 B262214:L262214 IX262214:JH262214 ST262214:TD262214 ACP262214:ACZ262214 AML262214:AMV262214 AWH262214:AWR262214 BGD262214:BGN262214 BPZ262214:BQJ262214 BZV262214:CAF262214 CJR262214:CKB262214 CTN262214:CTX262214 DDJ262214:DDT262214 DNF262214:DNP262214 DXB262214:DXL262214 EGX262214:EHH262214 EQT262214:ERD262214 FAP262214:FAZ262214 FKL262214:FKV262214 FUH262214:FUR262214 GED262214:GEN262214 GNZ262214:GOJ262214 GXV262214:GYF262214 HHR262214:HIB262214 HRN262214:HRX262214 IBJ262214:IBT262214 ILF262214:ILP262214 IVB262214:IVL262214 JEX262214:JFH262214 JOT262214:JPD262214 JYP262214:JYZ262214 KIL262214:KIV262214 KSH262214:KSR262214 LCD262214:LCN262214 LLZ262214:LMJ262214 LVV262214:LWF262214 MFR262214:MGB262214 MPN262214:MPX262214 MZJ262214:MZT262214 NJF262214:NJP262214 NTB262214:NTL262214 OCX262214:ODH262214 OMT262214:OND262214 OWP262214:OWZ262214 PGL262214:PGV262214 PQH262214:PQR262214 QAD262214:QAN262214 QJZ262214:QKJ262214 QTV262214:QUF262214 RDR262214:REB262214 RNN262214:RNX262214 RXJ262214:RXT262214 SHF262214:SHP262214 SRB262214:SRL262214 TAX262214:TBH262214 TKT262214:TLD262214 TUP262214:TUZ262214 UEL262214:UEV262214 UOH262214:UOR262214 UYD262214:UYN262214 VHZ262214:VIJ262214 VRV262214:VSF262214 WBR262214:WCB262214 WLN262214:WLX262214 WVJ262214:WVT262214 B327750:L327750 IX327750:JH327750 ST327750:TD327750 ACP327750:ACZ327750 AML327750:AMV327750 AWH327750:AWR327750 BGD327750:BGN327750 BPZ327750:BQJ327750 BZV327750:CAF327750 CJR327750:CKB327750 CTN327750:CTX327750 DDJ327750:DDT327750 DNF327750:DNP327750 DXB327750:DXL327750 EGX327750:EHH327750 EQT327750:ERD327750 FAP327750:FAZ327750 FKL327750:FKV327750 FUH327750:FUR327750 GED327750:GEN327750 GNZ327750:GOJ327750 GXV327750:GYF327750 HHR327750:HIB327750 HRN327750:HRX327750 IBJ327750:IBT327750 ILF327750:ILP327750 IVB327750:IVL327750 JEX327750:JFH327750 JOT327750:JPD327750 JYP327750:JYZ327750 KIL327750:KIV327750 KSH327750:KSR327750 LCD327750:LCN327750 LLZ327750:LMJ327750 LVV327750:LWF327750 MFR327750:MGB327750 MPN327750:MPX327750 MZJ327750:MZT327750 NJF327750:NJP327750 NTB327750:NTL327750 OCX327750:ODH327750 OMT327750:OND327750 OWP327750:OWZ327750 PGL327750:PGV327750 PQH327750:PQR327750 QAD327750:QAN327750 QJZ327750:QKJ327750 QTV327750:QUF327750 RDR327750:REB327750 RNN327750:RNX327750 RXJ327750:RXT327750 SHF327750:SHP327750 SRB327750:SRL327750 TAX327750:TBH327750 TKT327750:TLD327750 TUP327750:TUZ327750 UEL327750:UEV327750 UOH327750:UOR327750 UYD327750:UYN327750 VHZ327750:VIJ327750 VRV327750:VSF327750 WBR327750:WCB327750 WLN327750:WLX327750 WVJ327750:WVT327750 B393286:L393286 IX393286:JH393286 ST393286:TD393286 ACP393286:ACZ393286 AML393286:AMV393286 AWH393286:AWR393286 BGD393286:BGN393286 BPZ393286:BQJ393286 BZV393286:CAF393286 CJR393286:CKB393286 CTN393286:CTX393286 DDJ393286:DDT393286 DNF393286:DNP393286 DXB393286:DXL393286 EGX393286:EHH393286 EQT393286:ERD393286 FAP393286:FAZ393286 FKL393286:FKV393286 FUH393286:FUR393286 GED393286:GEN393286 GNZ393286:GOJ393286 GXV393286:GYF393286 HHR393286:HIB393286 HRN393286:HRX393286 IBJ393286:IBT393286 ILF393286:ILP393286 IVB393286:IVL393286 JEX393286:JFH393286 JOT393286:JPD393286 JYP393286:JYZ393286 KIL393286:KIV393286 KSH393286:KSR393286 LCD393286:LCN393286 LLZ393286:LMJ393286 LVV393286:LWF393286 MFR393286:MGB393286 MPN393286:MPX393286 MZJ393286:MZT393286 NJF393286:NJP393286 NTB393286:NTL393286 OCX393286:ODH393286 OMT393286:OND393286 OWP393286:OWZ393286 PGL393286:PGV393286 PQH393286:PQR393286 QAD393286:QAN393286 QJZ393286:QKJ393286 QTV393286:QUF393286 RDR393286:REB393286 RNN393286:RNX393286 RXJ393286:RXT393286 SHF393286:SHP393286 SRB393286:SRL393286 TAX393286:TBH393286 TKT393286:TLD393286 TUP393286:TUZ393286 UEL393286:UEV393286 UOH393286:UOR393286 UYD393286:UYN393286 VHZ393286:VIJ393286 VRV393286:VSF393286 WBR393286:WCB393286 WLN393286:WLX393286 WVJ393286:WVT393286 B458822:L458822 IX458822:JH458822 ST458822:TD458822 ACP458822:ACZ458822 AML458822:AMV458822 AWH458822:AWR458822 BGD458822:BGN458822 BPZ458822:BQJ458822 BZV458822:CAF458822 CJR458822:CKB458822 CTN458822:CTX458822 DDJ458822:DDT458822 DNF458822:DNP458822 DXB458822:DXL458822 EGX458822:EHH458822 EQT458822:ERD458822 FAP458822:FAZ458822 FKL458822:FKV458822 FUH458822:FUR458822 GED458822:GEN458822 GNZ458822:GOJ458822 GXV458822:GYF458822 HHR458822:HIB458822 HRN458822:HRX458822 IBJ458822:IBT458822 ILF458822:ILP458822 IVB458822:IVL458822 JEX458822:JFH458822 JOT458822:JPD458822 JYP458822:JYZ458822 KIL458822:KIV458822 KSH458822:KSR458822 LCD458822:LCN458822 LLZ458822:LMJ458822 LVV458822:LWF458822 MFR458822:MGB458822 MPN458822:MPX458822 MZJ458822:MZT458822 NJF458822:NJP458822 NTB458822:NTL458822 OCX458822:ODH458822 OMT458822:OND458822 OWP458822:OWZ458822 PGL458822:PGV458822 PQH458822:PQR458822 QAD458822:QAN458822 QJZ458822:QKJ458822 QTV458822:QUF458822 RDR458822:REB458822 RNN458822:RNX458822 RXJ458822:RXT458822 SHF458822:SHP458822 SRB458822:SRL458822 TAX458822:TBH458822 TKT458822:TLD458822 TUP458822:TUZ458822 UEL458822:UEV458822 UOH458822:UOR458822 UYD458822:UYN458822 VHZ458822:VIJ458822 VRV458822:VSF458822 WBR458822:WCB458822 WLN458822:WLX458822 WVJ458822:WVT458822 B524358:L524358 IX524358:JH524358 ST524358:TD524358 ACP524358:ACZ524358 AML524358:AMV524358 AWH524358:AWR524358 BGD524358:BGN524358 BPZ524358:BQJ524358 BZV524358:CAF524358 CJR524358:CKB524358 CTN524358:CTX524358 DDJ524358:DDT524358 DNF524358:DNP524358 DXB524358:DXL524358 EGX524358:EHH524358 EQT524358:ERD524358 FAP524358:FAZ524358 FKL524358:FKV524358 FUH524358:FUR524358 GED524358:GEN524358 GNZ524358:GOJ524358 GXV524358:GYF524358 HHR524358:HIB524358 HRN524358:HRX524358 IBJ524358:IBT524358 ILF524358:ILP524358 IVB524358:IVL524358 JEX524358:JFH524358 JOT524358:JPD524358 JYP524358:JYZ524358 KIL524358:KIV524358 KSH524358:KSR524358 LCD524358:LCN524358 LLZ524358:LMJ524358 LVV524358:LWF524358 MFR524358:MGB524358 MPN524358:MPX524358 MZJ524358:MZT524358 NJF524358:NJP524358 NTB524358:NTL524358 OCX524358:ODH524358 OMT524358:OND524358 OWP524358:OWZ524358 PGL524358:PGV524358 PQH524358:PQR524358 QAD524358:QAN524358 QJZ524358:QKJ524358 QTV524358:QUF524358 RDR524358:REB524358 RNN524358:RNX524358 RXJ524358:RXT524358 SHF524358:SHP524358 SRB524358:SRL524358 TAX524358:TBH524358 TKT524358:TLD524358 TUP524358:TUZ524358 UEL524358:UEV524358 UOH524358:UOR524358 UYD524358:UYN524358 VHZ524358:VIJ524358 VRV524358:VSF524358 WBR524358:WCB524358 WLN524358:WLX524358 WVJ524358:WVT524358 B589894:L589894 IX589894:JH589894 ST589894:TD589894 ACP589894:ACZ589894 AML589894:AMV589894 AWH589894:AWR589894 BGD589894:BGN589894 BPZ589894:BQJ589894 BZV589894:CAF589894 CJR589894:CKB589894 CTN589894:CTX589894 DDJ589894:DDT589894 DNF589894:DNP589894 DXB589894:DXL589894 EGX589894:EHH589894 EQT589894:ERD589894 FAP589894:FAZ589894 FKL589894:FKV589894 FUH589894:FUR589894 GED589894:GEN589894 GNZ589894:GOJ589894 GXV589894:GYF589894 HHR589894:HIB589894 HRN589894:HRX589894 IBJ589894:IBT589894 ILF589894:ILP589894 IVB589894:IVL589894 JEX589894:JFH589894 JOT589894:JPD589894 JYP589894:JYZ589894 KIL589894:KIV589894 KSH589894:KSR589894 LCD589894:LCN589894 LLZ589894:LMJ589894 LVV589894:LWF589894 MFR589894:MGB589894 MPN589894:MPX589894 MZJ589894:MZT589894 NJF589894:NJP589894 NTB589894:NTL589894 OCX589894:ODH589894 OMT589894:OND589894 OWP589894:OWZ589894 PGL589894:PGV589894 PQH589894:PQR589894 QAD589894:QAN589894 QJZ589894:QKJ589894 QTV589894:QUF589894 RDR589894:REB589894 RNN589894:RNX589894 RXJ589894:RXT589894 SHF589894:SHP589894 SRB589894:SRL589894 TAX589894:TBH589894 TKT589894:TLD589894 TUP589894:TUZ589894 UEL589894:UEV589894 UOH589894:UOR589894 UYD589894:UYN589894 VHZ589894:VIJ589894 VRV589894:VSF589894 WBR589894:WCB589894 WLN589894:WLX589894 WVJ589894:WVT589894 B655430:L655430 IX655430:JH655430 ST655430:TD655430 ACP655430:ACZ655430 AML655430:AMV655430 AWH655430:AWR655430 BGD655430:BGN655430 BPZ655430:BQJ655430 BZV655430:CAF655430 CJR655430:CKB655430 CTN655430:CTX655430 DDJ655430:DDT655430 DNF655430:DNP655430 DXB655430:DXL655430 EGX655430:EHH655430 EQT655430:ERD655430 FAP655430:FAZ655430 FKL655430:FKV655430 FUH655430:FUR655430 GED655430:GEN655430 GNZ655430:GOJ655430 GXV655430:GYF655430 HHR655430:HIB655430 HRN655430:HRX655430 IBJ655430:IBT655430 ILF655430:ILP655430 IVB655430:IVL655430 JEX655430:JFH655430 JOT655430:JPD655430 JYP655430:JYZ655430 KIL655430:KIV655430 KSH655430:KSR655430 LCD655430:LCN655430 LLZ655430:LMJ655430 LVV655430:LWF655430 MFR655430:MGB655430 MPN655430:MPX655430 MZJ655430:MZT655430 NJF655430:NJP655430 NTB655430:NTL655430 OCX655430:ODH655430 OMT655430:OND655430 OWP655430:OWZ655430 PGL655430:PGV655430 PQH655430:PQR655430 QAD655430:QAN655430 QJZ655430:QKJ655430 QTV655430:QUF655430 RDR655430:REB655430 RNN655430:RNX655430 RXJ655430:RXT655430 SHF655430:SHP655430 SRB655430:SRL655430 TAX655430:TBH655430 TKT655430:TLD655430 TUP655430:TUZ655430 UEL655430:UEV655430 UOH655430:UOR655430 UYD655430:UYN655430 VHZ655430:VIJ655430 VRV655430:VSF655430 WBR655430:WCB655430 WLN655430:WLX655430 WVJ655430:WVT655430 B720966:L720966 IX720966:JH720966 ST720966:TD720966 ACP720966:ACZ720966 AML720966:AMV720966 AWH720966:AWR720966 BGD720966:BGN720966 BPZ720966:BQJ720966 BZV720966:CAF720966 CJR720966:CKB720966 CTN720966:CTX720966 DDJ720966:DDT720966 DNF720966:DNP720966 DXB720966:DXL720966 EGX720966:EHH720966 EQT720966:ERD720966 FAP720966:FAZ720966 FKL720966:FKV720966 FUH720966:FUR720966 GED720966:GEN720966 GNZ720966:GOJ720966 GXV720966:GYF720966 HHR720966:HIB720966 HRN720966:HRX720966 IBJ720966:IBT720966 ILF720966:ILP720966 IVB720966:IVL720966 JEX720966:JFH720966 JOT720966:JPD720966 JYP720966:JYZ720966 KIL720966:KIV720966 KSH720966:KSR720966 LCD720966:LCN720966 LLZ720966:LMJ720966 LVV720966:LWF720966 MFR720966:MGB720966 MPN720966:MPX720966 MZJ720966:MZT720966 NJF720966:NJP720966 NTB720966:NTL720966 OCX720966:ODH720966 OMT720966:OND720966 OWP720966:OWZ720966 PGL720966:PGV720966 PQH720966:PQR720966 QAD720966:QAN720966 QJZ720966:QKJ720966 QTV720966:QUF720966 RDR720966:REB720966 RNN720966:RNX720966 RXJ720966:RXT720966 SHF720966:SHP720966 SRB720966:SRL720966 TAX720966:TBH720966 TKT720966:TLD720966 TUP720966:TUZ720966 UEL720966:UEV720966 UOH720966:UOR720966 UYD720966:UYN720966 VHZ720966:VIJ720966 VRV720966:VSF720966 WBR720966:WCB720966 WLN720966:WLX720966 WVJ720966:WVT720966 B786502:L786502 IX786502:JH786502 ST786502:TD786502 ACP786502:ACZ786502 AML786502:AMV786502 AWH786502:AWR786502 BGD786502:BGN786502 BPZ786502:BQJ786502 BZV786502:CAF786502 CJR786502:CKB786502 CTN786502:CTX786502 DDJ786502:DDT786502 DNF786502:DNP786502 DXB786502:DXL786502 EGX786502:EHH786502 EQT786502:ERD786502 FAP786502:FAZ786502 FKL786502:FKV786502 FUH786502:FUR786502 GED786502:GEN786502 GNZ786502:GOJ786502 GXV786502:GYF786502 HHR786502:HIB786502 HRN786502:HRX786502 IBJ786502:IBT786502 ILF786502:ILP786502 IVB786502:IVL786502 JEX786502:JFH786502 JOT786502:JPD786502 JYP786502:JYZ786502 KIL786502:KIV786502 KSH786502:KSR786502 LCD786502:LCN786502 LLZ786502:LMJ786502 LVV786502:LWF786502 MFR786502:MGB786502 MPN786502:MPX786502 MZJ786502:MZT786502 NJF786502:NJP786502 NTB786502:NTL786502 OCX786502:ODH786502 OMT786502:OND786502 OWP786502:OWZ786502 PGL786502:PGV786502 PQH786502:PQR786502 QAD786502:QAN786502 QJZ786502:QKJ786502 QTV786502:QUF786502 RDR786502:REB786502 RNN786502:RNX786502 RXJ786502:RXT786502 SHF786502:SHP786502 SRB786502:SRL786502 TAX786502:TBH786502 TKT786502:TLD786502 TUP786502:TUZ786502 UEL786502:UEV786502 UOH786502:UOR786502 UYD786502:UYN786502 VHZ786502:VIJ786502 VRV786502:VSF786502 WBR786502:WCB786502 WLN786502:WLX786502 WVJ786502:WVT786502 B852038:L852038 IX852038:JH852038 ST852038:TD852038 ACP852038:ACZ852038 AML852038:AMV852038 AWH852038:AWR852038 BGD852038:BGN852038 BPZ852038:BQJ852038 BZV852038:CAF852038 CJR852038:CKB852038 CTN852038:CTX852038 DDJ852038:DDT852038 DNF852038:DNP852038 DXB852038:DXL852038 EGX852038:EHH852038 EQT852038:ERD852038 FAP852038:FAZ852038 FKL852038:FKV852038 FUH852038:FUR852038 GED852038:GEN852038 GNZ852038:GOJ852038 GXV852038:GYF852038 HHR852038:HIB852038 HRN852038:HRX852038 IBJ852038:IBT852038 ILF852038:ILP852038 IVB852038:IVL852038 JEX852038:JFH852038 JOT852038:JPD852038 JYP852038:JYZ852038 KIL852038:KIV852038 KSH852038:KSR852038 LCD852038:LCN852038 LLZ852038:LMJ852038 LVV852038:LWF852038 MFR852038:MGB852038 MPN852038:MPX852038 MZJ852038:MZT852038 NJF852038:NJP852038 NTB852038:NTL852038 OCX852038:ODH852038 OMT852038:OND852038 OWP852038:OWZ852038 PGL852038:PGV852038 PQH852038:PQR852038 QAD852038:QAN852038 QJZ852038:QKJ852038 QTV852038:QUF852038 RDR852038:REB852038 RNN852038:RNX852038 RXJ852038:RXT852038 SHF852038:SHP852038 SRB852038:SRL852038 TAX852038:TBH852038 TKT852038:TLD852038 TUP852038:TUZ852038 UEL852038:UEV852038 UOH852038:UOR852038 UYD852038:UYN852038 VHZ852038:VIJ852038 VRV852038:VSF852038 WBR852038:WCB852038 WLN852038:WLX852038 WVJ852038:WVT852038 B917574:L917574 IX917574:JH917574 ST917574:TD917574 ACP917574:ACZ917574 AML917574:AMV917574 AWH917574:AWR917574 BGD917574:BGN917574 BPZ917574:BQJ917574 BZV917574:CAF917574 CJR917574:CKB917574 CTN917574:CTX917574 DDJ917574:DDT917574 DNF917574:DNP917574 DXB917574:DXL917574 EGX917574:EHH917574 EQT917574:ERD917574 FAP917574:FAZ917574 FKL917574:FKV917574 FUH917574:FUR917574 GED917574:GEN917574 GNZ917574:GOJ917574 GXV917574:GYF917574 HHR917574:HIB917574 HRN917574:HRX917574 IBJ917574:IBT917574 ILF917574:ILP917574 IVB917574:IVL917574 JEX917574:JFH917574 JOT917574:JPD917574 JYP917574:JYZ917574 KIL917574:KIV917574 KSH917574:KSR917574 LCD917574:LCN917574 LLZ917574:LMJ917574 LVV917574:LWF917574 MFR917574:MGB917574 MPN917574:MPX917574 MZJ917574:MZT917574 NJF917574:NJP917574 NTB917574:NTL917574 OCX917574:ODH917574 OMT917574:OND917574 OWP917574:OWZ917574 PGL917574:PGV917574 PQH917574:PQR917574 QAD917574:QAN917574 QJZ917574:QKJ917574 QTV917574:QUF917574 RDR917574:REB917574 RNN917574:RNX917574 RXJ917574:RXT917574 SHF917574:SHP917574 SRB917574:SRL917574 TAX917574:TBH917574 TKT917574:TLD917574 TUP917574:TUZ917574 UEL917574:UEV917574 UOH917574:UOR917574 UYD917574:UYN917574 VHZ917574:VIJ917574 VRV917574:VSF917574 WBR917574:WCB917574 WLN917574:WLX917574 WVJ917574:WVT917574 B983110:L983110 IX983110:JH983110 ST983110:TD983110 ACP983110:ACZ983110 AML983110:AMV983110 AWH983110:AWR983110 BGD983110:BGN983110 BPZ983110:BQJ983110 BZV983110:CAF983110 CJR983110:CKB983110 CTN983110:CTX983110 DDJ983110:DDT983110 DNF983110:DNP983110 DXB983110:DXL983110 EGX983110:EHH983110 EQT983110:ERD983110 FAP983110:FAZ983110 FKL983110:FKV983110 FUH983110:FUR983110 GED983110:GEN983110 GNZ983110:GOJ983110 GXV983110:GYF983110 HHR983110:HIB983110 HRN983110:HRX983110 IBJ983110:IBT983110 ILF983110:ILP983110 IVB983110:IVL983110 JEX983110:JFH983110 JOT983110:JPD983110 JYP983110:JYZ983110 KIL983110:KIV983110 KSH983110:KSR983110 LCD983110:LCN983110 LLZ983110:LMJ983110 LVV983110:LWF983110 MFR983110:MGB983110 MPN983110:MPX983110 MZJ983110:MZT983110 NJF983110:NJP983110 NTB983110:NTL983110 OCX983110:ODH983110 OMT983110:OND983110 OWP983110:OWZ983110 PGL983110:PGV983110 PQH983110:PQR983110 QAD983110:QAN983110 QJZ983110:QKJ983110 QTV983110:QUF983110 RDR983110:REB983110 RNN983110:RNX983110 RXJ983110:RXT983110 SHF983110:SHP983110 SRB983110:SRL983110 TAX983110:TBH983110 TKT983110:TLD983110 TUP983110:TUZ983110 UEL983110:UEV983110 UOH983110:UOR983110 UYD983110:UYN983110 VHZ983110:VIJ983110 VRV983110:VSF983110 WBR983110:WCB983110 WLN983110:WLX983110 WVJ983110:WVT983110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A64:L69 IW64:JH69 SS64:TD69 ACO64:ACZ69 AMK64:AMV69 AWG64:AWR69 BGC64:BGN69 BPY64:BQJ69 BZU64:CAF69 CJQ64:CKB69 CTM64:CTX69 DDI64:DDT69 DNE64:DNP69 DXA64:DXL69 EGW64:EHH69 EQS64:ERD69 FAO64:FAZ69 FKK64:FKV69 FUG64:FUR69 GEC64:GEN69 GNY64:GOJ69 GXU64:GYF69 HHQ64:HIB69 HRM64:HRX69 IBI64:IBT69 ILE64:ILP69 IVA64:IVL69 JEW64:JFH69 JOS64:JPD69 JYO64:JYZ69 KIK64:KIV69 KSG64:KSR69 LCC64:LCN69 LLY64:LMJ69 LVU64:LWF69 MFQ64:MGB69 MPM64:MPX69 MZI64:MZT69 NJE64:NJP69 NTA64:NTL69 OCW64:ODH69 OMS64:OND69 OWO64:OWZ69 PGK64:PGV69 PQG64:PQR69 QAC64:QAN69 QJY64:QKJ69 QTU64:QUF69 RDQ64:REB69 RNM64:RNX69 RXI64:RXT69 SHE64:SHP69 SRA64:SRL69 TAW64:TBH69 TKS64:TLD69 TUO64:TUZ69 UEK64:UEV69 UOG64:UOR69 UYC64:UYN69 VHY64:VIJ69 VRU64:VSF69 WBQ64:WCB69 WLM64:WLX69 WVI64:WVT69 A65600:L65605 IW65600:JH65605 SS65600:TD65605 ACO65600:ACZ65605 AMK65600:AMV65605 AWG65600:AWR65605 BGC65600:BGN65605 BPY65600:BQJ65605 BZU65600:CAF65605 CJQ65600:CKB65605 CTM65600:CTX65605 DDI65600:DDT65605 DNE65600:DNP65605 DXA65600:DXL65605 EGW65600:EHH65605 EQS65600:ERD65605 FAO65600:FAZ65605 FKK65600:FKV65605 FUG65600:FUR65605 GEC65600:GEN65605 GNY65600:GOJ65605 GXU65600:GYF65605 HHQ65600:HIB65605 HRM65600:HRX65605 IBI65600:IBT65605 ILE65600:ILP65605 IVA65600:IVL65605 JEW65600:JFH65605 JOS65600:JPD65605 JYO65600:JYZ65605 KIK65600:KIV65605 KSG65600:KSR65605 LCC65600:LCN65605 LLY65600:LMJ65605 LVU65600:LWF65605 MFQ65600:MGB65605 MPM65600:MPX65605 MZI65600:MZT65605 NJE65600:NJP65605 NTA65600:NTL65605 OCW65600:ODH65605 OMS65600:OND65605 OWO65600:OWZ65605 PGK65600:PGV65605 PQG65600:PQR65605 QAC65600:QAN65605 QJY65600:QKJ65605 QTU65600:QUF65605 RDQ65600:REB65605 RNM65600:RNX65605 RXI65600:RXT65605 SHE65600:SHP65605 SRA65600:SRL65605 TAW65600:TBH65605 TKS65600:TLD65605 TUO65600:TUZ65605 UEK65600:UEV65605 UOG65600:UOR65605 UYC65600:UYN65605 VHY65600:VIJ65605 VRU65600:VSF65605 WBQ65600:WCB65605 WLM65600:WLX65605 WVI65600:WVT65605 A131136:L131141 IW131136:JH131141 SS131136:TD131141 ACO131136:ACZ131141 AMK131136:AMV131141 AWG131136:AWR131141 BGC131136:BGN131141 BPY131136:BQJ131141 BZU131136:CAF131141 CJQ131136:CKB131141 CTM131136:CTX131141 DDI131136:DDT131141 DNE131136:DNP131141 DXA131136:DXL131141 EGW131136:EHH131141 EQS131136:ERD131141 FAO131136:FAZ131141 FKK131136:FKV131141 FUG131136:FUR131141 GEC131136:GEN131141 GNY131136:GOJ131141 GXU131136:GYF131141 HHQ131136:HIB131141 HRM131136:HRX131141 IBI131136:IBT131141 ILE131136:ILP131141 IVA131136:IVL131141 JEW131136:JFH131141 JOS131136:JPD131141 JYO131136:JYZ131141 KIK131136:KIV131141 KSG131136:KSR131141 LCC131136:LCN131141 LLY131136:LMJ131141 LVU131136:LWF131141 MFQ131136:MGB131141 MPM131136:MPX131141 MZI131136:MZT131141 NJE131136:NJP131141 NTA131136:NTL131141 OCW131136:ODH131141 OMS131136:OND131141 OWO131136:OWZ131141 PGK131136:PGV131141 PQG131136:PQR131141 QAC131136:QAN131141 QJY131136:QKJ131141 QTU131136:QUF131141 RDQ131136:REB131141 RNM131136:RNX131141 RXI131136:RXT131141 SHE131136:SHP131141 SRA131136:SRL131141 TAW131136:TBH131141 TKS131136:TLD131141 TUO131136:TUZ131141 UEK131136:UEV131141 UOG131136:UOR131141 UYC131136:UYN131141 VHY131136:VIJ131141 VRU131136:VSF131141 WBQ131136:WCB131141 WLM131136:WLX131141 WVI131136:WVT131141 A196672:L196677 IW196672:JH196677 SS196672:TD196677 ACO196672:ACZ196677 AMK196672:AMV196677 AWG196672:AWR196677 BGC196672:BGN196677 BPY196672:BQJ196677 BZU196672:CAF196677 CJQ196672:CKB196677 CTM196672:CTX196677 DDI196672:DDT196677 DNE196672:DNP196677 DXA196672:DXL196677 EGW196672:EHH196677 EQS196672:ERD196677 FAO196672:FAZ196677 FKK196672:FKV196677 FUG196672:FUR196677 GEC196672:GEN196677 GNY196672:GOJ196677 GXU196672:GYF196677 HHQ196672:HIB196677 HRM196672:HRX196677 IBI196672:IBT196677 ILE196672:ILP196677 IVA196672:IVL196677 JEW196672:JFH196677 JOS196672:JPD196677 JYO196672:JYZ196677 KIK196672:KIV196677 KSG196672:KSR196677 LCC196672:LCN196677 LLY196672:LMJ196677 LVU196672:LWF196677 MFQ196672:MGB196677 MPM196672:MPX196677 MZI196672:MZT196677 NJE196672:NJP196677 NTA196672:NTL196677 OCW196672:ODH196677 OMS196672:OND196677 OWO196672:OWZ196677 PGK196672:PGV196677 PQG196672:PQR196677 QAC196672:QAN196677 QJY196672:QKJ196677 QTU196672:QUF196677 RDQ196672:REB196677 RNM196672:RNX196677 RXI196672:RXT196677 SHE196672:SHP196677 SRA196672:SRL196677 TAW196672:TBH196677 TKS196672:TLD196677 TUO196672:TUZ196677 UEK196672:UEV196677 UOG196672:UOR196677 UYC196672:UYN196677 VHY196672:VIJ196677 VRU196672:VSF196677 WBQ196672:WCB196677 WLM196672:WLX196677 WVI196672:WVT196677 A262208:L262213 IW262208:JH262213 SS262208:TD262213 ACO262208:ACZ262213 AMK262208:AMV262213 AWG262208:AWR262213 BGC262208:BGN262213 BPY262208:BQJ262213 BZU262208:CAF262213 CJQ262208:CKB262213 CTM262208:CTX262213 DDI262208:DDT262213 DNE262208:DNP262213 DXA262208:DXL262213 EGW262208:EHH262213 EQS262208:ERD262213 FAO262208:FAZ262213 FKK262208:FKV262213 FUG262208:FUR262213 GEC262208:GEN262213 GNY262208:GOJ262213 GXU262208:GYF262213 HHQ262208:HIB262213 HRM262208:HRX262213 IBI262208:IBT262213 ILE262208:ILP262213 IVA262208:IVL262213 JEW262208:JFH262213 JOS262208:JPD262213 JYO262208:JYZ262213 KIK262208:KIV262213 KSG262208:KSR262213 LCC262208:LCN262213 LLY262208:LMJ262213 LVU262208:LWF262213 MFQ262208:MGB262213 MPM262208:MPX262213 MZI262208:MZT262213 NJE262208:NJP262213 NTA262208:NTL262213 OCW262208:ODH262213 OMS262208:OND262213 OWO262208:OWZ262213 PGK262208:PGV262213 PQG262208:PQR262213 QAC262208:QAN262213 QJY262208:QKJ262213 QTU262208:QUF262213 RDQ262208:REB262213 RNM262208:RNX262213 RXI262208:RXT262213 SHE262208:SHP262213 SRA262208:SRL262213 TAW262208:TBH262213 TKS262208:TLD262213 TUO262208:TUZ262213 UEK262208:UEV262213 UOG262208:UOR262213 UYC262208:UYN262213 VHY262208:VIJ262213 VRU262208:VSF262213 WBQ262208:WCB262213 WLM262208:WLX262213 WVI262208:WVT262213 A327744:L327749 IW327744:JH327749 SS327744:TD327749 ACO327744:ACZ327749 AMK327744:AMV327749 AWG327744:AWR327749 BGC327744:BGN327749 BPY327744:BQJ327749 BZU327744:CAF327749 CJQ327744:CKB327749 CTM327744:CTX327749 DDI327744:DDT327749 DNE327744:DNP327749 DXA327744:DXL327749 EGW327744:EHH327749 EQS327744:ERD327749 FAO327744:FAZ327749 FKK327744:FKV327749 FUG327744:FUR327749 GEC327744:GEN327749 GNY327744:GOJ327749 GXU327744:GYF327749 HHQ327744:HIB327749 HRM327744:HRX327749 IBI327744:IBT327749 ILE327744:ILP327749 IVA327744:IVL327749 JEW327744:JFH327749 JOS327744:JPD327749 JYO327744:JYZ327749 KIK327744:KIV327749 KSG327744:KSR327749 LCC327744:LCN327749 LLY327744:LMJ327749 LVU327744:LWF327749 MFQ327744:MGB327749 MPM327744:MPX327749 MZI327744:MZT327749 NJE327744:NJP327749 NTA327744:NTL327749 OCW327744:ODH327749 OMS327744:OND327749 OWO327744:OWZ327749 PGK327744:PGV327749 PQG327744:PQR327749 QAC327744:QAN327749 QJY327744:QKJ327749 QTU327744:QUF327749 RDQ327744:REB327749 RNM327744:RNX327749 RXI327744:RXT327749 SHE327744:SHP327749 SRA327744:SRL327749 TAW327744:TBH327749 TKS327744:TLD327749 TUO327744:TUZ327749 UEK327744:UEV327749 UOG327744:UOR327749 UYC327744:UYN327749 VHY327744:VIJ327749 VRU327744:VSF327749 WBQ327744:WCB327749 WLM327744:WLX327749 WVI327744:WVT327749 A393280:L393285 IW393280:JH393285 SS393280:TD393285 ACO393280:ACZ393285 AMK393280:AMV393285 AWG393280:AWR393285 BGC393280:BGN393285 BPY393280:BQJ393285 BZU393280:CAF393285 CJQ393280:CKB393285 CTM393280:CTX393285 DDI393280:DDT393285 DNE393280:DNP393285 DXA393280:DXL393285 EGW393280:EHH393285 EQS393280:ERD393285 FAO393280:FAZ393285 FKK393280:FKV393285 FUG393280:FUR393285 GEC393280:GEN393285 GNY393280:GOJ393285 GXU393280:GYF393285 HHQ393280:HIB393285 HRM393280:HRX393285 IBI393280:IBT393285 ILE393280:ILP393285 IVA393280:IVL393285 JEW393280:JFH393285 JOS393280:JPD393285 JYO393280:JYZ393285 KIK393280:KIV393285 KSG393280:KSR393285 LCC393280:LCN393285 LLY393280:LMJ393285 LVU393280:LWF393285 MFQ393280:MGB393285 MPM393280:MPX393285 MZI393280:MZT393285 NJE393280:NJP393285 NTA393280:NTL393285 OCW393280:ODH393285 OMS393280:OND393285 OWO393280:OWZ393285 PGK393280:PGV393285 PQG393280:PQR393285 QAC393280:QAN393285 QJY393280:QKJ393285 QTU393280:QUF393285 RDQ393280:REB393285 RNM393280:RNX393285 RXI393280:RXT393285 SHE393280:SHP393285 SRA393280:SRL393285 TAW393280:TBH393285 TKS393280:TLD393285 TUO393280:TUZ393285 UEK393280:UEV393285 UOG393280:UOR393285 UYC393280:UYN393285 VHY393280:VIJ393285 VRU393280:VSF393285 WBQ393280:WCB393285 WLM393280:WLX393285 WVI393280:WVT393285 A458816:L458821 IW458816:JH458821 SS458816:TD458821 ACO458816:ACZ458821 AMK458816:AMV458821 AWG458816:AWR458821 BGC458816:BGN458821 BPY458816:BQJ458821 BZU458816:CAF458821 CJQ458816:CKB458821 CTM458816:CTX458821 DDI458816:DDT458821 DNE458816:DNP458821 DXA458816:DXL458821 EGW458816:EHH458821 EQS458816:ERD458821 FAO458816:FAZ458821 FKK458816:FKV458821 FUG458816:FUR458821 GEC458816:GEN458821 GNY458816:GOJ458821 GXU458816:GYF458821 HHQ458816:HIB458821 HRM458816:HRX458821 IBI458816:IBT458821 ILE458816:ILP458821 IVA458816:IVL458821 JEW458816:JFH458821 JOS458816:JPD458821 JYO458816:JYZ458821 KIK458816:KIV458821 KSG458816:KSR458821 LCC458816:LCN458821 LLY458816:LMJ458821 LVU458816:LWF458821 MFQ458816:MGB458821 MPM458816:MPX458821 MZI458816:MZT458821 NJE458816:NJP458821 NTA458816:NTL458821 OCW458816:ODH458821 OMS458816:OND458821 OWO458816:OWZ458821 PGK458816:PGV458821 PQG458816:PQR458821 QAC458816:QAN458821 QJY458816:QKJ458821 QTU458816:QUF458821 RDQ458816:REB458821 RNM458816:RNX458821 RXI458816:RXT458821 SHE458816:SHP458821 SRA458816:SRL458821 TAW458816:TBH458821 TKS458816:TLD458821 TUO458816:TUZ458821 UEK458816:UEV458821 UOG458816:UOR458821 UYC458816:UYN458821 VHY458816:VIJ458821 VRU458816:VSF458821 WBQ458816:WCB458821 WLM458816:WLX458821 WVI458816:WVT458821 A524352:L524357 IW524352:JH524357 SS524352:TD524357 ACO524352:ACZ524357 AMK524352:AMV524357 AWG524352:AWR524357 BGC524352:BGN524357 BPY524352:BQJ524357 BZU524352:CAF524357 CJQ524352:CKB524357 CTM524352:CTX524357 DDI524352:DDT524357 DNE524352:DNP524357 DXA524352:DXL524357 EGW524352:EHH524357 EQS524352:ERD524357 FAO524352:FAZ524357 FKK524352:FKV524357 FUG524352:FUR524357 GEC524352:GEN524357 GNY524352:GOJ524357 GXU524352:GYF524357 HHQ524352:HIB524357 HRM524352:HRX524357 IBI524352:IBT524357 ILE524352:ILP524357 IVA524352:IVL524357 JEW524352:JFH524357 JOS524352:JPD524357 JYO524352:JYZ524357 KIK524352:KIV524357 KSG524352:KSR524357 LCC524352:LCN524357 LLY524352:LMJ524357 LVU524352:LWF524357 MFQ524352:MGB524357 MPM524352:MPX524357 MZI524352:MZT524357 NJE524352:NJP524357 NTA524352:NTL524357 OCW524352:ODH524357 OMS524352:OND524357 OWO524352:OWZ524357 PGK524352:PGV524357 PQG524352:PQR524357 QAC524352:QAN524357 QJY524352:QKJ524357 QTU524352:QUF524357 RDQ524352:REB524357 RNM524352:RNX524357 RXI524352:RXT524357 SHE524352:SHP524357 SRA524352:SRL524357 TAW524352:TBH524357 TKS524352:TLD524357 TUO524352:TUZ524357 UEK524352:UEV524357 UOG524352:UOR524357 UYC524352:UYN524357 VHY524352:VIJ524357 VRU524352:VSF524357 WBQ524352:WCB524357 WLM524352:WLX524357 WVI524352:WVT524357 A589888:L589893 IW589888:JH589893 SS589888:TD589893 ACO589888:ACZ589893 AMK589888:AMV589893 AWG589888:AWR589893 BGC589888:BGN589893 BPY589888:BQJ589893 BZU589888:CAF589893 CJQ589888:CKB589893 CTM589888:CTX589893 DDI589888:DDT589893 DNE589888:DNP589893 DXA589888:DXL589893 EGW589888:EHH589893 EQS589888:ERD589893 FAO589888:FAZ589893 FKK589888:FKV589893 FUG589888:FUR589893 GEC589888:GEN589893 GNY589888:GOJ589893 GXU589888:GYF589893 HHQ589888:HIB589893 HRM589888:HRX589893 IBI589888:IBT589893 ILE589888:ILP589893 IVA589888:IVL589893 JEW589888:JFH589893 JOS589888:JPD589893 JYO589888:JYZ589893 KIK589888:KIV589893 KSG589888:KSR589893 LCC589888:LCN589893 LLY589888:LMJ589893 LVU589888:LWF589893 MFQ589888:MGB589893 MPM589888:MPX589893 MZI589888:MZT589893 NJE589888:NJP589893 NTA589888:NTL589893 OCW589888:ODH589893 OMS589888:OND589893 OWO589888:OWZ589893 PGK589888:PGV589893 PQG589888:PQR589893 QAC589888:QAN589893 QJY589888:QKJ589893 QTU589888:QUF589893 RDQ589888:REB589893 RNM589888:RNX589893 RXI589888:RXT589893 SHE589888:SHP589893 SRA589888:SRL589893 TAW589888:TBH589893 TKS589888:TLD589893 TUO589888:TUZ589893 UEK589888:UEV589893 UOG589888:UOR589893 UYC589888:UYN589893 VHY589888:VIJ589893 VRU589888:VSF589893 WBQ589888:WCB589893 WLM589888:WLX589893 WVI589888:WVT589893 A655424:L655429 IW655424:JH655429 SS655424:TD655429 ACO655424:ACZ655429 AMK655424:AMV655429 AWG655424:AWR655429 BGC655424:BGN655429 BPY655424:BQJ655429 BZU655424:CAF655429 CJQ655424:CKB655429 CTM655424:CTX655429 DDI655424:DDT655429 DNE655424:DNP655429 DXA655424:DXL655429 EGW655424:EHH655429 EQS655424:ERD655429 FAO655424:FAZ655429 FKK655424:FKV655429 FUG655424:FUR655429 GEC655424:GEN655429 GNY655424:GOJ655429 GXU655424:GYF655429 HHQ655424:HIB655429 HRM655424:HRX655429 IBI655424:IBT655429 ILE655424:ILP655429 IVA655424:IVL655429 JEW655424:JFH655429 JOS655424:JPD655429 JYO655424:JYZ655429 KIK655424:KIV655429 KSG655424:KSR655429 LCC655424:LCN655429 LLY655424:LMJ655429 LVU655424:LWF655429 MFQ655424:MGB655429 MPM655424:MPX655429 MZI655424:MZT655429 NJE655424:NJP655429 NTA655424:NTL655429 OCW655424:ODH655429 OMS655424:OND655429 OWO655424:OWZ655429 PGK655424:PGV655429 PQG655424:PQR655429 QAC655424:QAN655429 QJY655424:QKJ655429 QTU655424:QUF655429 RDQ655424:REB655429 RNM655424:RNX655429 RXI655424:RXT655429 SHE655424:SHP655429 SRA655424:SRL655429 TAW655424:TBH655429 TKS655424:TLD655429 TUO655424:TUZ655429 UEK655424:UEV655429 UOG655424:UOR655429 UYC655424:UYN655429 VHY655424:VIJ655429 VRU655424:VSF655429 WBQ655424:WCB655429 WLM655424:WLX655429 WVI655424:WVT655429 A720960:L720965 IW720960:JH720965 SS720960:TD720965 ACO720960:ACZ720965 AMK720960:AMV720965 AWG720960:AWR720965 BGC720960:BGN720965 BPY720960:BQJ720965 BZU720960:CAF720965 CJQ720960:CKB720965 CTM720960:CTX720965 DDI720960:DDT720965 DNE720960:DNP720965 DXA720960:DXL720965 EGW720960:EHH720965 EQS720960:ERD720965 FAO720960:FAZ720965 FKK720960:FKV720965 FUG720960:FUR720965 GEC720960:GEN720965 GNY720960:GOJ720965 GXU720960:GYF720965 HHQ720960:HIB720965 HRM720960:HRX720965 IBI720960:IBT720965 ILE720960:ILP720965 IVA720960:IVL720965 JEW720960:JFH720965 JOS720960:JPD720965 JYO720960:JYZ720965 KIK720960:KIV720965 KSG720960:KSR720965 LCC720960:LCN720965 LLY720960:LMJ720965 LVU720960:LWF720965 MFQ720960:MGB720965 MPM720960:MPX720965 MZI720960:MZT720965 NJE720960:NJP720965 NTA720960:NTL720965 OCW720960:ODH720965 OMS720960:OND720965 OWO720960:OWZ720965 PGK720960:PGV720965 PQG720960:PQR720965 QAC720960:QAN720965 QJY720960:QKJ720965 QTU720960:QUF720965 RDQ720960:REB720965 RNM720960:RNX720965 RXI720960:RXT720965 SHE720960:SHP720965 SRA720960:SRL720965 TAW720960:TBH720965 TKS720960:TLD720965 TUO720960:TUZ720965 UEK720960:UEV720965 UOG720960:UOR720965 UYC720960:UYN720965 VHY720960:VIJ720965 VRU720960:VSF720965 WBQ720960:WCB720965 WLM720960:WLX720965 WVI720960:WVT720965 A786496:L786501 IW786496:JH786501 SS786496:TD786501 ACO786496:ACZ786501 AMK786496:AMV786501 AWG786496:AWR786501 BGC786496:BGN786501 BPY786496:BQJ786501 BZU786496:CAF786501 CJQ786496:CKB786501 CTM786496:CTX786501 DDI786496:DDT786501 DNE786496:DNP786501 DXA786496:DXL786501 EGW786496:EHH786501 EQS786496:ERD786501 FAO786496:FAZ786501 FKK786496:FKV786501 FUG786496:FUR786501 GEC786496:GEN786501 GNY786496:GOJ786501 GXU786496:GYF786501 HHQ786496:HIB786501 HRM786496:HRX786501 IBI786496:IBT786501 ILE786496:ILP786501 IVA786496:IVL786501 JEW786496:JFH786501 JOS786496:JPD786501 JYO786496:JYZ786501 KIK786496:KIV786501 KSG786496:KSR786501 LCC786496:LCN786501 LLY786496:LMJ786501 LVU786496:LWF786501 MFQ786496:MGB786501 MPM786496:MPX786501 MZI786496:MZT786501 NJE786496:NJP786501 NTA786496:NTL786501 OCW786496:ODH786501 OMS786496:OND786501 OWO786496:OWZ786501 PGK786496:PGV786501 PQG786496:PQR786501 QAC786496:QAN786501 QJY786496:QKJ786501 QTU786496:QUF786501 RDQ786496:REB786501 RNM786496:RNX786501 RXI786496:RXT786501 SHE786496:SHP786501 SRA786496:SRL786501 TAW786496:TBH786501 TKS786496:TLD786501 TUO786496:TUZ786501 UEK786496:UEV786501 UOG786496:UOR786501 UYC786496:UYN786501 VHY786496:VIJ786501 VRU786496:VSF786501 WBQ786496:WCB786501 WLM786496:WLX786501 WVI786496:WVT786501 A852032:L852037 IW852032:JH852037 SS852032:TD852037 ACO852032:ACZ852037 AMK852032:AMV852037 AWG852032:AWR852037 BGC852032:BGN852037 BPY852032:BQJ852037 BZU852032:CAF852037 CJQ852032:CKB852037 CTM852032:CTX852037 DDI852032:DDT852037 DNE852032:DNP852037 DXA852032:DXL852037 EGW852032:EHH852037 EQS852032:ERD852037 FAO852032:FAZ852037 FKK852032:FKV852037 FUG852032:FUR852037 GEC852032:GEN852037 GNY852032:GOJ852037 GXU852032:GYF852037 HHQ852032:HIB852037 HRM852032:HRX852037 IBI852032:IBT852037 ILE852032:ILP852037 IVA852032:IVL852037 JEW852032:JFH852037 JOS852032:JPD852037 JYO852032:JYZ852037 KIK852032:KIV852037 KSG852032:KSR852037 LCC852032:LCN852037 LLY852032:LMJ852037 LVU852032:LWF852037 MFQ852032:MGB852037 MPM852032:MPX852037 MZI852032:MZT852037 NJE852032:NJP852037 NTA852032:NTL852037 OCW852032:ODH852037 OMS852032:OND852037 OWO852032:OWZ852037 PGK852032:PGV852037 PQG852032:PQR852037 QAC852032:QAN852037 QJY852032:QKJ852037 QTU852032:QUF852037 RDQ852032:REB852037 RNM852032:RNX852037 RXI852032:RXT852037 SHE852032:SHP852037 SRA852032:SRL852037 TAW852032:TBH852037 TKS852032:TLD852037 TUO852032:TUZ852037 UEK852032:UEV852037 UOG852032:UOR852037 UYC852032:UYN852037 VHY852032:VIJ852037 VRU852032:VSF852037 WBQ852032:WCB852037 WLM852032:WLX852037 WVI852032:WVT852037 A917568:L917573 IW917568:JH917573 SS917568:TD917573 ACO917568:ACZ917573 AMK917568:AMV917573 AWG917568:AWR917573 BGC917568:BGN917573 BPY917568:BQJ917573 BZU917568:CAF917573 CJQ917568:CKB917573 CTM917568:CTX917573 DDI917568:DDT917573 DNE917568:DNP917573 DXA917568:DXL917573 EGW917568:EHH917573 EQS917568:ERD917573 FAO917568:FAZ917573 FKK917568:FKV917573 FUG917568:FUR917573 GEC917568:GEN917573 GNY917568:GOJ917573 GXU917568:GYF917573 HHQ917568:HIB917573 HRM917568:HRX917573 IBI917568:IBT917573 ILE917568:ILP917573 IVA917568:IVL917573 JEW917568:JFH917573 JOS917568:JPD917573 JYO917568:JYZ917573 KIK917568:KIV917573 KSG917568:KSR917573 LCC917568:LCN917573 LLY917568:LMJ917573 LVU917568:LWF917573 MFQ917568:MGB917573 MPM917568:MPX917573 MZI917568:MZT917573 NJE917568:NJP917573 NTA917568:NTL917573 OCW917568:ODH917573 OMS917568:OND917573 OWO917568:OWZ917573 PGK917568:PGV917573 PQG917568:PQR917573 QAC917568:QAN917573 QJY917568:QKJ917573 QTU917568:QUF917573 RDQ917568:REB917573 RNM917568:RNX917573 RXI917568:RXT917573 SHE917568:SHP917573 SRA917568:SRL917573 TAW917568:TBH917573 TKS917568:TLD917573 TUO917568:TUZ917573 UEK917568:UEV917573 UOG917568:UOR917573 UYC917568:UYN917573 VHY917568:VIJ917573 VRU917568:VSF917573 WBQ917568:WCB917573 WLM917568:WLX917573 WVI917568:WVT917573 A983104:L983109 IW983104:JH983109 SS983104:TD983109 ACO983104:ACZ983109 AMK983104:AMV983109 AWG983104:AWR983109 BGC983104:BGN983109 BPY983104:BQJ983109 BZU983104:CAF983109 CJQ983104:CKB983109 CTM983104:CTX983109 DDI983104:DDT983109 DNE983104:DNP983109 DXA983104:DXL983109 EGW983104:EHH983109 EQS983104:ERD983109 FAO983104:FAZ983109 FKK983104:FKV983109 FUG983104:FUR983109 GEC983104:GEN983109 GNY983104:GOJ983109 GXU983104:GYF983109 HHQ983104:HIB983109 HRM983104:HRX983109 IBI983104:IBT983109 ILE983104:ILP983109 IVA983104:IVL983109 JEW983104:JFH983109 JOS983104:JPD983109 JYO983104:JYZ983109 KIK983104:KIV983109 KSG983104:KSR983109 LCC983104:LCN983109 LLY983104:LMJ983109 LVU983104:LWF983109 MFQ983104:MGB983109 MPM983104:MPX983109 MZI983104:MZT983109 NJE983104:NJP983109 NTA983104:NTL983109 OCW983104:ODH983109 OMS983104:OND983109 OWO983104:OWZ983109 PGK983104:PGV983109 PQG983104:PQR983109 QAC983104:QAN983109 QJY983104:QKJ983109 QTU983104:QUF983109 RDQ983104:REB983109 RNM983104:RNX983109 RXI983104:RXT983109 SHE983104:SHP983109 SRA983104:SRL983109 TAW983104:TBH983109 TKS983104:TLD983109 TUO983104:TUZ983109 UEK983104:UEV983109 UOG983104:UOR983109 UYC983104:UYN983109 VHY983104:VIJ983109 VRU983104:VSF983109 WBQ983104:WCB983109 WLM983104:WLX983109 WVI983104:WVT983109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８月(下旬)</v>
      </c>
      <c r="F1" s="13" t="s">
        <v>70</v>
      </c>
      <c r="G1" s="295"/>
      <c r="H1" s="295"/>
      <c r="I1" s="9"/>
      <c r="J1" s="1"/>
      <c r="K1" s="1"/>
      <c r="L1" s="9"/>
    </row>
    <row r="2" spans="1:12" s="58" customFormat="1" x14ac:dyDescent="0.4">
      <c r="A2" s="845"/>
      <c r="B2" s="850" t="s">
        <v>149</v>
      </c>
      <c r="C2" s="850"/>
      <c r="D2" s="850"/>
      <c r="E2" s="839"/>
      <c r="F2" s="849" t="s">
        <v>148</v>
      </c>
      <c r="G2" s="850"/>
      <c r="H2" s="850"/>
      <c r="I2" s="839"/>
      <c r="J2" s="849" t="s">
        <v>147</v>
      </c>
      <c r="K2" s="850"/>
      <c r="L2" s="839"/>
    </row>
    <row r="3" spans="1:12" s="58" customFormat="1" x14ac:dyDescent="0.4">
      <c r="A3" s="845"/>
      <c r="B3" s="841"/>
      <c r="C3" s="841"/>
      <c r="D3" s="841"/>
      <c r="E3" s="842"/>
      <c r="F3" s="840"/>
      <c r="G3" s="841"/>
      <c r="H3" s="841"/>
      <c r="I3" s="842"/>
      <c r="J3" s="840"/>
      <c r="K3" s="841"/>
      <c r="L3" s="842"/>
    </row>
    <row r="4" spans="1:12" s="58" customFormat="1" x14ac:dyDescent="0.4">
      <c r="A4" s="845"/>
      <c r="B4" s="846" t="s">
        <v>295</v>
      </c>
      <c r="C4" s="847" t="s">
        <v>294</v>
      </c>
      <c r="D4" s="845" t="s">
        <v>144</v>
      </c>
      <c r="E4" s="845"/>
      <c r="F4" s="836" t="s">
        <v>295</v>
      </c>
      <c r="G4" s="836" t="s">
        <v>294</v>
      </c>
      <c r="H4" s="845" t="s">
        <v>144</v>
      </c>
      <c r="I4" s="845"/>
      <c r="J4" s="836" t="s">
        <v>295</v>
      </c>
      <c r="K4" s="836" t="s">
        <v>294</v>
      </c>
      <c r="L4" s="843" t="s">
        <v>142</v>
      </c>
    </row>
    <row r="5" spans="1:12" s="128" customFormat="1" x14ac:dyDescent="0.4">
      <c r="A5" s="845"/>
      <c r="B5" s="846"/>
      <c r="C5" s="848"/>
      <c r="D5" s="129" t="s">
        <v>143</v>
      </c>
      <c r="E5" s="199" t="s">
        <v>142</v>
      </c>
      <c r="F5" s="836"/>
      <c r="G5" s="836"/>
      <c r="H5" s="129" t="s">
        <v>143</v>
      </c>
      <c r="I5" s="129" t="s">
        <v>142</v>
      </c>
      <c r="J5" s="836"/>
      <c r="K5" s="836"/>
      <c r="L5" s="844"/>
    </row>
    <row r="6" spans="1:12" s="60" customFormat="1" x14ac:dyDescent="0.4">
      <c r="A6" s="119" t="s">
        <v>141</v>
      </c>
      <c r="B6" s="117">
        <v>189412</v>
      </c>
      <c r="C6" s="117">
        <v>163507</v>
      </c>
      <c r="D6" s="115">
        <v>1.1584335838832589</v>
      </c>
      <c r="E6" s="116">
        <v>25905</v>
      </c>
      <c r="F6" s="117">
        <v>258145</v>
      </c>
      <c r="G6" s="117">
        <v>221300</v>
      </c>
      <c r="H6" s="115">
        <v>1.1664934478084048</v>
      </c>
      <c r="I6" s="116">
        <v>36845</v>
      </c>
      <c r="J6" s="115">
        <v>0.73374266400666288</v>
      </c>
      <c r="K6" s="115">
        <v>0.73884771802982374</v>
      </c>
      <c r="L6" s="114">
        <v>-5.1050540231608599E-3</v>
      </c>
    </row>
    <row r="7" spans="1:12" s="60" customFormat="1" x14ac:dyDescent="0.4">
      <c r="A7" s="119" t="s">
        <v>140</v>
      </c>
      <c r="B7" s="198">
        <v>80422</v>
      </c>
      <c r="C7" s="117">
        <v>72101</v>
      </c>
      <c r="D7" s="115">
        <v>1.115407553293297</v>
      </c>
      <c r="E7" s="116">
        <v>8321</v>
      </c>
      <c r="F7" s="117">
        <v>107953</v>
      </c>
      <c r="G7" s="117">
        <v>95649</v>
      </c>
      <c r="H7" s="115">
        <v>1.1286369956821294</v>
      </c>
      <c r="I7" s="197">
        <v>12304</v>
      </c>
      <c r="J7" s="115">
        <v>0.74497234907783938</v>
      </c>
      <c r="K7" s="115">
        <v>0.75380819454463721</v>
      </c>
      <c r="L7" s="114">
        <v>-8.8358454667978314E-3</v>
      </c>
    </row>
    <row r="8" spans="1:12" x14ac:dyDescent="0.4">
      <c r="A8" s="85" t="s">
        <v>139</v>
      </c>
      <c r="B8" s="193">
        <v>55165</v>
      </c>
      <c r="C8" s="84">
        <v>49762</v>
      </c>
      <c r="D8" s="82">
        <v>1.1085768256902857</v>
      </c>
      <c r="E8" s="192">
        <v>5403</v>
      </c>
      <c r="F8" s="84">
        <v>75460</v>
      </c>
      <c r="G8" s="84">
        <v>65877</v>
      </c>
      <c r="H8" s="82">
        <v>1.1454680692806289</v>
      </c>
      <c r="I8" s="192">
        <v>9583</v>
      </c>
      <c r="J8" s="82">
        <v>0.73104956268221577</v>
      </c>
      <c r="K8" s="82">
        <v>0.75537744584604638</v>
      </c>
      <c r="L8" s="81">
        <v>-2.432788316383061E-2</v>
      </c>
    </row>
    <row r="9" spans="1:12" x14ac:dyDescent="0.4">
      <c r="A9" s="73" t="s">
        <v>107</v>
      </c>
      <c r="B9" s="188">
        <v>46880</v>
      </c>
      <c r="C9" s="188">
        <v>41326</v>
      </c>
      <c r="D9" s="98">
        <v>1.1343948119827711</v>
      </c>
      <c r="E9" s="107">
        <v>5554</v>
      </c>
      <c r="F9" s="105">
        <v>64746</v>
      </c>
      <c r="G9" s="105">
        <v>55295</v>
      </c>
      <c r="H9" s="98">
        <v>1.1709196129848991</v>
      </c>
      <c r="I9" s="107">
        <v>9451</v>
      </c>
      <c r="J9" s="98">
        <v>0.72406017360145802</v>
      </c>
      <c r="K9" s="98">
        <v>0.74737318021520938</v>
      </c>
      <c r="L9" s="120">
        <v>-2.3313006613751353E-2</v>
      </c>
    </row>
    <row r="10" spans="1:12" x14ac:dyDescent="0.4">
      <c r="A10" s="74" t="s">
        <v>138</v>
      </c>
      <c r="B10" s="188">
        <v>7236</v>
      </c>
      <c r="C10" s="188">
        <v>4976</v>
      </c>
      <c r="D10" s="69">
        <v>1.4541800643086817</v>
      </c>
      <c r="E10" s="102">
        <v>2260</v>
      </c>
      <c r="F10" s="105">
        <v>9130</v>
      </c>
      <c r="G10" s="105">
        <v>6150</v>
      </c>
      <c r="H10" s="69">
        <v>1.4845528455284553</v>
      </c>
      <c r="I10" s="102">
        <v>2980</v>
      </c>
      <c r="J10" s="69">
        <v>0.79255202628696608</v>
      </c>
      <c r="K10" s="69">
        <v>0.80910569105691055</v>
      </c>
      <c r="L10" s="68">
        <v>-1.6553664769944465E-2</v>
      </c>
    </row>
    <row r="11" spans="1:12" x14ac:dyDescent="0.4">
      <c r="A11" s="74" t="s">
        <v>105</v>
      </c>
      <c r="B11" s="188">
        <v>0</v>
      </c>
      <c r="C11" s="188">
        <v>2554</v>
      </c>
      <c r="D11" s="69">
        <v>0</v>
      </c>
      <c r="E11" s="102">
        <v>-2554</v>
      </c>
      <c r="F11" s="105">
        <v>0</v>
      </c>
      <c r="G11" s="105">
        <v>3135</v>
      </c>
      <c r="H11" s="69">
        <v>0</v>
      </c>
      <c r="I11" s="102">
        <v>-3135</v>
      </c>
      <c r="J11" s="69" t="e">
        <v>#DIV/0!</v>
      </c>
      <c r="K11" s="69">
        <v>0.81467304625199366</v>
      </c>
      <c r="L11" s="68" t="e">
        <v>#DIV/0!</v>
      </c>
    </row>
    <row r="12" spans="1:12" x14ac:dyDescent="0.4">
      <c r="A12" s="74" t="s">
        <v>102</v>
      </c>
      <c r="B12" s="188">
        <v>0</v>
      </c>
      <c r="C12" s="188">
        <v>0</v>
      </c>
      <c r="D12" s="69" t="e">
        <v>#DIV/0!</v>
      </c>
      <c r="E12" s="102">
        <v>0</v>
      </c>
      <c r="F12" s="105">
        <v>0</v>
      </c>
      <c r="G12" s="105">
        <v>0</v>
      </c>
      <c r="H12" s="69" t="e">
        <v>#DIV/0!</v>
      </c>
      <c r="I12" s="102">
        <v>0</v>
      </c>
      <c r="J12" s="69" t="e">
        <v>#DIV/0!</v>
      </c>
      <c r="K12" s="69" t="e">
        <v>#DIV/0!</v>
      </c>
      <c r="L12" s="68" t="e">
        <v>#DIV/0!</v>
      </c>
    </row>
    <row r="13" spans="1:12" x14ac:dyDescent="0.4">
      <c r="A13" s="74" t="s">
        <v>103</v>
      </c>
      <c r="B13" s="188">
        <v>0</v>
      </c>
      <c r="C13" s="188">
        <v>0</v>
      </c>
      <c r="D13" s="69" t="e">
        <v>#DIV/0!</v>
      </c>
      <c r="E13" s="102">
        <v>0</v>
      </c>
      <c r="F13" s="105">
        <v>0</v>
      </c>
      <c r="G13" s="105">
        <v>0</v>
      </c>
      <c r="H13" s="69" t="e">
        <v>#DIV/0!</v>
      </c>
      <c r="I13" s="102">
        <v>0</v>
      </c>
      <c r="J13" s="69" t="e">
        <v>#DIV/0!</v>
      </c>
      <c r="K13" s="69" t="e">
        <v>#DIV/0!</v>
      </c>
      <c r="L13" s="68" t="e">
        <v>#DIV/0!</v>
      </c>
    </row>
    <row r="14" spans="1:12" x14ac:dyDescent="0.4">
      <c r="A14" s="80" t="s">
        <v>136</v>
      </c>
      <c r="B14" s="190">
        <v>1049</v>
      </c>
      <c r="C14" s="188">
        <v>906</v>
      </c>
      <c r="D14" s="89">
        <v>1.1578366445916115</v>
      </c>
      <c r="E14" s="109">
        <v>143</v>
      </c>
      <c r="F14" s="139">
        <v>1584</v>
      </c>
      <c r="G14" s="139">
        <v>1297</v>
      </c>
      <c r="H14" s="89">
        <v>1.2212798766383963</v>
      </c>
      <c r="I14" s="109">
        <v>287</v>
      </c>
      <c r="J14" s="89">
        <v>0.6622474747474747</v>
      </c>
      <c r="K14" s="89">
        <v>0.69853508095605243</v>
      </c>
      <c r="L14" s="88">
        <v>-3.6287606208577738E-2</v>
      </c>
    </row>
    <row r="15" spans="1:12" x14ac:dyDescent="0.4">
      <c r="A15" s="74" t="s">
        <v>135</v>
      </c>
      <c r="B15" s="186">
        <v>0</v>
      </c>
      <c r="C15" s="188">
        <v>0</v>
      </c>
      <c r="D15" s="69" t="e">
        <v>#DIV/0!</v>
      </c>
      <c r="E15" s="102">
        <v>0</v>
      </c>
      <c r="F15" s="71">
        <v>0</v>
      </c>
      <c r="G15" s="71">
        <v>0</v>
      </c>
      <c r="H15" s="69" t="e">
        <v>#DIV/0!</v>
      </c>
      <c r="I15" s="102">
        <v>0</v>
      </c>
      <c r="J15" s="69" t="e">
        <v>#DIV/0!</v>
      </c>
      <c r="K15" s="69" t="e">
        <v>#DIV/0!</v>
      </c>
      <c r="L15" s="68" t="e">
        <v>#DIV/0!</v>
      </c>
    </row>
    <row r="16" spans="1:12" s="58" customFormat="1" x14ac:dyDescent="0.4">
      <c r="A16" s="94" t="s">
        <v>134</v>
      </c>
      <c r="B16" s="188">
        <v>0</v>
      </c>
      <c r="C16" s="188">
        <v>0</v>
      </c>
      <c r="D16" s="69" t="e">
        <v>#DIV/0!</v>
      </c>
      <c r="E16" s="102">
        <v>0</v>
      </c>
      <c r="F16" s="105">
        <v>0</v>
      </c>
      <c r="G16" s="105">
        <v>0</v>
      </c>
      <c r="H16" s="69" t="e">
        <v>#DIV/0!</v>
      </c>
      <c r="I16" s="102">
        <v>0</v>
      </c>
      <c r="J16" s="69" t="e">
        <v>#DIV/0!</v>
      </c>
      <c r="K16" s="69" t="e">
        <v>#DIV/0!</v>
      </c>
      <c r="L16" s="68" t="e">
        <v>#DIV/0!</v>
      </c>
    </row>
    <row r="17" spans="1:12" x14ac:dyDescent="0.4">
      <c r="A17" s="94" t="s">
        <v>133</v>
      </c>
      <c r="B17" s="97">
        <v>0</v>
      </c>
      <c r="C17" s="188">
        <v>0</v>
      </c>
      <c r="D17" s="89" t="e">
        <v>#DIV/0!</v>
      </c>
      <c r="E17" s="90">
        <v>0</v>
      </c>
      <c r="F17" s="97">
        <v>0</v>
      </c>
      <c r="G17" s="97">
        <v>0</v>
      </c>
      <c r="H17" s="89" t="e">
        <v>#DIV/0!</v>
      </c>
      <c r="I17" s="109">
        <v>0</v>
      </c>
      <c r="J17" s="89" t="e">
        <v>#DIV/0!</v>
      </c>
      <c r="K17" s="69" t="e">
        <v>#DIV/0!</v>
      </c>
      <c r="L17" s="68" t="e">
        <v>#DIV/0!</v>
      </c>
    </row>
    <row r="18" spans="1:12" x14ac:dyDescent="0.4">
      <c r="A18" s="85" t="s">
        <v>132</v>
      </c>
      <c r="B18" s="193">
        <v>23939</v>
      </c>
      <c r="C18" s="193">
        <v>21443</v>
      </c>
      <c r="D18" s="82">
        <v>1.1164016229072424</v>
      </c>
      <c r="E18" s="192">
        <v>2496</v>
      </c>
      <c r="F18" s="84">
        <v>31010</v>
      </c>
      <c r="G18" s="84">
        <v>28620</v>
      </c>
      <c r="H18" s="82">
        <v>1.083508036338225</v>
      </c>
      <c r="I18" s="192">
        <v>2390</v>
      </c>
      <c r="J18" s="82">
        <v>0.77197678168332795</v>
      </c>
      <c r="K18" s="82">
        <v>0.7492313067784766</v>
      </c>
      <c r="L18" s="81">
        <v>2.2745474904851348E-2</v>
      </c>
    </row>
    <row r="19" spans="1:12" x14ac:dyDescent="0.4">
      <c r="A19" s="73" t="s">
        <v>131</v>
      </c>
      <c r="B19" s="188">
        <v>0</v>
      </c>
      <c r="C19" s="188">
        <v>0</v>
      </c>
      <c r="D19" s="98" t="e">
        <v>#DIV/0!</v>
      </c>
      <c r="E19" s="107">
        <v>0</v>
      </c>
      <c r="F19" s="105">
        <v>0</v>
      </c>
      <c r="G19" s="105">
        <v>0</v>
      </c>
      <c r="H19" s="98" t="e">
        <v>#DIV/0!</v>
      </c>
      <c r="I19" s="107">
        <v>0</v>
      </c>
      <c r="J19" s="98" t="e">
        <v>#DIV/0!</v>
      </c>
      <c r="K19" s="98" t="e">
        <v>#DIV/0!</v>
      </c>
      <c r="L19" s="120" t="e">
        <v>#DIV/0!</v>
      </c>
    </row>
    <row r="20" spans="1:12" x14ac:dyDescent="0.4">
      <c r="A20" s="74" t="s">
        <v>130</v>
      </c>
      <c r="B20" s="188">
        <v>3867</v>
      </c>
      <c r="C20" s="188">
        <v>3409</v>
      </c>
      <c r="D20" s="69">
        <v>1.1343502493399824</v>
      </c>
      <c r="E20" s="102">
        <v>458</v>
      </c>
      <c r="F20" s="105">
        <v>4990</v>
      </c>
      <c r="G20" s="105">
        <v>4090</v>
      </c>
      <c r="H20" s="69">
        <v>1.2200488997555012</v>
      </c>
      <c r="I20" s="102">
        <v>900</v>
      </c>
      <c r="J20" s="69">
        <v>0.77494989979959916</v>
      </c>
      <c r="K20" s="69">
        <v>0.83349633251833743</v>
      </c>
      <c r="L20" s="68">
        <v>-5.8546432718738273E-2</v>
      </c>
    </row>
    <row r="21" spans="1:12" x14ac:dyDescent="0.4">
      <c r="A21" s="74" t="s">
        <v>129</v>
      </c>
      <c r="B21" s="188">
        <v>6973</v>
      </c>
      <c r="C21" s="188">
        <v>7045</v>
      </c>
      <c r="D21" s="69">
        <v>0.98977998580553583</v>
      </c>
      <c r="E21" s="102">
        <v>-72</v>
      </c>
      <c r="F21" s="105">
        <v>9625</v>
      </c>
      <c r="G21" s="105">
        <v>9890</v>
      </c>
      <c r="H21" s="69">
        <v>0.97320525783619816</v>
      </c>
      <c r="I21" s="102">
        <v>-265</v>
      </c>
      <c r="J21" s="69">
        <v>0.72446753246753248</v>
      </c>
      <c r="K21" s="69">
        <v>0.71233569261880691</v>
      </c>
      <c r="L21" s="68">
        <v>1.2131839848725567E-2</v>
      </c>
    </row>
    <row r="22" spans="1:12" x14ac:dyDescent="0.4">
      <c r="A22" s="74" t="s">
        <v>128</v>
      </c>
      <c r="B22" s="188">
        <v>1365</v>
      </c>
      <c r="C22" s="188">
        <v>1164</v>
      </c>
      <c r="D22" s="69">
        <v>1.1726804123711341</v>
      </c>
      <c r="E22" s="102">
        <v>201</v>
      </c>
      <c r="F22" s="105">
        <v>1450</v>
      </c>
      <c r="G22" s="105">
        <v>1480</v>
      </c>
      <c r="H22" s="69">
        <v>0.97972972972972971</v>
      </c>
      <c r="I22" s="102">
        <v>-30</v>
      </c>
      <c r="J22" s="69">
        <v>0.94137931034482758</v>
      </c>
      <c r="K22" s="69">
        <v>0.78648648648648645</v>
      </c>
      <c r="L22" s="68">
        <v>0.15489282385834113</v>
      </c>
    </row>
    <row r="23" spans="1:12" x14ac:dyDescent="0.4">
      <c r="A23" s="74" t="s">
        <v>127</v>
      </c>
      <c r="B23" s="188">
        <v>1435</v>
      </c>
      <c r="C23" s="188">
        <v>1204</v>
      </c>
      <c r="D23" s="89">
        <v>1.191860465116279</v>
      </c>
      <c r="E23" s="109">
        <v>231</v>
      </c>
      <c r="F23" s="105">
        <v>1500</v>
      </c>
      <c r="G23" s="105">
        <v>1480</v>
      </c>
      <c r="H23" s="89">
        <v>1.0135135135135136</v>
      </c>
      <c r="I23" s="109">
        <v>20</v>
      </c>
      <c r="J23" s="89">
        <v>0.95666666666666667</v>
      </c>
      <c r="K23" s="89">
        <v>0.81351351351351353</v>
      </c>
      <c r="L23" s="88">
        <v>0.14315315315315313</v>
      </c>
    </row>
    <row r="24" spans="1:12" x14ac:dyDescent="0.4">
      <c r="A24" s="94" t="s">
        <v>126</v>
      </c>
      <c r="B24" s="188">
        <v>907</v>
      </c>
      <c r="C24" s="188">
        <v>734</v>
      </c>
      <c r="D24" s="69">
        <v>1.2356948228882834</v>
      </c>
      <c r="E24" s="102">
        <v>173</v>
      </c>
      <c r="F24" s="105">
        <v>1595</v>
      </c>
      <c r="G24" s="105">
        <v>1330</v>
      </c>
      <c r="H24" s="69">
        <v>1.1992481203007519</v>
      </c>
      <c r="I24" s="102">
        <v>265</v>
      </c>
      <c r="J24" s="69">
        <v>0.5686520376175549</v>
      </c>
      <c r="K24" s="69">
        <v>0.5518796992481203</v>
      </c>
      <c r="L24" s="68">
        <v>1.6772338369434592E-2</v>
      </c>
    </row>
    <row r="25" spans="1:12" x14ac:dyDescent="0.4">
      <c r="A25" s="94" t="s">
        <v>125</v>
      </c>
      <c r="B25" s="188">
        <v>1298</v>
      </c>
      <c r="C25" s="188">
        <v>1098</v>
      </c>
      <c r="D25" s="69">
        <v>1.1821493624772312</v>
      </c>
      <c r="E25" s="102">
        <v>200</v>
      </c>
      <c r="F25" s="105">
        <v>1500</v>
      </c>
      <c r="G25" s="105">
        <v>1480</v>
      </c>
      <c r="H25" s="69">
        <v>1.0135135135135136</v>
      </c>
      <c r="I25" s="102">
        <v>20</v>
      </c>
      <c r="J25" s="69">
        <v>0.86533333333333329</v>
      </c>
      <c r="K25" s="69">
        <v>0.74189189189189186</v>
      </c>
      <c r="L25" s="68">
        <v>0.12344144144144142</v>
      </c>
    </row>
    <row r="26" spans="1:12" s="58" customFormat="1" x14ac:dyDescent="0.4">
      <c r="A26" s="94" t="s">
        <v>124</v>
      </c>
      <c r="B26" s="188">
        <v>0</v>
      </c>
      <c r="C26" s="188">
        <v>0</v>
      </c>
      <c r="D26" s="69" t="e">
        <v>#DIV/0!</v>
      </c>
      <c r="E26" s="70">
        <v>0</v>
      </c>
      <c r="F26" s="105">
        <v>0</v>
      </c>
      <c r="G26" s="105">
        <v>0</v>
      </c>
      <c r="H26" s="69" t="e">
        <v>#DIV/0!</v>
      </c>
      <c r="I26" s="70">
        <v>0</v>
      </c>
      <c r="J26" s="69" t="e">
        <v>#DIV/0!</v>
      </c>
      <c r="K26" s="69" t="e">
        <v>#DIV/0!</v>
      </c>
      <c r="L26" s="68" t="e">
        <v>#DIV/0!</v>
      </c>
    </row>
    <row r="27" spans="1:12" x14ac:dyDescent="0.4">
      <c r="A27" s="74" t="s">
        <v>123</v>
      </c>
      <c r="B27" s="188">
        <v>0</v>
      </c>
      <c r="C27" s="188">
        <v>0</v>
      </c>
      <c r="D27" s="69" t="e">
        <v>#DIV/0!</v>
      </c>
      <c r="E27" s="102">
        <v>0</v>
      </c>
      <c r="F27" s="105">
        <v>0</v>
      </c>
      <c r="G27" s="105">
        <v>0</v>
      </c>
      <c r="H27" s="69" t="e">
        <v>#DIV/0!</v>
      </c>
      <c r="I27" s="102">
        <v>0</v>
      </c>
      <c r="J27" s="69" t="e">
        <v>#DIV/0!</v>
      </c>
      <c r="K27" s="69" t="e">
        <v>#DIV/0!</v>
      </c>
      <c r="L27" s="68" t="e">
        <v>#DIV/0!</v>
      </c>
    </row>
    <row r="28" spans="1:12" x14ac:dyDescent="0.4">
      <c r="A28" s="74" t="s">
        <v>122</v>
      </c>
      <c r="B28" s="188">
        <v>0</v>
      </c>
      <c r="C28" s="188">
        <v>0</v>
      </c>
      <c r="D28" s="69" t="e">
        <v>#DIV/0!</v>
      </c>
      <c r="E28" s="102">
        <v>0</v>
      </c>
      <c r="F28" s="105">
        <v>0</v>
      </c>
      <c r="G28" s="105">
        <v>0</v>
      </c>
      <c r="H28" s="69" t="e">
        <v>#DIV/0!</v>
      </c>
      <c r="I28" s="102">
        <v>0</v>
      </c>
      <c r="J28" s="69" t="e">
        <v>#DIV/0!</v>
      </c>
      <c r="K28" s="69" t="e">
        <v>#DIV/0!</v>
      </c>
      <c r="L28" s="68" t="e">
        <v>#DIV/0!</v>
      </c>
    </row>
    <row r="29" spans="1:12" x14ac:dyDescent="0.4">
      <c r="A29" s="74" t="s">
        <v>121</v>
      </c>
      <c r="B29" s="188">
        <v>0</v>
      </c>
      <c r="C29" s="188">
        <v>0</v>
      </c>
      <c r="D29" s="69" t="e">
        <v>#DIV/0!</v>
      </c>
      <c r="E29" s="102">
        <v>0</v>
      </c>
      <c r="F29" s="105">
        <v>0</v>
      </c>
      <c r="G29" s="105">
        <v>0</v>
      </c>
      <c r="H29" s="69" t="e">
        <v>#DIV/0!</v>
      </c>
      <c r="I29" s="102">
        <v>0</v>
      </c>
      <c r="J29" s="69" t="e">
        <v>#DIV/0!</v>
      </c>
      <c r="K29" s="69" t="e">
        <v>#DIV/0!</v>
      </c>
      <c r="L29" s="68" t="e">
        <v>#DIV/0!</v>
      </c>
    </row>
    <row r="30" spans="1:12" x14ac:dyDescent="0.4">
      <c r="A30" s="74" t="s">
        <v>120</v>
      </c>
      <c r="B30" s="188">
        <v>0</v>
      </c>
      <c r="C30" s="188">
        <v>0</v>
      </c>
      <c r="D30" s="89" t="e">
        <v>#DIV/0!</v>
      </c>
      <c r="E30" s="109">
        <v>0</v>
      </c>
      <c r="F30" s="105">
        <v>0</v>
      </c>
      <c r="G30" s="105">
        <v>0</v>
      </c>
      <c r="H30" s="89" t="e">
        <v>#DIV/0!</v>
      </c>
      <c r="I30" s="109">
        <v>0</v>
      </c>
      <c r="J30" s="89" t="e">
        <v>#DIV/0!</v>
      </c>
      <c r="K30" s="89" t="e">
        <v>#DIV/0!</v>
      </c>
      <c r="L30" s="88" t="e">
        <v>#DIV/0!</v>
      </c>
    </row>
    <row r="31" spans="1:12" x14ac:dyDescent="0.4">
      <c r="A31" s="94" t="s">
        <v>119</v>
      </c>
      <c r="B31" s="188">
        <v>0</v>
      </c>
      <c r="C31" s="188">
        <v>0</v>
      </c>
      <c r="D31" s="69" t="e">
        <v>#DIV/0!</v>
      </c>
      <c r="E31" s="102">
        <v>0</v>
      </c>
      <c r="F31" s="105">
        <v>0</v>
      </c>
      <c r="G31" s="105">
        <v>0</v>
      </c>
      <c r="H31" s="69" t="e">
        <v>#DIV/0!</v>
      </c>
      <c r="I31" s="102">
        <v>0</v>
      </c>
      <c r="J31" s="69" t="e">
        <v>#DIV/0!</v>
      </c>
      <c r="K31" s="69" t="e">
        <v>#DIV/0!</v>
      </c>
      <c r="L31" s="68" t="e">
        <v>#DIV/0!</v>
      </c>
    </row>
    <row r="32" spans="1:12" x14ac:dyDescent="0.4">
      <c r="A32" s="74" t="s">
        <v>118</v>
      </c>
      <c r="B32" s="188">
        <v>1409</v>
      </c>
      <c r="C32" s="188">
        <v>1204</v>
      </c>
      <c r="D32" s="69">
        <v>1.1702657807308969</v>
      </c>
      <c r="E32" s="102">
        <v>205</v>
      </c>
      <c r="F32" s="105">
        <v>1595</v>
      </c>
      <c r="G32" s="105">
        <v>1450</v>
      </c>
      <c r="H32" s="69">
        <v>1.1000000000000001</v>
      </c>
      <c r="I32" s="102">
        <v>145</v>
      </c>
      <c r="J32" s="69">
        <v>0.88338557993730404</v>
      </c>
      <c r="K32" s="69">
        <v>0.83034482758620687</v>
      </c>
      <c r="L32" s="68">
        <v>5.3040752351097176E-2</v>
      </c>
    </row>
    <row r="33" spans="1:12" x14ac:dyDescent="0.4">
      <c r="A33" s="94" t="s">
        <v>117</v>
      </c>
      <c r="B33" s="188">
        <v>0</v>
      </c>
      <c r="C33" s="188">
        <v>0</v>
      </c>
      <c r="D33" s="89" t="e">
        <v>#DIV/0!</v>
      </c>
      <c r="E33" s="109">
        <v>0</v>
      </c>
      <c r="F33" s="105">
        <v>0</v>
      </c>
      <c r="G33" s="105">
        <v>0</v>
      </c>
      <c r="H33" s="89" t="e">
        <v>#DIV/0!</v>
      </c>
      <c r="I33" s="109">
        <v>0</v>
      </c>
      <c r="J33" s="89" t="e">
        <v>#DIV/0!</v>
      </c>
      <c r="K33" s="89" t="e">
        <v>#DIV/0!</v>
      </c>
      <c r="L33" s="88" t="e">
        <v>#DIV/0!</v>
      </c>
    </row>
    <row r="34" spans="1:12" x14ac:dyDescent="0.4">
      <c r="A34" s="94" t="s">
        <v>116</v>
      </c>
      <c r="B34" s="190">
        <v>863</v>
      </c>
      <c r="C34" s="188">
        <v>792</v>
      </c>
      <c r="D34" s="89">
        <v>1.0896464646464648</v>
      </c>
      <c r="E34" s="109">
        <v>71</v>
      </c>
      <c r="F34" s="105">
        <v>1595</v>
      </c>
      <c r="G34" s="139">
        <v>1475</v>
      </c>
      <c r="H34" s="89">
        <v>1.0813559322033899</v>
      </c>
      <c r="I34" s="109">
        <v>120</v>
      </c>
      <c r="J34" s="89">
        <v>0.54106583072100312</v>
      </c>
      <c r="K34" s="89">
        <v>0.53694915254237285</v>
      </c>
      <c r="L34" s="88">
        <v>4.116678178630262E-3</v>
      </c>
    </row>
    <row r="35" spans="1:12" x14ac:dyDescent="0.4">
      <c r="A35" s="74" t="s">
        <v>115</v>
      </c>
      <c r="B35" s="186">
        <v>0</v>
      </c>
      <c r="C35" s="188">
        <v>0</v>
      </c>
      <c r="D35" s="69" t="e">
        <v>#DIV/0!</v>
      </c>
      <c r="E35" s="102">
        <v>0</v>
      </c>
      <c r="F35" s="105">
        <v>0</v>
      </c>
      <c r="G35" s="71">
        <v>0</v>
      </c>
      <c r="H35" s="69" t="e">
        <v>#DIV/0!</v>
      </c>
      <c r="I35" s="102">
        <v>0</v>
      </c>
      <c r="J35" s="69" t="e">
        <v>#DIV/0!</v>
      </c>
      <c r="K35" s="69" t="e">
        <v>#DIV/0!</v>
      </c>
      <c r="L35" s="68" t="e">
        <v>#DIV/0!</v>
      </c>
    </row>
    <row r="36" spans="1:12" x14ac:dyDescent="0.4">
      <c r="A36" s="94" t="s">
        <v>114</v>
      </c>
      <c r="B36" s="190">
        <v>0</v>
      </c>
      <c r="C36" s="188">
        <v>0</v>
      </c>
      <c r="D36" s="89" t="e">
        <v>#DIV/0!</v>
      </c>
      <c r="E36" s="109">
        <v>0</v>
      </c>
      <c r="F36" s="139">
        <v>0</v>
      </c>
      <c r="G36" s="139">
        <v>0</v>
      </c>
      <c r="H36" s="89" t="e">
        <v>#DIV/0!</v>
      </c>
      <c r="I36" s="109">
        <v>0</v>
      </c>
      <c r="J36" s="89" t="e">
        <v>#DIV/0!</v>
      </c>
      <c r="K36" s="89" t="e">
        <v>#DIV/0!</v>
      </c>
      <c r="L36" s="88" t="e">
        <v>#DIV/0!</v>
      </c>
    </row>
    <row r="37" spans="1:12" x14ac:dyDescent="0.4">
      <c r="A37" s="67" t="s">
        <v>113</v>
      </c>
      <c r="B37" s="194">
        <v>5822</v>
      </c>
      <c r="C37" s="188">
        <v>4793</v>
      </c>
      <c r="D37" s="63">
        <v>1.2146880867932401</v>
      </c>
      <c r="E37" s="184">
        <v>1029</v>
      </c>
      <c r="F37" s="65">
        <v>7160</v>
      </c>
      <c r="G37" s="65">
        <v>5945</v>
      </c>
      <c r="H37" s="63">
        <v>1.2043734230445753</v>
      </c>
      <c r="I37" s="184">
        <v>1215</v>
      </c>
      <c r="J37" s="63">
        <v>0.81312849162011169</v>
      </c>
      <c r="K37" s="63">
        <v>0.80622371740958787</v>
      </c>
      <c r="L37" s="62">
        <v>6.904774210523823E-3</v>
      </c>
    </row>
    <row r="38" spans="1:12" x14ac:dyDescent="0.4">
      <c r="A38" s="85" t="s">
        <v>112</v>
      </c>
      <c r="B38" s="193">
        <v>1318</v>
      </c>
      <c r="C38" s="84">
        <v>896</v>
      </c>
      <c r="D38" s="82">
        <v>1.4709821428571428</v>
      </c>
      <c r="E38" s="192">
        <v>422</v>
      </c>
      <c r="F38" s="84">
        <v>1483</v>
      </c>
      <c r="G38" s="84">
        <v>1152</v>
      </c>
      <c r="H38" s="82">
        <v>1.2873263888888888</v>
      </c>
      <c r="I38" s="192">
        <v>331</v>
      </c>
      <c r="J38" s="82">
        <v>0.88873904248145652</v>
      </c>
      <c r="K38" s="82">
        <v>0.77777777777777779</v>
      </c>
      <c r="L38" s="81">
        <v>0.11096126470367873</v>
      </c>
    </row>
    <row r="39" spans="1:12" x14ac:dyDescent="0.4">
      <c r="A39" s="73" t="s">
        <v>111</v>
      </c>
      <c r="B39" s="188">
        <v>965</v>
      </c>
      <c r="C39" s="188">
        <v>677</v>
      </c>
      <c r="D39" s="98">
        <v>1.4254062038404727</v>
      </c>
      <c r="E39" s="107">
        <v>288</v>
      </c>
      <c r="F39" s="105">
        <v>1054</v>
      </c>
      <c r="G39" s="105">
        <v>801</v>
      </c>
      <c r="H39" s="98">
        <v>1.3158551810237205</v>
      </c>
      <c r="I39" s="107">
        <v>253</v>
      </c>
      <c r="J39" s="98">
        <v>0.91555977229601515</v>
      </c>
      <c r="K39" s="98">
        <v>0.84519350811485638</v>
      </c>
      <c r="L39" s="120">
        <v>7.0366264181158766E-2</v>
      </c>
    </row>
    <row r="40" spans="1:12" x14ac:dyDescent="0.4">
      <c r="A40" s="74" t="s">
        <v>110</v>
      </c>
      <c r="B40" s="188">
        <v>353</v>
      </c>
      <c r="C40" s="188">
        <v>219</v>
      </c>
      <c r="D40" s="69">
        <v>1.6118721461187215</v>
      </c>
      <c r="E40" s="102">
        <v>134</v>
      </c>
      <c r="F40" s="105">
        <v>429</v>
      </c>
      <c r="G40" s="105">
        <v>351</v>
      </c>
      <c r="H40" s="69">
        <v>1.2222222222222223</v>
      </c>
      <c r="I40" s="102">
        <v>78</v>
      </c>
      <c r="J40" s="69">
        <v>0.82284382284382285</v>
      </c>
      <c r="K40" s="69">
        <v>0.62393162393162394</v>
      </c>
      <c r="L40" s="68">
        <v>0.19891219891219891</v>
      </c>
    </row>
    <row r="41" spans="1:12" s="118" customFormat="1" x14ac:dyDescent="0.4">
      <c r="A41" s="119" t="s">
        <v>109</v>
      </c>
      <c r="B41" s="117">
        <v>108990</v>
      </c>
      <c r="C41" s="117">
        <v>91406</v>
      </c>
      <c r="D41" s="115">
        <v>1.1923724919589525</v>
      </c>
      <c r="E41" s="116">
        <v>17584</v>
      </c>
      <c r="F41" s="117">
        <v>150192</v>
      </c>
      <c r="G41" s="117">
        <v>125651</v>
      </c>
      <c r="H41" s="115">
        <v>1.1953108212429666</v>
      </c>
      <c r="I41" s="116">
        <v>24541</v>
      </c>
      <c r="J41" s="115">
        <v>0.72567114093959728</v>
      </c>
      <c r="K41" s="115">
        <v>0.72745939148912464</v>
      </c>
      <c r="L41" s="114">
        <v>-1.7882505495273593E-3</v>
      </c>
    </row>
    <row r="42" spans="1:12" s="118" customFormat="1" x14ac:dyDescent="0.4">
      <c r="A42" s="85" t="s">
        <v>108</v>
      </c>
      <c r="B42" s="84">
        <v>106962</v>
      </c>
      <c r="C42" s="84">
        <v>90038</v>
      </c>
      <c r="D42" s="82">
        <v>1.1879650814100713</v>
      </c>
      <c r="E42" s="192">
        <v>16924</v>
      </c>
      <c r="F42" s="84">
        <v>146672</v>
      </c>
      <c r="G42" s="84">
        <v>123969</v>
      </c>
      <c r="H42" s="82">
        <v>1.1831344933007446</v>
      </c>
      <c r="I42" s="192">
        <v>22703</v>
      </c>
      <c r="J42" s="82">
        <v>0.72925984509654196</v>
      </c>
      <c r="K42" s="82">
        <v>0.72629447684501769</v>
      </c>
      <c r="L42" s="81">
        <v>2.9653682515242696E-3</v>
      </c>
    </row>
    <row r="43" spans="1:12" x14ac:dyDescent="0.4">
      <c r="A43" s="74" t="s">
        <v>107</v>
      </c>
      <c r="B43" s="78">
        <v>42308</v>
      </c>
      <c r="C43" s="78">
        <v>39470</v>
      </c>
      <c r="D43" s="76">
        <v>1.0719027109196859</v>
      </c>
      <c r="E43" s="109">
        <v>2838</v>
      </c>
      <c r="F43" s="78">
        <v>54252</v>
      </c>
      <c r="G43" s="196">
        <v>50106</v>
      </c>
      <c r="H43" s="89">
        <v>1.0827445814872469</v>
      </c>
      <c r="I43" s="102">
        <v>4146</v>
      </c>
      <c r="J43" s="69">
        <v>0.77984221779842222</v>
      </c>
      <c r="K43" s="69">
        <v>0.78773001237376761</v>
      </c>
      <c r="L43" s="68">
        <v>-7.887794575345386E-3</v>
      </c>
    </row>
    <row r="44" spans="1:12" x14ac:dyDescent="0.4">
      <c r="A44" s="74" t="s">
        <v>106</v>
      </c>
      <c r="B44" s="71">
        <v>7970</v>
      </c>
      <c r="C44" s="71">
        <v>4874</v>
      </c>
      <c r="D44" s="98">
        <v>1.6352072219942553</v>
      </c>
      <c r="E44" s="109">
        <v>3096</v>
      </c>
      <c r="F44" s="71">
        <v>11077</v>
      </c>
      <c r="G44" s="186">
        <v>7056</v>
      </c>
      <c r="H44" s="89">
        <v>1.5698696145124718</v>
      </c>
      <c r="I44" s="102">
        <v>4021</v>
      </c>
      <c r="J44" s="69">
        <v>0.71950889229935899</v>
      </c>
      <c r="K44" s="69">
        <v>0.69075963718820865</v>
      </c>
      <c r="L44" s="68">
        <v>2.874925511115034E-2</v>
      </c>
    </row>
    <row r="45" spans="1:12" x14ac:dyDescent="0.4">
      <c r="A45" s="94" t="s">
        <v>105</v>
      </c>
      <c r="B45" s="71">
        <v>6271</v>
      </c>
      <c r="C45" s="71">
        <v>7513</v>
      </c>
      <c r="D45" s="98">
        <v>0.83468654332490355</v>
      </c>
      <c r="E45" s="109">
        <v>-1242</v>
      </c>
      <c r="F45" s="71">
        <v>8009</v>
      </c>
      <c r="G45" s="190">
        <v>9524</v>
      </c>
      <c r="H45" s="89">
        <v>0.84092818143637127</v>
      </c>
      <c r="I45" s="102">
        <v>-1515</v>
      </c>
      <c r="J45" s="69">
        <v>0.78299413160194786</v>
      </c>
      <c r="K45" s="69">
        <v>0.78884922301553972</v>
      </c>
      <c r="L45" s="68">
        <v>-5.8550914135918619E-3</v>
      </c>
    </row>
    <row r="46" spans="1:12" x14ac:dyDescent="0.4">
      <c r="A46" s="94" t="s">
        <v>104</v>
      </c>
      <c r="B46" s="139">
        <v>2490</v>
      </c>
      <c r="C46" s="139">
        <v>3877</v>
      </c>
      <c r="D46" s="98">
        <v>0.64224916172298163</v>
      </c>
      <c r="E46" s="109">
        <v>-1387</v>
      </c>
      <c r="F46" s="139">
        <v>4003</v>
      </c>
      <c r="G46" s="195">
        <v>5958</v>
      </c>
      <c r="H46" s="89">
        <v>0.67186975495132595</v>
      </c>
      <c r="I46" s="102">
        <v>-1955</v>
      </c>
      <c r="J46" s="69">
        <v>0.62203347489382965</v>
      </c>
      <c r="K46" s="69">
        <v>0.65072171869754947</v>
      </c>
      <c r="L46" s="68">
        <v>-2.8688243803719815E-2</v>
      </c>
    </row>
    <row r="47" spans="1:12" x14ac:dyDescent="0.4">
      <c r="A47" s="74" t="s">
        <v>103</v>
      </c>
      <c r="B47" s="139">
        <v>10212</v>
      </c>
      <c r="C47" s="139">
        <v>7497</v>
      </c>
      <c r="D47" s="126">
        <v>1.3621448579431772</v>
      </c>
      <c r="E47" s="109">
        <v>2715</v>
      </c>
      <c r="F47" s="139">
        <v>13102</v>
      </c>
      <c r="G47" s="186">
        <v>9960</v>
      </c>
      <c r="H47" s="89">
        <v>1.3154618473895583</v>
      </c>
      <c r="I47" s="102">
        <v>3142</v>
      </c>
      <c r="J47" s="69">
        <v>0.77942298885666306</v>
      </c>
      <c r="K47" s="69">
        <v>0.75271084337349392</v>
      </c>
      <c r="L47" s="68">
        <v>2.6712145483169136E-2</v>
      </c>
    </row>
    <row r="48" spans="1:12" x14ac:dyDescent="0.4">
      <c r="A48" s="74" t="s">
        <v>102</v>
      </c>
      <c r="B48" s="71">
        <v>15429</v>
      </c>
      <c r="C48" s="71">
        <v>11778</v>
      </c>
      <c r="D48" s="98">
        <v>1.3099847172694854</v>
      </c>
      <c r="E48" s="109">
        <v>3651</v>
      </c>
      <c r="F48" s="71">
        <v>21247</v>
      </c>
      <c r="G48" s="186">
        <v>16812</v>
      </c>
      <c r="H48" s="89">
        <v>1.2637996669045919</v>
      </c>
      <c r="I48" s="102">
        <v>4435</v>
      </c>
      <c r="J48" s="69">
        <v>0.72617310679154701</v>
      </c>
      <c r="K48" s="69">
        <v>0.70057102069950039</v>
      </c>
      <c r="L48" s="68">
        <v>2.5602086092046616E-2</v>
      </c>
    </row>
    <row r="49" spans="1:12" x14ac:dyDescent="0.4">
      <c r="A49" s="96" t="s">
        <v>101</v>
      </c>
      <c r="B49" s="71">
        <v>1634</v>
      </c>
      <c r="C49" s="71">
        <v>1552</v>
      </c>
      <c r="D49" s="98">
        <v>1.0528350515463918</v>
      </c>
      <c r="E49" s="109">
        <v>82</v>
      </c>
      <c r="F49" s="71">
        <v>2970</v>
      </c>
      <c r="G49" s="186">
        <v>2430</v>
      </c>
      <c r="H49" s="89">
        <v>1.2222222222222223</v>
      </c>
      <c r="I49" s="102">
        <v>540</v>
      </c>
      <c r="J49" s="69">
        <v>0.5501683501683502</v>
      </c>
      <c r="K49" s="69">
        <v>0.63868312757201651</v>
      </c>
      <c r="L49" s="68">
        <v>-8.8514777403666312E-2</v>
      </c>
    </row>
    <row r="50" spans="1:12" s="58" customFormat="1" x14ac:dyDescent="0.4">
      <c r="A50" s="74" t="s">
        <v>100</v>
      </c>
      <c r="B50" s="71">
        <v>859</v>
      </c>
      <c r="C50" s="71">
        <v>0</v>
      </c>
      <c r="D50" s="98" t="e">
        <v>#DIV/0!</v>
      </c>
      <c r="E50" s="109">
        <v>859</v>
      </c>
      <c r="F50" s="71">
        <v>1936</v>
      </c>
      <c r="G50" s="186">
        <v>0</v>
      </c>
      <c r="H50" s="89" t="e">
        <v>#DIV/0!</v>
      </c>
      <c r="I50" s="102">
        <v>1936</v>
      </c>
      <c r="J50" s="69">
        <v>0.443698347107438</v>
      </c>
      <c r="K50" s="69" t="e">
        <v>#DIV/0!</v>
      </c>
      <c r="L50" s="68" t="e">
        <v>#DIV/0!</v>
      </c>
    </row>
    <row r="51" spans="1:12" x14ac:dyDescent="0.4">
      <c r="A51" s="74" t="s">
        <v>99</v>
      </c>
      <c r="B51" s="71">
        <v>1869</v>
      </c>
      <c r="C51" s="71">
        <v>1514</v>
      </c>
      <c r="D51" s="69">
        <v>1.2344782034346102</v>
      </c>
      <c r="E51" s="109">
        <v>355</v>
      </c>
      <c r="F51" s="71">
        <v>3105</v>
      </c>
      <c r="G51" s="188">
        <v>2700</v>
      </c>
      <c r="H51" s="89">
        <v>1.1499999999999999</v>
      </c>
      <c r="I51" s="102">
        <v>405</v>
      </c>
      <c r="J51" s="69">
        <v>0.60193236714975851</v>
      </c>
      <c r="K51" s="69">
        <v>0.56074074074074076</v>
      </c>
      <c r="L51" s="68">
        <v>4.1191626409017745E-2</v>
      </c>
    </row>
    <row r="52" spans="1:12" x14ac:dyDescent="0.4">
      <c r="A52" s="74" t="s">
        <v>98</v>
      </c>
      <c r="B52" s="139">
        <v>0</v>
      </c>
      <c r="C52" s="139">
        <v>0</v>
      </c>
      <c r="D52" s="98" t="e">
        <v>#DIV/0!</v>
      </c>
      <c r="E52" s="109">
        <v>0</v>
      </c>
      <c r="F52" s="139">
        <v>0</v>
      </c>
      <c r="G52" s="186">
        <v>0</v>
      </c>
      <c r="H52" s="89" t="e">
        <v>#DIV/0!</v>
      </c>
      <c r="I52" s="102">
        <v>0</v>
      </c>
      <c r="J52" s="69" t="e">
        <v>#DIV/0!</v>
      </c>
      <c r="K52" s="69" t="e">
        <v>#DIV/0!</v>
      </c>
      <c r="L52" s="68" t="e">
        <v>#DIV/0!</v>
      </c>
    </row>
    <row r="53" spans="1:12" x14ac:dyDescent="0.4">
      <c r="A53" s="74" t="s">
        <v>97</v>
      </c>
      <c r="B53" s="71">
        <v>1408</v>
      </c>
      <c r="C53" s="71">
        <v>861</v>
      </c>
      <c r="D53" s="69">
        <v>1.6353077816492452</v>
      </c>
      <c r="E53" s="109">
        <v>547</v>
      </c>
      <c r="F53" s="71">
        <v>1936</v>
      </c>
      <c r="G53" s="195">
        <v>1080</v>
      </c>
      <c r="H53" s="89">
        <v>1.7925925925925925</v>
      </c>
      <c r="I53" s="102">
        <v>856</v>
      </c>
      <c r="J53" s="69">
        <v>0.72727272727272729</v>
      </c>
      <c r="K53" s="69">
        <v>0.79722222222222228</v>
      </c>
      <c r="L53" s="68">
        <v>-6.9949494949494984E-2</v>
      </c>
    </row>
    <row r="54" spans="1:12" x14ac:dyDescent="0.4">
      <c r="A54" s="74" t="s">
        <v>96</v>
      </c>
      <c r="B54" s="71">
        <v>1952</v>
      </c>
      <c r="C54" s="71">
        <v>2529</v>
      </c>
      <c r="D54" s="98">
        <v>0.7718465796757612</v>
      </c>
      <c r="E54" s="109">
        <v>-577</v>
      </c>
      <c r="F54" s="71">
        <v>2970</v>
      </c>
      <c r="G54" s="186">
        <v>5026</v>
      </c>
      <c r="H54" s="89">
        <v>0.59092717867091127</v>
      </c>
      <c r="I54" s="102">
        <v>-2056</v>
      </c>
      <c r="J54" s="69">
        <v>0.65723905723905729</v>
      </c>
      <c r="K54" s="69">
        <v>0.50318344608038201</v>
      </c>
      <c r="L54" s="68">
        <v>0.15405561115867528</v>
      </c>
    </row>
    <row r="55" spans="1:12" x14ac:dyDescent="0.4">
      <c r="A55" s="74" t="s">
        <v>95</v>
      </c>
      <c r="B55" s="71">
        <v>1993</v>
      </c>
      <c r="C55" s="71">
        <v>1404</v>
      </c>
      <c r="D55" s="98">
        <v>1.4195156695156694</v>
      </c>
      <c r="E55" s="102">
        <v>589</v>
      </c>
      <c r="F55" s="71">
        <v>2970</v>
      </c>
      <c r="G55" s="190">
        <v>2430</v>
      </c>
      <c r="H55" s="69">
        <v>1.2222222222222223</v>
      </c>
      <c r="I55" s="102">
        <v>540</v>
      </c>
      <c r="J55" s="69">
        <v>0.671043771043771</v>
      </c>
      <c r="K55" s="69">
        <v>0.57777777777777772</v>
      </c>
      <c r="L55" s="68">
        <v>9.3265993265993274E-2</v>
      </c>
    </row>
    <row r="56" spans="1:12" x14ac:dyDescent="0.4">
      <c r="A56" s="74" t="s">
        <v>94</v>
      </c>
      <c r="B56" s="71">
        <v>1152</v>
      </c>
      <c r="C56" s="71">
        <v>755</v>
      </c>
      <c r="D56" s="98">
        <v>1.5258278145695365</v>
      </c>
      <c r="E56" s="102">
        <v>397</v>
      </c>
      <c r="F56" s="71">
        <v>1936</v>
      </c>
      <c r="G56" s="190">
        <v>960</v>
      </c>
      <c r="H56" s="69">
        <v>2.0166666666666666</v>
      </c>
      <c r="I56" s="102">
        <v>976</v>
      </c>
      <c r="J56" s="69">
        <v>0.5950413223140496</v>
      </c>
      <c r="K56" s="69">
        <v>0.78645833333333337</v>
      </c>
      <c r="L56" s="68">
        <v>-0.19141701101928377</v>
      </c>
    </row>
    <row r="57" spans="1:12" x14ac:dyDescent="0.4">
      <c r="A57" s="99" t="s">
        <v>93</v>
      </c>
      <c r="B57" s="139">
        <v>1279</v>
      </c>
      <c r="C57" s="139">
        <v>886</v>
      </c>
      <c r="D57" s="98">
        <v>1.4435665914221218</v>
      </c>
      <c r="E57" s="109">
        <v>393</v>
      </c>
      <c r="F57" s="139">
        <v>1936</v>
      </c>
      <c r="G57" s="186">
        <v>1203</v>
      </c>
      <c r="H57" s="89">
        <v>1.6093100581878637</v>
      </c>
      <c r="I57" s="102">
        <v>733</v>
      </c>
      <c r="J57" s="69">
        <v>0.66064049586776863</v>
      </c>
      <c r="K57" s="89">
        <v>0.73649210307564428</v>
      </c>
      <c r="L57" s="88">
        <v>-7.5851607207875649E-2</v>
      </c>
    </row>
    <row r="58" spans="1:12" x14ac:dyDescent="0.4">
      <c r="A58" s="74" t="s">
        <v>92</v>
      </c>
      <c r="B58" s="139">
        <v>1061</v>
      </c>
      <c r="C58" s="139">
        <v>798</v>
      </c>
      <c r="D58" s="98">
        <v>1.3295739348370927</v>
      </c>
      <c r="E58" s="102">
        <v>263</v>
      </c>
      <c r="F58" s="139">
        <v>1936</v>
      </c>
      <c r="G58" s="186">
        <v>1080</v>
      </c>
      <c r="H58" s="69">
        <v>1.7925925925925925</v>
      </c>
      <c r="I58" s="102">
        <v>856</v>
      </c>
      <c r="J58" s="69">
        <v>0.54803719008264462</v>
      </c>
      <c r="K58" s="69">
        <v>0.73888888888888893</v>
      </c>
      <c r="L58" s="68">
        <v>-0.19085169880624431</v>
      </c>
    </row>
    <row r="59" spans="1:12" x14ac:dyDescent="0.4">
      <c r="A59" s="74" t="s">
        <v>91</v>
      </c>
      <c r="B59" s="71">
        <v>781</v>
      </c>
      <c r="C59" s="71">
        <v>686</v>
      </c>
      <c r="D59" s="98">
        <v>1.1384839650145773</v>
      </c>
      <c r="E59" s="102">
        <v>95</v>
      </c>
      <c r="F59" s="71">
        <v>1320</v>
      </c>
      <c r="G59" s="190">
        <v>1077</v>
      </c>
      <c r="H59" s="69">
        <v>1.2256267409470751</v>
      </c>
      <c r="I59" s="102">
        <v>243</v>
      </c>
      <c r="J59" s="69">
        <v>0.59166666666666667</v>
      </c>
      <c r="K59" s="69">
        <v>0.63695450324976788</v>
      </c>
      <c r="L59" s="68">
        <v>-4.5287836583101204E-2</v>
      </c>
    </row>
    <row r="60" spans="1:12" x14ac:dyDescent="0.4">
      <c r="A60" s="96" t="s">
        <v>90</v>
      </c>
      <c r="B60" s="71">
        <v>2418</v>
      </c>
      <c r="C60" s="71">
        <v>2489</v>
      </c>
      <c r="D60" s="98">
        <v>0.9714744877460828</v>
      </c>
      <c r="E60" s="102">
        <v>-71</v>
      </c>
      <c r="F60" s="71">
        <v>4577</v>
      </c>
      <c r="G60" s="186">
        <v>3973</v>
      </c>
      <c r="H60" s="69">
        <v>1.1520261766926756</v>
      </c>
      <c r="I60" s="102">
        <v>604</v>
      </c>
      <c r="J60" s="69">
        <v>0.52829364212366181</v>
      </c>
      <c r="K60" s="69">
        <v>0.62647873143720112</v>
      </c>
      <c r="L60" s="68">
        <v>-9.8185089313539309E-2</v>
      </c>
    </row>
    <row r="61" spans="1:12" s="58" customFormat="1" x14ac:dyDescent="0.4">
      <c r="A61" s="94" t="s">
        <v>89</v>
      </c>
      <c r="B61" s="71">
        <v>2340</v>
      </c>
      <c r="C61" s="71">
        <v>0</v>
      </c>
      <c r="D61" s="98" t="e">
        <v>#DIV/0!</v>
      </c>
      <c r="E61" s="102">
        <v>2340</v>
      </c>
      <c r="F61" s="71">
        <v>2700</v>
      </c>
      <c r="G61" s="186">
        <v>0</v>
      </c>
      <c r="H61" s="69" t="e">
        <v>#DIV/0!</v>
      </c>
      <c r="I61" s="102">
        <v>2700</v>
      </c>
      <c r="J61" s="69">
        <v>0.8666666666666667</v>
      </c>
      <c r="K61" s="69" t="e">
        <v>#DIV/0!</v>
      </c>
      <c r="L61" s="68" t="e">
        <v>#DIV/0!</v>
      </c>
    </row>
    <row r="62" spans="1:12" x14ac:dyDescent="0.4">
      <c r="A62" s="94" t="s">
        <v>88</v>
      </c>
      <c r="B62" s="97">
        <v>1296</v>
      </c>
      <c r="C62" s="97">
        <v>702</v>
      </c>
      <c r="D62" s="89">
        <v>1.8461538461538463</v>
      </c>
      <c r="E62" s="109">
        <v>594</v>
      </c>
      <c r="F62" s="97">
        <v>1670</v>
      </c>
      <c r="G62" s="195">
        <v>1320</v>
      </c>
      <c r="H62" s="89">
        <v>1.2651515151515151</v>
      </c>
      <c r="I62" s="109">
        <v>350</v>
      </c>
      <c r="J62" s="89">
        <v>0.77604790419161673</v>
      </c>
      <c r="K62" s="89">
        <v>0.53181818181818186</v>
      </c>
      <c r="L62" s="88">
        <v>0.24422972237343488</v>
      </c>
    </row>
    <row r="63" spans="1:12" s="58" customFormat="1" x14ac:dyDescent="0.4">
      <c r="A63" s="94" t="s">
        <v>87</v>
      </c>
      <c r="B63" s="97">
        <v>1336</v>
      </c>
      <c r="C63" s="97">
        <v>0</v>
      </c>
      <c r="D63" s="89" t="e">
        <v>#DIV/0!</v>
      </c>
      <c r="E63" s="90">
        <v>1336</v>
      </c>
      <c r="F63" s="97">
        <v>1760</v>
      </c>
      <c r="G63" s="97">
        <v>0</v>
      </c>
      <c r="H63" s="89" t="e">
        <v>#DIV/0!</v>
      </c>
      <c r="I63" s="90">
        <v>1760</v>
      </c>
      <c r="J63" s="89">
        <v>0.75909090909090904</v>
      </c>
      <c r="K63" s="89" t="e">
        <v>#DIV/0!</v>
      </c>
      <c r="L63" s="88" t="e">
        <v>#DIV/0!</v>
      </c>
    </row>
    <row r="64" spans="1:12" x14ac:dyDescent="0.4">
      <c r="A64" s="67" t="s">
        <v>86</v>
      </c>
      <c r="B64" s="65">
        <v>904</v>
      </c>
      <c r="C64" s="65">
        <v>853</v>
      </c>
      <c r="D64" s="63">
        <v>1.0597889800703399</v>
      </c>
      <c r="E64" s="184">
        <v>51</v>
      </c>
      <c r="F64" s="65">
        <v>1260</v>
      </c>
      <c r="G64" s="194">
        <v>1274</v>
      </c>
      <c r="H64" s="63">
        <v>0.98901098901098905</v>
      </c>
      <c r="I64" s="184">
        <v>-14</v>
      </c>
      <c r="J64" s="63">
        <v>0.71746031746031746</v>
      </c>
      <c r="K64" s="63">
        <v>0.6695447409733124</v>
      </c>
      <c r="L64" s="62">
        <v>4.7915576487005063E-2</v>
      </c>
    </row>
    <row r="65" spans="1:12" x14ac:dyDescent="0.4">
      <c r="A65" s="85" t="s">
        <v>85</v>
      </c>
      <c r="B65" s="193">
        <v>2028</v>
      </c>
      <c r="C65" s="193">
        <v>1368</v>
      </c>
      <c r="D65" s="82">
        <v>1.4824561403508771</v>
      </c>
      <c r="E65" s="192">
        <v>660</v>
      </c>
      <c r="F65" s="193">
        <v>3520</v>
      </c>
      <c r="G65" s="193">
        <v>1682</v>
      </c>
      <c r="H65" s="82">
        <v>2.0927467300832343</v>
      </c>
      <c r="I65" s="192">
        <v>1838</v>
      </c>
      <c r="J65" s="82">
        <v>0.57613636363636367</v>
      </c>
      <c r="K65" s="82">
        <v>0.81331747919143871</v>
      </c>
      <c r="L65" s="81">
        <v>-0.23718111555507504</v>
      </c>
    </row>
    <row r="66" spans="1:12" x14ac:dyDescent="0.4">
      <c r="A66" s="80" t="s">
        <v>84</v>
      </c>
      <c r="B66" s="191">
        <v>425</v>
      </c>
      <c r="C66" s="190">
        <v>242</v>
      </c>
      <c r="D66" s="98">
        <v>1.7561983471074381</v>
      </c>
      <c r="E66" s="107">
        <v>183</v>
      </c>
      <c r="F66" s="191">
        <v>594</v>
      </c>
      <c r="G66" s="190">
        <v>273</v>
      </c>
      <c r="H66" s="98">
        <v>2.1758241758241756</v>
      </c>
      <c r="I66" s="107">
        <v>321</v>
      </c>
      <c r="J66" s="98">
        <v>0.71548821548821551</v>
      </c>
      <c r="K66" s="98">
        <v>0.88644688644688641</v>
      </c>
      <c r="L66" s="120">
        <v>-0.1709586709586709</v>
      </c>
    </row>
    <row r="67" spans="1:12" x14ac:dyDescent="0.4">
      <c r="A67" s="74" t="s">
        <v>83</v>
      </c>
      <c r="B67" s="189"/>
      <c r="C67" s="186">
        <v>370</v>
      </c>
      <c r="D67" s="98">
        <v>0</v>
      </c>
      <c r="E67" s="107">
        <v>-370</v>
      </c>
      <c r="F67" s="189"/>
      <c r="G67" s="186">
        <v>537</v>
      </c>
      <c r="H67" s="98">
        <v>0</v>
      </c>
      <c r="I67" s="107">
        <v>-537</v>
      </c>
      <c r="J67" s="98" t="e">
        <v>#DIV/0!</v>
      </c>
      <c r="K67" s="98">
        <v>0.68901303538175052</v>
      </c>
      <c r="L67" s="120" t="e">
        <v>#DIV/0!</v>
      </c>
    </row>
    <row r="68" spans="1:12" x14ac:dyDescent="0.4">
      <c r="A68" s="73" t="s">
        <v>82</v>
      </c>
      <c r="B68" s="187"/>
      <c r="C68" s="188">
        <v>232</v>
      </c>
      <c r="D68" s="98">
        <v>0</v>
      </c>
      <c r="E68" s="107">
        <v>-232</v>
      </c>
      <c r="F68" s="187"/>
      <c r="G68" s="105">
        <v>270</v>
      </c>
      <c r="H68" s="98">
        <v>0</v>
      </c>
      <c r="I68" s="107">
        <v>-270</v>
      </c>
      <c r="J68" s="98" t="e">
        <v>#DIV/0!</v>
      </c>
      <c r="K68" s="98">
        <v>0.85925925925925928</v>
      </c>
      <c r="L68" s="120" t="e">
        <v>#DIV/0!</v>
      </c>
    </row>
    <row r="69" spans="1:12" x14ac:dyDescent="0.4">
      <c r="A69" s="74" t="s">
        <v>81</v>
      </c>
      <c r="B69" s="189">
        <v>857</v>
      </c>
      <c r="C69" s="186">
        <v>524</v>
      </c>
      <c r="D69" s="69">
        <v>1.6354961832061068</v>
      </c>
      <c r="E69" s="102">
        <v>333</v>
      </c>
      <c r="F69" s="189">
        <v>1187</v>
      </c>
      <c r="G69" s="71">
        <v>602</v>
      </c>
      <c r="H69" s="69">
        <v>1.9717607973421927</v>
      </c>
      <c r="I69" s="102">
        <v>585</v>
      </c>
      <c r="J69" s="69">
        <v>0.72198820556023591</v>
      </c>
      <c r="K69" s="69">
        <v>0.87043189368770768</v>
      </c>
      <c r="L69" s="68">
        <v>-0.14844368812747177</v>
      </c>
    </row>
    <row r="70" spans="1:12" x14ac:dyDescent="0.4">
      <c r="A70" s="655" t="s">
        <v>230</v>
      </c>
      <c r="B70" s="654">
        <v>746</v>
      </c>
      <c r="C70" s="499"/>
      <c r="D70" s="496" t="e">
        <v>#DIV/0!</v>
      </c>
      <c r="E70" s="498">
        <v>746</v>
      </c>
      <c r="F70" s="654">
        <v>1739</v>
      </c>
      <c r="G70" s="499"/>
      <c r="H70" s="496" t="e">
        <v>#DIV/0!</v>
      </c>
      <c r="I70" s="498">
        <v>1739</v>
      </c>
      <c r="J70" s="496">
        <v>0.42898217366302471</v>
      </c>
      <c r="K70" s="496" t="e">
        <v>#DIV/0!</v>
      </c>
      <c r="L70" s="495" t="e">
        <v>#DIV/0!</v>
      </c>
    </row>
    <row r="71" spans="1:12" x14ac:dyDescent="0.4">
      <c r="A71" s="58" t="s">
        <v>80</v>
      </c>
      <c r="B71" s="59"/>
      <c r="C71" s="58"/>
      <c r="D71" s="58"/>
      <c r="E71" s="59"/>
      <c r="F71" s="59"/>
      <c r="G71" s="58"/>
      <c r="H71" s="58"/>
      <c r="I71" s="59"/>
      <c r="J71" s="59"/>
      <c r="K71" s="58"/>
      <c r="L71" s="58"/>
    </row>
    <row r="72" spans="1:12" s="58" customFormat="1" x14ac:dyDescent="0.4">
      <c r="A72" s="60" t="s">
        <v>79</v>
      </c>
      <c r="B72" s="59"/>
      <c r="E72" s="59"/>
      <c r="F72" s="59"/>
      <c r="I72" s="59"/>
      <c r="J72" s="59"/>
    </row>
    <row r="73" spans="1:12" x14ac:dyDescent="0.4">
      <c r="A73" s="58" t="s">
        <v>78</v>
      </c>
      <c r="B73" s="59"/>
      <c r="C73" s="59"/>
      <c r="D73" s="58"/>
      <c r="E73" s="58"/>
      <c r="F73" s="59"/>
      <c r="G73" s="59"/>
      <c r="H73" s="58"/>
      <c r="I73" s="58"/>
      <c r="J73" s="59"/>
      <c r="K73" s="59"/>
      <c r="L73" s="58"/>
    </row>
    <row r="74" spans="1:12" x14ac:dyDescent="0.4">
      <c r="A74" s="58" t="s">
        <v>150</v>
      </c>
      <c r="B74" s="59"/>
      <c r="C74" s="59"/>
      <c r="D74" s="58"/>
      <c r="E74" s="58"/>
      <c r="F74" s="59"/>
      <c r="G74" s="59"/>
      <c r="H74" s="58"/>
      <c r="I74" s="58"/>
      <c r="J74" s="59"/>
      <c r="K74" s="59"/>
      <c r="L74" s="58"/>
    </row>
    <row r="75" spans="1:12" x14ac:dyDescent="0.4">
      <c r="B75" s="59"/>
      <c r="C75" s="59"/>
      <c r="D75" s="58"/>
      <c r="E75" s="58"/>
      <c r="F75" s="59"/>
      <c r="G75" s="59"/>
      <c r="H75" s="58"/>
      <c r="I75" s="58"/>
      <c r="J75" s="59"/>
      <c r="K75" s="59"/>
      <c r="L75" s="58"/>
    </row>
    <row r="76" spans="1:12" x14ac:dyDescent="0.4">
      <c r="B76" s="59"/>
      <c r="C76" s="59"/>
      <c r="D76" s="58"/>
      <c r="E76" s="58"/>
      <c r="F76" s="59"/>
      <c r="G76" s="59"/>
      <c r="H76" s="58"/>
      <c r="I76" s="58"/>
      <c r="J76" s="59"/>
      <c r="K76" s="59"/>
      <c r="L76" s="58"/>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zoomScale="85" zoomScaleNormal="85" zoomScaleSheetLayoutView="85" workbookViewId="0">
      <selection sqref="A1:M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2" width="10.625" style="231" customWidth="1"/>
    <col min="13" max="13" width="10.625" style="527" customWidth="1"/>
    <col min="14" max="16384" width="9" style="231"/>
  </cols>
  <sheetData>
    <row r="1" spans="1:13" ht="19.5" thickBot="1" x14ac:dyDescent="0.2">
      <c r="A1" s="835" t="str">
        <f>'h25'!A1</f>
        <v>平成25年度</v>
      </c>
      <c r="B1" s="835"/>
      <c r="C1" s="6"/>
      <c r="D1" s="6"/>
      <c r="E1" s="6"/>
      <c r="F1" s="15" t="str">
        <f ca="1">RIGHT(CELL("filename",$A$1),LEN(CELL("filename",$A$1))-FIND("]",CELL("filename",$A$1)))</f>
        <v>８月月間</v>
      </c>
      <c r="G1" s="14" t="s">
        <v>69</v>
      </c>
      <c r="H1" s="10"/>
      <c r="I1" s="10"/>
      <c r="J1" s="10"/>
      <c r="K1" s="10"/>
      <c r="L1" s="10"/>
      <c r="M1" s="10"/>
    </row>
    <row r="2" spans="1:13" ht="18" customHeight="1" x14ac:dyDescent="0.15">
      <c r="A2" s="578"/>
      <c r="B2" s="577"/>
      <c r="C2" s="918" t="s">
        <v>196</v>
      </c>
      <c r="D2" s="919"/>
      <c r="E2" s="920"/>
      <c r="F2" s="921"/>
      <c r="G2" s="918" t="s">
        <v>195</v>
      </c>
      <c r="H2" s="919"/>
      <c r="I2" s="920"/>
      <c r="J2" s="921"/>
      <c r="K2" s="907" t="s">
        <v>247</v>
      </c>
      <c r="L2" s="908"/>
      <c r="M2" s="909"/>
    </row>
    <row r="3" spans="1:13" ht="18.75" customHeight="1" x14ac:dyDescent="0.15">
      <c r="A3" s="576"/>
      <c r="B3" s="575"/>
      <c r="C3" s="922" t="s">
        <v>299</v>
      </c>
      <c r="D3" s="923" t="s">
        <v>298</v>
      </c>
      <c r="E3" s="903" t="s">
        <v>192</v>
      </c>
      <c r="F3" s="904"/>
      <c r="G3" s="905" t="s">
        <v>297</v>
      </c>
      <c r="H3" s="940" t="s">
        <v>296</v>
      </c>
      <c r="I3" s="903" t="s">
        <v>192</v>
      </c>
      <c r="J3" s="904"/>
      <c r="K3" s="905" t="s">
        <v>297</v>
      </c>
      <c r="L3" s="929" t="s">
        <v>296</v>
      </c>
      <c r="M3" s="910" t="s">
        <v>242</v>
      </c>
    </row>
    <row r="4" spans="1:13" ht="18" customHeight="1" x14ac:dyDescent="0.15">
      <c r="A4" s="574" t="s">
        <v>241</v>
      </c>
      <c r="B4" s="573"/>
      <c r="C4" s="906"/>
      <c r="D4" s="924"/>
      <c r="E4" s="572" t="s">
        <v>191</v>
      </c>
      <c r="F4" s="571" t="s">
        <v>190</v>
      </c>
      <c r="G4" s="906"/>
      <c r="H4" s="941"/>
      <c r="I4" s="572" t="s">
        <v>191</v>
      </c>
      <c r="J4" s="571" t="s">
        <v>190</v>
      </c>
      <c r="K4" s="906"/>
      <c r="L4" s="924"/>
      <c r="M4" s="911"/>
    </row>
    <row r="5" spans="1:13" ht="13.5" customHeight="1" x14ac:dyDescent="0.15">
      <c r="A5" s="938" t="s">
        <v>189</v>
      </c>
      <c r="B5" s="939"/>
      <c r="C5" s="912">
        <v>665195</v>
      </c>
      <c r="D5" s="914">
        <v>611362</v>
      </c>
      <c r="E5" s="916">
        <v>1.0880542133793072</v>
      </c>
      <c r="F5" s="934">
        <v>53833</v>
      </c>
      <c r="G5" s="912">
        <v>831562</v>
      </c>
      <c r="H5" s="927">
        <v>758384</v>
      </c>
      <c r="I5" s="916">
        <v>1.0964920145994641</v>
      </c>
      <c r="J5" s="934">
        <v>73178</v>
      </c>
      <c r="K5" s="930">
        <v>0.79993434043402656</v>
      </c>
      <c r="L5" s="901">
        <v>0.80613778771704048</v>
      </c>
      <c r="M5" s="925">
        <v>-6.2034472830139187E-3</v>
      </c>
    </row>
    <row r="6" spans="1:13" ht="13.5" customHeight="1" x14ac:dyDescent="0.15">
      <c r="A6" s="936" t="s">
        <v>188</v>
      </c>
      <c r="B6" s="937"/>
      <c r="C6" s="913"/>
      <c r="D6" s="915"/>
      <c r="E6" s="917"/>
      <c r="F6" s="935"/>
      <c r="G6" s="913"/>
      <c r="H6" s="928"/>
      <c r="I6" s="917"/>
      <c r="J6" s="935"/>
      <c r="K6" s="931"/>
      <c r="L6" s="902"/>
      <c r="M6" s="926"/>
    </row>
    <row r="7" spans="1:13" ht="18" customHeight="1" x14ac:dyDescent="0.15">
      <c r="A7" s="932" t="s">
        <v>187</v>
      </c>
      <c r="B7" s="933"/>
      <c r="C7" s="557">
        <v>345331</v>
      </c>
      <c r="D7" s="556">
        <v>311594</v>
      </c>
      <c r="E7" s="555">
        <v>1.1082723030610346</v>
      </c>
      <c r="F7" s="554">
        <v>33737</v>
      </c>
      <c r="G7" s="557">
        <v>420548</v>
      </c>
      <c r="H7" s="568">
        <v>368281</v>
      </c>
      <c r="I7" s="555">
        <v>1.1419215218813894</v>
      </c>
      <c r="J7" s="554">
        <v>52267</v>
      </c>
      <c r="K7" s="553">
        <v>0.82114526760322248</v>
      </c>
      <c r="L7" s="552">
        <v>0.84607677289895489</v>
      </c>
      <c r="M7" s="551">
        <v>-2.4931505295732403E-2</v>
      </c>
    </row>
    <row r="8" spans="1:13" ht="18" customHeight="1" x14ac:dyDescent="0.15">
      <c r="A8" s="547" t="s">
        <v>186</v>
      </c>
      <c r="B8" s="550" t="s">
        <v>178</v>
      </c>
      <c r="C8" s="545">
        <v>149096</v>
      </c>
      <c r="D8" s="548">
        <v>137231</v>
      </c>
      <c r="E8" s="542">
        <v>1.0864600564012505</v>
      </c>
      <c r="F8" s="541">
        <v>11865</v>
      </c>
      <c r="G8" s="545">
        <v>186885</v>
      </c>
      <c r="H8" s="549">
        <v>167235</v>
      </c>
      <c r="I8" s="542">
        <v>1.1174993272939278</v>
      </c>
      <c r="J8" s="541">
        <v>19650</v>
      </c>
      <c r="K8" s="540">
        <v>0.79779543569574873</v>
      </c>
      <c r="L8" s="539">
        <v>0.82058779561694617</v>
      </c>
      <c r="M8" s="538">
        <v>-2.2792359921197436E-2</v>
      </c>
    </row>
    <row r="9" spans="1:13" ht="18" customHeight="1" x14ac:dyDescent="0.15">
      <c r="A9" s="547"/>
      <c r="B9" s="550" t="s">
        <v>177</v>
      </c>
      <c r="C9" s="545">
        <v>11593</v>
      </c>
      <c r="D9" s="548">
        <v>10441</v>
      </c>
      <c r="E9" s="542">
        <v>1.1103342591705776</v>
      </c>
      <c r="F9" s="541">
        <v>1152</v>
      </c>
      <c r="G9" s="545">
        <v>13340</v>
      </c>
      <c r="H9" s="549">
        <v>12565</v>
      </c>
      <c r="I9" s="542">
        <v>1.0616792678074014</v>
      </c>
      <c r="J9" s="541">
        <v>775</v>
      </c>
      <c r="K9" s="540">
        <v>0.86904047976011989</v>
      </c>
      <c r="L9" s="539">
        <v>0.83095901313171505</v>
      </c>
      <c r="M9" s="538">
        <v>3.8081466628404836E-2</v>
      </c>
    </row>
    <row r="10" spans="1:13" ht="18" customHeight="1" x14ac:dyDescent="0.15">
      <c r="A10" s="547"/>
      <c r="B10" s="550" t="s">
        <v>175</v>
      </c>
      <c r="C10" s="545">
        <v>145464</v>
      </c>
      <c r="D10" s="548">
        <v>133128</v>
      </c>
      <c r="E10" s="542">
        <v>1.0926627005588607</v>
      </c>
      <c r="F10" s="541">
        <v>12336</v>
      </c>
      <c r="G10" s="545">
        <v>171825</v>
      </c>
      <c r="H10" s="549">
        <v>155028</v>
      </c>
      <c r="I10" s="542">
        <v>1.1083481693629538</v>
      </c>
      <c r="J10" s="541">
        <v>16797</v>
      </c>
      <c r="K10" s="540">
        <v>0.84658227848101264</v>
      </c>
      <c r="L10" s="539">
        <v>0.85873519622261785</v>
      </c>
      <c r="M10" s="538">
        <v>-1.2152917741605207E-2</v>
      </c>
    </row>
    <row r="11" spans="1:13" ht="18" customHeight="1" x14ac:dyDescent="0.15">
      <c r="A11" s="547"/>
      <c r="B11" s="550" t="s">
        <v>180</v>
      </c>
      <c r="C11" s="545">
        <v>39178</v>
      </c>
      <c r="D11" s="570">
        <v>30794</v>
      </c>
      <c r="E11" s="542">
        <v>1.2722608300318243</v>
      </c>
      <c r="F11" s="541">
        <v>8384</v>
      </c>
      <c r="G11" s="545">
        <v>48498</v>
      </c>
      <c r="H11" s="570">
        <v>33453</v>
      </c>
      <c r="I11" s="542">
        <v>1.4497354497354498</v>
      </c>
      <c r="J11" s="541">
        <v>15045</v>
      </c>
      <c r="K11" s="540">
        <v>0.80782712689183056</v>
      </c>
      <c r="L11" s="539">
        <v>0.92051534989388095</v>
      </c>
      <c r="M11" s="538">
        <v>-0.11268822300205039</v>
      </c>
    </row>
    <row r="12" spans="1:13" ht="18" customHeight="1" x14ac:dyDescent="0.15">
      <c r="A12" s="932" t="s">
        <v>185</v>
      </c>
      <c r="B12" s="933"/>
      <c r="C12" s="557">
        <v>111650</v>
      </c>
      <c r="D12" s="556">
        <v>116746</v>
      </c>
      <c r="E12" s="555">
        <v>0.95634968221609307</v>
      </c>
      <c r="F12" s="554">
        <v>-5096</v>
      </c>
      <c r="G12" s="557">
        <v>140684</v>
      </c>
      <c r="H12" s="556">
        <v>149090</v>
      </c>
      <c r="I12" s="555">
        <v>0.94361794888993222</v>
      </c>
      <c r="J12" s="554">
        <v>-8406</v>
      </c>
      <c r="K12" s="553">
        <v>0.79362258679025333</v>
      </c>
      <c r="L12" s="552">
        <v>0.78305721376349857</v>
      </c>
      <c r="M12" s="567">
        <v>1.0565373026754754E-2</v>
      </c>
    </row>
    <row r="13" spans="1:13" ht="18" customHeight="1" x14ac:dyDescent="0.15">
      <c r="A13" s="547" t="s">
        <v>184</v>
      </c>
      <c r="B13" s="550" t="s">
        <v>178</v>
      </c>
      <c r="C13" s="545">
        <v>22867</v>
      </c>
      <c r="D13" s="548">
        <v>24630</v>
      </c>
      <c r="E13" s="542">
        <v>0.92842062525375557</v>
      </c>
      <c r="F13" s="541">
        <v>-1763</v>
      </c>
      <c r="G13" s="545">
        <v>25730</v>
      </c>
      <c r="H13" s="548">
        <v>28866</v>
      </c>
      <c r="I13" s="542">
        <v>0.89136007759994462</v>
      </c>
      <c r="J13" s="541">
        <v>-3136</v>
      </c>
      <c r="K13" s="540">
        <v>0.88872910998834043</v>
      </c>
      <c r="L13" s="539">
        <v>0.85325296196217004</v>
      </c>
      <c r="M13" s="538">
        <v>3.5476148026170384E-2</v>
      </c>
    </row>
    <row r="14" spans="1:13" ht="18" customHeight="1" x14ac:dyDescent="0.15">
      <c r="A14" s="547"/>
      <c r="B14" s="550" t="s">
        <v>177</v>
      </c>
      <c r="C14" s="545">
        <v>15807</v>
      </c>
      <c r="D14" s="548">
        <v>14616</v>
      </c>
      <c r="E14" s="542">
        <v>1.0814860426929394</v>
      </c>
      <c r="F14" s="541">
        <v>1191</v>
      </c>
      <c r="G14" s="545">
        <v>18435</v>
      </c>
      <c r="H14" s="548">
        <v>17135</v>
      </c>
      <c r="I14" s="542">
        <v>1.0758681062153488</v>
      </c>
      <c r="J14" s="541">
        <v>1300</v>
      </c>
      <c r="K14" s="540">
        <v>0.85744507729861674</v>
      </c>
      <c r="L14" s="539">
        <v>0.85299095418733584</v>
      </c>
      <c r="M14" s="538">
        <v>4.4541231112809054E-3</v>
      </c>
    </row>
    <row r="15" spans="1:13" ht="18" customHeight="1" x14ac:dyDescent="0.15">
      <c r="A15" s="547"/>
      <c r="B15" s="550" t="s">
        <v>175</v>
      </c>
      <c r="C15" s="545">
        <v>56187</v>
      </c>
      <c r="D15" s="548">
        <v>56800</v>
      </c>
      <c r="E15" s="542">
        <v>0.98920774647887322</v>
      </c>
      <c r="F15" s="541">
        <v>-613</v>
      </c>
      <c r="G15" s="545">
        <v>69876</v>
      </c>
      <c r="H15" s="548">
        <v>73884</v>
      </c>
      <c r="I15" s="542">
        <v>0.94575280168913434</v>
      </c>
      <c r="J15" s="541">
        <v>-4008</v>
      </c>
      <c r="K15" s="540">
        <v>0.8040958268933539</v>
      </c>
      <c r="L15" s="539">
        <v>0.76877267067294675</v>
      </c>
      <c r="M15" s="538">
        <v>3.5323156220407159E-2</v>
      </c>
    </row>
    <row r="16" spans="1:13" ht="18" customHeight="1" x14ac:dyDescent="0.15">
      <c r="A16" s="547"/>
      <c r="B16" s="550" t="s">
        <v>174</v>
      </c>
      <c r="C16" s="545">
        <v>2020</v>
      </c>
      <c r="D16" s="548">
        <v>0</v>
      </c>
      <c r="E16" s="542" t="e">
        <v>#DIV/0!</v>
      </c>
      <c r="F16" s="541">
        <v>2020</v>
      </c>
      <c r="G16" s="545">
        <v>4872</v>
      </c>
      <c r="H16" s="548">
        <v>0</v>
      </c>
      <c r="I16" s="542" t="e">
        <v>#DIV/0!</v>
      </c>
      <c r="J16" s="541">
        <v>4872</v>
      </c>
      <c r="K16" s="540">
        <v>0.41461412151067323</v>
      </c>
      <c r="L16" s="539" t="s">
        <v>171</v>
      </c>
      <c r="M16" s="538" t="e">
        <v>#VALUE!</v>
      </c>
    </row>
    <row r="17" spans="1:13" ht="18" customHeight="1" x14ac:dyDescent="0.15">
      <c r="A17" s="537"/>
      <c r="B17" s="566" t="s">
        <v>180</v>
      </c>
      <c r="C17" s="565">
        <v>14769</v>
      </c>
      <c r="D17" s="563">
        <v>20700</v>
      </c>
      <c r="E17" s="562">
        <v>0.71347826086956523</v>
      </c>
      <c r="F17" s="561">
        <v>-5931</v>
      </c>
      <c r="G17" s="565">
        <v>21771</v>
      </c>
      <c r="H17" s="563">
        <v>29205</v>
      </c>
      <c r="I17" s="562">
        <v>0.74545454545454548</v>
      </c>
      <c r="J17" s="561">
        <v>-7434</v>
      </c>
      <c r="K17" s="560">
        <v>0.6783794956593634</v>
      </c>
      <c r="L17" s="559">
        <v>0.70878274268104779</v>
      </c>
      <c r="M17" s="558">
        <v>-3.0403247021684399E-2</v>
      </c>
    </row>
    <row r="18" spans="1:13" ht="18" customHeight="1" x14ac:dyDescent="0.15">
      <c r="A18" s="932" t="s">
        <v>183</v>
      </c>
      <c r="B18" s="933"/>
      <c r="C18" s="557">
        <v>83494</v>
      </c>
      <c r="D18" s="556">
        <v>77210</v>
      </c>
      <c r="E18" s="555">
        <v>1.0813884211889651</v>
      </c>
      <c r="F18" s="554">
        <v>6284</v>
      </c>
      <c r="G18" s="557">
        <v>106193</v>
      </c>
      <c r="H18" s="568">
        <v>102863</v>
      </c>
      <c r="I18" s="555">
        <v>1.0323731565285865</v>
      </c>
      <c r="J18" s="554">
        <v>3330</v>
      </c>
      <c r="K18" s="553">
        <v>0.78624768110892429</v>
      </c>
      <c r="L18" s="552">
        <v>0.75061003470635701</v>
      </c>
      <c r="M18" s="551">
        <v>3.563764640256728E-2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38" t="e">
        <v>#VALUE!</v>
      </c>
    </row>
    <row r="20" spans="1:13" ht="18" customHeight="1" x14ac:dyDescent="0.15">
      <c r="A20" s="547"/>
      <c r="B20" s="550" t="s">
        <v>177</v>
      </c>
      <c r="C20" s="545">
        <v>21084</v>
      </c>
      <c r="D20" s="548">
        <v>22804</v>
      </c>
      <c r="E20" s="542">
        <v>0.92457463602876688</v>
      </c>
      <c r="F20" s="541">
        <v>-1720</v>
      </c>
      <c r="G20" s="545">
        <v>26980</v>
      </c>
      <c r="H20" s="549">
        <v>29375</v>
      </c>
      <c r="I20" s="542">
        <v>0.918468085106383</v>
      </c>
      <c r="J20" s="541">
        <v>-2395</v>
      </c>
      <c r="K20" s="540">
        <v>0.7814677538917717</v>
      </c>
      <c r="L20" s="539">
        <v>0.77630638297872345</v>
      </c>
      <c r="M20" s="538">
        <v>5.1613709130482466E-3</v>
      </c>
    </row>
    <row r="21" spans="1:13" ht="18" customHeight="1" x14ac:dyDescent="0.15">
      <c r="A21" s="547"/>
      <c r="B21" s="550" t="s">
        <v>175</v>
      </c>
      <c r="C21" s="545">
        <v>49362</v>
      </c>
      <c r="D21" s="548">
        <v>42782</v>
      </c>
      <c r="E21" s="542">
        <v>1.1538030012622131</v>
      </c>
      <c r="F21" s="541">
        <v>6580</v>
      </c>
      <c r="G21" s="545">
        <v>62752</v>
      </c>
      <c r="H21" s="549">
        <v>55080</v>
      </c>
      <c r="I21" s="542">
        <v>1.139288307915759</v>
      </c>
      <c r="J21" s="541">
        <v>7672</v>
      </c>
      <c r="K21" s="540">
        <v>0.78662034676185622</v>
      </c>
      <c r="L21" s="539">
        <v>0.77672476397966594</v>
      </c>
      <c r="M21" s="538">
        <v>9.8955827821902709E-3</v>
      </c>
    </row>
    <row r="22" spans="1:13" ht="18" customHeight="1" x14ac:dyDescent="0.15">
      <c r="A22" s="537"/>
      <c r="B22" s="566" t="s">
        <v>180</v>
      </c>
      <c r="C22" s="565">
        <v>13048</v>
      </c>
      <c r="D22" s="563">
        <v>11624</v>
      </c>
      <c r="E22" s="562">
        <v>1.1225051617343427</v>
      </c>
      <c r="F22" s="561">
        <v>1424</v>
      </c>
      <c r="G22" s="565">
        <v>16461</v>
      </c>
      <c r="H22" s="569">
        <v>18408</v>
      </c>
      <c r="I22" s="562">
        <v>0.89423076923076927</v>
      </c>
      <c r="J22" s="561">
        <v>-1947</v>
      </c>
      <c r="K22" s="560">
        <v>0.79266144219670742</v>
      </c>
      <c r="L22" s="559">
        <v>0.63146458061712296</v>
      </c>
      <c r="M22" s="538">
        <v>0.16119686157958446</v>
      </c>
    </row>
    <row r="23" spans="1:13" ht="18" customHeight="1" x14ac:dyDescent="0.15">
      <c r="A23" s="932" t="s">
        <v>181</v>
      </c>
      <c r="B23" s="933"/>
      <c r="C23" s="557">
        <v>56952</v>
      </c>
      <c r="D23" s="556">
        <v>46594</v>
      </c>
      <c r="E23" s="555">
        <v>1.2223033008541873</v>
      </c>
      <c r="F23" s="554">
        <v>10358</v>
      </c>
      <c r="G23" s="557">
        <v>71225</v>
      </c>
      <c r="H23" s="568">
        <v>56855</v>
      </c>
      <c r="I23" s="555">
        <v>1.2527482191539883</v>
      </c>
      <c r="J23" s="554">
        <v>14370</v>
      </c>
      <c r="K23" s="553">
        <v>0.79960687960687959</v>
      </c>
      <c r="L23" s="552">
        <v>0.81952334886993228</v>
      </c>
      <c r="M23" s="567">
        <v>-1.9916469263052683E-2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38" t="e">
        <v>#VALUE!</v>
      </c>
    </row>
    <row r="25" spans="1:13" ht="18" customHeight="1" x14ac:dyDescent="0.15">
      <c r="A25" s="547"/>
      <c r="B25" s="550" t="s">
        <v>177</v>
      </c>
      <c r="C25" s="545">
        <v>15439</v>
      </c>
      <c r="D25" s="548">
        <v>14232</v>
      </c>
      <c r="E25" s="542">
        <v>1.0848088813940415</v>
      </c>
      <c r="F25" s="541">
        <v>1207</v>
      </c>
      <c r="G25" s="545">
        <v>18860</v>
      </c>
      <c r="H25" s="549">
        <v>16965</v>
      </c>
      <c r="I25" s="542">
        <v>1.111700559976422</v>
      </c>
      <c r="J25" s="541">
        <v>1895</v>
      </c>
      <c r="K25" s="540">
        <v>0.81861081654294798</v>
      </c>
      <c r="L25" s="539">
        <v>0.83890362511052163</v>
      </c>
      <c r="M25" s="538">
        <v>-2.029280856757365E-2</v>
      </c>
    </row>
    <row r="26" spans="1:13" ht="18" customHeight="1" x14ac:dyDescent="0.15">
      <c r="A26" s="547"/>
      <c r="B26" s="550" t="s">
        <v>175</v>
      </c>
      <c r="C26" s="545">
        <v>32275</v>
      </c>
      <c r="D26" s="548">
        <v>24665</v>
      </c>
      <c r="E26" s="542">
        <v>1.3085343604297588</v>
      </c>
      <c r="F26" s="541">
        <v>7610</v>
      </c>
      <c r="G26" s="545">
        <v>41391</v>
      </c>
      <c r="H26" s="548">
        <v>30155</v>
      </c>
      <c r="I26" s="542">
        <v>1.3726081910130989</v>
      </c>
      <c r="J26" s="541">
        <v>11236</v>
      </c>
      <c r="K26" s="540">
        <v>0.77975888478171584</v>
      </c>
      <c r="L26" s="539">
        <v>0.81794064002652955</v>
      </c>
      <c r="M26" s="538">
        <v>-3.8181755244813709E-2</v>
      </c>
    </row>
    <row r="27" spans="1:13" ht="18" customHeight="1" x14ac:dyDescent="0.15">
      <c r="A27" s="537"/>
      <c r="B27" s="566" t="s">
        <v>180</v>
      </c>
      <c r="C27" s="565">
        <v>9238</v>
      </c>
      <c r="D27" s="563">
        <v>7697</v>
      </c>
      <c r="E27" s="562">
        <v>1.2002078731973496</v>
      </c>
      <c r="F27" s="561">
        <v>1541</v>
      </c>
      <c r="G27" s="564">
        <v>10974</v>
      </c>
      <c r="H27" s="563">
        <v>9735</v>
      </c>
      <c r="I27" s="562">
        <v>1.1272727272727272</v>
      </c>
      <c r="J27" s="561">
        <v>1239</v>
      </c>
      <c r="K27" s="560">
        <v>0.84180790960451979</v>
      </c>
      <c r="L27" s="559">
        <v>0.79065228556753986</v>
      </c>
      <c r="M27" s="558">
        <v>5.115562403697993E-2</v>
      </c>
    </row>
    <row r="28" spans="1:13" ht="18" customHeight="1" x14ac:dyDescent="0.15">
      <c r="A28" s="932" t="s">
        <v>179</v>
      </c>
      <c r="B28" s="933"/>
      <c r="C28" s="557">
        <v>67768</v>
      </c>
      <c r="D28" s="556">
        <v>59218</v>
      </c>
      <c r="E28" s="555">
        <v>1.1443817758114088</v>
      </c>
      <c r="F28" s="554">
        <v>8550</v>
      </c>
      <c r="G28" s="557">
        <v>92912</v>
      </c>
      <c r="H28" s="556">
        <v>81295</v>
      </c>
      <c r="I28" s="555">
        <v>1.142899317301187</v>
      </c>
      <c r="J28" s="554">
        <v>11617</v>
      </c>
      <c r="K28" s="553">
        <v>0.72937833649044259</v>
      </c>
      <c r="L28" s="552">
        <v>0.7284334829940341</v>
      </c>
      <c r="M28" s="551">
        <v>9.4485349640849314E-4</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38" t="e">
        <v>#VALUE!</v>
      </c>
    </row>
    <row r="30" spans="1:13" ht="18" customHeight="1" x14ac:dyDescent="0.15">
      <c r="A30" s="547"/>
      <c r="B30" s="546" t="s">
        <v>177</v>
      </c>
      <c r="C30" s="545">
        <v>7353</v>
      </c>
      <c r="D30" s="543">
        <v>6820</v>
      </c>
      <c r="E30" s="542">
        <v>1.0781524926686217</v>
      </c>
      <c r="F30" s="541">
        <v>533</v>
      </c>
      <c r="G30" s="545">
        <v>8845</v>
      </c>
      <c r="H30" s="549">
        <v>8495</v>
      </c>
      <c r="I30" s="542">
        <v>1.0412007062978224</v>
      </c>
      <c r="J30" s="541">
        <v>350</v>
      </c>
      <c r="K30" s="540">
        <v>0.8313171283210854</v>
      </c>
      <c r="L30" s="539">
        <v>0.80282519128899354</v>
      </c>
      <c r="M30" s="538">
        <v>2.8491937032091852E-2</v>
      </c>
    </row>
    <row r="31" spans="1:13" ht="18" customHeight="1" x14ac:dyDescent="0.15">
      <c r="A31" s="547"/>
      <c r="B31" s="546" t="s">
        <v>176</v>
      </c>
      <c r="C31" s="545">
        <v>3384</v>
      </c>
      <c r="D31" s="548">
        <v>2894</v>
      </c>
      <c r="E31" s="542">
        <v>1.1693158258465792</v>
      </c>
      <c r="F31" s="541">
        <v>490</v>
      </c>
      <c r="G31" s="545">
        <v>4230</v>
      </c>
      <c r="H31" s="549">
        <v>3601</v>
      </c>
      <c r="I31" s="542">
        <v>1.1746737017495141</v>
      </c>
      <c r="J31" s="541">
        <v>629</v>
      </c>
      <c r="K31" s="540">
        <v>0.8</v>
      </c>
      <c r="L31" s="539">
        <v>0.80366564843099142</v>
      </c>
      <c r="M31" s="538">
        <v>-3.6656484309913751E-3</v>
      </c>
    </row>
    <row r="32" spans="1:13" ht="18" customHeight="1" x14ac:dyDescent="0.15">
      <c r="A32" s="547"/>
      <c r="B32" s="546" t="s">
        <v>175</v>
      </c>
      <c r="C32" s="545">
        <v>48791</v>
      </c>
      <c r="D32" s="548">
        <v>42031</v>
      </c>
      <c r="E32" s="542">
        <v>1.1608336703861435</v>
      </c>
      <c r="F32" s="541">
        <v>6760</v>
      </c>
      <c r="G32" s="545">
        <v>69138</v>
      </c>
      <c r="H32" s="549">
        <v>59078</v>
      </c>
      <c r="I32" s="542">
        <v>1.1702833542096889</v>
      </c>
      <c r="J32" s="541">
        <v>10060</v>
      </c>
      <c r="K32" s="540">
        <v>0.70570453296305935</v>
      </c>
      <c r="L32" s="539">
        <v>0.71144927045600737</v>
      </c>
      <c r="M32" s="538">
        <v>-5.7447374929480155E-3</v>
      </c>
    </row>
    <row r="33" spans="1:13" ht="18" customHeight="1" x14ac:dyDescent="0.15">
      <c r="A33" s="547"/>
      <c r="B33" s="546" t="s">
        <v>174</v>
      </c>
      <c r="C33" s="545">
        <v>3714</v>
      </c>
      <c r="D33" s="548">
        <v>3909</v>
      </c>
      <c r="E33" s="542">
        <v>0.95011511895625478</v>
      </c>
      <c r="F33" s="541">
        <v>-195</v>
      </c>
      <c r="G33" s="545">
        <v>5023</v>
      </c>
      <c r="H33" s="548">
        <v>4922</v>
      </c>
      <c r="I33" s="542">
        <v>1.0205201137748883</v>
      </c>
      <c r="J33" s="541">
        <v>101</v>
      </c>
      <c r="K33" s="540">
        <v>0.73939876567788176</v>
      </c>
      <c r="L33" s="539">
        <v>0.79418935392117029</v>
      </c>
      <c r="M33" s="538">
        <v>-5.4790588243288529E-2</v>
      </c>
    </row>
    <row r="34" spans="1:13" ht="18" customHeight="1" x14ac:dyDescent="0.15">
      <c r="A34" s="547"/>
      <c r="B34" s="546" t="s">
        <v>173</v>
      </c>
      <c r="C34" s="545">
        <v>4394</v>
      </c>
      <c r="D34" s="543">
        <v>3396</v>
      </c>
      <c r="E34" s="542">
        <v>1.2938751472320378</v>
      </c>
      <c r="F34" s="541">
        <v>998</v>
      </c>
      <c r="G34" s="544">
        <v>5487</v>
      </c>
      <c r="H34" s="543">
        <v>4956</v>
      </c>
      <c r="I34" s="542">
        <v>1.1071428571428572</v>
      </c>
      <c r="J34" s="541">
        <v>531</v>
      </c>
      <c r="K34" s="540">
        <v>0.80080189538910151</v>
      </c>
      <c r="L34" s="539">
        <v>0.68523002421307511</v>
      </c>
      <c r="M34" s="538">
        <v>0.11557187117602641</v>
      </c>
    </row>
    <row r="35" spans="1:13" ht="18" customHeight="1" thickBot="1" x14ac:dyDescent="0.2">
      <c r="A35" s="537"/>
      <c r="B35" s="536" t="s">
        <v>172</v>
      </c>
      <c r="C35" s="535">
        <v>132</v>
      </c>
      <c r="D35" s="533">
        <v>168</v>
      </c>
      <c r="E35" s="532">
        <v>0.7857142857142857</v>
      </c>
      <c r="F35" s="531">
        <v>-36</v>
      </c>
      <c r="G35" s="534">
        <v>189</v>
      </c>
      <c r="H35" s="533">
        <v>243</v>
      </c>
      <c r="I35" s="532">
        <v>0.77777777777777779</v>
      </c>
      <c r="J35" s="531">
        <v>-54</v>
      </c>
      <c r="K35" s="530">
        <v>0.69841269841269837</v>
      </c>
      <c r="L35" s="529">
        <v>0.69135802469135799</v>
      </c>
      <c r="M35" s="528">
        <v>7.0546737213403876E-3</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F65" s="231">
        <v>0</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M5:M6"/>
    <mergeCell ref="G2:J2"/>
    <mergeCell ref="G5:G6"/>
    <mergeCell ref="H5:H6"/>
    <mergeCell ref="K3:K4"/>
    <mergeCell ref="L3:L4"/>
    <mergeCell ref="K5:K6"/>
    <mergeCell ref="L5:L6"/>
    <mergeCell ref="I3:J3"/>
    <mergeCell ref="G3:G4"/>
    <mergeCell ref="H3:H4"/>
    <mergeCell ref="K2:M2"/>
    <mergeCell ref="M3:M4"/>
    <mergeCell ref="C2:F2"/>
    <mergeCell ref="C3:C4"/>
    <mergeCell ref="D3:D4"/>
    <mergeCell ref="E3:F3"/>
    <mergeCell ref="A1:B1"/>
    <mergeCell ref="A18:B18"/>
    <mergeCell ref="A23:B23"/>
    <mergeCell ref="A28:B28"/>
    <mergeCell ref="J5:J6"/>
    <mergeCell ref="A6:B6"/>
    <mergeCell ref="A7:B7"/>
    <mergeCell ref="A12:B12"/>
    <mergeCell ref="I5:I6"/>
    <mergeCell ref="A5:B5"/>
    <mergeCell ref="F5:F6"/>
    <mergeCell ref="E5:E6"/>
    <mergeCell ref="C5:C6"/>
    <mergeCell ref="D5:D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view="pageBreakPreview" zoomScale="90" zoomScaleNormal="90" zoomScaleSheetLayoutView="90" workbookViewId="0">
      <pane xSplit="2" ySplit="4" topLeftCell="C5" activePane="bottomRight" state="frozen"/>
      <selection sqref="A1:M1"/>
      <selection pane="topRight" sqref="A1:M1"/>
      <selection pane="bottomLeft" sqref="A1:M1"/>
      <selection pane="bottomRight"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3" width="10.625" style="231" customWidth="1"/>
    <col min="14" max="16384" width="9" style="231"/>
  </cols>
  <sheetData>
    <row r="1" spans="1:13" ht="19.5" thickBot="1" x14ac:dyDescent="0.2">
      <c r="A1" s="835" t="str">
        <f>'h25'!A1</f>
        <v>平成25年度</v>
      </c>
      <c r="B1" s="835"/>
      <c r="C1" s="6"/>
      <c r="D1" s="6"/>
      <c r="E1" s="6"/>
      <c r="F1" s="15" t="str">
        <f ca="1">RIGHT(CELL("filename",$A$1),LEN(CELL("filename",$A$1))-FIND("]",CELL("filename",$A$1)))</f>
        <v>８月上旬</v>
      </c>
      <c r="G1" s="14" t="s">
        <v>69</v>
      </c>
      <c r="H1" s="10"/>
      <c r="I1" s="10"/>
      <c r="J1" s="10"/>
      <c r="K1" s="10"/>
      <c r="L1" s="10"/>
      <c r="M1" s="10"/>
    </row>
    <row r="2" spans="1:13" ht="18" customHeight="1" x14ac:dyDescent="0.15">
      <c r="A2" s="607"/>
      <c r="B2" s="606"/>
      <c r="C2" s="918" t="s">
        <v>196</v>
      </c>
      <c r="D2" s="919"/>
      <c r="E2" s="920"/>
      <c r="F2" s="921"/>
      <c r="G2" s="918" t="s">
        <v>195</v>
      </c>
      <c r="H2" s="919"/>
      <c r="I2" s="920"/>
      <c r="J2" s="921"/>
      <c r="K2" s="907" t="s">
        <v>247</v>
      </c>
      <c r="L2" s="908"/>
      <c r="M2" s="909"/>
    </row>
    <row r="3" spans="1:13" ht="18.75" customHeight="1" x14ac:dyDescent="0.15">
      <c r="A3" s="546"/>
      <c r="B3" s="605"/>
      <c r="C3" s="922" t="s">
        <v>303</v>
      </c>
      <c r="D3" s="923" t="s">
        <v>302</v>
      </c>
      <c r="E3" s="903" t="s">
        <v>192</v>
      </c>
      <c r="F3" s="904"/>
      <c r="G3" s="905" t="s">
        <v>301</v>
      </c>
      <c r="H3" s="940" t="s">
        <v>300</v>
      </c>
      <c r="I3" s="903" t="s">
        <v>192</v>
      </c>
      <c r="J3" s="904"/>
      <c r="K3" s="905" t="s">
        <v>301</v>
      </c>
      <c r="L3" s="929" t="s">
        <v>300</v>
      </c>
      <c r="M3" s="910" t="s">
        <v>242</v>
      </c>
    </row>
    <row r="4" spans="1:13" ht="18" customHeight="1" x14ac:dyDescent="0.15">
      <c r="A4" s="536"/>
      <c r="B4" s="604"/>
      <c r="C4" s="906"/>
      <c r="D4" s="924"/>
      <c r="E4" s="572" t="s">
        <v>191</v>
      </c>
      <c r="F4" s="571" t="s">
        <v>190</v>
      </c>
      <c r="G4" s="906"/>
      <c r="H4" s="941"/>
      <c r="I4" s="572" t="s">
        <v>191</v>
      </c>
      <c r="J4" s="571" t="s">
        <v>190</v>
      </c>
      <c r="K4" s="906"/>
      <c r="L4" s="924"/>
      <c r="M4" s="911"/>
    </row>
    <row r="5" spans="1:13" ht="13.5" customHeight="1" x14ac:dyDescent="0.15">
      <c r="A5" s="938" t="s">
        <v>189</v>
      </c>
      <c r="B5" s="939"/>
      <c r="C5" s="912">
        <v>192706</v>
      </c>
      <c r="D5" s="914">
        <v>170945</v>
      </c>
      <c r="E5" s="916">
        <v>1.1272982538243295</v>
      </c>
      <c r="F5" s="934">
        <v>21761</v>
      </c>
      <c r="G5" s="912">
        <v>234458</v>
      </c>
      <c r="H5" s="927">
        <v>208936</v>
      </c>
      <c r="I5" s="916">
        <v>1.1221522380058966</v>
      </c>
      <c r="J5" s="934">
        <v>25522</v>
      </c>
      <c r="K5" s="930">
        <v>0.82192119697344512</v>
      </c>
      <c r="L5" s="901">
        <v>0.81816920013784122</v>
      </c>
      <c r="M5" s="942">
        <v>3.7519968356038991E-3</v>
      </c>
    </row>
    <row r="6" spans="1:13" ht="13.5" customHeight="1" x14ac:dyDescent="0.15">
      <c r="A6" s="936" t="s">
        <v>188</v>
      </c>
      <c r="B6" s="937"/>
      <c r="C6" s="913"/>
      <c r="D6" s="915"/>
      <c r="E6" s="917"/>
      <c r="F6" s="935"/>
      <c r="G6" s="913"/>
      <c r="H6" s="928"/>
      <c r="I6" s="917"/>
      <c r="J6" s="935"/>
      <c r="K6" s="931"/>
      <c r="L6" s="902"/>
      <c r="M6" s="943"/>
    </row>
    <row r="7" spans="1:13" ht="18" customHeight="1" x14ac:dyDescent="0.15">
      <c r="A7" s="932" t="s">
        <v>187</v>
      </c>
      <c r="B7" s="933"/>
      <c r="C7" s="557">
        <v>102884</v>
      </c>
      <c r="D7" s="556">
        <v>91649</v>
      </c>
      <c r="E7" s="555">
        <v>1.1225872622723652</v>
      </c>
      <c r="F7" s="554">
        <v>11235</v>
      </c>
      <c r="G7" s="557">
        <v>120292</v>
      </c>
      <c r="H7" s="568">
        <v>105788</v>
      </c>
      <c r="I7" s="555">
        <v>1.1371043974741937</v>
      </c>
      <c r="J7" s="554">
        <v>14504</v>
      </c>
      <c r="K7" s="553">
        <v>0.85528547201808935</v>
      </c>
      <c r="L7" s="552">
        <v>0.86634589934586148</v>
      </c>
      <c r="M7" s="598">
        <v>-1.1060427327772127E-2</v>
      </c>
    </row>
    <row r="8" spans="1:13" ht="18" customHeight="1" x14ac:dyDescent="0.15">
      <c r="A8" s="547" t="s">
        <v>186</v>
      </c>
      <c r="B8" s="550" t="s">
        <v>178</v>
      </c>
      <c r="C8" s="545">
        <v>50131</v>
      </c>
      <c r="D8" s="548">
        <v>45120</v>
      </c>
      <c r="E8" s="542">
        <v>1.1110593971631206</v>
      </c>
      <c r="F8" s="541">
        <v>5011</v>
      </c>
      <c r="G8" s="545">
        <v>60425</v>
      </c>
      <c r="H8" s="549">
        <v>53346</v>
      </c>
      <c r="I8" s="542">
        <v>1.1326997338132194</v>
      </c>
      <c r="J8" s="541">
        <v>7079</v>
      </c>
      <c r="K8" s="540">
        <v>0.82964004964832438</v>
      </c>
      <c r="L8" s="539">
        <v>0.84579912270835678</v>
      </c>
      <c r="M8" s="597">
        <v>-1.6159073060032392E-2</v>
      </c>
    </row>
    <row r="9" spans="1:13" ht="18" customHeight="1" x14ac:dyDescent="0.15">
      <c r="A9" s="547"/>
      <c r="B9" s="550" t="s">
        <v>177</v>
      </c>
      <c r="C9" s="545">
        <v>3873</v>
      </c>
      <c r="D9" s="548">
        <v>3263</v>
      </c>
      <c r="E9" s="542">
        <v>1.1869445295740118</v>
      </c>
      <c r="F9" s="541">
        <v>610</v>
      </c>
      <c r="G9" s="545">
        <v>4400</v>
      </c>
      <c r="H9" s="549">
        <v>3840</v>
      </c>
      <c r="I9" s="542">
        <v>1.1458333333333333</v>
      </c>
      <c r="J9" s="541">
        <v>560</v>
      </c>
      <c r="K9" s="540">
        <v>0.88022727272727275</v>
      </c>
      <c r="L9" s="539">
        <v>0.84973958333333333</v>
      </c>
      <c r="M9" s="597">
        <v>3.0487689393939421E-2</v>
      </c>
    </row>
    <row r="10" spans="1:13" ht="18" customHeight="1" x14ac:dyDescent="0.15">
      <c r="A10" s="547"/>
      <c r="B10" s="550" t="s">
        <v>175</v>
      </c>
      <c r="C10" s="545">
        <v>48880</v>
      </c>
      <c r="D10" s="548">
        <v>43266</v>
      </c>
      <c r="E10" s="542">
        <v>1.1297554661859197</v>
      </c>
      <c r="F10" s="541">
        <v>5614</v>
      </c>
      <c r="G10" s="545">
        <v>55467</v>
      </c>
      <c r="H10" s="549">
        <v>48602</v>
      </c>
      <c r="I10" s="542">
        <v>1.1412493313032386</v>
      </c>
      <c r="J10" s="541">
        <v>6865</v>
      </c>
      <c r="K10" s="540">
        <v>0.88124470405826894</v>
      </c>
      <c r="L10" s="539">
        <v>0.89021027941236985</v>
      </c>
      <c r="M10" s="597">
        <v>-8.9655753541009187E-3</v>
      </c>
    </row>
    <row r="11" spans="1:13" s="235" customFormat="1" ht="18" customHeight="1" x14ac:dyDescent="0.15">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row>
    <row r="12" spans="1:13" ht="18" customHeight="1" x14ac:dyDescent="0.15">
      <c r="A12" s="932" t="s">
        <v>185</v>
      </c>
      <c r="B12" s="933"/>
      <c r="C12" s="557">
        <v>31251</v>
      </c>
      <c r="D12" s="556">
        <v>29707</v>
      </c>
      <c r="E12" s="555">
        <v>1.051974282155721</v>
      </c>
      <c r="F12" s="554">
        <v>1544</v>
      </c>
      <c r="G12" s="557">
        <v>37995</v>
      </c>
      <c r="H12" s="556">
        <v>37783</v>
      </c>
      <c r="I12" s="555">
        <v>1.005610989069158</v>
      </c>
      <c r="J12" s="554">
        <v>212</v>
      </c>
      <c r="K12" s="553">
        <v>0.82250296091591002</v>
      </c>
      <c r="L12" s="552">
        <v>0.78625307678056267</v>
      </c>
      <c r="M12" s="601">
        <v>3.6249884135347354E-2</v>
      </c>
    </row>
    <row r="13" spans="1:13" ht="18" customHeight="1" x14ac:dyDescent="0.15">
      <c r="A13" s="547" t="s">
        <v>184</v>
      </c>
      <c r="B13" s="550" t="s">
        <v>178</v>
      </c>
      <c r="C13" s="545">
        <v>7750</v>
      </c>
      <c r="D13" s="548">
        <v>7885</v>
      </c>
      <c r="E13" s="542">
        <v>0.98287888395688017</v>
      </c>
      <c r="F13" s="541">
        <v>-135</v>
      </c>
      <c r="G13" s="545">
        <v>8300</v>
      </c>
      <c r="H13" s="548">
        <v>9455</v>
      </c>
      <c r="I13" s="542">
        <v>0.87784241142252772</v>
      </c>
      <c r="J13" s="541">
        <v>-1155</v>
      </c>
      <c r="K13" s="540">
        <v>0.9337349397590361</v>
      </c>
      <c r="L13" s="539">
        <v>0.83395029085140138</v>
      </c>
      <c r="M13" s="597">
        <v>9.9784648907634721E-2</v>
      </c>
    </row>
    <row r="14" spans="1:13" ht="18" customHeight="1" x14ac:dyDescent="0.15">
      <c r="A14" s="547"/>
      <c r="B14" s="550" t="s">
        <v>177</v>
      </c>
      <c r="C14" s="545">
        <v>5165</v>
      </c>
      <c r="D14" s="548">
        <v>4620</v>
      </c>
      <c r="E14" s="542">
        <v>1.1179653679653681</v>
      </c>
      <c r="F14" s="541">
        <v>545</v>
      </c>
      <c r="G14" s="545">
        <v>5900</v>
      </c>
      <c r="H14" s="548">
        <v>5570</v>
      </c>
      <c r="I14" s="542">
        <v>1.0592459605026929</v>
      </c>
      <c r="J14" s="541">
        <v>330</v>
      </c>
      <c r="K14" s="540">
        <v>0.87542372881355934</v>
      </c>
      <c r="L14" s="539">
        <v>0.82944344703770201</v>
      </c>
      <c r="M14" s="597">
        <v>4.5980281775857335E-2</v>
      </c>
    </row>
    <row r="15" spans="1:13" ht="18" customHeight="1" x14ac:dyDescent="0.15">
      <c r="A15" s="547"/>
      <c r="B15" s="550" t="s">
        <v>175</v>
      </c>
      <c r="C15" s="545">
        <v>17867</v>
      </c>
      <c r="D15" s="548">
        <v>17202</v>
      </c>
      <c r="E15" s="542">
        <v>1.0386582955470294</v>
      </c>
      <c r="F15" s="541">
        <v>665</v>
      </c>
      <c r="G15" s="545">
        <v>22210</v>
      </c>
      <c r="H15" s="548">
        <v>22758</v>
      </c>
      <c r="I15" s="542">
        <v>0.97592055540908695</v>
      </c>
      <c r="J15" s="541">
        <v>-548</v>
      </c>
      <c r="K15" s="540">
        <v>0.80445745159837911</v>
      </c>
      <c r="L15" s="539">
        <v>0.75586606907461118</v>
      </c>
      <c r="M15" s="597">
        <v>4.8591382523767934E-2</v>
      </c>
    </row>
    <row r="16" spans="1:13" ht="18" customHeight="1" x14ac:dyDescent="0.15">
      <c r="A16" s="547"/>
      <c r="B16" s="550" t="s">
        <v>174</v>
      </c>
      <c r="C16" s="545">
        <v>469</v>
      </c>
      <c r="D16" s="548">
        <v>0</v>
      </c>
      <c r="E16" s="542" t="e">
        <v>#DIV/0!</v>
      </c>
      <c r="F16" s="541">
        <v>469</v>
      </c>
      <c r="G16" s="545">
        <v>1585</v>
      </c>
      <c r="H16" s="548">
        <v>0</v>
      </c>
      <c r="I16" s="542" t="e">
        <v>#DIV/0!</v>
      </c>
      <c r="J16" s="541">
        <v>1585</v>
      </c>
      <c r="K16" s="540">
        <v>0.29589905362776026</v>
      </c>
      <c r="L16" s="539" t="s">
        <v>171</v>
      </c>
      <c r="M16" s="597" t="e">
        <v>#VALUE!</v>
      </c>
    </row>
    <row r="17" spans="1:13" s="235" customFormat="1" ht="18" customHeight="1" x14ac:dyDescent="0.15">
      <c r="A17" s="587"/>
      <c r="B17" s="600" t="s">
        <v>180</v>
      </c>
      <c r="C17" s="585" t="s">
        <v>171</v>
      </c>
      <c r="D17" s="584" t="s">
        <v>171</v>
      </c>
      <c r="E17" s="583" t="s">
        <v>171</v>
      </c>
      <c r="F17" s="582" t="s">
        <v>171</v>
      </c>
      <c r="G17" s="585" t="s">
        <v>171</v>
      </c>
      <c r="H17" s="584" t="s">
        <v>171</v>
      </c>
      <c r="I17" s="583" t="s">
        <v>171</v>
      </c>
      <c r="J17" s="582" t="s">
        <v>171</v>
      </c>
      <c r="K17" s="590" t="s">
        <v>171</v>
      </c>
      <c r="L17" s="589" t="s">
        <v>171</v>
      </c>
      <c r="M17" s="599" t="s">
        <v>171</v>
      </c>
    </row>
    <row r="18" spans="1:13" ht="18" customHeight="1" x14ac:dyDescent="0.15">
      <c r="A18" s="932" t="s">
        <v>183</v>
      </c>
      <c r="B18" s="933"/>
      <c r="C18" s="557">
        <v>23350</v>
      </c>
      <c r="D18" s="556">
        <v>20625</v>
      </c>
      <c r="E18" s="555">
        <v>1.1321212121212121</v>
      </c>
      <c r="F18" s="554">
        <v>2725</v>
      </c>
      <c r="G18" s="557">
        <v>29070</v>
      </c>
      <c r="H18" s="568">
        <v>26939</v>
      </c>
      <c r="I18" s="555">
        <v>1.0791046438249379</v>
      </c>
      <c r="J18" s="554">
        <v>2131</v>
      </c>
      <c r="K18" s="553">
        <v>0.80323357413140695</v>
      </c>
      <c r="L18" s="552">
        <v>0.76561861984483459</v>
      </c>
      <c r="M18" s="598">
        <v>3.7614954286572355E-2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97" t="e">
        <v>#VALUE!</v>
      </c>
    </row>
    <row r="20" spans="1:13" ht="18" customHeight="1" x14ac:dyDescent="0.15">
      <c r="A20" s="547"/>
      <c r="B20" s="550" t="s">
        <v>177</v>
      </c>
      <c r="C20" s="545">
        <v>7152</v>
      </c>
      <c r="D20" s="548">
        <v>7102</v>
      </c>
      <c r="E20" s="542">
        <v>1.0070402703463812</v>
      </c>
      <c r="F20" s="541">
        <v>50</v>
      </c>
      <c r="G20" s="545">
        <v>8745</v>
      </c>
      <c r="H20" s="549">
        <v>9310</v>
      </c>
      <c r="I20" s="542">
        <v>0.93931256713211597</v>
      </c>
      <c r="J20" s="541">
        <v>-565</v>
      </c>
      <c r="K20" s="540">
        <v>0.81783876500857633</v>
      </c>
      <c r="L20" s="539">
        <v>0.7628356605800215</v>
      </c>
      <c r="M20" s="597">
        <v>5.5003104428554828E-2</v>
      </c>
    </row>
    <row r="21" spans="1:13" ht="18" customHeight="1" x14ac:dyDescent="0.15">
      <c r="A21" s="547"/>
      <c r="B21" s="550" t="s">
        <v>175</v>
      </c>
      <c r="C21" s="545">
        <v>16198</v>
      </c>
      <c r="D21" s="548">
        <v>13523</v>
      </c>
      <c r="E21" s="542">
        <v>1.1978111365821194</v>
      </c>
      <c r="F21" s="541">
        <v>2675</v>
      </c>
      <c r="G21" s="545">
        <v>20325</v>
      </c>
      <c r="H21" s="549">
        <v>17629</v>
      </c>
      <c r="I21" s="542">
        <v>1.1529298315275966</v>
      </c>
      <c r="J21" s="541">
        <v>2696</v>
      </c>
      <c r="K21" s="540">
        <v>0.79694956949569495</v>
      </c>
      <c r="L21" s="539">
        <v>0.76708832038119013</v>
      </c>
      <c r="M21" s="597">
        <v>2.9861249114504829E-2</v>
      </c>
    </row>
    <row r="22" spans="1:13" s="235" customFormat="1" ht="18" customHeight="1" x14ac:dyDescent="0.15">
      <c r="A22" s="587"/>
      <c r="B22" s="600" t="s">
        <v>180</v>
      </c>
      <c r="C22" s="585" t="s">
        <v>171</v>
      </c>
      <c r="D22" s="584" t="s">
        <v>171</v>
      </c>
      <c r="E22" s="583" t="s">
        <v>171</v>
      </c>
      <c r="F22" s="582" t="s">
        <v>171</v>
      </c>
      <c r="G22" s="585" t="s">
        <v>171</v>
      </c>
      <c r="H22" s="584" t="s">
        <v>171</v>
      </c>
      <c r="I22" s="583" t="s">
        <v>171</v>
      </c>
      <c r="J22" s="582" t="s">
        <v>171</v>
      </c>
      <c r="K22" s="590" t="s">
        <v>171</v>
      </c>
      <c r="L22" s="589" t="s">
        <v>171</v>
      </c>
      <c r="M22" s="599" t="s">
        <v>171</v>
      </c>
    </row>
    <row r="23" spans="1:13" ht="18" customHeight="1" x14ac:dyDescent="0.15">
      <c r="A23" s="932" t="s">
        <v>181</v>
      </c>
      <c r="B23" s="933"/>
      <c r="C23" s="557">
        <v>14737</v>
      </c>
      <c r="D23" s="556">
        <v>12087</v>
      </c>
      <c r="E23" s="555">
        <v>1.2192438156697278</v>
      </c>
      <c r="F23" s="554">
        <v>2650</v>
      </c>
      <c r="G23" s="557">
        <v>18964</v>
      </c>
      <c r="H23" s="568">
        <v>14659</v>
      </c>
      <c r="I23" s="555">
        <v>1.2936762398526502</v>
      </c>
      <c r="J23" s="554">
        <v>4305</v>
      </c>
      <c r="K23" s="553">
        <v>0.7771039865007382</v>
      </c>
      <c r="L23" s="552">
        <v>0.8245446483389044</v>
      </c>
      <c r="M23" s="601">
        <v>-4.7440661838166198E-2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97" t="e">
        <v>#VALUE!</v>
      </c>
    </row>
    <row r="25" spans="1:13" ht="18" customHeight="1" x14ac:dyDescent="0.15">
      <c r="A25" s="547"/>
      <c r="B25" s="550" t="s">
        <v>177</v>
      </c>
      <c r="C25" s="545">
        <v>4907</v>
      </c>
      <c r="D25" s="548">
        <v>4316</v>
      </c>
      <c r="E25" s="542">
        <v>1.1369323447636701</v>
      </c>
      <c r="F25" s="541">
        <v>591</v>
      </c>
      <c r="G25" s="545">
        <v>5850</v>
      </c>
      <c r="H25" s="549">
        <v>5220</v>
      </c>
      <c r="I25" s="542">
        <v>1.1206896551724137</v>
      </c>
      <c r="J25" s="541">
        <v>630</v>
      </c>
      <c r="K25" s="540">
        <v>0.8388034188034188</v>
      </c>
      <c r="L25" s="539">
        <v>0.82681992337164756</v>
      </c>
      <c r="M25" s="597">
        <v>1.1983495431771241E-2</v>
      </c>
    </row>
    <row r="26" spans="1:13" ht="18" customHeight="1" x14ac:dyDescent="0.15">
      <c r="A26" s="547"/>
      <c r="B26" s="550" t="s">
        <v>175</v>
      </c>
      <c r="C26" s="545">
        <v>9830</v>
      </c>
      <c r="D26" s="548">
        <v>7771</v>
      </c>
      <c r="E26" s="542">
        <v>1.2649594646763609</v>
      </c>
      <c r="F26" s="541">
        <v>2059</v>
      </c>
      <c r="G26" s="545">
        <v>13114</v>
      </c>
      <c r="H26" s="548">
        <v>9439</v>
      </c>
      <c r="I26" s="542">
        <v>1.3893420913232335</v>
      </c>
      <c r="J26" s="541">
        <v>3675</v>
      </c>
      <c r="K26" s="540">
        <v>0.74958060088455081</v>
      </c>
      <c r="L26" s="539">
        <v>0.82328636508104669</v>
      </c>
      <c r="M26" s="597">
        <v>-7.3705764196495882E-2</v>
      </c>
    </row>
    <row r="27" spans="1:13" s="235" customFormat="1" ht="18" customHeight="1" x14ac:dyDescent="0.15">
      <c r="A27" s="587"/>
      <c r="B27" s="600" t="s">
        <v>180</v>
      </c>
      <c r="C27" s="585" t="s">
        <v>171</v>
      </c>
      <c r="D27" s="584" t="s">
        <v>171</v>
      </c>
      <c r="E27" s="583" t="s">
        <v>171</v>
      </c>
      <c r="F27" s="582" t="s">
        <v>171</v>
      </c>
      <c r="G27" s="585" t="s">
        <v>171</v>
      </c>
      <c r="H27" s="584" t="s">
        <v>171</v>
      </c>
      <c r="I27" s="583" t="s">
        <v>171</v>
      </c>
      <c r="J27" s="582" t="s">
        <v>171</v>
      </c>
      <c r="K27" s="590" t="s">
        <v>171</v>
      </c>
      <c r="L27" s="589" t="s">
        <v>171</v>
      </c>
      <c r="M27" s="599" t="s">
        <v>171</v>
      </c>
    </row>
    <row r="28" spans="1:13" ht="18" customHeight="1" x14ac:dyDescent="0.15">
      <c r="A28" s="932" t="s">
        <v>179</v>
      </c>
      <c r="B28" s="933"/>
      <c r="C28" s="557">
        <v>20484</v>
      </c>
      <c r="D28" s="556">
        <v>16877</v>
      </c>
      <c r="E28" s="555">
        <v>1.2137228180363808</v>
      </c>
      <c r="F28" s="554">
        <v>3607</v>
      </c>
      <c r="G28" s="557">
        <v>28137</v>
      </c>
      <c r="H28" s="556">
        <v>23767</v>
      </c>
      <c r="I28" s="555">
        <v>1.1838683889426516</v>
      </c>
      <c r="J28" s="554">
        <v>4370</v>
      </c>
      <c r="K28" s="553">
        <v>0.72800938266339699</v>
      </c>
      <c r="L28" s="552">
        <v>0.71010224260529309</v>
      </c>
      <c r="M28" s="598">
        <v>1.7907140058103899E-2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97" t="e">
        <v>#VALUE!</v>
      </c>
    </row>
    <row r="30" spans="1:13" ht="18" customHeight="1" x14ac:dyDescent="0.15">
      <c r="A30" s="547"/>
      <c r="B30" s="546" t="s">
        <v>177</v>
      </c>
      <c r="C30" s="545">
        <v>2558</v>
      </c>
      <c r="D30" s="543">
        <v>2187</v>
      </c>
      <c r="E30" s="542">
        <v>1.1696387745770462</v>
      </c>
      <c r="F30" s="541">
        <v>371</v>
      </c>
      <c r="G30" s="545">
        <v>2900</v>
      </c>
      <c r="H30" s="549">
        <v>2635</v>
      </c>
      <c r="I30" s="542">
        <v>1.1005692599620494</v>
      </c>
      <c r="J30" s="541">
        <v>265</v>
      </c>
      <c r="K30" s="540">
        <v>0.88206896551724134</v>
      </c>
      <c r="L30" s="539">
        <v>0.82998102466793167</v>
      </c>
      <c r="M30" s="597">
        <v>5.2087940849309677E-2</v>
      </c>
    </row>
    <row r="31" spans="1:13" ht="18" customHeight="1" x14ac:dyDescent="0.15">
      <c r="A31" s="547"/>
      <c r="B31" s="546" t="s">
        <v>176</v>
      </c>
      <c r="C31" s="545">
        <v>948</v>
      </c>
      <c r="D31" s="548">
        <v>851</v>
      </c>
      <c r="E31" s="542">
        <v>1.1139835487661576</v>
      </c>
      <c r="F31" s="541">
        <v>97</v>
      </c>
      <c r="G31" s="545">
        <v>1357</v>
      </c>
      <c r="H31" s="549">
        <v>1152</v>
      </c>
      <c r="I31" s="542">
        <v>1.1779513888888888</v>
      </c>
      <c r="J31" s="541">
        <v>205</v>
      </c>
      <c r="K31" s="540">
        <v>0.69859985261606483</v>
      </c>
      <c r="L31" s="539">
        <v>0.73871527777777779</v>
      </c>
      <c r="M31" s="597">
        <v>-4.0115425161712959E-2</v>
      </c>
    </row>
    <row r="32" spans="1:13" ht="18" customHeight="1" x14ac:dyDescent="0.15">
      <c r="A32" s="547"/>
      <c r="B32" s="546" t="s">
        <v>175</v>
      </c>
      <c r="C32" s="545">
        <v>15853</v>
      </c>
      <c r="D32" s="548">
        <v>12722</v>
      </c>
      <c r="E32" s="542">
        <v>1.2461091023423989</v>
      </c>
      <c r="F32" s="541">
        <v>3131</v>
      </c>
      <c r="G32" s="545">
        <v>22259</v>
      </c>
      <c r="H32" s="548">
        <v>18462</v>
      </c>
      <c r="I32" s="542">
        <v>1.2056656916910411</v>
      </c>
      <c r="J32" s="541">
        <v>3797</v>
      </c>
      <c r="K32" s="540">
        <v>0.71220629857585693</v>
      </c>
      <c r="L32" s="539">
        <v>0.68909110605568191</v>
      </c>
      <c r="M32" s="597">
        <v>2.3115192520175021E-2</v>
      </c>
    </row>
    <row r="33" spans="1:13" ht="18" customHeight="1" x14ac:dyDescent="0.15">
      <c r="A33" s="547"/>
      <c r="B33" s="546" t="s">
        <v>174</v>
      </c>
      <c r="C33" s="545">
        <v>1125</v>
      </c>
      <c r="D33" s="548">
        <v>1117</v>
      </c>
      <c r="E33" s="542">
        <v>1.0071620411817368</v>
      </c>
      <c r="F33" s="541">
        <v>8</v>
      </c>
      <c r="G33" s="545">
        <v>1621</v>
      </c>
      <c r="H33" s="549">
        <v>1518</v>
      </c>
      <c r="I33" s="542">
        <v>1.0678524374176548</v>
      </c>
      <c r="J33" s="541">
        <v>103</v>
      </c>
      <c r="K33" s="540">
        <v>0.69401603948180135</v>
      </c>
      <c r="L33" s="539">
        <v>0.73583662714097497</v>
      </c>
      <c r="M33" s="597">
        <v>-4.1820587659173625E-2</v>
      </c>
    </row>
    <row r="34" spans="1:13" s="235" customFormat="1" ht="18" customHeight="1" x14ac:dyDescent="0.15">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row>
    <row r="35" spans="1:13" s="235" customFormat="1" ht="18" customHeight="1" thickBot="1" x14ac:dyDescent="0.2">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K5:K6"/>
    <mergeCell ref="L5:L6"/>
    <mergeCell ref="M5:M6"/>
    <mergeCell ref="K2:M2"/>
    <mergeCell ref="K3:K4"/>
    <mergeCell ref="L3:L4"/>
    <mergeCell ref="M3:M4"/>
    <mergeCell ref="G2:J2"/>
    <mergeCell ref="C3:C4"/>
    <mergeCell ref="D3:D4"/>
    <mergeCell ref="E3:F3"/>
    <mergeCell ref="I3:J3"/>
    <mergeCell ref="C5:C6"/>
    <mergeCell ref="D5:D6"/>
    <mergeCell ref="E5:E6"/>
    <mergeCell ref="C2:F2"/>
    <mergeCell ref="G5:G6"/>
    <mergeCell ref="J5:J6"/>
    <mergeCell ref="A6:B6"/>
    <mergeCell ref="A7:B7"/>
    <mergeCell ref="G3:G4"/>
    <mergeCell ref="H3:H4"/>
    <mergeCell ref="A18:B18"/>
    <mergeCell ref="A23:B23"/>
    <mergeCell ref="A28:B28"/>
    <mergeCell ref="A12:B12"/>
    <mergeCell ref="I5:I6"/>
    <mergeCell ref="A5:B5"/>
    <mergeCell ref="F5:F6"/>
    <mergeCell ref="H5:H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609" customWidth="1"/>
    <col min="2" max="2" width="8.625" style="609" customWidth="1"/>
    <col min="3" max="10" width="10.625" style="608" customWidth="1"/>
    <col min="11" max="11" width="10.625" style="232" customWidth="1"/>
    <col min="12" max="13" width="10.625" style="231" customWidth="1"/>
    <col min="14" max="14" width="9" style="609"/>
    <col min="15" max="16384" width="9" style="608"/>
  </cols>
  <sheetData>
    <row r="1" spans="1:14" ht="19.5" thickBot="1" x14ac:dyDescent="0.45">
      <c r="A1" s="835" t="str">
        <f>'h25'!A1</f>
        <v>平成25年度</v>
      </c>
      <c r="B1" s="835"/>
      <c r="C1" s="6"/>
      <c r="D1" s="6"/>
      <c r="E1" s="6"/>
      <c r="F1" s="15" t="str">
        <f ca="1">RIGHT(CELL("filename",$A$1),LEN(CELL("filename",$A$1))-FIND("]",CELL("filename",$A$1)))</f>
        <v>８月中旬</v>
      </c>
      <c r="G1" s="14" t="s">
        <v>69</v>
      </c>
      <c r="H1" s="10"/>
      <c r="I1" s="10"/>
      <c r="J1" s="10"/>
      <c r="K1" s="10"/>
      <c r="L1" s="10"/>
      <c r="M1" s="10"/>
    </row>
    <row r="2" spans="1:14" ht="18" customHeight="1" x14ac:dyDescent="0.4">
      <c r="A2" s="607"/>
      <c r="B2" s="606"/>
      <c r="C2" s="918" t="s">
        <v>196</v>
      </c>
      <c r="D2" s="919"/>
      <c r="E2" s="920"/>
      <c r="F2" s="921"/>
      <c r="G2" s="918" t="s">
        <v>195</v>
      </c>
      <c r="H2" s="919"/>
      <c r="I2" s="920"/>
      <c r="J2" s="921"/>
      <c r="K2" s="907" t="s">
        <v>247</v>
      </c>
      <c r="L2" s="908"/>
      <c r="M2" s="909"/>
    </row>
    <row r="3" spans="1:14" ht="18.75" customHeight="1" x14ac:dyDescent="0.4">
      <c r="A3" s="546"/>
      <c r="B3" s="605"/>
      <c r="C3" s="922" t="s">
        <v>306</v>
      </c>
      <c r="D3" s="923" t="s">
        <v>304</v>
      </c>
      <c r="E3" s="903" t="s">
        <v>192</v>
      </c>
      <c r="F3" s="904"/>
      <c r="G3" s="905" t="s">
        <v>305</v>
      </c>
      <c r="H3" s="940" t="s">
        <v>304</v>
      </c>
      <c r="I3" s="903" t="s">
        <v>192</v>
      </c>
      <c r="J3" s="904"/>
      <c r="K3" s="905" t="s">
        <v>305</v>
      </c>
      <c r="L3" s="929" t="s">
        <v>304</v>
      </c>
      <c r="M3" s="910" t="s">
        <v>242</v>
      </c>
    </row>
    <row r="4" spans="1:14" ht="18" customHeight="1" x14ac:dyDescent="0.4">
      <c r="A4" s="536"/>
      <c r="B4" s="604"/>
      <c r="C4" s="906"/>
      <c r="D4" s="924"/>
      <c r="E4" s="572" t="s">
        <v>191</v>
      </c>
      <c r="F4" s="571" t="s">
        <v>190</v>
      </c>
      <c r="G4" s="906"/>
      <c r="H4" s="941"/>
      <c r="I4" s="572" t="s">
        <v>191</v>
      </c>
      <c r="J4" s="571" t="s">
        <v>190</v>
      </c>
      <c r="K4" s="906"/>
      <c r="L4" s="924"/>
      <c r="M4" s="911"/>
    </row>
    <row r="5" spans="1:14" ht="13.5" customHeight="1" x14ac:dyDescent="0.4">
      <c r="A5" s="938" t="s">
        <v>189</v>
      </c>
      <c r="B5" s="939"/>
      <c r="C5" s="912">
        <v>202318</v>
      </c>
      <c r="D5" s="914">
        <v>202531</v>
      </c>
      <c r="E5" s="916">
        <v>0.99894830914773536</v>
      </c>
      <c r="F5" s="934">
        <v>-213</v>
      </c>
      <c r="G5" s="912">
        <v>231156</v>
      </c>
      <c r="H5" s="927">
        <v>234578</v>
      </c>
      <c r="I5" s="916">
        <v>0.98541210173162019</v>
      </c>
      <c r="J5" s="934">
        <v>-3422</v>
      </c>
      <c r="K5" s="930">
        <v>0.87524442367924693</v>
      </c>
      <c r="L5" s="901">
        <v>0.86338446060585394</v>
      </c>
      <c r="M5" s="925">
        <v>1.1859963073392987E-2</v>
      </c>
    </row>
    <row r="6" spans="1:14" ht="13.5" customHeight="1" x14ac:dyDescent="0.4">
      <c r="A6" s="936" t="s">
        <v>188</v>
      </c>
      <c r="B6" s="937"/>
      <c r="C6" s="913"/>
      <c r="D6" s="915"/>
      <c r="E6" s="917"/>
      <c r="F6" s="935"/>
      <c r="G6" s="913"/>
      <c r="H6" s="928"/>
      <c r="I6" s="917"/>
      <c r="J6" s="935"/>
      <c r="K6" s="931"/>
      <c r="L6" s="902"/>
      <c r="M6" s="926"/>
    </row>
    <row r="7" spans="1:14" ht="18" customHeight="1" x14ac:dyDescent="0.4">
      <c r="A7" s="932" t="s">
        <v>187</v>
      </c>
      <c r="B7" s="933"/>
      <c r="C7" s="557">
        <v>105351</v>
      </c>
      <c r="D7" s="556">
        <v>102795</v>
      </c>
      <c r="E7" s="555">
        <v>1.0248650226178315</v>
      </c>
      <c r="F7" s="554">
        <v>2556</v>
      </c>
      <c r="G7" s="557">
        <v>118261</v>
      </c>
      <c r="H7" s="568">
        <v>115622</v>
      </c>
      <c r="I7" s="555">
        <v>1.0228243759838094</v>
      </c>
      <c r="J7" s="554">
        <v>2639</v>
      </c>
      <c r="K7" s="553">
        <v>0.89083467922645676</v>
      </c>
      <c r="L7" s="552">
        <v>0.88906090536403104</v>
      </c>
      <c r="M7" s="551">
        <v>1.7737738624257204E-3</v>
      </c>
      <c r="N7" s="614"/>
    </row>
    <row r="8" spans="1:14" ht="18" customHeight="1" x14ac:dyDescent="0.4">
      <c r="A8" s="547" t="s">
        <v>186</v>
      </c>
      <c r="B8" s="550" t="s">
        <v>178</v>
      </c>
      <c r="C8" s="545">
        <v>51036</v>
      </c>
      <c r="D8" s="548">
        <v>49879</v>
      </c>
      <c r="E8" s="542">
        <v>1.0231961346458429</v>
      </c>
      <c r="F8" s="541">
        <v>1157</v>
      </c>
      <c r="G8" s="545">
        <v>60130</v>
      </c>
      <c r="H8" s="549">
        <v>57297</v>
      </c>
      <c r="I8" s="542">
        <v>1.0494441244742307</v>
      </c>
      <c r="J8" s="541">
        <v>2833</v>
      </c>
      <c r="K8" s="540">
        <v>0.84876101779477797</v>
      </c>
      <c r="L8" s="539">
        <v>0.87053423390404383</v>
      </c>
      <c r="M8" s="538">
        <v>-2.1773216109265858E-2</v>
      </c>
      <c r="N8" s="614"/>
    </row>
    <row r="9" spans="1:14" ht="18" customHeight="1" x14ac:dyDescent="0.4">
      <c r="A9" s="547"/>
      <c r="B9" s="550" t="s">
        <v>177</v>
      </c>
      <c r="C9" s="545">
        <v>4013</v>
      </c>
      <c r="D9" s="548">
        <v>4076</v>
      </c>
      <c r="E9" s="542">
        <v>0.9845436702649657</v>
      </c>
      <c r="F9" s="541">
        <v>-63</v>
      </c>
      <c r="G9" s="545">
        <v>4395</v>
      </c>
      <c r="H9" s="549">
        <v>4435</v>
      </c>
      <c r="I9" s="542">
        <v>0.99098083427282979</v>
      </c>
      <c r="J9" s="541">
        <v>-40</v>
      </c>
      <c r="K9" s="540">
        <v>0.91308304891922643</v>
      </c>
      <c r="L9" s="539">
        <v>0.91905298759864718</v>
      </c>
      <c r="M9" s="538">
        <v>-5.9699386794207498E-3</v>
      </c>
      <c r="N9" s="614"/>
    </row>
    <row r="10" spans="1:14" ht="18" customHeight="1" x14ac:dyDescent="0.4">
      <c r="A10" s="547"/>
      <c r="B10" s="550" t="s">
        <v>175</v>
      </c>
      <c r="C10" s="545">
        <v>50302</v>
      </c>
      <c r="D10" s="548">
        <v>48840</v>
      </c>
      <c r="E10" s="542">
        <v>1.0299344799344798</v>
      </c>
      <c r="F10" s="541">
        <v>1462</v>
      </c>
      <c r="G10" s="545">
        <v>53736</v>
      </c>
      <c r="H10" s="549">
        <v>53890</v>
      </c>
      <c r="I10" s="542">
        <v>0.99714232696233063</v>
      </c>
      <c r="J10" s="541">
        <v>-154</v>
      </c>
      <c r="K10" s="540">
        <v>0.93609498287926163</v>
      </c>
      <c r="L10" s="539">
        <v>0.90629059194655781</v>
      </c>
      <c r="M10" s="538">
        <v>2.9804390932703817E-2</v>
      </c>
      <c r="N10" s="614"/>
    </row>
    <row r="11" spans="1:14" s="612" customFormat="1" ht="18" customHeight="1" x14ac:dyDescent="0.4">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c r="N11" s="613"/>
    </row>
    <row r="12" spans="1:14" ht="18" customHeight="1" x14ac:dyDescent="0.4">
      <c r="A12" s="932" t="s">
        <v>185</v>
      </c>
      <c r="B12" s="933"/>
      <c r="C12" s="557">
        <v>34456</v>
      </c>
      <c r="D12" s="556">
        <v>37336</v>
      </c>
      <c r="E12" s="555">
        <v>0.92286265266766665</v>
      </c>
      <c r="F12" s="554">
        <v>-2880</v>
      </c>
      <c r="G12" s="557">
        <v>38837</v>
      </c>
      <c r="H12" s="556">
        <v>43389</v>
      </c>
      <c r="I12" s="555">
        <v>0.89508861693055841</v>
      </c>
      <c r="J12" s="554">
        <v>-4552</v>
      </c>
      <c r="K12" s="553">
        <v>0.88719520045317612</v>
      </c>
      <c r="L12" s="552">
        <v>0.86049459540436513</v>
      </c>
      <c r="M12" s="567">
        <v>2.6700605048810999E-2</v>
      </c>
      <c r="N12" s="614"/>
    </row>
    <row r="13" spans="1:14" ht="18" customHeight="1" x14ac:dyDescent="0.4">
      <c r="A13" s="547" t="s">
        <v>184</v>
      </c>
      <c r="B13" s="550" t="s">
        <v>178</v>
      </c>
      <c r="C13" s="545">
        <v>7881</v>
      </c>
      <c r="D13" s="548">
        <v>9215</v>
      </c>
      <c r="E13" s="542">
        <v>0.85523602821486711</v>
      </c>
      <c r="F13" s="541">
        <v>-1334</v>
      </c>
      <c r="G13" s="545">
        <v>8300</v>
      </c>
      <c r="H13" s="548">
        <v>10126</v>
      </c>
      <c r="I13" s="542">
        <v>0.81967213114754101</v>
      </c>
      <c r="J13" s="541">
        <v>-1826</v>
      </c>
      <c r="K13" s="540">
        <v>0.94951807228915663</v>
      </c>
      <c r="L13" s="539">
        <v>0.91003357693067355</v>
      </c>
      <c r="M13" s="538">
        <v>3.9484495358483085E-2</v>
      </c>
      <c r="N13" s="614"/>
    </row>
    <row r="14" spans="1:14" ht="18" customHeight="1" x14ac:dyDescent="0.4">
      <c r="A14" s="547"/>
      <c r="B14" s="550" t="s">
        <v>177</v>
      </c>
      <c r="C14" s="545">
        <v>5477</v>
      </c>
      <c r="D14" s="548">
        <v>5489</v>
      </c>
      <c r="E14" s="542">
        <v>0.99781380943705589</v>
      </c>
      <c r="F14" s="541">
        <v>-12</v>
      </c>
      <c r="G14" s="545">
        <v>6045</v>
      </c>
      <c r="H14" s="548">
        <v>5995</v>
      </c>
      <c r="I14" s="542">
        <v>1.0083402835696413</v>
      </c>
      <c r="J14" s="541">
        <v>50</v>
      </c>
      <c r="K14" s="540">
        <v>0.90603804797353182</v>
      </c>
      <c r="L14" s="539">
        <v>0.91559633027522935</v>
      </c>
      <c r="M14" s="538">
        <v>-9.5582823016975293E-3</v>
      </c>
      <c r="N14" s="614"/>
    </row>
    <row r="15" spans="1:14" ht="18" customHeight="1" x14ac:dyDescent="0.4">
      <c r="A15" s="547"/>
      <c r="B15" s="550" t="s">
        <v>175</v>
      </c>
      <c r="C15" s="545">
        <v>20293</v>
      </c>
      <c r="D15" s="548">
        <v>22632</v>
      </c>
      <c r="E15" s="542">
        <v>0.89665075998586075</v>
      </c>
      <c r="F15" s="541">
        <v>-2339</v>
      </c>
      <c r="G15" s="545">
        <v>22907</v>
      </c>
      <c r="H15" s="548">
        <v>27268</v>
      </c>
      <c r="I15" s="542">
        <v>0.84006894528384923</v>
      </c>
      <c r="J15" s="541">
        <v>-4361</v>
      </c>
      <c r="K15" s="540">
        <v>0.88588641026760384</v>
      </c>
      <c r="L15" s="539">
        <v>0.82998386386973744</v>
      </c>
      <c r="M15" s="538">
        <v>5.5902546397866404E-2</v>
      </c>
      <c r="N15" s="614"/>
    </row>
    <row r="16" spans="1:14" ht="18" customHeight="1" x14ac:dyDescent="0.4">
      <c r="A16" s="547"/>
      <c r="B16" s="550" t="s">
        <v>174</v>
      </c>
      <c r="C16" s="545">
        <v>805</v>
      </c>
      <c r="D16" s="548">
        <v>0</v>
      </c>
      <c r="E16" s="542" t="e">
        <v>#DIV/0!</v>
      </c>
      <c r="F16" s="541">
        <v>805</v>
      </c>
      <c r="G16" s="545">
        <v>1585</v>
      </c>
      <c r="H16" s="548">
        <v>0</v>
      </c>
      <c r="I16" s="542" t="e">
        <v>#DIV/0!</v>
      </c>
      <c r="J16" s="541">
        <v>1585</v>
      </c>
      <c r="K16" s="540">
        <v>0.50788643533123023</v>
      </c>
      <c r="L16" s="539" t="s">
        <v>171</v>
      </c>
      <c r="M16" s="538" t="e">
        <v>#VALUE!</v>
      </c>
      <c r="N16" s="614"/>
    </row>
    <row r="17" spans="1:14" s="612" customFormat="1" ht="18" customHeight="1" x14ac:dyDescent="0.4">
      <c r="A17" s="587"/>
      <c r="B17" s="600" t="s">
        <v>180</v>
      </c>
      <c r="C17" s="585" t="s">
        <v>171</v>
      </c>
      <c r="D17" s="584" t="s">
        <v>171</v>
      </c>
      <c r="E17" s="583" t="s">
        <v>171</v>
      </c>
      <c r="F17" s="582" t="s">
        <v>171</v>
      </c>
      <c r="G17" s="585" t="s">
        <v>171</v>
      </c>
      <c r="H17" s="584" t="s">
        <v>171</v>
      </c>
      <c r="I17" s="583" t="s">
        <v>171</v>
      </c>
      <c r="J17" s="582" t="s">
        <v>171</v>
      </c>
      <c r="K17" s="590" t="s">
        <v>171</v>
      </c>
      <c r="L17" s="589" t="s">
        <v>171</v>
      </c>
      <c r="M17" s="588" t="s">
        <v>171</v>
      </c>
      <c r="N17" s="613"/>
    </row>
    <row r="18" spans="1:14" ht="18" customHeight="1" x14ac:dyDescent="0.4">
      <c r="A18" s="932" t="s">
        <v>183</v>
      </c>
      <c r="B18" s="933"/>
      <c r="C18" s="557">
        <v>23790</v>
      </c>
      <c r="D18" s="556">
        <v>25285</v>
      </c>
      <c r="E18" s="555">
        <v>0.94087403598971719</v>
      </c>
      <c r="F18" s="554">
        <v>-1495</v>
      </c>
      <c r="G18" s="557">
        <v>28530</v>
      </c>
      <c r="H18" s="568">
        <v>29540</v>
      </c>
      <c r="I18" s="555">
        <v>0.96580907244414349</v>
      </c>
      <c r="J18" s="554">
        <v>-1010</v>
      </c>
      <c r="K18" s="553">
        <v>0.83385909568874872</v>
      </c>
      <c r="L18" s="552">
        <v>0.85595802301963442</v>
      </c>
      <c r="M18" s="567">
        <v>-2.2098927330885698E-2</v>
      </c>
      <c r="N18" s="614"/>
    </row>
    <row r="19" spans="1:14" ht="18" customHeight="1" x14ac:dyDescent="0.4">
      <c r="A19" s="547" t="s">
        <v>182</v>
      </c>
      <c r="B19" s="550" t="s">
        <v>178</v>
      </c>
      <c r="C19" s="545">
        <v>0</v>
      </c>
      <c r="D19" s="548">
        <v>0</v>
      </c>
      <c r="E19" s="542" t="e">
        <v>#DIV/0!</v>
      </c>
      <c r="F19" s="541">
        <v>0</v>
      </c>
      <c r="G19" s="545">
        <v>0</v>
      </c>
      <c r="H19" s="549">
        <v>0</v>
      </c>
      <c r="I19" s="542" t="e">
        <v>#DIV/0!</v>
      </c>
      <c r="J19" s="541">
        <v>0</v>
      </c>
      <c r="K19" s="540" t="s">
        <v>171</v>
      </c>
      <c r="L19" s="539" t="s">
        <v>171</v>
      </c>
      <c r="M19" s="538" t="e">
        <v>#VALUE!</v>
      </c>
      <c r="N19" s="614"/>
    </row>
    <row r="20" spans="1:14" ht="18" customHeight="1" x14ac:dyDescent="0.4">
      <c r="A20" s="547"/>
      <c r="B20" s="550" t="s">
        <v>177</v>
      </c>
      <c r="C20" s="545">
        <v>6959</v>
      </c>
      <c r="D20" s="548">
        <v>8657</v>
      </c>
      <c r="E20" s="542">
        <v>0.80385814947441381</v>
      </c>
      <c r="F20" s="541">
        <v>-1698</v>
      </c>
      <c r="G20" s="545">
        <v>8610</v>
      </c>
      <c r="H20" s="549">
        <v>10175</v>
      </c>
      <c r="I20" s="542">
        <v>0.84619164619164622</v>
      </c>
      <c r="J20" s="541">
        <v>-1565</v>
      </c>
      <c r="K20" s="540">
        <v>0.80824622531939605</v>
      </c>
      <c r="L20" s="539">
        <v>0.85081081081081078</v>
      </c>
      <c r="M20" s="538">
        <v>-4.256458549141473E-2</v>
      </c>
      <c r="N20" s="614"/>
    </row>
    <row r="21" spans="1:14" ht="18" customHeight="1" x14ac:dyDescent="0.4">
      <c r="A21" s="547"/>
      <c r="B21" s="550" t="s">
        <v>175</v>
      </c>
      <c r="C21" s="545">
        <v>16831</v>
      </c>
      <c r="D21" s="548">
        <v>16628</v>
      </c>
      <c r="E21" s="542">
        <v>1.0122083233100794</v>
      </c>
      <c r="F21" s="541">
        <v>203</v>
      </c>
      <c r="G21" s="545">
        <v>19920</v>
      </c>
      <c r="H21" s="549">
        <v>19365</v>
      </c>
      <c r="I21" s="542">
        <v>1.0286599535243997</v>
      </c>
      <c r="J21" s="541">
        <v>555</v>
      </c>
      <c r="K21" s="540">
        <v>0.84492971887550206</v>
      </c>
      <c r="L21" s="539">
        <v>0.85866253550219473</v>
      </c>
      <c r="M21" s="538">
        <v>-1.3732816626692679E-2</v>
      </c>
      <c r="N21" s="614"/>
    </row>
    <row r="22" spans="1:14" s="612" customFormat="1" ht="18" customHeight="1" x14ac:dyDescent="0.4">
      <c r="A22" s="587"/>
      <c r="B22" s="600" t="s">
        <v>180</v>
      </c>
      <c r="C22" s="585" t="s">
        <v>171</v>
      </c>
      <c r="D22" s="584" t="s">
        <v>171</v>
      </c>
      <c r="E22" s="583" t="s">
        <v>171</v>
      </c>
      <c r="F22" s="582" t="s">
        <v>171</v>
      </c>
      <c r="G22" s="585" t="s">
        <v>171</v>
      </c>
      <c r="H22" s="584" t="s">
        <v>171</v>
      </c>
      <c r="I22" s="583" t="s">
        <v>171</v>
      </c>
      <c r="J22" s="582" t="s">
        <v>171</v>
      </c>
      <c r="K22" s="590" t="s">
        <v>171</v>
      </c>
      <c r="L22" s="589" t="s">
        <v>171</v>
      </c>
      <c r="M22" s="588" t="s">
        <v>171</v>
      </c>
      <c r="N22" s="613"/>
    </row>
    <row r="23" spans="1:14" ht="18" customHeight="1" x14ac:dyDescent="0.4">
      <c r="A23" s="932" t="s">
        <v>181</v>
      </c>
      <c r="B23" s="933"/>
      <c r="C23" s="557">
        <v>15607</v>
      </c>
      <c r="D23" s="556">
        <v>14520</v>
      </c>
      <c r="E23" s="555">
        <v>1.074862258953168</v>
      </c>
      <c r="F23" s="554">
        <v>1087</v>
      </c>
      <c r="G23" s="557">
        <v>19265</v>
      </c>
      <c r="H23" s="568">
        <v>16556</v>
      </c>
      <c r="I23" s="555">
        <v>1.1636264798260449</v>
      </c>
      <c r="J23" s="554">
        <v>2709</v>
      </c>
      <c r="K23" s="553">
        <v>0.81012198287049053</v>
      </c>
      <c r="L23" s="552">
        <v>0.87702343561246676</v>
      </c>
      <c r="M23" s="567">
        <v>-6.6901452741976231E-2</v>
      </c>
      <c r="N23" s="614"/>
    </row>
    <row r="24" spans="1:14" ht="18" customHeight="1" x14ac:dyDescent="0.4">
      <c r="A24" s="547"/>
      <c r="B24" s="550" t="s">
        <v>178</v>
      </c>
      <c r="C24" s="545">
        <v>0</v>
      </c>
      <c r="D24" s="548">
        <v>0</v>
      </c>
      <c r="E24" s="542" t="e">
        <v>#DIV/0!</v>
      </c>
      <c r="F24" s="541">
        <v>0</v>
      </c>
      <c r="G24" s="545">
        <v>0</v>
      </c>
      <c r="H24" s="549">
        <v>0</v>
      </c>
      <c r="I24" s="542" t="e">
        <v>#DIV/0!</v>
      </c>
      <c r="J24" s="541">
        <v>0</v>
      </c>
      <c r="K24" s="540" t="s">
        <v>171</v>
      </c>
      <c r="L24" s="539" t="s">
        <v>171</v>
      </c>
      <c r="M24" s="538" t="e">
        <v>#VALUE!</v>
      </c>
      <c r="N24" s="614"/>
    </row>
    <row r="25" spans="1:14" ht="18" customHeight="1" x14ac:dyDescent="0.4">
      <c r="A25" s="547"/>
      <c r="B25" s="550" t="s">
        <v>177</v>
      </c>
      <c r="C25" s="545">
        <v>4710</v>
      </c>
      <c r="D25" s="548">
        <v>5123</v>
      </c>
      <c r="E25" s="542">
        <v>0.91938317392153035</v>
      </c>
      <c r="F25" s="541">
        <v>-413</v>
      </c>
      <c r="G25" s="545">
        <v>5850</v>
      </c>
      <c r="H25" s="549">
        <v>5800</v>
      </c>
      <c r="I25" s="542">
        <v>1.0086206896551724</v>
      </c>
      <c r="J25" s="541">
        <v>50</v>
      </c>
      <c r="K25" s="540">
        <v>0.80512820512820515</v>
      </c>
      <c r="L25" s="539">
        <v>0.88327586206896547</v>
      </c>
      <c r="M25" s="538">
        <v>-7.8147656940760313E-2</v>
      </c>
      <c r="N25" s="614"/>
    </row>
    <row r="26" spans="1:14" ht="18" customHeight="1" x14ac:dyDescent="0.4">
      <c r="A26" s="547"/>
      <c r="B26" s="550" t="s">
        <v>175</v>
      </c>
      <c r="C26" s="545">
        <v>10897</v>
      </c>
      <c r="D26" s="548">
        <v>9397</v>
      </c>
      <c r="E26" s="542">
        <v>1.1596254123656486</v>
      </c>
      <c r="F26" s="541">
        <v>1500</v>
      </c>
      <c r="G26" s="545">
        <v>13415</v>
      </c>
      <c r="H26" s="548">
        <v>10756</v>
      </c>
      <c r="I26" s="542">
        <v>1.247210859055411</v>
      </c>
      <c r="J26" s="541">
        <v>2659</v>
      </c>
      <c r="K26" s="540">
        <v>0.81229966455460301</v>
      </c>
      <c r="L26" s="539">
        <v>0.87365191521011532</v>
      </c>
      <c r="M26" s="538">
        <v>-6.1352250655512308E-2</v>
      </c>
      <c r="N26" s="614"/>
    </row>
    <row r="27" spans="1:14" s="612" customFormat="1" ht="18" customHeight="1" x14ac:dyDescent="0.4">
      <c r="A27" s="587"/>
      <c r="B27" s="600" t="s">
        <v>180</v>
      </c>
      <c r="C27" s="585" t="s">
        <v>171</v>
      </c>
      <c r="D27" s="584" t="s">
        <v>171</v>
      </c>
      <c r="E27" s="583" t="s">
        <v>171</v>
      </c>
      <c r="F27" s="582" t="s">
        <v>171</v>
      </c>
      <c r="G27" s="585" t="s">
        <v>171</v>
      </c>
      <c r="H27" s="584" t="s">
        <v>171</v>
      </c>
      <c r="I27" s="583" t="s">
        <v>171</v>
      </c>
      <c r="J27" s="582" t="s">
        <v>171</v>
      </c>
      <c r="K27" s="590" t="s">
        <v>171</v>
      </c>
      <c r="L27" s="589" t="s">
        <v>171</v>
      </c>
      <c r="M27" s="588" t="s">
        <v>171</v>
      </c>
      <c r="N27" s="613"/>
    </row>
    <row r="28" spans="1:14" ht="18" customHeight="1" x14ac:dyDescent="0.4">
      <c r="A28" s="932" t="s">
        <v>179</v>
      </c>
      <c r="B28" s="933"/>
      <c r="C28" s="557">
        <v>23114</v>
      </c>
      <c r="D28" s="556">
        <v>22595</v>
      </c>
      <c r="E28" s="555">
        <v>1.0229696835583093</v>
      </c>
      <c r="F28" s="554">
        <v>519</v>
      </c>
      <c r="G28" s="557">
        <v>26263</v>
      </c>
      <c r="H28" s="556">
        <v>29471</v>
      </c>
      <c r="I28" s="555">
        <v>0.89114722947982761</v>
      </c>
      <c r="J28" s="554">
        <v>-3208</v>
      </c>
      <c r="K28" s="553">
        <v>0.8800974755359251</v>
      </c>
      <c r="L28" s="552">
        <v>0.76668589460825898</v>
      </c>
      <c r="M28" s="551">
        <v>0.11341158092766612</v>
      </c>
      <c r="N28" s="614"/>
    </row>
    <row r="29" spans="1:14" ht="18" customHeight="1" x14ac:dyDescent="0.4">
      <c r="A29" s="547"/>
      <c r="B29" s="550" t="s">
        <v>178</v>
      </c>
      <c r="C29" s="545">
        <v>0</v>
      </c>
      <c r="D29" s="548">
        <v>0</v>
      </c>
      <c r="E29" s="542" t="e">
        <v>#DIV/0!</v>
      </c>
      <c r="F29" s="541">
        <v>0</v>
      </c>
      <c r="G29" s="545">
        <v>0</v>
      </c>
      <c r="H29" s="549">
        <v>0</v>
      </c>
      <c r="I29" s="542" t="e">
        <v>#DIV/0!</v>
      </c>
      <c r="J29" s="541">
        <v>0</v>
      </c>
      <c r="K29" s="540" t="s">
        <v>171</v>
      </c>
      <c r="L29" s="539" t="s">
        <v>171</v>
      </c>
      <c r="M29" s="538" t="e">
        <v>#VALUE!</v>
      </c>
      <c r="N29" s="614"/>
    </row>
    <row r="30" spans="1:14" ht="18" customHeight="1" x14ac:dyDescent="0.4">
      <c r="A30" s="547"/>
      <c r="B30" s="546" t="s">
        <v>177</v>
      </c>
      <c r="C30" s="545">
        <v>2523</v>
      </c>
      <c r="D30" s="543">
        <v>2637</v>
      </c>
      <c r="E30" s="542">
        <v>0.95676905574516491</v>
      </c>
      <c r="F30" s="541">
        <v>-114</v>
      </c>
      <c r="G30" s="545">
        <v>2755</v>
      </c>
      <c r="H30" s="549">
        <v>2935</v>
      </c>
      <c r="I30" s="542">
        <v>0.93867120954003402</v>
      </c>
      <c r="J30" s="541">
        <v>-180</v>
      </c>
      <c r="K30" s="540">
        <v>0.91578947368421049</v>
      </c>
      <c r="L30" s="539">
        <v>0.89846678023850091</v>
      </c>
      <c r="M30" s="538">
        <v>1.732269344570958E-2</v>
      </c>
      <c r="N30" s="614"/>
    </row>
    <row r="31" spans="1:14" ht="18" customHeight="1" x14ac:dyDescent="0.4">
      <c r="A31" s="547"/>
      <c r="B31" s="546" t="s">
        <v>176</v>
      </c>
      <c r="C31" s="545">
        <v>1118</v>
      </c>
      <c r="D31" s="548">
        <v>1147</v>
      </c>
      <c r="E31" s="542">
        <v>0.974716652136007</v>
      </c>
      <c r="F31" s="541">
        <v>-29</v>
      </c>
      <c r="G31" s="545">
        <v>1390</v>
      </c>
      <c r="H31" s="549">
        <v>1297</v>
      </c>
      <c r="I31" s="542">
        <v>1.0717039321511179</v>
      </c>
      <c r="J31" s="541">
        <v>93</v>
      </c>
      <c r="K31" s="540">
        <v>0.8043165467625899</v>
      </c>
      <c r="L31" s="539">
        <v>0.88434849653045489</v>
      </c>
      <c r="M31" s="538">
        <v>-8.0031949767864985E-2</v>
      </c>
      <c r="N31" s="614"/>
    </row>
    <row r="32" spans="1:14" ht="18" customHeight="1" x14ac:dyDescent="0.4">
      <c r="A32" s="547"/>
      <c r="B32" s="546" t="s">
        <v>175</v>
      </c>
      <c r="C32" s="545">
        <v>18166</v>
      </c>
      <c r="D32" s="548">
        <v>17387</v>
      </c>
      <c r="E32" s="542">
        <v>1.0448035888882499</v>
      </c>
      <c r="F32" s="541">
        <v>779</v>
      </c>
      <c r="G32" s="545">
        <v>20497</v>
      </c>
      <c r="H32" s="548">
        <v>23517</v>
      </c>
      <c r="I32" s="542">
        <v>0.87158225964196112</v>
      </c>
      <c r="J32" s="541">
        <v>-3020</v>
      </c>
      <c r="K32" s="540">
        <v>0.88627604039615548</v>
      </c>
      <c r="L32" s="539">
        <v>0.73933750053153036</v>
      </c>
      <c r="M32" s="538">
        <v>0.14693853986462513</v>
      </c>
      <c r="N32" s="614"/>
    </row>
    <row r="33" spans="1:14" ht="18" customHeight="1" x14ac:dyDescent="0.4">
      <c r="A33" s="547"/>
      <c r="B33" s="546" t="s">
        <v>174</v>
      </c>
      <c r="C33" s="545">
        <v>1307</v>
      </c>
      <c r="D33" s="548">
        <v>1424</v>
      </c>
      <c r="E33" s="542">
        <v>0.9178370786516854</v>
      </c>
      <c r="F33" s="541">
        <v>-117</v>
      </c>
      <c r="G33" s="545">
        <v>1621</v>
      </c>
      <c r="H33" s="548">
        <v>1722</v>
      </c>
      <c r="I33" s="542">
        <v>0.94134727061556334</v>
      </c>
      <c r="J33" s="541">
        <v>-101</v>
      </c>
      <c r="K33" s="540">
        <v>0.80629241209130165</v>
      </c>
      <c r="L33" s="539">
        <v>0.82694541231126595</v>
      </c>
      <c r="M33" s="538">
        <v>-2.0653000219964301E-2</v>
      </c>
      <c r="N33" s="614"/>
    </row>
    <row r="34" spans="1:14" s="612" customFormat="1" ht="18" customHeight="1" x14ac:dyDescent="0.4">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c r="N34" s="613"/>
    </row>
    <row r="35" spans="1:14" s="612" customFormat="1" ht="18" customHeight="1" thickBot="1" x14ac:dyDescent="0.45">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c r="N35" s="613"/>
    </row>
    <row r="36" spans="1:14" x14ac:dyDescent="0.15">
      <c r="C36" s="610"/>
      <c r="G36" s="610"/>
    </row>
    <row r="37" spans="1:14" x14ac:dyDescent="0.15">
      <c r="C37" s="610"/>
      <c r="G37" s="610"/>
    </row>
    <row r="38" spans="1:14" x14ac:dyDescent="0.15">
      <c r="C38" s="610"/>
      <c r="G38" s="611"/>
    </row>
    <row r="39" spans="1:14" x14ac:dyDescent="0.15">
      <c r="C39" s="610"/>
      <c r="G39" s="610"/>
    </row>
    <row r="40" spans="1:14" x14ac:dyDescent="0.15">
      <c r="C40" s="610"/>
      <c r="G40" s="610"/>
    </row>
    <row r="41" spans="1:14" x14ac:dyDescent="0.15">
      <c r="C41" s="610"/>
      <c r="G41" s="610"/>
    </row>
    <row r="42" spans="1:14" x14ac:dyDescent="0.15">
      <c r="C42" s="610"/>
      <c r="G42" s="610"/>
    </row>
    <row r="43" spans="1:14" x14ac:dyDescent="0.15">
      <c r="C43" s="610"/>
      <c r="G43" s="610"/>
    </row>
    <row r="44" spans="1:14" x14ac:dyDescent="0.15">
      <c r="C44" s="610"/>
      <c r="G44" s="610"/>
    </row>
    <row r="45" spans="1:14" x14ac:dyDescent="0.15">
      <c r="C45" s="610"/>
      <c r="G45" s="610"/>
    </row>
    <row r="46" spans="1:14" x14ac:dyDescent="0.15">
      <c r="C46" s="610"/>
      <c r="G46" s="610"/>
    </row>
    <row r="47" spans="1:14" x14ac:dyDescent="0.15">
      <c r="C47" s="610"/>
      <c r="G47" s="610"/>
    </row>
    <row r="48" spans="1:14" x14ac:dyDescent="0.15">
      <c r="C48" s="610"/>
      <c r="G48" s="610"/>
    </row>
    <row r="49" spans="3:7" x14ac:dyDescent="0.15">
      <c r="C49" s="610"/>
      <c r="G49" s="610"/>
    </row>
    <row r="50" spans="3:7" x14ac:dyDescent="0.15">
      <c r="C50" s="610"/>
      <c r="G50" s="610"/>
    </row>
    <row r="51" spans="3:7" x14ac:dyDescent="0.15">
      <c r="C51" s="610"/>
      <c r="G51" s="610"/>
    </row>
    <row r="52" spans="3:7" x14ac:dyDescent="0.15">
      <c r="C52" s="610"/>
      <c r="G52" s="610"/>
    </row>
    <row r="53" spans="3:7" x14ac:dyDescent="0.15">
      <c r="C53" s="610"/>
      <c r="G53" s="610"/>
    </row>
    <row r="54" spans="3:7" x14ac:dyDescent="0.15">
      <c r="C54" s="610"/>
      <c r="G54" s="610"/>
    </row>
    <row r="55" spans="3:7" x14ac:dyDescent="0.15">
      <c r="C55" s="610"/>
      <c r="G55" s="610"/>
    </row>
    <row r="56" spans="3:7" x14ac:dyDescent="0.15">
      <c r="C56" s="610"/>
      <c r="G56" s="610"/>
    </row>
    <row r="57" spans="3:7" x14ac:dyDescent="0.15">
      <c r="C57" s="610"/>
      <c r="G57" s="610"/>
    </row>
    <row r="58" spans="3:7" x14ac:dyDescent="0.15">
      <c r="C58" s="610"/>
      <c r="G58" s="610"/>
    </row>
    <row r="59" spans="3:7" x14ac:dyDescent="0.15">
      <c r="C59" s="610"/>
      <c r="G59" s="610"/>
    </row>
    <row r="60" spans="3:7" x14ac:dyDescent="0.15">
      <c r="C60" s="610"/>
      <c r="G60" s="610"/>
    </row>
    <row r="61" spans="3:7" x14ac:dyDescent="0.15">
      <c r="C61" s="610"/>
      <c r="G61" s="610"/>
    </row>
    <row r="62" spans="3:7" x14ac:dyDescent="0.15">
      <c r="C62" s="610"/>
      <c r="G62" s="610"/>
    </row>
    <row r="63" spans="3:7" x14ac:dyDescent="0.15">
      <c r="C63" s="610"/>
      <c r="G63" s="610"/>
    </row>
    <row r="64" spans="3:7" x14ac:dyDescent="0.15">
      <c r="C64" s="610"/>
      <c r="G64" s="610"/>
    </row>
    <row r="65" spans="2:7" x14ac:dyDescent="0.15">
      <c r="C65" s="610"/>
      <c r="G65" s="610"/>
    </row>
    <row r="66" spans="2:7" x14ac:dyDescent="0.15">
      <c r="B66" s="609">
        <v>6025</v>
      </c>
      <c r="C66" s="610"/>
      <c r="F66" s="608">
        <v>10620</v>
      </c>
      <c r="G66" s="610"/>
    </row>
    <row r="67" spans="2:7" x14ac:dyDescent="0.15">
      <c r="C67" s="610"/>
      <c r="G67" s="610"/>
    </row>
    <row r="68" spans="2:7" x14ac:dyDescent="0.15">
      <c r="C68" s="610"/>
      <c r="G68" s="610"/>
    </row>
    <row r="69" spans="2:7" x14ac:dyDescent="0.15">
      <c r="C69" s="610"/>
      <c r="G69" s="610"/>
    </row>
    <row r="70" spans="2:7" x14ac:dyDescent="0.15">
      <c r="C70" s="610"/>
      <c r="G70" s="610"/>
    </row>
    <row r="71" spans="2:7" x14ac:dyDescent="0.15">
      <c r="C71" s="610"/>
      <c r="G71" s="610"/>
    </row>
  </sheetData>
  <mergeCells count="31">
    <mergeCell ref="A1:B1"/>
    <mergeCell ref="K5:K6"/>
    <mergeCell ref="L5:L6"/>
    <mergeCell ref="M5:M6"/>
    <mergeCell ref="K2:M2"/>
    <mergeCell ref="K3:K4"/>
    <mergeCell ref="L3:L4"/>
    <mergeCell ref="M3:M4"/>
    <mergeCell ref="J5:J6"/>
    <mergeCell ref="G5:G6"/>
    <mergeCell ref="H5:H6"/>
    <mergeCell ref="I5:I6"/>
    <mergeCell ref="C2:F2"/>
    <mergeCell ref="G2:J2"/>
    <mergeCell ref="C3:C4"/>
    <mergeCell ref="D3:D4"/>
    <mergeCell ref="E3:F3"/>
    <mergeCell ref="H3:H4"/>
    <mergeCell ref="I3:J3"/>
    <mergeCell ref="G3:G4"/>
    <mergeCell ref="A28:B28"/>
    <mergeCell ref="A18:B18"/>
    <mergeCell ref="A23:B23"/>
    <mergeCell ref="F5:F6"/>
    <mergeCell ref="D5:D6"/>
    <mergeCell ref="E5:E6"/>
    <mergeCell ref="A6:B6"/>
    <mergeCell ref="A7:B7"/>
    <mergeCell ref="A12:B12"/>
    <mergeCell ref="C5:C6"/>
    <mergeCell ref="A5:B5"/>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233" customWidth="1"/>
    <col min="2" max="2" width="8.625" style="233" customWidth="1"/>
    <col min="3" max="10" width="10.625" style="231" customWidth="1"/>
    <col min="11" max="11" width="10.625" style="233" customWidth="1"/>
    <col min="12" max="13" width="10.625" style="231" customWidth="1"/>
    <col min="14" max="14" width="9" style="233"/>
    <col min="15" max="16384" width="9" style="231"/>
  </cols>
  <sheetData>
    <row r="1" spans="1:14" ht="19.5" thickBot="1" x14ac:dyDescent="0.2">
      <c r="A1" s="835" t="str">
        <f>'h25'!A1</f>
        <v>平成25年度</v>
      </c>
      <c r="B1" s="835"/>
      <c r="C1" s="6"/>
      <c r="D1" s="6"/>
      <c r="E1" s="6"/>
      <c r="F1" s="15" t="str">
        <f ca="1">RIGHT(CELL("filename",$A$1),LEN(CELL("filename",$A$1))-FIND("]",CELL("filename",$A$1)))</f>
        <v>８月下旬</v>
      </c>
      <c r="G1" s="14" t="s">
        <v>69</v>
      </c>
      <c r="H1" s="10"/>
      <c r="I1" s="10"/>
      <c r="J1" s="10"/>
      <c r="K1" s="10"/>
      <c r="L1" s="10"/>
      <c r="M1" s="10"/>
    </row>
    <row r="2" spans="1:14" ht="18" customHeight="1" x14ac:dyDescent="0.15">
      <c r="A2" s="273"/>
      <c r="B2" s="272"/>
      <c r="C2" s="918" t="s">
        <v>196</v>
      </c>
      <c r="D2" s="919"/>
      <c r="E2" s="950"/>
      <c r="F2" s="951"/>
      <c r="G2" s="918" t="s">
        <v>195</v>
      </c>
      <c r="H2" s="919"/>
      <c r="I2" s="950"/>
      <c r="J2" s="951"/>
      <c r="K2" s="907" t="s">
        <v>247</v>
      </c>
      <c r="L2" s="908"/>
      <c r="M2" s="909"/>
    </row>
    <row r="3" spans="1:14" ht="18.75" customHeight="1" x14ac:dyDescent="0.15">
      <c r="A3" s="634"/>
      <c r="B3" s="648"/>
      <c r="C3" s="922" t="s">
        <v>310</v>
      </c>
      <c r="D3" s="923" t="s">
        <v>309</v>
      </c>
      <c r="E3" s="903" t="s">
        <v>192</v>
      </c>
      <c r="F3" s="904"/>
      <c r="G3" s="905" t="s">
        <v>308</v>
      </c>
      <c r="H3" s="940" t="s">
        <v>307</v>
      </c>
      <c r="I3" s="903" t="s">
        <v>192</v>
      </c>
      <c r="J3" s="904"/>
      <c r="K3" s="905" t="s">
        <v>308</v>
      </c>
      <c r="L3" s="929" t="s">
        <v>307</v>
      </c>
      <c r="M3" s="910" t="s">
        <v>242</v>
      </c>
    </row>
    <row r="4" spans="1:14" ht="18" customHeight="1" x14ac:dyDescent="0.15">
      <c r="A4" s="647"/>
      <c r="B4" s="646"/>
      <c r="C4" s="952"/>
      <c r="D4" s="953"/>
      <c r="E4" s="572" t="s">
        <v>191</v>
      </c>
      <c r="F4" s="571" t="s">
        <v>190</v>
      </c>
      <c r="G4" s="952"/>
      <c r="H4" s="954"/>
      <c r="I4" s="572" t="s">
        <v>191</v>
      </c>
      <c r="J4" s="571" t="s">
        <v>190</v>
      </c>
      <c r="K4" s="906"/>
      <c r="L4" s="924"/>
      <c r="M4" s="911"/>
    </row>
    <row r="5" spans="1:14" ht="13.5" customHeight="1" x14ac:dyDescent="0.15">
      <c r="A5" s="948" t="s">
        <v>189</v>
      </c>
      <c r="B5" s="949"/>
      <c r="C5" s="912">
        <v>189412</v>
      </c>
      <c r="D5" s="914">
        <v>163507</v>
      </c>
      <c r="E5" s="916">
        <v>1.1584335838832589</v>
      </c>
      <c r="F5" s="934">
        <v>25905</v>
      </c>
      <c r="G5" s="912">
        <v>259884</v>
      </c>
      <c r="H5" s="927">
        <v>221300</v>
      </c>
      <c r="I5" s="916">
        <v>1.1743515589697244</v>
      </c>
      <c r="J5" s="934">
        <v>38584</v>
      </c>
      <c r="K5" s="930">
        <v>0.72883286389312152</v>
      </c>
      <c r="L5" s="901">
        <v>0.73884771802982374</v>
      </c>
      <c r="M5" s="925">
        <v>-1.0014854136702223E-2</v>
      </c>
    </row>
    <row r="6" spans="1:14" ht="13.5" customHeight="1" x14ac:dyDescent="0.15">
      <c r="A6" s="946" t="s">
        <v>188</v>
      </c>
      <c r="B6" s="947"/>
      <c r="C6" s="913"/>
      <c r="D6" s="915"/>
      <c r="E6" s="917"/>
      <c r="F6" s="935"/>
      <c r="G6" s="913"/>
      <c r="H6" s="928"/>
      <c r="I6" s="917"/>
      <c r="J6" s="935"/>
      <c r="K6" s="931"/>
      <c r="L6" s="902"/>
      <c r="M6" s="926"/>
    </row>
    <row r="7" spans="1:14" ht="18" customHeight="1" x14ac:dyDescent="0.15">
      <c r="A7" s="944" t="s">
        <v>187</v>
      </c>
      <c r="B7" s="945"/>
      <c r="C7" s="641">
        <v>97918</v>
      </c>
      <c r="D7" s="640">
        <v>86356</v>
      </c>
      <c r="E7" s="639">
        <v>1.1338876279586827</v>
      </c>
      <c r="F7" s="638">
        <v>11562</v>
      </c>
      <c r="G7" s="641">
        <v>130797</v>
      </c>
      <c r="H7" s="643">
        <v>113418</v>
      </c>
      <c r="I7" s="639">
        <v>1.1532296460879226</v>
      </c>
      <c r="J7" s="638">
        <v>17379</v>
      </c>
      <c r="K7" s="553">
        <v>0.74862573300610868</v>
      </c>
      <c r="L7" s="552">
        <v>0.76139589835828525</v>
      </c>
      <c r="M7" s="551">
        <v>-1.2770165352176566E-2</v>
      </c>
      <c r="N7" s="628"/>
    </row>
    <row r="8" spans="1:14" ht="18" customHeight="1" x14ac:dyDescent="0.15">
      <c r="A8" s="635" t="s">
        <v>186</v>
      </c>
      <c r="B8" s="637" t="s">
        <v>178</v>
      </c>
      <c r="C8" s="632">
        <v>47929</v>
      </c>
      <c r="D8" s="633">
        <v>42232</v>
      </c>
      <c r="E8" s="630">
        <v>1.1348977078992233</v>
      </c>
      <c r="F8" s="629">
        <v>5697</v>
      </c>
      <c r="G8" s="632">
        <v>66330</v>
      </c>
      <c r="H8" s="631">
        <v>56592</v>
      </c>
      <c r="I8" s="630">
        <v>1.1720737913486006</v>
      </c>
      <c r="J8" s="629">
        <v>9738</v>
      </c>
      <c r="K8" s="540">
        <v>0.7225840494497211</v>
      </c>
      <c r="L8" s="539">
        <v>0.74625388747526156</v>
      </c>
      <c r="M8" s="538">
        <v>-2.3669838025540457E-2</v>
      </c>
      <c r="N8" s="628"/>
    </row>
    <row r="9" spans="1:14" ht="18" customHeight="1" x14ac:dyDescent="0.15">
      <c r="A9" s="635"/>
      <c r="B9" s="637" t="s">
        <v>177</v>
      </c>
      <c r="C9" s="632">
        <v>3707</v>
      </c>
      <c r="D9" s="633">
        <v>3102</v>
      </c>
      <c r="E9" s="630">
        <v>1.1950354609929077</v>
      </c>
      <c r="F9" s="629">
        <v>605</v>
      </c>
      <c r="G9" s="632">
        <v>4545</v>
      </c>
      <c r="H9" s="631">
        <v>4290</v>
      </c>
      <c r="I9" s="630">
        <v>1.0594405594405594</v>
      </c>
      <c r="J9" s="629">
        <v>255</v>
      </c>
      <c r="K9" s="540">
        <v>0.81562156215621562</v>
      </c>
      <c r="L9" s="539">
        <v>0.72307692307692306</v>
      </c>
      <c r="M9" s="538">
        <v>9.2544639079292557E-2</v>
      </c>
      <c r="N9" s="628"/>
    </row>
    <row r="10" spans="1:14" ht="18" customHeight="1" x14ac:dyDescent="0.15">
      <c r="A10" s="635"/>
      <c r="B10" s="637" t="s">
        <v>175</v>
      </c>
      <c r="C10" s="632">
        <v>46282</v>
      </c>
      <c r="D10" s="633">
        <v>41022</v>
      </c>
      <c r="E10" s="630">
        <v>1.1282238798693385</v>
      </c>
      <c r="F10" s="629">
        <v>5260</v>
      </c>
      <c r="G10" s="632">
        <v>59922</v>
      </c>
      <c r="H10" s="631">
        <v>52536</v>
      </c>
      <c r="I10" s="630">
        <v>1.1405893101873001</v>
      </c>
      <c r="J10" s="629">
        <v>7386</v>
      </c>
      <c r="K10" s="540">
        <v>0.77237074863989852</v>
      </c>
      <c r="L10" s="539">
        <v>0.78083599817268157</v>
      </c>
      <c r="M10" s="538">
        <v>-8.4652495327830479E-3</v>
      </c>
      <c r="N10" s="628"/>
    </row>
    <row r="11" spans="1:14" s="235" customFormat="1" ht="18" customHeight="1" x14ac:dyDescent="0.15">
      <c r="A11" s="627"/>
      <c r="B11" s="645" t="s">
        <v>180</v>
      </c>
      <c r="C11" s="644" t="s">
        <v>171</v>
      </c>
      <c r="D11" s="624" t="s">
        <v>171</v>
      </c>
      <c r="E11" s="623" t="s">
        <v>171</v>
      </c>
      <c r="F11" s="622" t="s">
        <v>171</v>
      </c>
      <c r="G11" s="644" t="s">
        <v>171</v>
      </c>
      <c r="H11" s="624" t="s">
        <v>171</v>
      </c>
      <c r="I11" s="623" t="s">
        <v>171</v>
      </c>
      <c r="J11" s="622" t="s">
        <v>171</v>
      </c>
      <c r="K11" s="590" t="s">
        <v>171</v>
      </c>
      <c r="L11" s="589" t="s">
        <v>171</v>
      </c>
      <c r="M11" s="588" t="s">
        <v>171</v>
      </c>
      <c r="N11" s="615"/>
    </row>
    <row r="12" spans="1:14" ht="18" customHeight="1" x14ac:dyDescent="0.15">
      <c r="A12" s="944" t="s">
        <v>185</v>
      </c>
      <c r="B12" s="945"/>
      <c r="C12" s="641">
        <v>31174</v>
      </c>
      <c r="D12" s="640">
        <v>29003</v>
      </c>
      <c r="E12" s="639">
        <v>1.0748543254146123</v>
      </c>
      <c r="F12" s="638">
        <v>2171</v>
      </c>
      <c r="G12" s="641">
        <v>42118</v>
      </c>
      <c r="H12" s="640">
        <v>38713</v>
      </c>
      <c r="I12" s="639">
        <v>1.0879549505334125</v>
      </c>
      <c r="J12" s="638">
        <v>3405</v>
      </c>
      <c r="K12" s="553">
        <v>0.74015860202288808</v>
      </c>
      <c r="L12" s="552">
        <v>0.74917986206183973</v>
      </c>
      <c r="M12" s="567">
        <v>-9.0212600389516506E-3</v>
      </c>
      <c r="N12" s="628"/>
    </row>
    <row r="13" spans="1:14" ht="18" customHeight="1" x14ac:dyDescent="0.15">
      <c r="A13" s="635" t="s">
        <v>184</v>
      </c>
      <c r="B13" s="637" t="s">
        <v>178</v>
      </c>
      <c r="C13" s="632">
        <v>7236</v>
      </c>
      <c r="D13" s="633">
        <v>7530</v>
      </c>
      <c r="E13" s="630">
        <v>0.96095617529880473</v>
      </c>
      <c r="F13" s="629">
        <v>-294</v>
      </c>
      <c r="G13" s="632">
        <v>9130</v>
      </c>
      <c r="H13" s="633">
        <v>9285</v>
      </c>
      <c r="I13" s="630">
        <v>0.98330640818524506</v>
      </c>
      <c r="J13" s="629">
        <v>-155</v>
      </c>
      <c r="K13" s="540">
        <v>0.79255202628696608</v>
      </c>
      <c r="L13" s="539">
        <v>0.81098546042003228</v>
      </c>
      <c r="M13" s="538">
        <v>-1.8433434133066195E-2</v>
      </c>
      <c r="N13" s="628"/>
    </row>
    <row r="14" spans="1:14" ht="18" customHeight="1" x14ac:dyDescent="0.15">
      <c r="A14" s="635"/>
      <c r="B14" s="637" t="s">
        <v>177</v>
      </c>
      <c r="C14" s="632">
        <v>5165</v>
      </c>
      <c r="D14" s="633">
        <v>4507</v>
      </c>
      <c r="E14" s="630">
        <v>1.1459951187042379</v>
      </c>
      <c r="F14" s="629">
        <v>658</v>
      </c>
      <c r="G14" s="632">
        <v>6490</v>
      </c>
      <c r="H14" s="633">
        <v>5570</v>
      </c>
      <c r="I14" s="630">
        <v>1.1651705565529622</v>
      </c>
      <c r="J14" s="629">
        <v>920</v>
      </c>
      <c r="K14" s="540">
        <v>0.79583975346687208</v>
      </c>
      <c r="L14" s="539">
        <v>0.80915619389587079</v>
      </c>
      <c r="M14" s="538">
        <v>-1.331644042899871E-2</v>
      </c>
      <c r="N14" s="628"/>
    </row>
    <row r="15" spans="1:14" ht="18" customHeight="1" x14ac:dyDescent="0.15">
      <c r="A15" s="635"/>
      <c r="B15" s="637" t="s">
        <v>175</v>
      </c>
      <c r="C15" s="632">
        <v>18027</v>
      </c>
      <c r="D15" s="633">
        <v>16966</v>
      </c>
      <c r="E15" s="630">
        <v>1.0625368383826477</v>
      </c>
      <c r="F15" s="629">
        <v>1061</v>
      </c>
      <c r="G15" s="632">
        <v>24759</v>
      </c>
      <c r="H15" s="633">
        <v>23858</v>
      </c>
      <c r="I15" s="630">
        <v>1.0377651102355605</v>
      </c>
      <c r="J15" s="629">
        <v>901</v>
      </c>
      <c r="K15" s="540">
        <v>0.72809887313704102</v>
      </c>
      <c r="L15" s="539">
        <v>0.71112415122809958</v>
      </c>
      <c r="M15" s="538">
        <v>1.6974721908941448E-2</v>
      </c>
      <c r="N15" s="628"/>
    </row>
    <row r="16" spans="1:14" ht="18" customHeight="1" x14ac:dyDescent="0.15">
      <c r="A16" s="635"/>
      <c r="B16" s="637" t="s">
        <v>174</v>
      </c>
      <c r="C16" s="632">
        <v>746</v>
      </c>
      <c r="D16" s="633">
        <v>0</v>
      </c>
      <c r="E16" s="630" t="e">
        <v>#DIV/0!</v>
      </c>
      <c r="F16" s="629">
        <v>746</v>
      </c>
      <c r="G16" s="632">
        <v>1739</v>
      </c>
      <c r="H16" s="633">
        <v>0</v>
      </c>
      <c r="I16" s="630" t="e">
        <v>#DIV/0!</v>
      </c>
      <c r="J16" s="629">
        <v>1739</v>
      </c>
      <c r="K16" s="540">
        <v>0.42898217366302471</v>
      </c>
      <c r="L16" s="539" t="s">
        <v>171</v>
      </c>
      <c r="M16" s="538" t="e">
        <v>#VALUE!</v>
      </c>
      <c r="N16" s="628"/>
    </row>
    <row r="17" spans="1:14" s="235" customFormat="1" ht="18" customHeight="1" x14ac:dyDescent="0.15">
      <c r="A17" s="621"/>
      <c r="B17" s="642" t="s">
        <v>180</v>
      </c>
      <c r="C17" s="619" t="s">
        <v>171</v>
      </c>
      <c r="D17" s="618" t="s">
        <v>171</v>
      </c>
      <c r="E17" s="617" t="s">
        <v>171</v>
      </c>
      <c r="F17" s="616" t="s">
        <v>171</v>
      </c>
      <c r="G17" s="619" t="s">
        <v>171</v>
      </c>
      <c r="H17" s="618" t="s">
        <v>171</v>
      </c>
      <c r="I17" s="617" t="s">
        <v>171</v>
      </c>
      <c r="J17" s="616" t="s">
        <v>171</v>
      </c>
      <c r="K17" s="590" t="s">
        <v>171</v>
      </c>
      <c r="L17" s="589" t="s">
        <v>171</v>
      </c>
      <c r="M17" s="599" t="s">
        <v>171</v>
      </c>
      <c r="N17" s="615"/>
    </row>
    <row r="18" spans="1:14" ht="18" customHeight="1" x14ac:dyDescent="0.15">
      <c r="A18" s="944" t="s">
        <v>183</v>
      </c>
      <c r="B18" s="945"/>
      <c r="C18" s="641">
        <v>23306</v>
      </c>
      <c r="D18" s="640">
        <v>19676</v>
      </c>
      <c r="E18" s="639">
        <v>1.1844887172189469</v>
      </c>
      <c r="F18" s="638">
        <v>3630</v>
      </c>
      <c r="G18" s="641">
        <v>32132</v>
      </c>
      <c r="H18" s="643">
        <v>27976</v>
      </c>
      <c r="I18" s="639">
        <v>1.1485559050614813</v>
      </c>
      <c r="J18" s="638">
        <v>4156</v>
      </c>
      <c r="K18" s="553">
        <v>0.72532055272002993</v>
      </c>
      <c r="L18" s="552">
        <v>0.70331712896768661</v>
      </c>
      <c r="M18" s="551">
        <v>2.2003423752343321E-2</v>
      </c>
      <c r="N18" s="628"/>
    </row>
    <row r="19" spans="1:14" ht="18" customHeight="1" x14ac:dyDescent="0.15">
      <c r="A19" s="635" t="s">
        <v>182</v>
      </c>
      <c r="B19" s="637" t="s">
        <v>178</v>
      </c>
      <c r="C19" s="632">
        <v>0</v>
      </c>
      <c r="D19" s="633">
        <v>0</v>
      </c>
      <c r="E19" s="630" t="e">
        <v>#DIV/0!</v>
      </c>
      <c r="F19" s="629">
        <v>0</v>
      </c>
      <c r="G19" s="632">
        <v>0</v>
      </c>
      <c r="H19" s="631">
        <v>0</v>
      </c>
      <c r="I19" s="630" t="e">
        <v>#DIV/0!</v>
      </c>
      <c r="J19" s="629">
        <v>0</v>
      </c>
      <c r="K19" s="540" t="s">
        <v>171</v>
      </c>
      <c r="L19" s="539" t="s">
        <v>171</v>
      </c>
      <c r="M19" s="538" t="e">
        <v>#VALUE!</v>
      </c>
      <c r="N19" s="628"/>
    </row>
    <row r="20" spans="1:14" ht="18" customHeight="1" x14ac:dyDescent="0.15">
      <c r="A20" s="635"/>
      <c r="B20" s="637" t="s">
        <v>177</v>
      </c>
      <c r="C20" s="632">
        <v>6973</v>
      </c>
      <c r="D20" s="633">
        <v>7045</v>
      </c>
      <c r="E20" s="630">
        <v>0.98977998580553583</v>
      </c>
      <c r="F20" s="629">
        <v>-72</v>
      </c>
      <c r="G20" s="632">
        <v>9625</v>
      </c>
      <c r="H20" s="631">
        <v>9890</v>
      </c>
      <c r="I20" s="630">
        <v>0.97320525783619816</v>
      </c>
      <c r="J20" s="629">
        <v>-265</v>
      </c>
      <c r="K20" s="540">
        <v>0.72446753246753248</v>
      </c>
      <c r="L20" s="539">
        <v>0.71233569261880691</v>
      </c>
      <c r="M20" s="538">
        <v>1.2131839848725567E-2</v>
      </c>
      <c r="N20" s="628"/>
    </row>
    <row r="21" spans="1:14" ht="18" customHeight="1" x14ac:dyDescent="0.15">
      <c r="A21" s="635"/>
      <c r="B21" s="637" t="s">
        <v>175</v>
      </c>
      <c r="C21" s="632">
        <v>16333</v>
      </c>
      <c r="D21" s="633">
        <v>12631</v>
      </c>
      <c r="E21" s="630">
        <v>1.293088433219856</v>
      </c>
      <c r="F21" s="629">
        <v>3702</v>
      </c>
      <c r="G21" s="632">
        <v>22507</v>
      </c>
      <c r="H21" s="631">
        <v>18086</v>
      </c>
      <c r="I21" s="630">
        <v>1.2444432157469867</v>
      </c>
      <c r="J21" s="629">
        <v>4421</v>
      </c>
      <c r="K21" s="540">
        <v>0.72568534233793935</v>
      </c>
      <c r="L21" s="539">
        <v>0.69838549154041796</v>
      </c>
      <c r="M21" s="538">
        <v>2.7299850797521397E-2</v>
      </c>
      <c r="N21" s="628"/>
    </row>
    <row r="22" spans="1:14" s="235" customFormat="1" ht="18" customHeight="1" x14ac:dyDescent="0.15">
      <c r="A22" s="621"/>
      <c r="B22" s="642" t="s">
        <v>180</v>
      </c>
      <c r="C22" s="619" t="s">
        <v>171</v>
      </c>
      <c r="D22" s="618" t="s">
        <v>171</v>
      </c>
      <c r="E22" s="617" t="s">
        <v>171</v>
      </c>
      <c r="F22" s="616" t="s">
        <v>171</v>
      </c>
      <c r="G22" s="619" t="s">
        <v>171</v>
      </c>
      <c r="H22" s="618" t="s">
        <v>171</v>
      </c>
      <c r="I22" s="617" t="s">
        <v>171</v>
      </c>
      <c r="J22" s="616" t="s">
        <v>171</v>
      </c>
      <c r="K22" s="590" t="s">
        <v>171</v>
      </c>
      <c r="L22" s="589" t="s">
        <v>171</v>
      </c>
      <c r="M22" s="599" t="s">
        <v>171</v>
      </c>
      <c r="N22" s="615"/>
    </row>
    <row r="23" spans="1:14" ht="18" customHeight="1" x14ac:dyDescent="0.15">
      <c r="A23" s="944" t="s">
        <v>181</v>
      </c>
      <c r="B23" s="945"/>
      <c r="C23" s="641">
        <v>17370</v>
      </c>
      <c r="D23" s="640">
        <v>12290</v>
      </c>
      <c r="E23" s="639">
        <v>1.4133441822620016</v>
      </c>
      <c r="F23" s="638">
        <v>5080</v>
      </c>
      <c r="G23" s="641">
        <v>22022</v>
      </c>
      <c r="H23" s="643">
        <v>15905</v>
      </c>
      <c r="I23" s="639">
        <v>1.3845960389814524</v>
      </c>
      <c r="J23" s="638">
        <v>6117</v>
      </c>
      <c r="K23" s="553">
        <v>0.78875669784760694</v>
      </c>
      <c r="L23" s="552">
        <v>0.77271298333857275</v>
      </c>
      <c r="M23" s="567">
        <v>1.604371450903419E-2</v>
      </c>
      <c r="N23" s="628"/>
    </row>
    <row r="24" spans="1:14" ht="18" customHeight="1" x14ac:dyDescent="0.15">
      <c r="A24" s="635"/>
      <c r="B24" s="637" t="s">
        <v>178</v>
      </c>
      <c r="C24" s="632">
        <v>0</v>
      </c>
      <c r="D24" s="633">
        <v>0</v>
      </c>
      <c r="E24" s="630" t="e">
        <v>#DIV/0!</v>
      </c>
      <c r="F24" s="629">
        <v>0</v>
      </c>
      <c r="G24" s="632">
        <v>0</v>
      </c>
      <c r="H24" s="631">
        <v>0</v>
      </c>
      <c r="I24" s="630" t="e">
        <v>#DIV/0!</v>
      </c>
      <c r="J24" s="629">
        <v>0</v>
      </c>
      <c r="K24" s="540" t="s">
        <v>171</v>
      </c>
      <c r="L24" s="539" t="s">
        <v>171</v>
      </c>
      <c r="M24" s="538" t="e">
        <v>#VALUE!</v>
      </c>
      <c r="N24" s="628"/>
    </row>
    <row r="25" spans="1:14" ht="18" customHeight="1" x14ac:dyDescent="0.15">
      <c r="A25" s="635"/>
      <c r="B25" s="637" t="s">
        <v>177</v>
      </c>
      <c r="C25" s="632">
        <v>5822</v>
      </c>
      <c r="D25" s="633">
        <v>4793</v>
      </c>
      <c r="E25" s="630">
        <v>1.2146880867932401</v>
      </c>
      <c r="F25" s="629">
        <v>1029</v>
      </c>
      <c r="G25" s="632">
        <v>7160</v>
      </c>
      <c r="H25" s="631">
        <v>5945</v>
      </c>
      <c r="I25" s="630">
        <v>1.2043734230445753</v>
      </c>
      <c r="J25" s="629">
        <v>1215</v>
      </c>
      <c r="K25" s="540">
        <v>0.81312849162011169</v>
      </c>
      <c r="L25" s="539">
        <v>0.80622371740958787</v>
      </c>
      <c r="M25" s="538">
        <v>6.904774210523823E-3</v>
      </c>
      <c r="N25" s="628"/>
    </row>
    <row r="26" spans="1:14" ht="18" customHeight="1" x14ac:dyDescent="0.15">
      <c r="A26" s="635"/>
      <c r="B26" s="637" t="s">
        <v>175</v>
      </c>
      <c r="C26" s="632">
        <v>11548</v>
      </c>
      <c r="D26" s="633">
        <v>7497</v>
      </c>
      <c r="E26" s="630">
        <v>1.5403494731225824</v>
      </c>
      <c r="F26" s="629">
        <v>4051</v>
      </c>
      <c r="G26" s="632">
        <v>14862</v>
      </c>
      <c r="H26" s="633">
        <v>9960</v>
      </c>
      <c r="I26" s="630">
        <v>1.4921686746987952</v>
      </c>
      <c r="J26" s="629">
        <v>4902</v>
      </c>
      <c r="K26" s="540">
        <v>0.77701520656708378</v>
      </c>
      <c r="L26" s="539">
        <v>0.75271084337349392</v>
      </c>
      <c r="M26" s="538">
        <v>2.4304363193589862E-2</v>
      </c>
      <c r="N26" s="628"/>
    </row>
    <row r="27" spans="1:14" s="235" customFormat="1" ht="18" customHeight="1" x14ac:dyDescent="0.15">
      <c r="A27" s="621"/>
      <c r="B27" s="642" t="s">
        <v>180</v>
      </c>
      <c r="C27" s="619" t="s">
        <v>171</v>
      </c>
      <c r="D27" s="618" t="s">
        <v>171</v>
      </c>
      <c r="E27" s="617" t="s">
        <v>171</v>
      </c>
      <c r="F27" s="616" t="s">
        <v>171</v>
      </c>
      <c r="G27" s="619" t="s">
        <v>171</v>
      </c>
      <c r="H27" s="618" t="s">
        <v>171</v>
      </c>
      <c r="I27" s="617" t="s">
        <v>171</v>
      </c>
      <c r="J27" s="616" t="s">
        <v>171</v>
      </c>
      <c r="K27" s="590" t="s">
        <v>171</v>
      </c>
      <c r="L27" s="589" t="s">
        <v>171</v>
      </c>
      <c r="M27" s="599" t="s">
        <v>171</v>
      </c>
      <c r="N27" s="615"/>
    </row>
    <row r="28" spans="1:14" ht="18" customHeight="1" x14ac:dyDescent="0.15">
      <c r="A28" s="944" t="s">
        <v>179</v>
      </c>
      <c r="B28" s="945"/>
      <c r="C28" s="641">
        <v>19644</v>
      </c>
      <c r="D28" s="640">
        <v>16182</v>
      </c>
      <c r="E28" s="639">
        <v>1.21394141638858</v>
      </c>
      <c r="F28" s="638">
        <v>3462</v>
      </c>
      <c r="G28" s="641">
        <v>32815</v>
      </c>
      <c r="H28" s="640">
        <v>25288</v>
      </c>
      <c r="I28" s="639">
        <v>1.2976510597912052</v>
      </c>
      <c r="J28" s="638">
        <v>7527</v>
      </c>
      <c r="K28" s="553">
        <v>0.5986286759104068</v>
      </c>
      <c r="L28" s="552">
        <v>0.63990825688073394</v>
      </c>
      <c r="M28" s="551">
        <v>-4.1279580970327134E-2</v>
      </c>
      <c r="N28" s="628"/>
    </row>
    <row r="29" spans="1:14" ht="18" customHeight="1" x14ac:dyDescent="0.15">
      <c r="A29" s="635"/>
      <c r="B29" s="637" t="s">
        <v>178</v>
      </c>
      <c r="C29" s="632">
        <v>0</v>
      </c>
      <c r="D29" s="633">
        <v>0</v>
      </c>
      <c r="E29" s="630" t="e">
        <v>#DIV/0!</v>
      </c>
      <c r="F29" s="629">
        <v>0</v>
      </c>
      <c r="G29" s="632">
        <v>0</v>
      </c>
      <c r="H29" s="631">
        <v>0</v>
      </c>
      <c r="I29" s="630" t="e">
        <v>#DIV/0!</v>
      </c>
      <c r="J29" s="629">
        <v>0</v>
      </c>
      <c r="K29" s="540" t="s">
        <v>171</v>
      </c>
      <c r="L29" s="539" t="s">
        <v>171</v>
      </c>
      <c r="M29" s="538" t="e">
        <v>#VALUE!</v>
      </c>
      <c r="N29" s="628"/>
    </row>
    <row r="30" spans="1:14" ht="18" customHeight="1" x14ac:dyDescent="0.15">
      <c r="A30" s="635"/>
      <c r="B30" s="634" t="s">
        <v>177</v>
      </c>
      <c r="C30" s="632">
        <v>2272</v>
      </c>
      <c r="D30" s="636">
        <v>1996</v>
      </c>
      <c r="E30" s="630">
        <v>1.1382765531062125</v>
      </c>
      <c r="F30" s="629">
        <v>276</v>
      </c>
      <c r="G30" s="632">
        <v>3190</v>
      </c>
      <c r="H30" s="631">
        <v>2925</v>
      </c>
      <c r="I30" s="630">
        <v>1.0905982905982905</v>
      </c>
      <c r="J30" s="629">
        <v>265</v>
      </c>
      <c r="K30" s="540">
        <v>0.71222570532915364</v>
      </c>
      <c r="L30" s="539">
        <v>0.68239316239316239</v>
      </c>
      <c r="M30" s="538">
        <v>2.9832542935991246E-2</v>
      </c>
      <c r="N30" s="628"/>
    </row>
    <row r="31" spans="1:14" ht="18" customHeight="1" x14ac:dyDescent="0.15">
      <c r="A31" s="635"/>
      <c r="B31" s="634" t="s">
        <v>176</v>
      </c>
      <c r="C31" s="632">
        <v>1318</v>
      </c>
      <c r="D31" s="633">
        <v>896</v>
      </c>
      <c r="E31" s="630">
        <v>1.4709821428571428</v>
      </c>
      <c r="F31" s="629">
        <v>422</v>
      </c>
      <c r="G31" s="632">
        <v>1483</v>
      </c>
      <c r="H31" s="631">
        <v>1152</v>
      </c>
      <c r="I31" s="630">
        <v>1.2873263888888888</v>
      </c>
      <c r="J31" s="629">
        <v>331</v>
      </c>
      <c r="K31" s="540">
        <v>0.88873904248145652</v>
      </c>
      <c r="L31" s="539">
        <v>0.77777777777777779</v>
      </c>
      <c r="M31" s="538">
        <v>0.11096126470367873</v>
      </c>
      <c r="N31" s="628"/>
    </row>
    <row r="32" spans="1:14" ht="18" customHeight="1" x14ac:dyDescent="0.15">
      <c r="A32" s="635"/>
      <c r="B32" s="634" t="s">
        <v>175</v>
      </c>
      <c r="C32" s="632">
        <v>14772</v>
      </c>
      <c r="D32" s="633">
        <v>11922</v>
      </c>
      <c r="E32" s="630">
        <v>1.2390538500251636</v>
      </c>
      <c r="F32" s="629">
        <v>2850</v>
      </c>
      <c r="G32" s="632">
        <v>24622</v>
      </c>
      <c r="H32" s="631">
        <v>19529</v>
      </c>
      <c r="I32" s="630">
        <v>1.2607916431972963</v>
      </c>
      <c r="J32" s="629">
        <v>5093</v>
      </c>
      <c r="K32" s="540">
        <v>0.59995126309804236</v>
      </c>
      <c r="L32" s="539">
        <v>0.61047672691894106</v>
      </c>
      <c r="M32" s="538">
        <v>-1.0525463820898695E-2</v>
      </c>
      <c r="N32" s="628"/>
    </row>
    <row r="33" spans="1:14" ht="18" customHeight="1" x14ac:dyDescent="0.15">
      <c r="A33" s="635"/>
      <c r="B33" s="634" t="s">
        <v>174</v>
      </c>
      <c r="C33" s="632">
        <v>1282</v>
      </c>
      <c r="D33" s="633">
        <v>1368</v>
      </c>
      <c r="E33" s="630">
        <v>0.9371345029239766</v>
      </c>
      <c r="F33" s="629">
        <v>-86</v>
      </c>
      <c r="G33" s="632">
        <v>3520</v>
      </c>
      <c r="H33" s="631">
        <v>1682</v>
      </c>
      <c r="I33" s="630">
        <v>2.0927467300832343</v>
      </c>
      <c r="J33" s="629">
        <v>1838</v>
      </c>
      <c r="K33" s="540">
        <v>0.36420454545454545</v>
      </c>
      <c r="L33" s="539">
        <v>0.81331747919143871</v>
      </c>
      <c r="M33" s="538">
        <v>-0.44911293373689326</v>
      </c>
      <c r="N33" s="628"/>
    </row>
    <row r="34" spans="1:14" s="235" customFormat="1" ht="18" customHeight="1" x14ac:dyDescent="0.15">
      <c r="A34" s="627"/>
      <c r="B34" s="626" t="s">
        <v>173</v>
      </c>
      <c r="C34" s="625" t="s">
        <v>171</v>
      </c>
      <c r="D34" s="624" t="s">
        <v>171</v>
      </c>
      <c r="E34" s="623" t="s">
        <v>171</v>
      </c>
      <c r="F34" s="622" t="s">
        <v>171</v>
      </c>
      <c r="G34" s="625" t="s">
        <v>171</v>
      </c>
      <c r="H34" s="624" t="s">
        <v>171</v>
      </c>
      <c r="I34" s="623" t="s">
        <v>171</v>
      </c>
      <c r="J34" s="622" t="s">
        <v>171</v>
      </c>
      <c r="K34" s="590" t="s">
        <v>171</v>
      </c>
      <c r="L34" s="589" t="s">
        <v>171</v>
      </c>
      <c r="M34" s="588" t="s">
        <v>171</v>
      </c>
      <c r="N34" s="615"/>
    </row>
    <row r="35" spans="1:14" s="235" customFormat="1" ht="18" customHeight="1" thickBot="1" x14ac:dyDescent="0.2">
      <c r="A35" s="621"/>
      <c r="B35" s="620" t="s">
        <v>172</v>
      </c>
      <c r="C35" s="619" t="s">
        <v>171</v>
      </c>
      <c r="D35" s="618" t="s">
        <v>171</v>
      </c>
      <c r="E35" s="617" t="s">
        <v>171</v>
      </c>
      <c r="F35" s="616" t="s">
        <v>171</v>
      </c>
      <c r="G35" s="619" t="s">
        <v>171</v>
      </c>
      <c r="H35" s="618" t="s">
        <v>171</v>
      </c>
      <c r="I35" s="617" t="s">
        <v>171</v>
      </c>
      <c r="J35" s="616" t="s">
        <v>171</v>
      </c>
      <c r="K35" s="581" t="s">
        <v>171</v>
      </c>
      <c r="L35" s="580" t="s">
        <v>171</v>
      </c>
      <c r="M35" s="579" t="s">
        <v>171</v>
      </c>
      <c r="N35" s="615"/>
    </row>
    <row r="36" spans="1:14" x14ac:dyDescent="0.15">
      <c r="C36" s="234"/>
      <c r="G36" s="234"/>
    </row>
    <row r="37" spans="1:14" x14ac:dyDescent="0.15">
      <c r="C37" s="234"/>
      <c r="G37" s="234"/>
    </row>
    <row r="38" spans="1:14" x14ac:dyDescent="0.15">
      <c r="C38" s="234"/>
      <c r="G38" s="611"/>
    </row>
    <row r="39" spans="1:14" x14ac:dyDescent="0.15">
      <c r="C39" s="234"/>
      <c r="G39" s="234"/>
    </row>
    <row r="40" spans="1:14" x14ac:dyDescent="0.15">
      <c r="C40" s="234"/>
      <c r="G40" s="234"/>
    </row>
    <row r="41" spans="1:14" x14ac:dyDescent="0.15">
      <c r="C41" s="234"/>
      <c r="G41" s="234"/>
    </row>
    <row r="42" spans="1:14" x14ac:dyDescent="0.15">
      <c r="C42" s="234"/>
      <c r="G42" s="234"/>
    </row>
    <row r="43" spans="1:14" x14ac:dyDescent="0.15">
      <c r="C43" s="234"/>
      <c r="G43" s="234"/>
    </row>
    <row r="44" spans="1:14" x14ac:dyDescent="0.15">
      <c r="C44" s="234"/>
      <c r="G44" s="234"/>
    </row>
    <row r="45" spans="1:14" x14ac:dyDescent="0.15">
      <c r="C45" s="234"/>
      <c r="G45" s="234"/>
    </row>
    <row r="46" spans="1:14" x14ac:dyDescent="0.15">
      <c r="C46" s="234"/>
      <c r="G46" s="234"/>
    </row>
    <row r="47" spans="1:14" x14ac:dyDescent="0.15">
      <c r="C47" s="234"/>
      <c r="G47" s="234"/>
    </row>
    <row r="48" spans="1:14"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5717</v>
      </c>
      <c r="C65" s="234"/>
      <c r="F65" s="231">
        <v>14691</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K5:K6"/>
    <mergeCell ref="L5:L6"/>
    <mergeCell ref="M5:M6"/>
    <mergeCell ref="K2:M2"/>
    <mergeCell ref="K3:K4"/>
    <mergeCell ref="L3:L4"/>
    <mergeCell ref="M3:M4"/>
    <mergeCell ref="J5:J6"/>
    <mergeCell ref="G5:G6"/>
    <mergeCell ref="H5:H6"/>
    <mergeCell ref="I5:I6"/>
    <mergeCell ref="C2:F2"/>
    <mergeCell ref="G2:J2"/>
    <mergeCell ref="C3:C4"/>
    <mergeCell ref="D3:D4"/>
    <mergeCell ref="E3:F3"/>
    <mergeCell ref="H3:H4"/>
    <mergeCell ref="I3:J3"/>
    <mergeCell ref="G3:G4"/>
    <mergeCell ref="A28:B28"/>
    <mergeCell ref="A18:B18"/>
    <mergeCell ref="A23:B23"/>
    <mergeCell ref="F5:F6"/>
    <mergeCell ref="D5:D6"/>
    <mergeCell ref="E5:E6"/>
    <mergeCell ref="A6:B6"/>
    <mergeCell ref="A7:B7"/>
    <mergeCell ref="A12:B12"/>
    <mergeCell ref="C5:C6"/>
    <mergeCell ref="A5:B5"/>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zoomScale="90" zoomScaleNormal="90" zoomScaleSheetLayoutView="100" workbookViewId="0">
      <pane xSplit="1" ySplit="6" topLeftCell="B7" activePane="bottomRight" state="frozen"/>
      <selection pane="topRight" activeCell="B1" sqref="B1"/>
      <selection pane="bottomLeft" activeCell="A6" sqref="A6"/>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９月(月間)</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ht="10.5" customHeight="1" x14ac:dyDescent="0.4">
      <c r="A4" s="230"/>
      <c r="B4" s="846" t="s">
        <v>312</v>
      </c>
      <c r="C4" s="847" t="s">
        <v>311</v>
      </c>
      <c r="D4" s="845" t="s">
        <v>144</v>
      </c>
      <c r="E4" s="845"/>
      <c r="F4" s="836" t="s">
        <v>312</v>
      </c>
      <c r="G4" s="836" t="s">
        <v>311</v>
      </c>
      <c r="H4" s="845" t="s">
        <v>144</v>
      </c>
      <c r="I4" s="845"/>
      <c r="J4" s="836" t="s">
        <v>312</v>
      </c>
      <c r="K4" s="836" t="s">
        <v>311</v>
      </c>
      <c r="L4" s="843" t="s">
        <v>142</v>
      </c>
    </row>
    <row r="5" spans="1:12" s="128" customFormat="1" ht="10.5" customHeight="1" x14ac:dyDescent="0.4">
      <c r="A5" s="229"/>
      <c r="B5" s="846"/>
      <c r="C5" s="848"/>
      <c r="D5" s="129" t="s">
        <v>143</v>
      </c>
      <c r="E5" s="228" t="s">
        <v>142</v>
      </c>
      <c r="F5" s="836"/>
      <c r="G5" s="836"/>
      <c r="H5" s="129" t="s">
        <v>143</v>
      </c>
      <c r="I5" s="129" t="s">
        <v>142</v>
      </c>
      <c r="J5" s="836"/>
      <c r="K5" s="836"/>
      <c r="L5" s="844"/>
    </row>
    <row r="6" spans="1:12" s="60" customFormat="1" x14ac:dyDescent="0.4">
      <c r="A6" s="119" t="s">
        <v>168</v>
      </c>
      <c r="B6" s="117">
        <v>565066</v>
      </c>
      <c r="C6" s="117">
        <v>517429</v>
      </c>
      <c r="D6" s="115">
        <v>1.0920648050263901</v>
      </c>
      <c r="E6" s="225">
        <v>47637</v>
      </c>
      <c r="F6" s="117">
        <v>753710</v>
      </c>
      <c r="G6" s="117">
        <v>681952</v>
      </c>
      <c r="H6" s="115">
        <v>1.1052244146215568</v>
      </c>
      <c r="I6" s="116">
        <v>71758</v>
      </c>
      <c r="J6" s="115">
        <v>0.74971275424234785</v>
      </c>
      <c r="K6" s="115">
        <v>0.75874694993196001</v>
      </c>
      <c r="L6" s="114">
        <v>-9.0341956896121678E-3</v>
      </c>
    </row>
    <row r="7" spans="1:12" s="60" customFormat="1" x14ac:dyDescent="0.4">
      <c r="A7" s="119" t="s">
        <v>140</v>
      </c>
      <c r="B7" s="117">
        <v>210411</v>
      </c>
      <c r="C7" s="117">
        <v>204024</v>
      </c>
      <c r="D7" s="226">
        <v>1.0313051405716975</v>
      </c>
      <c r="E7" s="225">
        <v>6387</v>
      </c>
      <c r="F7" s="224">
        <v>268334</v>
      </c>
      <c r="G7" s="117">
        <v>265892</v>
      </c>
      <c r="H7" s="115">
        <v>1.009184180043025</v>
      </c>
      <c r="I7" s="116">
        <v>2442</v>
      </c>
      <c r="J7" s="115">
        <v>0.78413842450080873</v>
      </c>
      <c r="K7" s="115">
        <v>0.76731906187474619</v>
      </c>
      <c r="L7" s="114">
        <v>1.681936262606254E-2</v>
      </c>
    </row>
    <row r="8" spans="1:12" x14ac:dyDescent="0.4">
      <c r="A8" s="85" t="s">
        <v>139</v>
      </c>
      <c r="B8" s="84">
        <v>140104</v>
      </c>
      <c r="C8" s="84">
        <v>140209</v>
      </c>
      <c r="D8" s="82">
        <v>0.99925111797388189</v>
      </c>
      <c r="E8" s="83">
        <v>-105</v>
      </c>
      <c r="F8" s="84">
        <v>181630</v>
      </c>
      <c r="G8" s="84">
        <v>180249</v>
      </c>
      <c r="H8" s="82">
        <v>1.0076616236428497</v>
      </c>
      <c r="I8" s="83">
        <v>1381</v>
      </c>
      <c r="J8" s="82">
        <v>0.77137036833122286</v>
      </c>
      <c r="K8" s="82">
        <v>0.77786284528624294</v>
      </c>
      <c r="L8" s="81">
        <v>-6.4924769550200878E-3</v>
      </c>
    </row>
    <row r="9" spans="1:12" x14ac:dyDescent="0.4">
      <c r="A9" s="73" t="s">
        <v>107</v>
      </c>
      <c r="B9" s="113">
        <v>123743</v>
      </c>
      <c r="C9" s="105">
        <v>117483</v>
      </c>
      <c r="D9" s="98">
        <v>1.0532843049632712</v>
      </c>
      <c r="E9" s="106">
        <v>6260</v>
      </c>
      <c r="F9" s="113">
        <v>162490</v>
      </c>
      <c r="G9" s="105">
        <v>153007</v>
      </c>
      <c r="H9" s="98">
        <v>1.0619775565823786</v>
      </c>
      <c r="I9" s="106">
        <v>9483</v>
      </c>
      <c r="J9" s="98">
        <v>0.76154224875376941</v>
      </c>
      <c r="K9" s="98">
        <v>0.76782761572999925</v>
      </c>
      <c r="L9" s="120">
        <v>-6.2853669762298336E-3</v>
      </c>
    </row>
    <row r="10" spans="1:12" x14ac:dyDescent="0.4">
      <c r="A10" s="74" t="s">
        <v>138</v>
      </c>
      <c r="B10" s="72">
        <v>13802</v>
      </c>
      <c r="C10" s="71">
        <v>12342</v>
      </c>
      <c r="D10" s="69">
        <v>1.1182952519850915</v>
      </c>
      <c r="E10" s="106">
        <v>1460</v>
      </c>
      <c r="F10" s="72">
        <v>15000</v>
      </c>
      <c r="G10" s="71">
        <v>14000</v>
      </c>
      <c r="H10" s="69">
        <v>1.0714285714285714</v>
      </c>
      <c r="I10" s="70">
        <v>1000</v>
      </c>
      <c r="J10" s="69">
        <v>0.92013333333333336</v>
      </c>
      <c r="K10" s="69">
        <v>0.88157142857142856</v>
      </c>
      <c r="L10" s="68">
        <v>3.8561904761904797E-2</v>
      </c>
    </row>
    <row r="11" spans="1:12" x14ac:dyDescent="0.4">
      <c r="A11" s="74" t="s">
        <v>105</v>
      </c>
      <c r="B11" s="127"/>
      <c r="C11" s="71">
        <v>8085</v>
      </c>
      <c r="D11" s="69">
        <v>0</v>
      </c>
      <c r="E11" s="106">
        <v>-8085</v>
      </c>
      <c r="F11" s="127"/>
      <c r="G11" s="71">
        <v>9240</v>
      </c>
      <c r="H11" s="69">
        <v>0</v>
      </c>
      <c r="I11" s="70">
        <v>-9240</v>
      </c>
      <c r="J11" s="69" t="e">
        <v>#DIV/0!</v>
      </c>
      <c r="K11" s="69">
        <v>0.875</v>
      </c>
      <c r="L11" s="68" t="e">
        <v>#DIV/0!</v>
      </c>
    </row>
    <row r="12" spans="1:12" x14ac:dyDescent="0.4">
      <c r="A12" s="74" t="s">
        <v>102</v>
      </c>
      <c r="B12" s="122"/>
      <c r="C12" s="95"/>
      <c r="D12" s="69" t="e">
        <v>#DIV/0!</v>
      </c>
      <c r="E12" s="106">
        <v>0</v>
      </c>
      <c r="F12" s="122"/>
      <c r="G12" s="95"/>
      <c r="H12" s="69" t="e">
        <v>#DIV/0!</v>
      </c>
      <c r="I12" s="70">
        <v>0</v>
      </c>
      <c r="J12" s="69" t="e">
        <v>#DIV/0!</v>
      </c>
      <c r="K12" s="69" t="e">
        <v>#DIV/0!</v>
      </c>
      <c r="L12" s="68" t="e">
        <v>#DIV/0!</v>
      </c>
    </row>
    <row r="13" spans="1:12" x14ac:dyDescent="0.4">
      <c r="A13" s="74" t="s">
        <v>103</v>
      </c>
      <c r="B13" s="122"/>
      <c r="C13" s="95"/>
      <c r="D13" s="69" t="e">
        <v>#DIV/0!</v>
      </c>
      <c r="E13" s="106">
        <v>0</v>
      </c>
      <c r="F13" s="122"/>
      <c r="G13" s="95"/>
      <c r="H13" s="69" t="e">
        <v>#DIV/0!</v>
      </c>
      <c r="I13" s="70">
        <v>0</v>
      </c>
      <c r="J13" s="69" t="e">
        <v>#DIV/0!</v>
      </c>
      <c r="K13" s="69" t="e">
        <v>#DIV/0!</v>
      </c>
      <c r="L13" s="68" t="e">
        <v>#DIV/0!</v>
      </c>
    </row>
    <row r="14" spans="1:12" x14ac:dyDescent="0.4">
      <c r="A14" s="80" t="s">
        <v>136</v>
      </c>
      <c r="B14" s="92">
        <v>2559</v>
      </c>
      <c r="C14" s="97">
        <v>2299</v>
      </c>
      <c r="D14" s="89">
        <v>1.1130926489778163</v>
      </c>
      <c r="E14" s="106">
        <v>260</v>
      </c>
      <c r="F14" s="92">
        <v>4140</v>
      </c>
      <c r="G14" s="97">
        <v>4002</v>
      </c>
      <c r="H14" s="89">
        <v>1.0344827586206897</v>
      </c>
      <c r="I14" s="90">
        <v>138</v>
      </c>
      <c r="J14" s="89">
        <v>0.61811594202898545</v>
      </c>
      <c r="K14" s="89">
        <v>0.57446276861569212</v>
      </c>
      <c r="L14" s="88">
        <v>4.3653173413293334E-2</v>
      </c>
    </row>
    <row r="15" spans="1:12" x14ac:dyDescent="0.4">
      <c r="A15" s="74" t="s">
        <v>135</v>
      </c>
      <c r="B15" s="122"/>
      <c r="C15" s="95"/>
      <c r="D15" s="69" t="e">
        <v>#DIV/0!</v>
      </c>
      <c r="E15" s="106">
        <v>0</v>
      </c>
      <c r="F15" s="122"/>
      <c r="G15" s="95"/>
      <c r="H15" s="69" t="e">
        <v>#DIV/0!</v>
      </c>
      <c r="I15" s="70">
        <v>0</v>
      </c>
      <c r="J15" s="69" t="e">
        <v>#DIV/0!</v>
      </c>
      <c r="K15" s="69" t="e">
        <v>#DIV/0!</v>
      </c>
      <c r="L15" s="68" t="e">
        <v>#DIV/0!</v>
      </c>
    </row>
    <row r="16" spans="1:12" x14ac:dyDescent="0.4">
      <c r="A16" s="94" t="s">
        <v>134</v>
      </c>
      <c r="B16" s="122"/>
      <c r="C16" s="95"/>
      <c r="D16" s="69" t="e">
        <v>#DIV/0!</v>
      </c>
      <c r="E16" s="106">
        <v>0</v>
      </c>
      <c r="F16" s="122"/>
      <c r="G16" s="95"/>
      <c r="H16" s="69" t="e">
        <v>#DIV/0!</v>
      </c>
      <c r="I16" s="102">
        <v>0</v>
      </c>
      <c r="J16" s="69" t="e">
        <v>#DIV/0!</v>
      </c>
      <c r="K16" s="69" t="e">
        <v>#DIV/0!</v>
      </c>
      <c r="L16" s="68" t="e">
        <v>#DIV/0!</v>
      </c>
    </row>
    <row r="17" spans="1:12" x14ac:dyDescent="0.4">
      <c r="A17" s="94" t="s">
        <v>133</v>
      </c>
      <c r="B17" s="121"/>
      <c r="C17" s="93"/>
      <c r="D17" s="89" t="e">
        <v>#DIV/0!</v>
      </c>
      <c r="E17" s="183">
        <v>0</v>
      </c>
      <c r="F17" s="121"/>
      <c r="G17" s="93"/>
      <c r="H17" s="89" t="e">
        <v>#DIV/0!</v>
      </c>
      <c r="I17" s="90">
        <v>0</v>
      </c>
      <c r="J17" s="89" t="e">
        <v>#DIV/0!</v>
      </c>
      <c r="K17" s="89" t="e">
        <v>#DIV/0!</v>
      </c>
      <c r="L17" s="88" t="e">
        <v>#DIV/0!</v>
      </c>
    </row>
    <row r="18" spans="1:12" x14ac:dyDescent="0.4">
      <c r="A18" s="85" t="s">
        <v>132</v>
      </c>
      <c r="B18" s="84">
        <v>67655</v>
      </c>
      <c r="C18" s="84">
        <v>61218</v>
      </c>
      <c r="D18" s="82">
        <v>1.1051488124407853</v>
      </c>
      <c r="E18" s="83">
        <v>6437</v>
      </c>
      <c r="F18" s="84">
        <v>83020</v>
      </c>
      <c r="G18" s="84">
        <v>82070</v>
      </c>
      <c r="H18" s="82">
        <v>1.0115754843426343</v>
      </c>
      <c r="I18" s="83">
        <v>950</v>
      </c>
      <c r="J18" s="82">
        <v>0.81492411467116355</v>
      </c>
      <c r="K18" s="82">
        <v>0.74592421103935669</v>
      </c>
      <c r="L18" s="81">
        <v>6.8999903631806858E-2</v>
      </c>
    </row>
    <row r="19" spans="1:12" x14ac:dyDescent="0.4">
      <c r="A19" s="73" t="s">
        <v>131</v>
      </c>
      <c r="B19" s="124"/>
      <c r="C19" s="125"/>
      <c r="D19" s="98" t="e">
        <v>#DIV/0!</v>
      </c>
      <c r="E19" s="106">
        <v>0</v>
      </c>
      <c r="F19" s="124"/>
      <c r="G19" s="125"/>
      <c r="H19" s="98" t="e">
        <v>#DIV/0!</v>
      </c>
      <c r="I19" s="106">
        <v>0</v>
      </c>
      <c r="J19" s="98" t="e">
        <v>#DIV/0!</v>
      </c>
      <c r="K19" s="98" t="e">
        <v>#DIV/0!</v>
      </c>
      <c r="L19" s="120" t="e">
        <v>#DIV/0!</v>
      </c>
    </row>
    <row r="20" spans="1:12" x14ac:dyDescent="0.4">
      <c r="A20" s="74" t="s">
        <v>130</v>
      </c>
      <c r="B20" s="72">
        <v>11852</v>
      </c>
      <c r="C20" s="95">
        <v>10253</v>
      </c>
      <c r="D20" s="69">
        <v>1.1559543548229787</v>
      </c>
      <c r="E20" s="106">
        <v>1599</v>
      </c>
      <c r="F20" s="72">
        <v>13050</v>
      </c>
      <c r="G20" s="95">
        <v>12685</v>
      </c>
      <c r="H20" s="69">
        <v>1.0287741426882144</v>
      </c>
      <c r="I20" s="70">
        <v>365</v>
      </c>
      <c r="J20" s="69">
        <v>0.90819923371647504</v>
      </c>
      <c r="K20" s="69">
        <v>0.80827749310208907</v>
      </c>
      <c r="L20" s="68">
        <v>9.9921740614385968E-2</v>
      </c>
    </row>
    <row r="21" spans="1:12" x14ac:dyDescent="0.4">
      <c r="A21" s="74" t="s">
        <v>129</v>
      </c>
      <c r="B21" s="72">
        <v>19271</v>
      </c>
      <c r="C21" s="71">
        <v>16653</v>
      </c>
      <c r="D21" s="69">
        <v>1.1572089113072719</v>
      </c>
      <c r="E21" s="106">
        <v>2618</v>
      </c>
      <c r="F21" s="72">
        <v>26230</v>
      </c>
      <c r="G21" s="71">
        <v>24365</v>
      </c>
      <c r="H21" s="69">
        <v>1.0765442232710856</v>
      </c>
      <c r="I21" s="70">
        <v>1865</v>
      </c>
      <c r="J21" s="69">
        <v>0.73469309950438433</v>
      </c>
      <c r="K21" s="69">
        <v>0.68348040221629391</v>
      </c>
      <c r="L21" s="68">
        <v>5.1212697288090414E-2</v>
      </c>
    </row>
    <row r="22" spans="1:12" x14ac:dyDescent="0.4">
      <c r="A22" s="74" t="s">
        <v>128</v>
      </c>
      <c r="B22" s="72">
        <v>7291</v>
      </c>
      <c r="C22" s="71">
        <v>3892</v>
      </c>
      <c r="D22" s="69">
        <v>1.8733299075025693</v>
      </c>
      <c r="E22" s="106">
        <v>3399</v>
      </c>
      <c r="F22" s="72">
        <v>8555</v>
      </c>
      <c r="G22" s="71">
        <v>4280</v>
      </c>
      <c r="H22" s="69">
        <v>1.9988317757009346</v>
      </c>
      <c r="I22" s="70">
        <v>4275</v>
      </c>
      <c r="J22" s="69">
        <v>0.85225014611338401</v>
      </c>
      <c r="K22" s="69">
        <v>0.90934579439252339</v>
      </c>
      <c r="L22" s="68">
        <v>-5.7095648279139377E-2</v>
      </c>
    </row>
    <row r="23" spans="1:12" x14ac:dyDescent="0.4">
      <c r="A23" s="74" t="s">
        <v>127</v>
      </c>
      <c r="B23" s="92">
        <v>4258</v>
      </c>
      <c r="C23" s="97">
        <v>5731</v>
      </c>
      <c r="D23" s="89">
        <v>0.74297679288082363</v>
      </c>
      <c r="E23" s="106">
        <v>-1473</v>
      </c>
      <c r="F23" s="92">
        <v>4475</v>
      </c>
      <c r="G23" s="97">
        <v>8115</v>
      </c>
      <c r="H23" s="89">
        <v>0.55144793592113373</v>
      </c>
      <c r="I23" s="90">
        <v>-3640</v>
      </c>
      <c r="J23" s="89">
        <v>0.9515083798882682</v>
      </c>
      <c r="K23" s="89">
        <v>0.70622304374614908</v>
      </c>
      <c r="L23" s="88">
        <v>0.24528533614211911</v>
      </c>
    </row>
    <row r="24" spans="1:12" x14ac:dyDescent="0.4">
      <c r="A24" s="94" t="s">
        <v>126</v>
      </c>
      <c r="B24" s="72"/>
      <c r="C24" s="95"/>
      <c r="D24" s="69" t="e">
        <v>#DIV/0!</v>
      </c>
      <c r="E24" s="106">
        <v>0</v>
      </c>
      <c r="F24" s="72"/>
      <c r="G24" s="95"/>
      <c r="H24" s="69" t="e">
        <v>#DIV/0!</v>
      </c>
      <c r="I24" s="70">
        <v>0</v>
      </c>
      <c r="J24" s="69" t="e">
        <v>#DIV/0!</v>
      </c>
      <c r="K24" s="69" t="e">
        <v>#DIV/0!</v>
      </c>
      <c r="L24" s="68" t="e">
        <v>#DIV/0!</v>
      </c>
    </row>
    <row r="25" spans="1:12" x14ac:dyDescent="0.4">
      <c r="A25" s="94" t="s">
        <v>125</v>
      </c>
      <c r="B25" s="72">
        <v>3981</v>
      </c>
      <c r="C25" s="71">
        <v>3431</v>
      </c>
      <c r="D25" s="69">
        <v>1.1603031186243078</v>
      </c>
      <c r="E25" s="106">
        <v>550</v>
      </c>
      <c r="F25" s="72">
        <v>4480</v>
      </c>
      <c r="G25" s="71">
        <v>4125</v>
      </c>
      <c r="H25" s="69">
        <v>1.0860606060606062</v>
      </c>
      <c r="I25" s="70">
        <v>355</v>
      </c>
      <c r="J25" s="69">
        <v>0.88861607142857146</v>
      </c>
      <c r="K25" s="69">
        <v>0.83175757575757581</v>
      </c>
      <c r="L25" s="68">
        <v>5.6858495670995657E-2</v>
      </c>
    </row>
    <row r="26" spans="1:12" x14ac:dyDescent="0.4">
      <c r="A26" s="94" t="s">
        <v>124</v>
      </c>
      <c r="B26" s="122"/>
      <c r="C26" s="95">
        <v>2206</v>
      </c>
      <c r="D26" s="69">
        <v>0</v>
      </c>
      <c r="E26" s="70">
        <v>-2206</v>
      </c>
      <c r="F26" s="122"/>
      <c r="G26" s="95">
        <v>3245</v>
      </c>
      <c r="H26" s="69">
        <v>0</v>
      </c>
      <c r="I26" s="70">
        <v>-3245</v>
      </c>
      <c r="J26" s="69" t="e">
        <v>#DIV/0!</v>
      </c>
      <c r="K26" s="69">
        <v>0.6798151001540832</v>
      </c>
      <c r="L26" s="68" t="e">
        <v>#DIV/0!</v>
      </c>
    </row>
    <row r="27" spans="1:12" x14ac:dyDescent="0.4">
      <c r="A27" s="74" t="s">
        <v>123</v>
      </c>
      <c r="B27" s="122"/>
      <c r="C27" s="95"/>
      <c r="D27" s="69" t="e">
        <v>#DIV/0!</v>
      </c>
      <c r="E27" s="106">
        <v>0</v>
      </c>
      <c r="F27" s="122"/>
      <c r="G27" s="95"/>
      <c r="H27" s="69" t="e">
        <v>#DIV/0!</v>
      </c>
      <c r="I27" s="70">
        <v>0</v>
      </c>
      <c r="J27" s="69" t="e">
        <v>#DIV/0!</v>
      </c>
      <c r="K27" s="69" t="e">
        <v>#DIV/0!</v>
      </c>
      <c r="L27" s="68" t="e">
        <v>#DIV/0!</v>
      </c>
    </row>
    <row r="28" spans="1:12" x14ac:dyDescent="0.4">
      <c r="A28" s="74" t="s">
        <v>122</v>
      </c>
      <c r="B28" s="122"/>
      <c r="C28" s="95">
        <v>650</v>
      </c>
      <c r="D28" s="69">
        <v>0</v>
      </c>
      <c r="E28" s="106">
        <v>-650</v>
      </c>
      <c r="F28" s="122"/>
      <c r="G28" s="95">
        <v>1025</v>
      </c>
      <c r="H28" s="69">
        <v>0</v>
      </c>
      <c r="I28" s="70">
        <v>-1025</v>
      </c>
      <c r="J28" s="69" t="e">
        <v>#DIV/0!</v>
      </c>
      <c r="K28" s="69">
        <v>0.63414634146341464</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89" t="e">
        <v>#DIV/0!</v>
      </c>
      <c r="E30" s="106">
        <v>0</v>
      </c>
      <c r="F30" s="121"/>
      <c r="G30" s="93"/>
      <c r="H30" s="89" t="e">
        <v>#DIV/0!</v>
      </c>
      <c r="I30" s="90">
        <v>0</v>
      </c>
      <c r="J30" s="89" t="e">
        <v>#DIV/0!</v>
      </c>
      <c r="K30" s="89" t="e">
        <v>#DIV/0!</v>
      </c>
      <c r="L30" s="88" t="e">
        <v>#DIV/0!</v>
      </c>
    </row>
    <row r="31" spans="1:12" x14ac:dyDescent="0.4">
      <c r="A31" s="94" t="s">
        <v>119</v>
      </c>
      <c r="B31" s="122"/>
      <c r="C31" s="95"/>
      <c r="D31" s="69" t="e">
        <v>#DIV/0!</v>
      </c>
      <c r="E31" s="106">
        <v>0</v>
      </c>
      <c r="F31" s="122"/>
      <c r="G31" s="95"/>
      <c r="H31" s="69" t="e">
        <v>#DIV/0!</v>
      </c>
      <c r="I31" s="70">
        <v>0</v>
      </c>
      <c r="J31" s="69" t="e">
        <v>#DIV/0!</v>
      </c>
      <c r="K31" s="69" t="e">
        <v>#DIV/0!</v>
      </c>
      <c r="L31" s="68" t="e">
        <v>#DIV/0!</v>
      </c>
    </row>
    <row r="32" spans="1:12" x14ac:dyDescent="0.4">
      <c r="A32" s="74" t="s">
        <v>118</v>
      </c>
      <c r="B32" s="72">
        <v>3528</v>
      </c>
      <c r="C32" s="71">
        <v>2896</v>
      </c>
      <c r="D32" s="69">
        <v>1.218232044198895</v>
      </c>
      <c r="E32" s="106">
        <v>632</v>
      </c>
      <c r="F32" s="72">
        <v>4350</v>
      </c>
      <c r="G32" s="71">
        <v>4065</v>
      </c>
      <c r="H32" s="69">
        <v>1.070110701107011</v>
      </c>
      <c r="I32" s="70">
        <v>285</v>
      </c>
      <c r="J32" s="69">
        <v>0.81103448275862067</v>
      </c>
      <c r="K32" s="69">
        <v>0.71242312423124232</v>
      </c>
      <c r="L32" s="68">
        <v>9.8611358527378346E-2</v>
      </c>
    </row>
    <row r="33" spans="1:12" x14ac:dyDescent="0.4">
      <c r="A33" s="94" t="s">
        <v>117</v>
      </c>
      <c r="B33" s="121"/>
      <c r="C33" s="93"/>
      <c r="D33" s="89" t="e">
        <v>#DIV/0!</v>
      </c>
      <c r="E33" s="106">
        <v>0</v>
      </c>
      <c r="F33" s="121"/>
      <c r="G33" s="93"/>
      <c r="H33" s="89" t="e">
        <v>#DIV/0!</v>
      </c>
      <c r="I33" s="90">
        <v>0</v>
      </c>
      <c r="J33" s="89" t="e">
        <v>#DIV/0!</v>
      </c>
      <c r="K33" s="89" t="e">
        <v>#DIV/0!</v>
      </c>
      <c r="L33" s="88" t="e">
        <v>#DIV/0!</v>
      </c>
    </row>
    <row r="34" spans="1:12" x14ac:dyDescent="0.4">
      <c r="A34" s="94" t="s">
        <v>116</v>
      </c>
      <c r="B34" s="92">
        <v>2310</v>
      </c>
      <c r="C34" s="97">
        <v>2261</v>
      </c>
      <c r="D34" s="89">
        <v>1.021671826625387</v>
      </c>
      <c r="E34" s="106">
        <v>49</v>
      </c>
      <c r="F34" s="92">
        <v>4350</v>
      </c>
      <c r="G34" s="97">
        <v>3915</v>
      </c>
      <c r="H34" s="89">
        <v>1.1111111111111112</v>
      </c>
      <c r="I34" s="90">
        <v>435</v>
      </c>
      <c r="J34" s="89">
        <v>0.53103448275862064</v>
      </c>
      <c r="K34" s="89">
        <v>0.57752234993614304</v>
      </c>
      <c r="L34" s="88">
        <v>-4.6487867177522402E-2</v>
      </c>
    </row>
    <row r="35" spans="1:12" x14ac:dyDescent="0.4">
      <c r="A35" s="74" t="s">
        <v>115</v>
      </c>
      <c r="B35" s="122"/>
      <c r="C35" s="95"/>
      <c r="D35" s="69" t="e">
        <v>#DIV/0!</v>
      </c>
      <c r="E35" s="106">
        <v>0</v>
      </c>
      <c r="F35" s="122"/>
      <c r="G35" s="95"/>
      <c r="H35" s="69" t="e">
        <v>#DIV/0!</v>
      </c>
      <c r="I35" s="70">
        <v>0</v>
      </c>
      <c r="J35" s="69" t="e">
        <v>#DIV/0!</v>
      </c>
      <c r="K35" s="69" t="e">
        <v>#DIV/0!</v>
      </c>
      <c r="L35" s="68" t="e">
        <v>#DIV/0!</v>
      </c>
    </row>
    <row r="36" spans="1:12" x14ac:dyDescent="0.4">
      <c r="A36" s="94" t="s">
        <v>114</v>
      </c>
      <c r="B36" s="121"/>
      <c r="C36" s="93"/>
      <c r="D36" s="89" t="e">
        <v>#DIV/0!</v>
      </c>
      <c r="E36" s="106">
        <v>0</v>
      </c>
      <c r="F36" s="121"/>
      <c r="G36" s="93"/>
      <c r="H36" s="89" t="e">
        <v>#DIV/0!</v>
      </c>
      <c r="I36" s="90">
        <v>0</v>
      </c>
      <c r="J36" s="89" t="e">
        <v>#DIV/0!</v>
      </c>
      <c r="K36" s="89" t="e">
        <v>#DIV/0!</v>
      </c>
      <c r="L36" s="88" t="e">
        <v>#DIV/0!</v>
      </c>
    </row>
    <row r="37" spans="1:12" x14ac:dyDescent="0.4">
      <c r="A37" s="67" t="s">
        <v>113</v>
      </c>
      <c r="B37" s="66">
        <v>15164</v>
      </c>
      <c r="C37" s="65">
        <v>13245</v>
      </c>
      <c r="D37" s="89">
        <v>1.1448848622121555</v>
      </c>
      <c r="E37" s="183">
        <v>1919</v>
      </c>
      <c r="F37" s="66">
        <v>17530</v>
      </c>
      <c r="G37" s="65">
        <v>16250</v>
      </c>
      <c r="H37" s="89">
        <v>1.0787692307692307</v>
      </c>
      <c r="I37" s="90">
        <v>1280</v>
      </c>
      <c r="J37" s="89">
        <v>0.86503137478608105</v>
      </c>
      <c r="K37" s="89">
        <v>0.81507692307692303</v>
      </c>
      <c r="L37" s="88">
        <v>4.9954451709158021E-2</v>
      </c>
    </row>
    <row r="38" spans="1:12" x14ac:dyDescent="0.4">
      <c r="A38" s="85" t="s">
        <v>112</v>
      </c>
      <c r="B38" s="84">
        <v>2652</v>
      </c>
      <c r="C38" s="84">
        <v>2597</v>
      </c>
      <c r="D38" s="82">
        <v>1.0211782826338083</v>
      </c>
      <c r="E38" s="83">
        <v>55</v>
      </c>
      <c r="F38" s="84">
        <v>3684</v>
      </c>
      <c r="G38" s="84">
        <v>3573</v>
      </c>
      <c r="H38" s="82">
        <v>1.0310663308144417</v>
      </c>
      <c r="I38" s="83">
        <v>111</v>
      </c>
      <c r="J38" s="82">
        <v>0.71986970684039087</v>
      </c>
      <c r="K38" s="82">
        <v>0.72684019031626079</v>
      </c>
      <c r="L38" s="81">
        <v>-6.9704834758699263E-3</v>
      </c>
    </row>
    <row r="39" spans="1:12" x14ac:dyDescent="0.4">
      <c r="A39" s="73" t="s">
        <v>111</v>
      </c>
      <c r="B39" s="113">
        <v>1898</v>
      </c>
      <c r="C39" s="105">
        <v>1941</v>
      </c>
      <c r="D39" s="98">
        <v>0.97784647089129317</v>
      </c>
      <c r="E39" s="106">
        <v>-43</v>
      </c>
      <c r="F39" s="113">
        <v>2228</v>
      </c>
      <c r="G39" s="105">
        <v>2481</v>
      </c>
      <c r="H39" s="98">
        <v>0.89802498992341795</v>
      </c>
      <c r="I39" s="106">
        <v>-253</v>
      </c>
      <c r="J39" s="98">
        <v>0.85188509874326745</v>
      </c>
      <c r="K39" s="98">
        <v>0.78234582829504229</v>
      </c>
      <c r="L39" s="120">
        <v>6.9539270448225166E-2</v>
      </c>
    </row>
    <row r="40" spans="1:12" x14ac:dyDescent="0.4">
      <c r="A40" s="74" t="s">
        <v>110</v>
      </c>
      <c r="B40" s="72">
        <v>754</v>
      </c>
      <c r="C40" s="71">
        <v>656</v>
      </c>
      <c r="D40" s="69">
        <v>1.149390243902439</v>
      </c>
      <c r="E40" s="183">
        <v>98</v>
      </c>
      <c r="F40" s="72">
        <v>1456</v>
      </c>
      <c r="G40" s="71">
        <v>1092</v>
      </c>
      <c r="H40" s="69">
        <v>1.3333333333333333</v>
      </c>
      <c r="I40" s="70">
        <v>364</v>
      </c>
      <c r="J40" s="69">
        <v>0.5178571428571429</v>
      </c>
      <c r="K40" s="69">
        <v>0.60073260073260071</v>
      </c>
      <c r="L40" s="68">
        <v>-8.2875457875457803E-2</v>
      </c>
    </row>
    <row r="41" spans="1:12" s="60" customFormat="1" x14ac:dyDescent="0.4">
      <c r="A41" s="119" t="s">
        <v>109</v>
      </c>
      <c r="B41" s="117">
        <v>283772</v>
      </c>
      <c r="C41" s="117">
        <v>247849</v>
      </c>
      <c r="D41" s="115">
        <v>1.1449390556346808</v>
      </c>
      <c r="E41" s="83">
        <v>35923</v>
      </c>
      <c r="F41" s="117">
        <v>390492</v>
      </c>
      <c r="G41" s="117">
        <v>325574</v>
      </c>
      <c r="H41" s="115">
        <v>1.1993955291270186</v>
      </c>
      <c r="I41" s="116">
        <v>64918</v>
      </c>
      <c r="J41" s="115">
        <v>0.72670374809215044</v>
      </c>
      <c r="K41" s="115">
        <v>0.76126779165412473</v>
      </c>
      <c r="L41" s="114">
        <v>-3.4564043561974289E-2</v>
      </c>
    </row>
    <row r="42" spans="1:12" s="60" customFormat="1" x14ac:dyDescent="0.4">
      <c r="A42" s="85" t="s">
        <v>108</v>
      </c>
      <c r="B42" s="84">
        <v>279179</v>
      </c>
      <c r="C42" s="84">
        <v>244919</v>
      </c>
      <c r="D42" s="82">
        <v>1.1398829817204872</v>
      </c>
      <c r="E42" s="83">
        <v>34260</v>
      </c>
      <c r="F42" s="84">
        <v>380967</v>
      </c>
      <c r="G42" s="84">
        <v>320735</v>
      </c>
      <c r="H42" s="82">
        <v>1.187793661433894</v>
      </c>
      <c r="I42" s="83">
        <v>60232</v>
      </c>
      <c r="J42" s="82">
        <v>0.7328167531570976</v>
      </c>
      <c r="K42" s="82">
        <v>0.76361794004396155</v>
      </c>
      <c r="L42" s="81">
        <v>-3.0801186886863952E-2</v>
      </c>
    </row>
    <row r="43" spans="1:12" x14ac:dyDescent="0.4">
      <c r="A43" s="74" t="s">
        <v>107</v>
      </c>
      <c r="B43" s="72">
        <v>112737</v>
      </c>
      <c r="C43" s="71">
        <v>105732</v>
      </c>
      <c r="D43" s="76">
        <v>1.0662524117580297</v>
      </c>
      <c r="E43" s="106">
        <v>7005</v>
      </c>
      <c r="F43" s="72">
        <v>141624</v>
      </c>
      <c r="G43" s="78">
        <v>120717</v>
      </c>
      <c r="H43" s="89">
        <v>1.1731901886229776</v>
      </c>
      <c r="I43" s="70">
        <v>20907</v>
      </c>
      <c r="J43" s="69">
        <v>0.79603033384172173</v>
      </c>
      <c r="K43" s="69">
        <v>0.87586669648848137</v>
      </c>
      <c r="L43" s="68">
        <v>-7.983636264675964E-2</v>
      </c>
    </row>
    <row r="44" spans="1:12" x14ac:dyDescent="0.4">
      <c r="A44" s="74" t="s">
        <v>106</v>
      </c>
      <c r="B44" s="72">
        <v>21816</v>
      </c>
      <c r="C44" s="71">
        <v>13060</v>
      </c>
      <c r="D44" s="98">
        <v>1.6704441041347626</v>
      </c>
      <c r="E44" s="106">
        <v>8756</v>
      </c>
      <c r="F44" s="72">
        <v>25095</v>
      </c>
      <c r="G44" s="71">
        <v>14282</v>
      </c>
      <c r="H44" s="89">
        <v>1.7571068477804228</v>
      </c>
      <c r="I44" s="70">
        <v>10813</v>
      </c>
      <c r="J44" s="69">
        <v>0.86933652121936644</v>
      </c>
      <c r="K44" s="69">
        <v>0.91443775381599213</v>
      </c>
      <c r="L44" s="68">
        <v>-4.5101232596625684E-2</v>
      </c>
    </row>
    <row r="45" spans="1:12" x14ac:dyDescent="0.4">
      <c r="A45" s="94" t="s">
        <v>105</v>
      </c>
      <c r="B45" s="72">
        <v>18899</v>
      </c>
      <c r="C45" s="71">
        <v>22456</v>
      </c>
      <c r="D45" s="98">
        <v>0.84160135375846101</v>
      </c>
      <c r="E45" s="106">
        <v>-3557</v>
      </c>
      <c r="F45" s="72">
        <v>21989</v>
      </c>
      <c r="G45" s="71">
        <v>27831</v>
      </c>
      <c r="H45" s="89">
        <v>0.79009018720132229</v>
      </c>
      <c r="I45" s="70">
        <v>-5842</v>
      </c>
      <c r="J45" s="69">
        <v>0.85947519214152535</v>
      </c>
      <c r="K45" s="69">
        <v>0.80687003700909055</v>
      </c>
      <c r="L45" s="68">
        <v>5.26051551324348E-2</v>
      </c>
    </row>
    <row r="46" spans="1:12" x14ac:dyDescent="0.4">
      <c r="A46" s="94" t="s">
        <v>104</v>
      </c>
      <c r="B46" s="72">
        <v>8328</v>
      </c>
      <c r="C46" s="71">
        <v>13032</v>
      </c>
      <c r="D46" s="98">
        <v>0.63904235727440151</v>
      </c>
      <c r="E46" s="106">
        <v>-4704</v>
      </c>
      <c r="F46" s="72">
        <v>10987</v>
      </c>
      <c r="G46" s="71">
        <v>16898</v>
      </c>
      <c r="H46" s="89">
        <v>0.65019528938335902</v>
      </c>
      <c r="I46" s="70">
        <v>-5911</v>
      </c>
      <c r="J46" s="69">
        <v>0.75798671156821695</v>
      </c>
      <c r="K46" s="69">
        <v>0.77121552846490704</v>
      </c>
      <c r="L46" s="68">
        <v>-1.3228816896690088E-2</v>
      </c>
    </row>
    <row r="47" spans="1:12" x14ac:dyDescent="0.4">
      <c r="A47" s="74" t="s">
        <v>103</v>
      </c>
      <c r="B47" s="72">
        <v>19436</v>
      </c>
      <c r="C47" s="71">
        <v>16508</v>
      </c>
      <c r="D47" s="98">
        <v>1.1773685485825054</v>
      </c>
      <c r="E47" s="106">
        <v>2928</v>
      </c>
      <c r="F47" s="72">
        <v>28578</v>
      </c>
      <c r="G47" s="223">
        <v>24600</v>
      </c>
      <c r="H47" s="89">
        <v>1.1617073170731707</v>
      </c>
      <c r="I47" s="70">
        <v>3978</v>
      </c>
      <c r="J47" s="69">
        <v>0.68010357617747919</v>
      </c>
      <c r="K47" s="69">
        <v>0.67105691056910566</v>
      </c>
      <c r="L47" s="68">
        <v>9.0466656083735275E-3</v>
      </c>
    </row>
    <row r="48" spans="1:12" x14ac:dyDescent="0.4">
      <c r="A48" s="74" t="s">
        <v>102</v>
      </c>
      <c r="B48" s="72">
        <v>38479</v>
      </c>
      <c r="C48" s="71">
        <v>33153</v>
      </c>
      <c r="D48" s="98">
        <v>1.1606491116942659</v>
      </c>
      <c r="E48" s="106">
        <v>5326</v>
      </c>
      <c r="F48" s="72">
        <v>55980</v>
      </c>
      <c r="G48" s="71">
        <v>49633</v>
      </c>
      <c r="H48" s="89">
        <v>1.127878629137872</v>
      </c>
      <c r="I48" s="70">
        <v>6347</v>
      </c>
      <c r="J48" s="69">
        <v>0.68737048946052159</v>
      </c>
      <c r="K48" s="69">
        <v>0.66796284729917599</v>
      </c>
      <c r="L48" s="68">
        <v>1.9407642161345606E-2</v>
      </c>
    </row>
    <row r="49" spans="1:12" x14ac:dyDescent="0.4">
      <c r="A49" s="74" t="s">
        <v>101</v>
      </c>
      <c r="B49" s="72">
        <v>4323</v>
      </c>
      <c r="C49" s="71">
        <v>4276</v>
      </c>
      <c r="D49" s="98">
        <v>1.0109915809167447</v>
      </c>
      <c r="E49" s="106">
        <v>47</v>
      </c>
      <c r="F49" s="72">
        <v>8098</v>
      </c>
      <c r="G49" s="71">
        <v>7829</v>
      </c>
      <c r="H49" s="89">
        <v>1.0343594328777621</v>
      </c>
      <c r="I49" s="70">
        <v>269</v>
      </c>
      <c r="J49" s="69">
        <v>0.53383551494196102</v>
      </c>
      <c r="K49" s="69">
        <v>0.54617447949929754</v>
      </c>
      <c r="L49" s="68">
        <v>-1.2338964557336518E-2</v>
      </c>
    </row>
    <row r="50" spans="1:12" x14ac:dyDescent="0.4">
      <c r="A50" s="74" t="s">
        <v>100</v>
      </c>
      <c r="B50" s="72">
        <v>4125</v>
      </c>
      <c r="C50" s="71"/>
      <c r="D50" s="98" t="e">
        <v>#DIV/0!</v>
      </c>
      <c r="E50" s="106">
        <v>4125</v>
      </c>
      <c r="F50" s="72">
        <v>5468</v>
      </c>
      <c r="G50" s="71"/>
      <c r="H50" s="89" t="e">
        <v>#DIV/0!</v>
      </c>
      <c r="I50" s="70">
        <v>5468</v>
      </c>
      <c r="J50" s="69">
        <v>0.75438917337234823</v>
      </c>
      <c r="K50" s="69" t="e">
        <v>#DIV/0!</v>
      </c>
      <c r="L50" s="68" t="e">
        <v>#DIV/0!</v>
      </c>
    </row>
    <row r="51" spans="1:12" x14ac:dyDescent="0.4">
      <c r="A51" s="74" t="s">
        <v>99</v>
      </c>
      <c r="B51" s="72">
        <v>5900</v>
      </c>
      <c r="C51" s="71">
        <v>5479</v>
      </c>
      <c r="D51" s="98">
        <v>1.0768388392042343</v>
      </c>
      <c r="E51" s="106">
        <v>421</v>
      </c>
      <c r="F51" s="72">
        <v>7830</v>
      </c>
      <c r="G51" s="222">
        <v>7063</v>
      </c>
      <c r="H51" s="89">
        <v>1.1085940818349143</v>
      </c>
      <c r="I51" s="70">
        <v>767</v>
      </c>
      <c r="J51" s="69">
        <v>0.75351213282247764</v>
      </c>
      <c r="K51" s="69">
        <v>0.77573269149086788</v>
      </c>
      <c r="L51" s="68">
        <v>-2.2220558668390233E-2</v>
      </c>
    </row>
    <row r="52" spans="1:12" x14ac:dyDescent="0.4">
      <c r="A52" s="74" t="s">
        <v>98</v>
      </c>
      <c r="B52" s="72"/>
      <c r="C52" s="71"/>
      <c r="D52" s="98" t="e">
        <v>#DIV/0!</v>
      </c>
      <c r="E52" s="106">
        <v>0</v>
      </c>
      <c r="F52" s="72"/>
      <c r="G52" s="71"/>
      <c r="H52" s="89" t="e">
        <v>#DIV/0!</v>
      </c>
      <c r="I52" s="70">
        <v>0</v>
      </c>
      <c r="J52" s="69" t="e">
        <v>#DIV/0!</v>
      </c>
      <c r="K52" s="69" t="e">
        <v>#DIV/0!</v>
      </c>
      <c r="L52" s="68" t="e">
        <v>#DIV/0!</v>
      </c>
    </row>
    <row r="53" spans="1:12" x14ac:dyDescent="0.4">
      <c r="A53" s="74" t="s">
        <v>97</v>
      </c>
      <c r="B53" s="72">
        <v>2724</v>
      </c>
      <c r="C53" s="71">
        <v>2404</v>
      </c>
      <c r="D53" s="98">
        <v>1.1331114808652247</v>
      </c>
      <c r="E53" s="106">
        <v>320</v>
      </c>
      <c r="F53" s="72">
        <v>5104</v>
      </c>
      <c r="G53" s="97">
        <v>3360</v>
      </c>
      <c r="H53" s="89">
        <v>1.519047619047619</v>
      </c>
      <c r="I53" s="70">
        <v>1744</v>
      </c>
      <c r="J53" s="69">
        <v>0.53369905956112851</v>
      </c>
      <c r="K53" s="69">
        <v>0.71547619047619049</v>
      </c>
      <c r="L53" s="68">
        <v>-0.18177713091506198</v>
      </c>
    </row>
    <row r="54" spans="1:12" x14ac:dyDescent="0.4">
      <c r="A54" s="74" t="s">
        <v>96</v>
      </c>
      <c r="B54" s="72">
        <v>5654</v>
      </c>
      <c r="C54" s="71">
        <v>6499</v>
      </c>
      <c r="D54" s="98">
        <v>0.86997999692260353</v>
      </c>
      <c r="E54" s="106">
        <v>-845</v>
      </c>
      <c r="F54" s="72">
        <v>8100</v>
      </c>
      <c r="G54" s="97">
        <v>9296</v>
      </c>
      <c r="H54" s="89">
        <v>0.87134251290877796</v>
      </c>
      <c r="I54" s="70">
        <v>-1196</v>
      </c>
      <c r="J54" s="69">
        <v>0.6980246913580247</v>
      </c>
      <c r="K54" s="69">
        <v>0.69911790017211706</v>
      </c>
      <c r="L54" s="68">
        <v>-1.0932088140923613E-3</v>
      </c>
    </row>
    <row r="55" spans="1:12" x14ac:dyDescent="0.4">
      <c r="A55" s="74" t="s">
        <v>95</v>
      </c>
      <c r="B55" s="72">
        <v>4274</v>
      </c>
      <c r="C55" s="71">
        <v>3949</v>
      </c>
      <c r="D55" s="98">
        <v>1.0822993162826031</v>
      </c>
      <c r="E55" s="106">
        <v>325</v>
      </c>
      <c r="F55" s="72">
        <v>8100</v>
      </c>
      <c r="G55" s="71">
        <v>7560</v>
      </c>
      <c r="H55" s="69">
        <v>1.0714285714285714</v>
      </c>
      <c r="I55" s="70">
        <v>540</v>
      </c>
      <c r="J55" s="69">
        <v>0.5276543209876543</v>
      </c>
      <c r="K55" s="69">
        <v>0.52235449735449735</v>
      </c>
      <c r="L55" s="68">
        <v>5.2998236331569526E-3</v>
      </c>
    </row>
    <row r="56" spans="1:12" x14ac:dyDescent="0.4">
      <c r="A56" s="74" t="s">
        <v>94</v>
      </c>
      <c r="B56" s="72">
        <v>3103</v>
      </c>
      <c r="C56" s="71">
        <v>2559</v>
      </c>
      <c r="D56" s="98">
        <v>1.2125830402500977</v>
      </c>
      <c r="E56" s="106">
        <v>544</v>
      </c>
      <c r="F56" s="72">
        <v>5271</v>
      </c>
      <c r="G56" s="71">
        <v>3286</v>
      </c>
      <c r="H56" s="69">
        <v>1.60407790626902</v>
      </c>
      <c r="I56" s="70">
        <v>1985</v>
      </c>
      <c r="J56" s="69">
        <v>0.58869284765699104</v>
      </c>
      <c r="K56" s="69">
        <v>0.77875836883749239</v>
      </c>
      <c r="L56" s="68">
        <v>-0.19006552118050135</v>
      </c>
    </row>
    <row r="57" spans="1:12" x14ac:dyDescent="0.4">
      <c r="A57" s="94" t="s">
        <v>93</v>
      </c>
      <c r="B57" s="72">
        <v>3028</v>
      </c>
      <c r="C57" s="71">
        <v>1996</v>
      </c>
      <c r="D57" s="98">
        <v>1.5170340681362726</v>
      </c>
      <c r="E57" s="106">
        <v>1032</v>
      </c>
      <c r="F57" s="72">
        <v>5280</v>
      </c>
      <c r="G57" s="71">
        <v>3360</v>
      </c>
      <c r="H57" s="89">
        <v>1.5714285714285714</v>
      </c>
      <c r="I57" s="70">
        <v>1920</v>
      </c>
      <c r="J57" s="69">
        <v>0.57348484848484849</v>
      </c>
      <c r="K57" s="89">
        <v>0.59404761904761905</v>
      </c>
      <c r="L57" s="88">
        <v>-2.056277056277056E-2</v>
      </c>
    </row>
    <row r="58" spans="1:12" x14ac:dyDescent="0.4">
      <c r="A58" s="74" t="s">
        <v>92</v>
      </c>
      <c r="B58" s="72">
        <v>2349</v>
      </c>
      <c r="C58" s="71">
        <v>1738</v>
      </c>
      <c r="D58" s="98">
        <v>1.3515535097813578</v>
      </c>
      <c r="E58" s="106">
        <v>611</v>
      </c>
      <c r="F58" s="72">
        <v>5280</v>
      </c>
      <c r="G58" s="71">
        <v>3360</v>
      </c>
      <c r="H58" s="69">
        <v>1.5714285714285714</v>
      </c>
      <c r="I58" s="70">
        <v>1920</v>
      </c>
      <c r="J58" s="69">
        <v>0.44488636363636364</v>
      </c>
      <c r="K58" s="69">
        <v>0.51726190476190481</v>
      </c>
      <c r="L58" s="68">
        <v>-7.2375541125541176E-2</v>
      </c>
    </row>
    <row r="59" spans="1:12" x14ac:dyDescent="0.4">
      <c r="A59" s="74" t="s">
        <v>91</v>
      </c>
      <c r="B59" s="72">
        <v>2080</v>
      </c>
      <c r="C59" s="71">
        <v>2055</v>
      </c>
      <c r="D59" s="98">
        <v>1.0121654501216546</v>
      </c>
      <c r="E59" s="106">
        <v>25</v>
      </c>
      <c r="F59" s="72">
        <v>3594</v>
      </c>
      <c r="G59" s="71">
        <v>3360</v>
      </c>
      <c r="H59" s="69">
        <v>1.0696428571428571</v>
      </c>
      <c r="I59" s="70">
        <v>234</v>
      </c>
      <c r="J59" s="69">
        <v>0.57874234835837512</v>
      </c>
      <c r="K59" s="69">
        <v>0.6116071428571429</v>
      </c>
      <c r="L59" s="68">
        <v>-3.286479449876778E-2</v>
      </c>
    </row>
    <row r="60" spans="1:12" x14ac:dyDescent="0.4">
      <c r="A60" s="74" t="s">
        <v>90</v>
      </c>
      <c r="B60" s="72">
        <v>5859</v>
      </c>
      <c r="C60" s="71">
        <v>5512</v>
      </c>
      <c r="D60" s="98">
        <v>1.0629535558780843</v>
      </c>
      <c r="E60" s="106">
        <v>347</v>
      </c>
      <c r="F60" s="72">
        <v>12412</v>
      </c>
      <c r="G60" s="71">
        <v>11275</v>
      </c>
      <c r="H60" s="69">
        <v>1.1008425720620842</v>
      </c>
      <c r="I60" s="70">
        <v>1137</v>
      </c>
      <c r="J60" s="69">
        <v>0.47204318401546891</v>
      </c>
      <c r="K60" s="69">
        <v>0.48886917960088694</v>
      </c>
      <c r="L60" s="68">
        <v>-1.682599558541803E-2</v>
      </c>
    </row>
    <row r="61" spans="1:12" x14ac:dyDescent="0.4">
      <c r="A61" s="94" t="s">
        <v>89</v>
      </c>
      <c r="B61" s="92">
        <v>6633</v>
      </c>
      <c r="C61" s="93"/>
      <c r="D61" s="98" t="e">
        <v>#DIV/0!</v>
      </c>
      <c r="E61" s="106">
        <v>6633</v>
      </c>
      <c r="F61" s="92">
        <v>8100</v>
      </c>
      <c r="G61" s="93"/>
      <c r="H61" s="69" t="e">
        <v>#DIV/0!</v>
      </c>
      <c r="I61" s="70">
        <v>8100</v>
      </c>
      <c r="J61" s="69">
        <v>0.81888888888888889</v>
      </c>
      <c r="K61" s="89" t="e">
        <v>#DIV/0!</v>
      </c>
      <c r="L61" s="68" t="e">
        <v>#DIV/0!</v>
      </c>
    </row>
    <row r="62" spans="1:12" x14ac:dyDescent="0.4">
      <c r="A62" s="94" t="s">
        <v>88</v>
      </c>
      <c r="B62" s="92">
        <v>3672</v>
      </c>
      <c r="C62" s="97">
        <v>2175</v>
      </c>
      <c r="D62" s="89">
        <v>1.6882758620689655</v>
      </c>
      <c r="E62" s="183">
        <v>1497</v>
      </c>
      <c r="F62" s="92">
        <v>5010</v>
      </c>
      <c r="G62" s="97">
        <v>3377</v>
      </c>
      <c r="H62" s="89">
        <v>1.4835652946402131</v>
      </c>
      <c r="I62" s="90">
        <v>1633</v>
      </c>
      <c r="J62" s="89">
        <v>0.73293413173652699</v>
      </c>
      <c r="K62" s="89">
        <v>0.64406277761326625</v>
      </c>
      <c r="L62" s="88">
        <v>8.8871354123260748E-2</v>
      </c>
    </row>
    <row r="63" spans="1:12" x14ac:dyDescent="0.4">
      <c r="A63" s="94" t="s">
        <v>87</v>
      </c>
      <c r="B63" s="92">
        <v>3061</v>
      </c>
      <c r="C63" s="97"/>
      <c r="D63" s="89" t="e">
        <v>#DIV/0!</v>
      </c>
      <c r="E63" s="183">
        <v>3061</v>
      </c>
      <c r="F63" s="92">
        <v>5280</v>
      </c>
      <c r="G63" s="97"/>
      <c r="H63" s="89" t="e">
        <v>#DIV/0!</v>
      </c>
      <c r="I63" s="90">
        <v>5280</v>
      </c>
      <c r="J63" s="89">
        <v>0.57973484848484846</v>
      </c>
      <c r="K63" s="89" t="e">
        <v>#DIV/0!</v>
      </c>
      <c r="L63" s="88" t="e">
        <v>#DIV/0!</v>
      </c>
    </row>
    <row r="64" spans="1:12" x14ac:dyDescent="0.4">
      <c r="A64" s="67" t="s">
        <v>86</v>
      </c>
      <c r="B64" s="66">
        <v>2699</v>
      </c>
      <c r="C64" s="65">
        <v>2336</v>
      </c>
      <c r="D64" s="63">
        <v>1.1553938356164384</v>
      </c>
      <c r="E64" s="64">
        <v>363</v>
      </c>
      <c r="F64" s="66">
        <v>3787</v>
      </c>
      <c r="G64" s="65">
        <v>3648</v>
      </c>
      <c r="H64" s="63">
        <v>1.0381030701754386</v>
      </c>
      <c r="I64" s="64">
        <v>139</v>
      </c>
      <c r="J64" s="63">
        <v>0.71270134671243723</v>
      </c>
      <c r="K64" s="63">
        <v>0.64035087719298245</v>
      </c>
      <c r="L64" s="62">
        <v>7.2350469519454785E-2</v>
      </c>
    </row>
    <row r="65" spans="1:12" x14ac:dyDescent="0.4">
      <c r="A65" s="85" t="s">
        <v>85</v>
      </c>
      <c r="B65" s="84">
        <v>4593</v>
      </c>
      <c r="C65" s="84">
        <v>2930</v>
      </c>
      <c r="D65" s="82">
        <v>1.5675767918088737</v>
      </c>
      <c r="E65" s="83">
        <v>1663</v>
      </c>
      <c r="F65" s="84">
        <v>9525</v>
      </c>
      <c r="G65" s="84">
        <v>4839</v>
      </c>
      <c r="H65" s="82">
        <v>1.9683818970861748</v>
      </c>
      <c r="I65" s="83">
        <v>4686</v>
      </c>
      <c r="J65" s="82">
        <v>0.48220472440944884</v>
      </c>
      <c r="K65" s="82">
        <v>0.60549700351312252</v>
      </c>
      <c r="L65" s="81">
        <v>-0.12329227910367369</v>
      </c>
    </row>
    <row r="66" spans="1:12" x14ac:dyDescent="0.4">
      <c r="A66" s="80" t="s">
        <v>84</v>
      </c>
      <c r="B66" s="105">
        <v>1029</v>
      </c>
      <c r="C66" s="105">
        <v>620</v>
      </c>
      <c r="D66" s="98">
        <v>1.6596774193548387</v>
      </c>
      <c r="E66" s="106">
        <v>409</v>
      </c>
      <c r="F66" s="105">
        <v>1626</v>
      </c>
      <c r="G66" s="105">
        <v>840</v>
      </c>
      <c r="H66" s="98">
        <v>1.9357142857142857</v>
      </c>
      <c r="I66" s="106">
        <v>786</v>
      </c>
      <c r="J66" s="98">
        <v>0.63284132841328411</v>
      </c>
      <c r="K66" s="98">
        <v>0.73809523809523814</v>
      </c>
      <c r="L66" s="120">
        <v>-0.10525390968195403</v>
      </c>
    </row>
    <row r="67" spans="1:12" x14ac:dyDescent="0.4">
      <c r="A67" s="74" t="s">
        <v>83</v>
      </c>
      <c r="B67" s="105">
        <v>0</v>
      </c>
      <c r="C67" s="105">
        <v>660</v>
      </c>
      <c r="D67" s="98">
        <v>0</v>
      </c>
      <c r="E67" s="106">
        <v>-660</v>
      </c>
      <c r="F67" s="105">
        <v>0</v>
      </c>
      <c r="G67" s="105">
        <v>1512</v>
      </c>
      <c r="H67" s="98">
        <v>0</v>
      </c>
      <c r="I67" s="106">
        <v>-1512</v>
      </c>
      <c r="J67" s="98" t="e">
        <v>#DIV/0!</v>
      </c>
      <c r="K67" s="98">
        <v>0.43650793650793651</v>
      </c>
      <c r="L67" s="120" t="e">
        <v>#DIV/0!</v>
      </c>
    </row>
    <row r="68" spans="1:12" x14ac:dyDescent="0.4">
      <c r="A68" s="73" t="s">
        <v>82</v>
      </c>
      <c r="B68" s="105">
        <v>0</v>
      </c>
      <c r="C68" s="105">
        <v>504</v>
      </c>
      <c r="D68" s="98">
        <v>0</v>
      </c>
      <c r="E68" s="106">
        <v>-504</v>
      </c>
      <c r="F68" s="105">
        <v>0</v>
      </c>
      <c r="G68" s="105">
        <v>840</v>
      </c>
      <c r="H68" s="98">
        <v>0</v>
      </c>
      <c r="I68" s="106">
        <v>-840</v>
      </c>
      <c r="J68" s="98" t="e">
        <v>#DIV/0!</v>
      </c>
      <c r="K68" s="98">
        <v>0.6</v>
      </c>
      <c r="L68" s="120" t="e">
        <v>#DIV/0!</v>
      </c>
    </row>
    <row r="69" spans="1:12" x14ac:dyDescent="0.4">
      <c r="A69" s="94" t="s">
        <v>81</v>
      </c>
      <c r="B69" s="97">
        <v>1840</v>
      </c>
      <c r="C69" s="97">
        <v>1146</v>
      </c>
      <c r="D69" s="89">
        <v>1.6055846422338569</v>
      </c>
      <c r="E69" s="183">
        <v>694</v>
      </c>
      <c r="F69" s="97">
        <v>3226</v>
      </c>
      <c r="G69" s="97">
        <v>1647</v>
      </c>
      <c r="H69" s="89">
        <v>1.9587128111718275</v>
      </c>
      <c r="I69" s="90">
        <v>1579</v>
      </c>
      <c r="J69" s="89">
        <v>0.57036577805331679</v>
      </c>
      <c r="K69" s="89">
        <v>0.69581056466302371</v>
      </c>
      <c r="L69" s="88">
        <v>-0.12544478660970693</v>
      </c>
    </row>
    <row r="70" spans="1:12" x14ac:dyDescent="0.4">
      <c r="A70" s="67" t="s">
        <v>230</v>
      </c>
      <c r="B70" s="97">
        <v>1724</v>
      </c>
      <c r="C70" s="65"/>
      <c r="D70" s="63" t="e">
        <v>#DIV/0!</v>
      </c>
      <c r="E70" s="64">
        <v>1724</v>
      </c>
      <c r="F70" s="97">
        <v>4673</v>
      </c>
      <c r="G70" s="65"/>
      <c r="H70" s="63" t="e">
        <v>#DIV/0!</v>
      </c>
      <c r="I70" s="64">
        <v>4673</v>
      </c>
      <c r="J70" s="63">
        <v>0.36892788358656109</v>
      </c>
      <c r="K70" s="63" t="e">
        <v>#DIV/0!</v>
      </c>
      <c r="L70" s="62" t="e">
        <v>#DIV/0!</v>
      </c>
    </row>
    <row r="71" spans="1:12" x14ac:dyDescent="0.4">
      <c r="A71" s="119" t="s">
        <v>167</v>
      </c>
      <c r="B71" s="117">
        <v>70784</v>
      </c>
      <c r="C71" s="117">
        <v>65430</v>
      </c>
      <c r="D71" s="115">
        <v>1.0818279076876052</v>
      </c>
      <c r="E71" s="83">
        <v>5354</v>
      </c>
      <c r="F71" s="117">
        <v>94695</v>
      </c>
      <c r="G71" s="117">
        <v>90270</v>
      </c>
      <c r="H71" s="115">
        <v>1.0490196078431373</v>
      </c>
      <c r="I71" s="116">
        <v>4425</v>
      </c>
      <c r="J71" s="115">
        <v>0.74749458788742806</v>
      </c>
      <c r="K71" s="115">
        <v>0.72482552342971085</v>
      </c>
      <c r="L71" s="114">
        <v>2.2669064457717214E-2</v>
      </c>
    </row>
    <row r="72" spans="1:12" x14ac:dyDescent="0.4">
      <c r="A72" s="73" t="s">
        <v>166</v>
      </c>
      <c r="B72" s="113">
        <v>23773</v>
      </c>
      <c r="C72" s="221">
        <v>20431</v>
      </c>
      <c r="D72" s="98">
        <v>1.163574959620185</v>
      </c>
      <c r="E72" s="106">
        <v>3342</v>
      </c>
      <c r="F72" s="113">
        <v>26196</v>
      </c>
      <c r="G72" s="221">
        <v>23010</v>
      </c>
      <c r="H72" s="98">
        <v>1.1384615384615384</v>
      </c>
      <c r="I72" s="106">
        <v>3186</v>
      </c>
      <c r="J72" s="220">
        <v>0.90750496258970836</v>
      </c>
      <c r="K72" s="220">
        <v>0.88791829639287267</v>
      </c>
      <c r="L72" s="219">
        <v>1.9586666196835689E-2</v>
      </c>
    </row>
    <row r="73" spans="1:12" x14ac:dyDescent="0.4">
      <c r="A73" s="74" t="s">
        <v>165</v>
      </c>
      <c r="B73" s="72">
        <v>7655</v>
      </c>
      <c r="C73" s="71">
        <v>5988</v>
      </c>
      <c r="D73" s="69">
        <v>1.2783901135604543</v>
      </c>
      <c r="E73" s="70">
        <v>1667</v>
      </c>
      <c r="F73" s="72">
        <v>10443</v>
      </c>
      <c r="G73" s="71">
        <v>9735</v>
      </c>
      <c r="H73" s="69">
        <v>1.0727272727272728</v>
      </c>
      <c r="I73" s="70">
        <v>708</v>
      </c>
      <c r="J73" s="213">
        <v>0.73302690797663506</v>
      </c>
      <c r="K73" s="213">
        <v>0.61510015408320495</v>
      </c>
      <c r="L73" s="212">
        <v>0.1179267538934301</v>
      </c>
    </row>
    <row r="74" spans="1:12" x14ac:dyDescent="0.4">
      <c r="A74" s="74" t="s">
        <v>164</v>
      </c>
      <c r="B74" s="218">
        <v>12800</v>
      </c>
      <c r="C74" s="217">
        <v>10699</v>
      </c>
      <c r="D74" s="69">
        <v>1.1963734928497991</v>
      </c>
      <c r="E74" s="70">
        <v>2101</v>
      </c>
      <c r="F74" s="218">
        <v>15930</v>
      </c>
      <c r="G74" s="217">
        <v>14514</v>
      </c>
      <c r="H74" s="69">
        <v>1.0975609756097562</v>
      </c>
      <c r="I74" s="70">
        <v>1416</v>
      </c>
      <c r="J74" s="213">
        <v>0.80351537978656618</v>
      </c>
      <c r="K74" s="213">
        <v>0.73715033760507098</v>
      </c>
      <c r="L74" s="212">
        <v>6.6365042181495193E-2</v>
      </c>
    </row>
    <row r="75" spans="1:12" x14ac:dyDescent="0.4">
      <c r="A75" s="74" t="s">
        <v>163</v>
      </c>
      <c r="B75" s="218"/>
      <c r="C75" s="217">
        <v>9421</v>
      </c>
      <c r="D75" s="69">
        <v>0</v>
      </c>
      <c r="E75" s="70">
        <v>-9421</v>
      </c>
      <c r="F75" s="218"/>
      <c r="G75" s="217">
        <v>14337</v>
      </c>
      <c r="H75" s="69">
        <v>0</v>
      </c>
      <c r="I75" s="70">
        <v>-14337</v>
      </c>
      <c r="J75" s="213" t="e">
        <v>#DIV/0!</v>
      </c>
      <c r="K75" s="213">
        <v>0.65711097161191323</v>
      </c>
      <c r="L75" s="212" t="e">
        <v>#DIV/0!</v>
      </c>
    </row>
    <row r="76" spans="1:12" ht="11.25" customHeight="1" x14ac:dyDescent="0.4">
      <c r="A76" s="74" t="s">
        <v>162</v>
      </c>
      <c r="B76" s="218">
        <v>10097</v>
      </c>
      <c r="C76" s="217">
        <v>8581</v>
      </c>
      <c r="D76" s="69">
        <v>1.1766693858524648</v>
      </c>
      <c r="E76" s="70">
        <v>1516</v>
      </c>
      <c r="F76" s="218">
        <v>15930</v>
      </c>
      <c r="G76" s="217">
        <v>14160</v>
      </c>
      <c r="H76" s="69">
        <v>1.125</v>
      </c>
      <c r="I76" s="70">
        <v>1770</v>
      </c>
      <c r="J76" s="213">
        <v>0.63383553044569996</v>
      </c>
      <c r="K76" s="213">
        <v>0.60600282485875712</v>
      </c>
      <c r="L76" s="212">
        <v>2.7832705586942841E-2</v>
      </c>
    </row>
    <row r="77" spans="1:12" ht="11.25" customHeight="1" x14ac:dyDescent="0.4">
      <c r="A77" s="74" t="s">
        <v>229</v>
      </c>
      <c r="B77" s="215">
        <v>3141</v>
      </c>
      <c r="C77" s="216">
        <v>2976</v>
      </c>
      <c r="D77" s="69">
        <v>1.0554435483870968</v>
      </c>
      <c r="E77" s="70">
        <v>165</v>
      </c>
      <c r="F77" s="215">
        <v>5133</v>
      </c>
      <c r="G77" s="214">
        <v>4779</v>
      </c>
      <c r="H77" s="69">
        <v>1.0740740740740742</v>
      </c>
      <c r="I77" s="70">
        <v>354</v>
      </c>
      <c r="J77" s="213">
        <v>0.61192285213325537</v>
      </c>
      <c r="K77" s="213">
        <v>0.62272441933458877</v>
      </c>
      <c r="L77" s="212">
        <v>-1.0801567201333406E-2</v>
      </c>
    </row>
    <row r="78" spans="1:12" x14ac:dyDescent="0.4">
      <c r="A78" s="74" t="s">
        <v>160</v>
      </c>
      <c r="B78" s="215"/>
      <c r="C78" s="216"/>
      <c r="D78" s="69" t="e">
        <v>#DIV/0!</v>
      </c>
      <c r="E78" s="70">
        <v>0</v>
      </c>
      <c r="F78" s="215"/>
      <c r="G78" s="214"/>
      <c r="H78" s="69" t="e">
        <v>#DIV/0!</v>
      </c>
      <c r="I78" s="70">
        <v>0</v>
      </c>
      <c r="J78" s="213" t="e">
        <v>#DIV/0!</v>
      </c>
      <c r="K78" s="213" t="e">
        <v>#DIV/0!</v>
      </c>
      <c r="L78" s="212" t="e">
        <v>#DIV/0!</v>
      </c>
    </row>
    <row r="79" spans="1:12" x14ac:dyDescent="0.4">
      <c r="A79" s="94" t="s">
        <v>159</v>
      </c>
      <c r="B79" s="653">
        <v>7813</v>
      </c>
      <c r="C79" s="217">
        <v>7334</v>
      </c>
      <c r="D79" s="89">
        <v>1.0653122443414236</v>
      </c>
      <c r="E79" s="90">
        <v>479</v>
      </c>
      <c r="F79" s="653">
        <v>10443</v>
      </c>
      <c r="G79" s="652">
        <v>9735</v>
      </c>
      <c r="H79" s="89">
        <v>1.0727272727272728</v>
      </c>
      <c r="I79" s="90">
        <v>708</v>
      </c>
      <c r="J79" s="651">
        <v>0.74815665996361203</v>
      </c>
      <c r="K79" s="651">
        <v>0.75336414997431944</v>
      </c>
      <c r="L79" s="650">
        <v>-5.2074900107074162E-3</v>
      </c>
    </row>
    <row r="80" spans="1:12" x14ac:dyDescent="0.4">
      <c r="A80" s="74" t="s">
        <v>260</v>
      </c>
      <c r="B80" s="218">
        <v>2514</v>
      </c>
      <c r="C80" s="179"/>
      <c r="D80" s="69" t="e">
        <v>#DIV/0!</v>
      </c>
      <c r="E80" s="70">
        <v>2514</v>
      </c>
      <c r="F80" s="218">
        <v>5310</v>
      </c>
      <c r="G80" s="649"/>
      <c r="H80" s="69" t="e">
        <v>#DIV/0!</v>
      </c>
      <c r="I80" s="70">
        <v>5310</v>
      </c>
      <c r="J80" s="213">
        <v>0.47344632768361583</v>
      </c>
      <c r="K80" s="213" t="e">
        <v>#DIV/0!</v>
      </c>
      <c r="L80" s="212" t="e">
        <v>#DIV/0!</v>
      </c>
    </row>
    <row r="81" spans="1:12" x14ac:dyDescent="0.4">
      <c r="A81" s="67" t="s">
        <v>259</v>
      </c>
      <c r="B81" s="210">
        <v>2991</v>
      </c>
      <c r="C81" s="211"/>
      <c r="D81" s="63" t="e">
        <v>#DIV/0!</v>
      </c>
      <c r="E81" s="64">
        <v>2991</v>
      </c>
      <c r="F81" s="210">
        <v>5310</v>
      </c>
      <c r="G81" s="202"/>
      <c r="H81" s="63" t="e">
        <v>#DIV/0!</v>
      </c>
      <c r="I81" s="64">
        <v>5310</v>
      </c>
      <c r="J81" s="201">
        <v>0.56327683615819213</v>
      </c>
      <c r="K81" s="201" t="e">
        <v>#DIV/0!</v>
      </c>
      <c r="L81" s="200" t="e">
        <v>#DIV/0!</v>
      </c>
    </row>
    <row r="82" spans="1:12" x14ac:dyDescent="0.4">
      <c r="A82" s="209" t="s">
        <v>158</v>
      </c>
      <c r="B82" s="207">
        <v>99</v>
      </c>
      <c r="C82" s="207">
        <v>126</v>
      </c>
      <c r="D82" s="205">
        <v>0.7857142857142857</v>
      </c>
      <c r="E82" s="208">
        <v>-27</v>
      </c>
      <c r="F82" s="207">
        <v>189</v>
      </c>
      <c r="G82" s="207">
        <v>216</v>
      </c>
      <c r="H82" s="205">
        <v>0.875</v>
      </c>
      <c r="I82" s="206">
        <v>-27</v>
      </c>
      <c r="J82" s="205">
        <v>0.52380952380952384</v>
      </c>
      <c r="K82" s="205">
        <v>0.58333333333333337</v>
      </c>
      <c r="L82" s="204">
        <v>-5.9523809523809534E-2</v>
      </c>
    </row>
    <row r="83" spans="1:12" x14ac:dyDescent="0.4">
      <c r="A83" s="67" t="s">
        <v>157</v>
      </c>
      <c r="B83" s="203">
        <v>99</v>
      </c>
      <c r="C83" s="202">
        <v>126</v>
      </c>
      <c r="D83" s="63">
        <v>0.7857142857142857</v>
      </c>
      <c r="E83" s="64">
        <v>-27</v>
      </c>
      <c r="F83" s="203">
        <v>189</v>
      </c>
      <c r="G83" s="202">
        <v>216</v>
      </c>
      <c r="H83" s="63">
        <v>0.875</v>
      </c>
      <c r="I83" s="64">
        <v>-27</v>
      </c>
      <c r="J83" s="201">
        <v>0.52380952380952384</v>
      </c>
      <c r="K83" s="201">
        <v>0.58333333333333337</v>
      </c>
      <c r="L83" s="200">
        <v>-5.9523809523809534E-2</v>
      </c>
    </row>
    <row r="84" spans="1:12" x14ac:dyDescent="0.4">
      <c r="A84" s="58" t="s">
        <v>80</v>
      </c>
      <c r="C84" s="58"/>
      <c r="E84" s="59"/>
      <c r="G84" s="58"/>
      <c r="I84" s="59"/>
      <c r="K84" s="58"/>
    </row>
    <row r="85" spans="1:12" x14ac:dyDescent="0.4">
      <c r="A85" s="60" t="s">
        <v>79</v>
      </c>
    </row>
    <row r="86" spans="1:12" x14ac:dyDescent="0.4">
      <c r="A86" s="58" t="s">
        <v>78</v>
      </c>
    </row>
    <row r="87" spans="1:12" x14ac:dyDescent="0.4">
      <c r="A87" s="58" t="s">
        <v>150</v>
      </c>
    </row>
  </sheetData>
  <mergeCells count="13">
    <mergeCell ref="J4:J5"/>
    <mergeCell ref="K4:K5"/>
    <mergeCell ref="J2:L3"/>
    <mergeCell ref="L4:L5"/>
    <mergeCell ref="F4:F5"/>
    <mergeCell ref="G4:G5"/>
    <mergeCell ref="H4:I4"/>
    <mergeCell ref="F2:I3"/>
    <mergeCell ref="A2:A3"/>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59055118110236227" bottom="0.35433070866141736"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D70:E70 IZ70:JA70 SV70:SW70 ACR70:ACS70 AMN70:AMO70 AWJ70:AWK70 BGF70:BGG70 BQB70:BQC70 BZX70:BZY70 CJT70:CJU70 CTP70:CTQ70 DDL70:DDM70 DNH70:DNI70 DXD70:DXE70 EGZ70:EHA70 EQV70:EQW70 FAR70:FAS70 FKN70:FKO70 FUJ70:FUK70 GEF70:GEG70 GOB70:GOC70 GXX70:GXY70 HHT70:HHU70 HRP70:HRQ70 IBL70:IBM70 ILH70:ILI70 IVD70:IVE70 JEZ70:JFA70 JOV70:JOW70 JYR70:JYS70 KIN70:KIO70 KSJ70:KSK70 LCF70:LCG70 LMB70:LMC70 LVX70:LVY70 MFT70:MFU70 MPP70:MPQ70 MZL70:MZM70 NJH70:NJI70 NTD70:NTE70 OCZ70:ODA70 OMV70:OMW70 OWR70:OWS70 PGN70:PGO70 PQJ70:PQK70 QAF70:QAG70 QKB70:QKC70 QTX70:QTY70 RDT70:RDU70 RNP70:RNQ70 RXL70:RXM70 SHH70:SHI70 SRD70:SRE70 TAZ70:TBA70 TKV70:TKW70 TUR70:TUS70 UEN70:UEO70 UOJ70:UOK70 UYF70:UYG70 VIB70:VIC70 VRX70:VRY70 WBT70:WBU70 WLP70:WLQ70 WVL70:WVM70 D65606:E65606 IZ65606:JA65606 SV65606:SW65606 ACR65606:ACS65606 AMN65606:AMO65606 AWJ65606:AWK65606 BGF65606:BGG65606 BQB65606:BQC65606 BZX65606:BZY65606 CJT65606:CJU65606 CTP65606:CTQ65606 DDL65606:DDM65606 DNH65606:DNI65606 DXD65606:DXE65606 EGZ65606:EHA65606 EQV65606:EQW65606 FAR65606:FAS65606 FKN65606:FKO65606 FUJ65606:FUK65606 GEF65606:GEG65606 GOB65606:GOC65606 GXX65606:GXY65606 HHT65606:HHU65606 HRP65606:HRQ65606 IBL65606:IBM65606 ILH65606:ILI65606 IVD65606:IVE65606 JEZ65606:JFA65606 JOV65606:JOW65606 JYR65606:JYS65606 KIN65606:KIO65606 KSJ65606:KSK65606 LCF65606:LCG65606 LMB65606:LMC65606 LVX65606:LVY65606 MFT65606:MFU65606 MPP65606:MPQ65606 MZL65606:MZM65606 NJH65606:NJI65606 NTD65606:NTE65606 OCZ65606:ODA65606 OMV65606:OMW65606 OWR65606:OWS65606 PGN65606:PGO65606 PQJ65606:PQK65606 QAF65606:QAG65606 QKB65606:QKC65606 QTX65606:QTY65606 RDT65606:RDU65606 RNP65606:RNQ65606 RXL65606:RXM65606 SHH65606:SHI65606 SRD65606:SRE65606 TAZ65606:TBA65606 TKV65606:TKW65606 TUR65606:TUS65606 UEN65606:UEO65606 UOJ65606:UOK65606 UYF65606:UYG65606 VIB65606:VIC65606 VRX65606:VRY65606 WBT65606:WBU65606 WLP65606:WLQ65606 WVL65606:WVM65606 D131142:E131142 IZ131142:JA131142 SV131142:SW131142 ACR131142:ACS131142 AMN131142:AMO131142 AWJ131142:AWK131142 BGF131142:BGG131142 BQB131142:BQC131142 BZX131142:BZY131142 CJT131142:CJU131142 CTP131142:CTQ131142 DDL131142:DDM131142 DNH131142:DNI131142 DXD131142:DXE131142 EGZ131142:EHA131142 EQV131142:EQW131142 FAR131142:FAS131142 FKN131142:FKO131142 FUJ131142:FUK131142 GEF131142:GEG131142 GOB131142:GOC131142 GXX131142:GXY131142 HHT131142:HHU131142 HRP131142:HRQ131142 IBL131142:IBM131142 ILH131142:ILI131142 IVD131142:IVE131142 JEZ131142:JFA131142 JOV131142:JOW131142 JYR131142:JYS131142 KIN131142:KIO131142 KSJ131142:KSK131142 LCF131142:LCG131142 LMB131142:LMC131142 LVX131142:LVY131142 MFT131142:MFU131142 MPP131142:MPQ131142 MZL131142:MZM131142 NJH131142:NJI131142 NTD131142:NTE131142 OCZ131142:ODA131142 OMV131142:OMW131142 OWR131142:OWS131142 PGN131142:PGO131142 PQJ131142:PQK131142 QAF131142:QAG131142 QKB131142:QKC131142 QTX131142:QTY131142 RDT131142:RDU131142 RNP131142:RNQ131142 RXL131142:RXM131142 SHH131142:SHI131142 SRD131142:SRE131142 TAZ131142:TBA131142 TKV131142:TKW131142 TUR131142:TUS131142 UEN131142:UEO131142 UOJ131142:UOK131142 UYF131142:UYG131142 VIB131142:VIC131142 VRX131142:VRY131142 WBT131142:WBU131142 WLP131142:WLQ131142 WVL131142:WVM131142 D196678:E196678 IZ196678:JA196678 SV196678:SW196678 ACR196678:ACS196678 AMN196678:AMO196678 AWJ196678:AWK196678 BGF196678:BGG196678 BQB196678:BQC196678 BZX196678:BZY196678 CJT196678:CJU196678 CTP196678:CTQ196678 DDL196678:DDM196678 DNH196678:DNI196678 DXD196678:DXE196678 EGZ196678:EHA196678 EQV196678:EQW196678 FAR196678:FAS196678 FKN196678:FKO196678 FUJ196678:FUK196678 GEF196678:GEG196678 GOB196678:GOC196678 GXX196678:GXY196678 HHT196678:HHU196678 HRP196678:HRQ196678 IBL196678:IBM196678 ILH196678:ILI196678 IVD196678:IVE196678 JEZ196678:JFA196678 JOV196678:JOW196678 JYR196678:JYS196678 KIN196678:KIO196678 KSJ196678:KSK196678 LCF196678:LCG196678 LMB196678:LMC196678 LVX196678:LVY196678 MFT196678:MFU196678 MPP196678:MPQ196678 MZL196678:MZM196678 NJH196678:NJI196678 NTD196678:NTE196678 OCZ196678:ODA196678 OMV196678:OMW196678 OWR196678:OWS196678 PGN196678:PGO196678 PQJ196678:PQK196678 QAF196678:QAG196678 QKB196678:QKC196678 QTX196678:QTY196678 RDT196678:RDU196678 RNP196678:RNQ196678 RXL196678:RXM196678 SHH196678:SHI196678 SRD196678:SRE196678 TAZ196678:TBA196678 TKV196678:TKW196678 TUR196678:TUS196678 UEN196678:UEO196678 UOJ196678:UOK196678 UYF196678:UYG196678 VIB196678:VIC196678 VRX196678:VRY196678 WBT196678:WBU196678 WLP196678:WLQ196678 WVL196678:WVM196678 D262214:E262214 IZ262214:JA262214 SV262214:SW262214 ACR262214:ACS262214 AMN262214:AMO262214 AWJ262214:AWK262214 BGF262214:BGG262214 BQB262214:BQC262214 BZX262214:BZY262214 CJT262214:CJU262214 CTP262214:CTQ262214 DDL262214:DDM262214 DNH262214:DNI262214 DXD262214:DXE262214 EGZ262214:EHA262214 EQV262214:EQW262214 FAR262214:FAS262214 FKN262214:FKO262214 FUJ262214:FUK262214 GEF262214:GEG262214 GOB262214:GOC262214 GXX262214:GXY262214 HHT262214:HHU262214 HRP262214:HRQ262214 IBL262214:IBM262214 ILH262214:ILI262214 IVD262214:IVE262214 JEZ262214:JFA262214 JOV262214:JOW262214 JYR262214:JYS262214 KIN262214:KIO262214 KSJ262214:KSK262214 LCF262214:LCG262214 LMB262214:LMC262214 LVX262214:LVY262214 MFT262214:MFU262214 MPP262214:MPQ262214 MZL262214:MZM262214 NJH262214:NJI262214 NTD262214:NTE262214 OCZ262214:ODA262214 OMV262214:OMW262214 OWR262214:OWS262214 PGN262214:PGO262214 PQJ262214:PQK262214 QAF262214:QAG262214 QKB262214:QKC262214 QTX262214:QTY262214 RDT262214:RDU262214 RNP262214:RNQ262214 RXL262214:RXM262214 SHH262214:SHI262214 SRD262214:SRE262214 TAZ262214:TBA262214 TKV262214:TKW262214 TUR262214:TUS262214 UEN262214:UEO262214 UOJ262214:UOK262214 UYF262214:UYG262214 VIB262214:VIC262214 VRX262214:VRY262214 WBT262214:WBU262214 WLP262214:WLQ262214 WVL262214:WVM262214 D327750:E327750 IZ327750:JA327750 SV327750:SW327750 ACR327750:ACS327750 AMN327750:AMO327750 AWJ327750:AWK327750 BGF327750:BGG327750 BQB327750:BQC327750 BZX327750:BZY327750 CJT327750:CJU327750 CTP327750:CTQ327750 DDL327750:DDM327750 DNH327750:DNI327750 DXD327750:DXE327750 EGZ327750:EHA327750 EQV327750:EQW327750 FAR327750:FAS327750 FKN327750:FKO327750 FUJ327750:FUK327750 GEF327750:GEG327750 GOB327750:GOC327750 GXX327750:GXY327750 HHT327750:HHU327750 HRP327750:HRQ327750 IBL327750:IBM327750 ILH327750:ILI327750 IVD327750:IVE327750 JEZ327750:JFA327750 JOV327750:JOW327750 JYR327750:JYS327750 KIN327750:KIO327750 KSJ327750:KSK327750 LCF327750:LCG327750 LMB327750:LMC327750 LVX327750:LVY327750 MFT327750:MFU327750 MPP327750:MPQ327750 MZL327750:MZM327750 NJH327750:NJI327750 NTD327750:NTE327750 OCZ327750:ODA327750 OMV327750:OMW327750 OWR327750:OWS327750 PGN327750:PGO327750 PQJ327750:PQK327750 QAF327750:QAG327750 QKB327750:QKC327750 QTX327750:QTY327750 RDT327750:RDU327750 RNP327750:RNQ327750 RXL327750:RXM327750 SHH327750:SHI327750 SRD327750:SRE327750 TAZ327750:TBA327750 TKV327750:TKW327750 TUR327750:TUS327750 UEN327750:UEO327750 UOJ327750:UOK327750 UYF327750:UYG327750 VIB327750:VIC327750 VRX327750:VRY327750 WBT327750:WBU327750 WLP327750:WLQ327750 WVL327750:WVM327750 D393286:E393286 IZ393286:JA393286 SV393286:SW393286 ACR393286:ACS393286 AMN393286:AMO393286 AWJ393286:AWK393286 BGF393286:BGG393286 BQB393286:BQC393286 BZX393286:BZY393286 CJT393286:CJU393286 CTP393286:CTQ393286 DDL393286:DDM393286 DNH393286:DNI393286 DXD393286:DXE393286 EGZ393286:EHA393286 EQV393286:EQW393286 FAR393286:FAS393286 FKN393286:FKO393286 FUJ393286:FUK393286 GEF393286:GEG393286 GOB393286:GOC393286 GXX393286:GXY393286 HHT393286:HHU393286 HRP393286:HRQ393286 IBL393286:IBM393286 ILH393286:ILI393286 IVD393286:IVE393286 JEZ393286:JFA393286 JOV393286:JOW393286 JYR393286:JYS393286 KIN393286:KIO393286 KSJ393286:KSK393286 LCF393286:LCG393286 LMB393286:LMC393286 LVX393286:LVY393286 MFT393286:MFU393286 MPP393286:MPQ393286 MZL393286:MZM393286 NJH393286:NJI393286 NTD393286:NTE393286 OCZ393286:ODA393286 OMV393286:OMW393286 OWR393286:OWS393286 PGN393286:PGO393286 PQJ393286:PQK393286 QAF393286:QAG393286 QKB393286:QKC393286 QTX393286:QTY393286 RDT393286:RDU393286 RNP393286:RNQ393286 RXL393286:RXM393286 SHH393286:SHI393286 SRD393286:SRE393286 TAZ393286:TBA393286 TKV393286:TKW393286 TUR393286:TUS393286 UEN393286:UEO393286 UOJ393286:UOK393286 UYF393286:UYG393286 VIB393286:VIC393286 VRX393286:VRY393286 WBT393286:WBU393286 WLP393286:WLQ393286 WVL393286:WVM393286 D458822:E458822 IZ458822:JA458822 SV458822:SW458822 ACR458822:ACS458822 AMN458822:AMO458822 AWJ458822:AWK458822 BGF458822:BGG458822 BQB458822:BQC458822 BZX458822:BZY458822 CJT458822:CJU458822 CTP458822:CTQ458822 DDL458822:DDM458822 DNH458822:DNI458822 DXD458822:DXE458822 EGZ458822:EHA458822 EQV458822:EQW458822 FAR458822:FAS458822 FKN458822:FKO458822 FUJ458822:FUK458822 GEF458822:GEG458822 GOB458822:GOC458822 GXX458822:GXY458822 HHT458822:HHU458822 HRP458822:HRQ458822 IBL458822:IBM458822 ILH458822:ILI458822 IVD458822:IVE458822 JEZ458822:JFA458822 JOV458822:JOW458822 JYR458822:JYS458822 KIN458822:KIO458822 KSJ458822:KSK458822 LCF458822:LCG458822 LMB458822:LMC458822 LVX458822:LVY458822 MFT458822:MFU458822 MPP458822:MPQ458822 MZL458822:MZM458822 NJH458822:NJI458822 NTD458822:NTE458822 OCZ458822:ODA458822 OMV458822:OMW458822 OWR458822:OWS458822 PGN458822:PGO458822 PQJ458822:PQK458822 QAF458822:QAG458822 QKB458822:QKC458822 QTX458822:QTY458822 RDT458822:RDU458822 RNP458822:RNQ458822 RXL458822:RXM458822 SHH458822:SHI458822 SRD458822:SRE458822 TAZ458822:TBA458822 TKV458822:TKW458822 TUR458822:TUS458822 UEN458822:UEO458822 UOJ458822:UOK458822 UYF458822:UYG458822 VIB458822:VIC458822 VRX458822:VRY458822 WBT458822:WBU458822 WLP458822:WLQ458822 WVL458822:WVM458822 D524358:E524358 IZ524358:JA524358 SV524358:SW524358 ACR524358:ACS524358 AMN524358:AMO524358 AWJ524358:AWK524358 BGF524358:BGG524358 BQB524358:BQC524358 BZX524358:BZY524358 CJT524358:CJU524358 CTP524358:CTQ524358 DDL524358:DDM524358 DNH524358:DNI524358 DXD524358:DXE524358 EGZ524358:EHA524358 EQV524358:EQW524358 FAR524358:FAS524358 FKN524358:FKO524358 FUJ524358:FUK524358 GEF524358:GEG524358 GOB524358:GOC524358 GXX524358:GXY524358 HHT524358:HHU524358 HRP524358:HRQ524358 IBL524358:IBM524358 ILH524358:ILI524358 IVD524358:IVE524358 JEZ524358:JFA524358 JOV524358:JOW524358 JYR524358:JYS524358 KIN524358:KIO524358 KSJ524358:KSK524358 LCF524358:LCG524358 LMB524358:LMC524358 LVX524358:LVY524358 MFT524358:MFU524358 MPP524358:MPQ524358 MZL524358:MZM524358 NJH524358:NJI524358 NTD524358:NTE524358 OCZ524358:ODA524358 OMV524358:OMW524358 OWR524358:OWS524358 PGN524358:PGO524358 PQJ524358:PQK524358 QAF524358:QAG524358 QKB524358:QKC524358 QTX524358:QTY524358 RDT524358:RDU524358 RNP524358:RNQ524358 RXL524358:RXM524358 SHH524358:SHI524358 SRD524358:SRE524358 TAZ524358:TBA524358 TKV524358:TKW524358 TUR524358:TUS524358 UEN524358:UEO524358 UOJ524358:UOK524358 UYF524358:UYG524358 VIB524358:VIC524358 VRX524358:VRY524358 WBT524358:WBU524358 WLP524358:WLQ524358 WVL524358:WVM524358 D589894:E589894 IZ589894:JA589894 SV589894:SW589894 ACR589894:ACS589894 AMN589894:AMO589894 AWJ589894:AWK589894 BGF589894:BGG589894 BQB589894:BQC589894 BZX589894:BZY589894 CJT589894:CJU589894 CTP589894:CTQ589894 DDL589894:DDM589894 DNH589894:DNI589894 DXD589894:DXE589894 EGZ589894:EHA589894 EQV589894:EQW589894 FAR589894:FAS589894 FKN589894:FKO589894 FUJ589894:FUK589894 GEF589894:GEG589894 GOB589894:GOC589894 GXX589894:GXY589894 HHT589894:HHU589894 HRP589894:HRQ589894 IBL589894:IBM589894 ILH589894:ILI589894 IVD589894:IVE589894 JEZ589894:JFA589894 JOV589894:JOW589894 JYR589894:JYS589894 KIN589894:KIO589894 KSJ589894:KSK589894 LCF589894:LCG589894 LMB589894:LMC589894 LVX589894:LVY589894 MFT589894:MFU589894 MPP589894:MPQ589894 MZL589894:MZM589894 NJH589894:NJI589894 NTD589894:NTE589894 OCZ589894:ODA589894 OMV589894:OMW589894 OWR589894:OWS589894 PGN589894:PGO589894 PQJ589894:PQK589894 QAF589894:QAG589894 QKB589894:QKC589894 QTX589894:QTY589894 RDT589894:RDU589894 RNP589894:RNQ589894 RXL589894:RXM589894 SHH589894:SHI589894 SRD589894:SRE589894 TAZ589894:TBA589894 TKV589894:TKW589894 TUR589894:TUS589894 UEN589894:UEO589894 UOJ589894:UOK589894 UYF589894:UYG589894 VIB589894:VIC589894 VRX589894:VRY589894 WBT589894:WBU589894 WLP589894:WLQ589894 WVL589894:WVM589894 D655430:E655430 IZ655430:JA655430 SV655430:SW655430 ACR655430:ACS655430 AMN655430:AMO655430 AWJ655430:AWK655430 BGF655430:BGG655430 BQB655430:BQC655430 BZX655430:BZY655430 CJT655430:CJU655430 CTP655430:CTQ655430 DDL655430:DDM655430 DNH655430:DNI655430 DXD655430:DXE655430 EGZ655430:EHA655430 EQV655430:EQW655430 FAR655430:FAS655430 FKN655430:FKO655430 FUJ655430:FUK655430 GEF655430:GEG655430 GOB655430:GOC655430 GXX655430:GXY655430 HHT655430:HHU655430 HRP655430:HRQ655430 IBL655430:IBM655430 ILH655430:ILI655430 IVD655430:IVE655430 JEZ655430:JFA655430 JOV655430:JOW655430 JYR655430:JYS655430 KIN655430:KIO655430 KSJ655430:KSK655430 LCF655430:LCG655430 LMB655430:LMC655430 LVX655430:LVY655430 MFT655430:MFU655430 MPP655430:MPQ655430 MZL655430:MZM655430 NJH655430:NJI655430 NTD655430:NTE655430 OCZ655430:ODA655430 OMV655430:OMW655430 OWR655430:OWS655430 PGN655430:PGO655430 PQJ655430:PQK655430 QAF655430:QAG655430 QKB655430:QKC655430 QTX655430:QTY655430 RDT655430:RDU655430 RNP655430:RNQ655430 RXL655430:RXM655430 SHH655430:SHI655430 SRD655430:SRE655430 TAZ655430:TBA655430 TKV655430:TKW655430 TUR655430:TUS655430 UEN655430:UEO655430 UOJ655430:UOK655430 UYF655430:UYG655430 VIB655430:VIC655430 VRX655430:VRY655430 WBT655430:WBU655430 WLP655430:WLQ655430 WVL655430:WVM655430 D720966:E720966 IZ720966:JA720966 SV720966:SW720966 ACR720966:ACS720966 AMN720966:AMO720966 AWJ720966:AWK720966 BGF720966:BGG720966 BQB720966:BQC720966 BZX720966:BZY720966 CJT720966:CJU720966 CTP720966:CTQ720966 DDL720966:DDM720966 DNH720966:DNI720966 DXD720966:DXE720966 EGZ720966:EHA720966 EQV720966:EQW720966 FAR720966:FAS720966 FKN720966:FKO720966 FUJ720966:FUK720966 GEF720966:GEG720966 GOB720966:GOC720966 GXX720966:GXY720966 HHT720966:HHU720966 HRP720966:HRQ720966 IBL720966:IBM720966 ILH720966:ILI720966 IVD720966:IVE720966 JEZ720966:JFA720966 JOV720966:JOW720966 JYR720966:JYS720966 KIN720966:KIO720966 KSJ720966:KSK720966 LCF720966:LCG720966 LMB720966:LMC720966 LVX720966:LVY720966 MFT720966:MFU720966 MPP720966:MPQ720966 MZL720966:MZM720966 NJH720966:NJI720966 NTD720966:NTE720966 OCZ720966:ODA720966 OMV720966:OMW720966 OWR720966:OWS720966 PGN720966:PGO720966 PQJ720966:PQK720966 QAF720966:QAG720966 QKB720966:QKC720966 QTX720966:QTY720966 RDT720966:RDU720966 RNP720966:RNQ720966 RXL720966:RXM720966 SHH720966:SHI720966 SRD720966:SRE720966 TAZ720966:TBA720966 TKV720966:TKW720966 TUR720966:TUS720966 UEN720966:UEO720966 UOJ720966:UOK720966 UYF720966:UYG720966 VIB720966:VIC720966 VRX720966:VRY720966 WBT720966:WBU720966 WLP720966:WLQ720966 WVL720966:WVM720966 D786502:E786502 IZ786502:JA786502 SV786502:SW786502 ACR786502:ACS786502 AMN786502:AMO786502 AWJ786502:AWK786502 BGF786502:BGG786502 BQB786502:BQC786502 BZX786502:BZY786502 CJT786502:CJU786502 CTP786502:CTQ786502 DDL786502:DDM786502 DNH786502:DNI786502 DXD786502:DXE786502 EGZ786502:EHA786502 EQV786502:EQW786502 FAR786502:FAS786502 FKN786502:FKO786502 FUJ786502:FUK786502 GEF786502:GEG786502 GOB786502:GOC786502 GXX786502:GXY786502 HHT786502:HHU786502 HRP786502:HRQ786502 IBL786502:IBM786502 ILH786502:ILI786502 IVD786502:IVE786502 JEZ786502:JFA786502 JOV786502:JOW786502 JYR786502:JYS786502 KIN786502:KIO786502 KSJ786502:KSK786502 LCF786502:LCG786502 LMB786502:LMC786502 LVX786502:LVY786502 MFT786502:MFU786502 MPP786502:MPQ786502 MZL786502:MZM786502 NJH786502:NJI786502 NTD786502:NTE786502 OCZ786502:ODA786502 OMV786502:OMW786502 OWR786502:OWS786502 PGN786502:PGO786502 PQJ786502:PQK786502 QAF786502:QAG786502 QKB786502:QKC786502 QTX786502:QTY786502 RDT786502:RDU786502 RNP786502:RNQ786502 RXL786502:RXM786502 SHH786502:SHI786502 SRD786502:SRE786502 TAZ786502:TBA786502 TKV786502:TKW786502 TUR786502:TUS786502 UEN786502:UEO786502 UOJ786502:UOK786502 UYF786502:UYG786502 VIB786502:VIC786502 VRX786502:VRY786502 WBT786502:WBU786502 WLP786502:WLQ786502 WVL786502:WVM786502 D852038:E852038 IZ852038:JA852038 SV852038:SW852038 ACR852038:ACS852038 AMN852038:AMO852038 AWJ852038:AWK852038 BGF852038:BGG852038 BQB852038:BQC852038 BZX852038:BZY852038 CJT852038:CJU852038 CTP852038:CTQ852038 DDL852038:DDM852038 DNH852038:DNI852038 DXD852038:DXE852038 EGZ852038:EHA852038 EQV852038:EQW852038 FAR852038:FAS852038 FKN852038:FKO852038 FUJ852038:FUK852038 GEF852038:GEG852038 GOB852038:GOC852038 GXX852038:GXY852038 HHT852038:HHU852038 HRP852038:HRQ852038 IBL852038:IBM852038 ILH852038:ILI852038 IVD852038:IVE852038 JEZ852038:JFA852038 JOV852038:JOW852038 JYR852038:JYS852038 KIN852038:KIO852038 KSJ852038:KSK852038 LCF852038:LCG852038 LMB852038:LMC852038 LVX852038:LVY852038 MFT852038:MFU852038 MPP852038:MPQ852038 MZL852038:MZM852038 NJH852038:NJI852038 NTD852038:NTE852038 OCZ852038:ODA852038 OMV852038:OMW852038 OWR852038:OWS852038 PGN852038:PGO852038 PQJ852038:PQK852038 QAF852038:QAG852038 QKB852038:QKC852038 QTX852038:QTY852038 RDT852038:RDU852038 RNP852038:RNQ852038 RXL852038:RXM852038 SHH852038:SHI852038 SRD852038:SRE852038 TAZ852038:TBA852038 TKV852038:TKW852038 TUR852038:TUS852038 UEN852038:UEO852038 UOJ852038:UOK852038 UYF852038:UYG852038 VIB852038:VIC852038 VRX852038:VRY852038 WBT852038:WBU852038 WLP852038:WLQ852038 WVL852038:WVM852038 D917574:E917574 IZ917574:JA917574 SV917574:SW917574 ACR917574:ACS917574 AMN917574:AMO917574 AWJ917574:AWK917574 BGF917574:BGG917574 BQB917574:BQC917574 BZX917574:BZY917574 CJT917574:CJU917574 CTP917574:CTQ917574 DDL917574:DDM917574 DNH917574:DNI917574 DXD917574:DXE917574 EGZ917574:EHA917574 EQV917574:EQW917574 FAR917574:FAS917574 FKN917574:FKO917574 FUJ917574:FUK917574 GEF917574:GEG917574 GOB917574:GOC917574 GXX917574:GXY917574 HHT917574:HHU917574 HRP917574:HRQ917574 IBL917574:IBM917574 ILH917574:ILI917574 IVD917574:IVE917574 JEZ917574:JFA917574 JOV917574:JOW917574 JYR917574:JYS917574 KIN917574:KIO917574 KSJ917574:KSK917574 LCF917574:LCG917574 LMB917574:LMC917574 LVX917574:LVY917574 MFT917574:MFU917574 MPP917574:MPQ917574 MZL917574:MZM917574 NJH917574:NJI917574 NTD917574:NTE917574 OCZ917574:ODA917574 OMV917574:OMW917574 OWR917574:OWS917574 PGN917574:PGO917574 PQJ917574:PQK917574 QAF917574:QAG917574 QKB917574:QKC917574 QTX917574:QTY917574 RDT917574:RDU917574 RNP917574:RNQ917574 RXL917574:RXM917574 SHH917574:SHI917574 SRD917574:SRE917574 TAZ917574:TBA917574 TKV917574:TKW917574 TUR917574:TUS917574 UEN917574:UEO917574 UOJ917574:UOK917574 UYF917574:UYG917574 VIB917574:VIC917574 VRX917574:VRY917574 WBT917574:WBU917574 WLP917574:WLQ917574 WVL917574:WVM917574 D983110:E983110 IZ983110:JA983110 SV983110:SW983110 ACR983110:ACS983110 AMN983110:AMO983110 AWJ983110:AWK983110 BGF983110:BGG983110 BQB983110:BQC983110 BZX983110:BZY983110 CJT983110:CJU983110 CTP983110:CTQ983110 DDL983110:DDM983110 DNH983110:DNI983110 DXD983110:DXE983110 EGZ983110:EHA983110 EQV983110:EQW983110 FAR983110:FAS983110 FKN983110:FKO983110 FUJ983110:FUK983110 GEF983110:GEG983110 GOB983110:GOC983110 GXX983110:GXY983110 HHT983110:HHU983110 HRP983110:HRQ983110 IBL983110:IBM983110 ILH983110:ILI983110 IVD983110:IVE983110 JEZ983110:JFA983110 JOV983110:JOW983110 JYR983110:JYS983110 KIN983110:KIO983110 KSJ983110:KSK983110 LCF983110:LCG983110 LMB983110:LMC983110 LVX983110:LVY983110 MFT983110:MFU983110 MPP983110:MPQ983110 MZL983110:MZM983110 NJH983110:NJI983110 NTD983110:NTE983110 OCZ983110:ODA983110 OMV983110:OMW983110 OWR983110:OWS983110 PGN983110:PGO983110 PQJ983110:PQK983110 QAF983110:QAG983110 QKB983110:QKC983110 QTX983110:QTY983110 RDT983110:RDU983110 RNP983110:RNQ983110 RXL983110:RXM983110 SHH983110:SHI983110 SRD983110:SRE983110 TAZ983110:TBA983110 TKV983110:TKW983110 TUR983110:TUS983110 UEN983110:UEO983110 UOJ983110:UOK983110 UYF983110:UYG983110 VIB983110:VIC983110 VRX983110:VRY983110 WBT983110:WBU983110 WLP983110:WLQ983110 WVL983110:WVM983110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A62:L69 IW62:JH69 SS62:TD69 ACO62:ACZ69 AMK62:AMV69 AWG62:AWR69 BGC62:BGN69 BPY62:BQJ69 BZU62:CAF69 CJQ62:CKB69 CTM62:CTX69 DDI62:DDT69 DNE62:DNP69 DXA62:DXL69 EGW62:EHH69 EQS62:ERD69 FAO62:FAZ69 FKK62:FKV69 FUG62:FUR69 GEC62:GEN69 GNY62:GOJ69 GXU62:GYF69 HHQ62:HIB69 HRM62:HRX69 IBI62:IBT69 ILE62:ILP69 IVA62:IVL69 JEW62:JFH69 JOS62:JPD69 JYO62:JYZ69 KIK62:KIV69 KSG62:KSR69 LCC62:LCN69 LLY62:LMJ69 LVU62:LWF69 MFQ62:MGB69 MPM62:MPX69 MZI62:MZT69 NJE62:NJP69 NTA62:NTL69 OCW62:ODH69 OMS62:OND69 OWO62:OWZ69 PGK62:PGV69 PQG62:PQR69 QAC62:QAN69 QJY62:QKJ69 QTU62:QUF69 RDQ62:REB69 RNM62:RNX69 RXI62:RXT69 SHE62:SHP69 SRA62:SRL69 TAW62:TBH69 TKS62:TLD69 TUO62:TUZ69 UEK62:UEV69 UOG62:UOR69 UYC62:UYN69 VHY62:VIJ69 VRU62:VSF69 WBQ62:WCB69 WLM62:WLX69 WVI62:WVT69 A65598:L65605 IW65598:JH65605 SS65598:TD65605 ACO65598:ACZ65605 AMK65598:AMV65605 AWG65598:AWR65605 BGC65598:BGN65605 BPY65598:BQJ65605 BZU65598:CAF65605 CJQ65598:CKB65605 CTM65598:CTX65605 DDI65598:DDT65605 DNE65598:DNP65605 DXA65598:DXL65605 EGW65598:EHH65605 EQS65598:ERD65605 FAO65598:FAZ65605 FKK65598:FKV65605 FUG65598:FUR65605 GEC65598:GEN65605 GNY65598:GOJ65605 GXU65598:GYF65605 HHQ65598:HIB65605 HRM65598:HRX65605 IBI65598:IBT65605 ILE65598:ILP65605 IVA65598:IVL65605 JEW65598:JFH65605 JOS65598:JPD65605 JYO65598:JYZ65605 KIK65598:KIV65605 KSG65598:KSR65605 LCC65598:LCN65605 LLY65598:LMJ65605 LVU65598:LWF65605 MFQ65598:MGB65605 MPM65598:MPX65605 MZI65598:MZT65605 NJE65598:NJP65605 NTA65598:NTL65605 OCW65598:ODH65605 OMS65598:OND65605 OWO65598:OWZ65605 PGK65598:PGV65605 PQG65598:PQR65605 QAC65598:QAN65605 QJY65598:QKJ65605 QTU65598:QUF65605 RDQ65598:REB65605 RNM65598:RNX65605 RXI65598:RXT65605 SHE65598:SHP65605 SRA65598:SRL65605 TAW65598:TBH65605 TKS65598:TLD65605 TUO65598:TUZ65605 UEK65598:UEV65605 UOG65598:UOR65605 UYC65598:UYN65605 VHY65598:VIJ65605 VRU65598:VSF65605 WBQ65598:WCB65605 WLM65598:WLX65605 WVI65598:WVT65605 A131134:L131141 IW131134:JH131141 SS131134:TD131141 ACO131134:ACZ131141 AMK131134:AMV131141 AWG131134:AWR131141 BGC131134:BGN131141 BPY131134:BQJ131141 BZU131134:CAF131141 CJQ131134:CKB131141 CTM131134:CTX131141 DDI131134:DDT131141 DNE131134:DNP131141 DXA131134:DXL131141 EGW131134:EHH131141 EQS131134:ERD131141 FAO131134:FAZ131141 FKK131134:FKV131141 FUG131134:FUR131141 GEC131134:GEN131141 GNY131134:GOJ131141 GXU131134:GYF131141 HHQ131134:HIB131141 HRM131134:HRX131141 IBI131134:IBT131141 ILE131134:ILP131141 IVA131134:IVL131141 JEW131134:JFH131141 JOS131134:JPD131141 JYO131134:JYZ131141 KIK131134:KIV131141 KSG131134:KSR131141 LCC131134:LCN131141 LLY131134:LMJ131141 LVU131134:LWF131141 MFQ131134:MGB131141 MPM131134:MPX131141 MZI131134:MZT131141 NJE131134:NJP131141 NTA131134:NTL131141 OCW131134:ODH131141 OMS131134:OND131141 OWO131134:OWZ131141 PGK131134:PGV131141 PQG131134:PQR131141 QAC131134:QAN131141 QJY131134:QKJ131141 QTU131134:QUF131141 RDQ131134:REB131141 RNM131134:RNX131141 RXI131134:RXT131141 SHE131134:SHP131141 SRA131134:SRL131141 TAW131134:TBH131141 TKS131134:TLD131141 TUO131134:TUZ131141 UEK131134:UEV131141 UOG131134:UOR131141 UYC131134:UYN131141 VHY131134:VIJ131141 VRU131134:VSF131141 WBQ131134:WCB131141 WLM131134:WLX131141 WVI131134:WVT131141 A196670:L196677 IW196670:JH196677 SS196670:TD196677 ACO196670:ACZ196677 AMK196670:AMV196677 AWG196670:AWR196677 BGC196670:BGN196677 BPY196670:BQJ196677 BZU196670:CAF196677 CJQ196670:CKB196677 CTM196670:CTX196677 DDI196670:DDT196677 DNE196670:DNP196677 DXA196670:DXL196677 EGW196670:EHH196677 EQS196670:ERD196677 FAO196670:FAZ196677 FKK196670:FKV196677 FUG196670:FUR196677 GEC196670:GEN196677 GNY196670:GOJ196677 GXU196670:GYF196677 HHQ196670:HIB196677 HRM196670:HRX196677 IBI196670:IBT196677 ILE196670:ILP196677 IVA196670:IVL196677 JEW196670:JFH196677 JOS196670:JPD196677 JYO196670:JYZ196677 KIK196670:KIV196677 KSG196670:KSR196677 LCC196670:LCN196677 LLY196670:LMJ196677 LVU196670:LWF196677 MFQ196670:MGB196677 MPM196670:MPX196677 MZI196670:MZT196677 NJE196670:NJP196677 NTA196670:NTL196677 OCW196670:ODH196677 OMS196670:OND196677 OWO196670:OWZ196677 PGK196670:PGV196677 PQG196670:PQR196677 QAC196670:QAN196677 QJY196670:QKJ196677 QTU196670:QUF196677 RDQ196670:REB196677 RNM196670:RNX196677 RXI196670:RXT196677 SHE196670:SHP196677 SRA196670:SRL196677 TAW196670:TBH196677 TKS196670:TLD196677 TUO196670:TUZ196677 UEK196670:UEV196677 UOG196670:UOR196677 UYC196670:UYN196677 VHY196670:VIJ196677 VRU196670:VSF196677 WBQ196670:WCB196677 WLM196670:WLX196677 WVI196670:WVT196677 A262206:L262213 IW262206:JH262213 SS262206:TD262213 ACO262206:ACZ262213 AMK262206:AMV262213 AWG262206:AWR262213 BGC262206:BGN262213 BPY262206:BQJ262213 BZU262206:CAF262213 CJQ262206:CKB262213 CTM262206:CTX262213 DDI262206:DDT262213 DNE262206:DNP262213 DXA262206:DXL262213 EGW262206:EHH262213 EQS262206:ERD262213 FAO262206:FAZ262213 FKK262206:FKV262213 FUG262206:FUR262213 GEC262206:GEN262213 GNY262206:GOJ262213 GXU262206:GYF262213 HHQ262206:HIB262213 HRM262206:HRX262213 IBI262206:IBT262213 ILE262206:ILP262213 IVA262206:IVL262213 JEW262206:JFH262213 JOS262206:JPD262213 JYO262206:JYZ262213 KIK262206:KIV262213 KSG262206:KSR262213 LCC262206:LCN262213 LLY262206:LMJ262213 LVU262206:LWF262213 MFQ262206:MGB262213 MPM262206:MPX262213 MZI262206:MZT262213 NJE262206:NJP262213 NTA262206:NTL262213 OCW262206:ODH262213 OMS262206:OND262213 OWO262206:OWZ262213 PGK262206:PGV262213 PQG262206:PQR262213 QAC262206:QAN262213 QJY262206:QKJ262213 QTU262206:QUF262213 RDQ262206:REB262213 RNM262206:RNX262213 RXI262206:RXT262213 SHE262206:SHP262213 SRA262206:SRL262213 TAW262206:TBH262213 TKS262206:TLD262213 TUO262206:TUZ262213 UEK262206:UEV262213 UOG262206:UOR262213 UYC262206:UYN262213 VHY262206:VIJ262213 VRU262206:VSF262213 WBQ262206:WCB262213 WLM262206:WLX262213 WVI262206:WVT262213 A327742:L327749 IW327742:JH327749 SS327742:TD327749 ACO327742:ACZ327749 AMK327742:AMV327749 AWG327742:AWR327749 BGC327742:BGN327749 BPY327742:BQJ327749 BZU327742:CAF327749 CJQ327742:CKB327749 CTM327742:CTX327749 DDI327742:DDT327749 DNE327742:DNP327749 DXA327742:DXL327749 EGW327742:EHH327749 EQS327742:ERD327749 FAO327742:FAZ327749 FKK327742:FKV327749 FUG327742:FUR327749 GEC327742:GEN327749 GNY327742:GOJ327749 GXU327742:GYF327749 HHQ327742:HIB327749 HRM327742:HRX327749 IBI327742:IBT327749 ILE327742:ILP327749 IVA327742:IVL327749 JEW327742:JFH327749 JOS327742:JPD327749 JYO327742:JYZ327749 KIK327742:KIV327749 KSG327742:KSR327749 LCC327742:LCN327749 LLY327742:LMJ327749 LVU327742:LWF327749 MFQ327742:MGB327749 MPM327742:MPX327749 MZI327742:MZT327749 NJE327742:NJP327749 NTA327742:NTL327749 OCW327742:ODH327749 OMS327742:OND327749 OWO327742:OWZ327749 PGK327742:PGV327749 PQG327742:PQR327749 QAC327742:QAN327749 QJY327742:QKJ327749 QTU327742:QUF327749 RDQ327742:REB327749 RNM327742:RNX327749 RXI327742:RXT327749 SHE327742:SHP327749 SRA327742:SRL327749 TAW327742:TBH327749 TKS327742:TLD327749 TUO327742:TUZ327749 UEK327742:UEV327749 UOG327742:UOR327749 UYC327742:UYN327749 VHY327742:VIJ327749 VRU327742:VSF327749 WBQ327742:WCB327749 WLM327742:WLX327749 WVI327742:WVT327749 A393278:L393285 IW393278:JH393285 SS393278:TD393285 ACO393278:ACZ393285 AMK393278:AMV393285 AWG393278:AWR393285 BGC393278:BGN393285 BPY393278:BQJ393285 BZU393278:CAF393285 CJQ393278:CKB393285 CTM393278:CTX393285 DDI393278:DDT393285 DNE393278:DNP393285 DXA393278:DXL393285 EGW393278:EHH393285 EQS393278:ERD393285 FAO393278:FAZ393285 FKK393278:FKV393285 FUG393278:FUR393285 GEC393278:GEN393285 GNY393278:GOJ393285 GXU393278:GYF393285 HHQ393278:HIB393285 HRM393278:HRX393285 IBI393278:IBT393285 ILE393278:ILP393285 IVA393278:IVL393285 JEW393278:JFH393285 JOS393278:JPD393285 JYO393278:JYZ393285 KIK393278:KIV393285 KSG393278:KSR393285 LCC393278:LCN393285 LLY393278:LMJ393285 LVU393278:LWF393285 MFQ393278:MGB393285 MPM393278:MPX393285 MZI393278:MZT393285 NJE393278:NJP393285 NTA393278:NTL393285 OCW393278:ODH393285 OMS393278:OND393285 OWO393278:OWZ393285 PGK393278:PGV393285 PQG393278:PQR393285 QAC393278:QAN393285 QJY393278:QKJ393285 QTU393278:QUF393285 RDQ393278:REB393285 RNM393278:RNX393285 RXI393278:RXT393285 SHE393278:SHP393285 SRA393278:SRL393285 TAW393278:TBH393285 TKS393278:TLD393285 TUO393278:TUZ393285 UEK393278:UEV393285 UOG393278:UOR393285 UYC393278:UYN393285 VHY393278:VIJ393285 VRU393278:VSF393285 WBQ393278:WCB393285 WLM393278:WLX393285 WVI393278:WVT393285 A458814:L458821 IW458814:JH458821 SS458814:TD458821 ACO458814:ACZ458821 AMK458814:AMV458821 AWG458814:AWR458821 BGC458814:BGN458821 BPY458814:BQJ458821 BZU458814:CAF458821 CJQ458814:CKB458821 CTM458814:CTX458821 DDI458814:DDT458821 DNE458814:DNP458821 DXA458814:DXL458821 EGW458814:EHH458821 EQS458814:ERD458821 FAO458814:FAZ458821 FKK458814:FKV458821 FUG458814:FUR458821 GEC458814:GEN458821 GNY458814:GOJ458821 GXU458814:GYF458821 HHQ458814:HIB458821 HRM458814:HRX458821 IBI458814:IBT458821 ILE458814:ILP458821 IVA458814:IVL458821 JEW458814:JFH458821 JOS458814:JPD458821 JYO458814:JYZ458821 KIK458814:KIV458821 KSG458814:KSR458821 LCC458814:LCN458821 LLY458814:LMJ458821 LVU458814:LWF458821 MFQ458814:MGB458821 MPM458814:MPX458821 MZI458814:MZT458821 NJE458814:NJP458821 NTA458814:NTL458821 OCW458814:ODH458821 OMS458814:OND458821 OWO458814:OWZ458821 PGK458814:PGV458821 PQG458814:PQR458821 QAC458814:QAN458821 QJY458814:QKJ458821 QTU458814:QUF458821 RDQ458814:REB458821 RNM458814:RNX458821 RXI458814:RXT458821 SHE458814:SHP458821 SRA458814:SRL458821 TAW458814:TBH458821 TKS458814:TLD458821 TUO458814:TUZ458821 UEK458814:UEV458821 UOG458814:UOR458821 UYC458814:UYN458821 VHY458814:VIJ458821 VRU458814:VSF458821 WBQ458814:WCB458821 WLM458814:WLX458821 WVI458814:WVT458821 A524350:L524357 IW524350:JH524357 SS524350:TD524357 ACO524350:ACZ524357 AMK524350:AMV524357 AWG524350:AWR524357 BGC524350:BGN524357 BPY524350:BQJ524357 BZU524350:CAF524357 CJQ524350:CKB524357 CTM524350:CTX524357 DDI524350:DDT524357 DNE524350:DNP524357 DXA524350:DXL524357 EGW524350:EHH524357 EQS524350:ERD524357 FAO524350:FAZ524357 FKK524350:FKV524357 FUG524350:FUR524357 GEC524350:GEN524357 GNY524350:GOJ524357 GXU524350:GYF524357 HHQ524350:HIB524357 HRM524350:HRX524357 IBI524350:IBT524357 ILE524350:ILP524357 IVA524350:IVL524357 JEW524350:JFH524357 JOS524350:JPD524357 JYO524350:JYZ524357 KIK524350:KIV524357 KSG524350:KSR524357 LCC524350:LCN524357 LLY524350:LMJ524357 LVU524350:LWF524357 MFQ524350:MGB524357 MPM524350:MPX524357 MZI524350:MZT524357 NJE524350:NJP524357 NTA524350:NTL524357 OCW524350:ODH524357 OMS524350:OND524357 OWO524350:OWZ524357 PGK524350:PGV524357 PQG524350:PQR524357 QAC524350:QAN524357 QJY524350:QKJ524357 QTU524350:QUF524357 RDQ524350:REB524357 RNM524350:RNX524357 RXI524350:RXT524357 SHE524350:SHP524357 SRA524350:SRL524357 TAW524350:TBH524357 TKS524350:TLD524357 TUO524350:TUZ524357 UEK524350:UEV524357 UOG524350:UOR524357 UYC524350:UYN524357 VHY524350:VIJ524357 VRU524350:VSF524357 WBQ524350:WCB524357 WLM524350:WLX524357 WVI524350:WVT524357 A589886:L589893 IW589886:JH589893 SS589886:TD589893 ACO589886:ACZ589893 AMK589886:AMV589893 AWG589886:AWR589893 BGC589886:BGN589893 BPY589886:BQJ589893 BZU589886:CAF589893 CJQ589886:CKB589893 CTM589886:CTX589893 DDI589886:DDT589893 DNE589886:DNP589893 DXA589886:DXL589893 EGW589886:EHH589893 EQS589886:ERD589893 FAO589886:FAZ589893 FKK589886:FKV589893 FUG589886:FUR589893 GEC589886:GEN589893 GNY589886:GOJ589893 GXU589886:GYF589893 HHQ589886:HIB589893 HRM589886:HRX589893 IBI589886:IBT589893 ILE589886:ILP589893 IVA589886:IVL589893 JEW589886:JFH589893 JOS589886:JPD589893 JYO589886:JYZ589893 KIK589886:KIV589893 KSG589886:KSR589893 LCC589886:LCN589893 LLY589886:LMJ589893 LVU589886:LWF589893 MFQ589886:MGB589893 MPM589886:MPX589893 MZI589886:MZT589893 NJE589886:NJP589893 NTA589886:NTL589893 OCW589886:ODH589893 OMS589886:OND589893 OWO589886:OWZ589893 PGK589886:PGV589893 PQG589886:PQR589893 QAC589886:QAN589893 QJY589886:QKJ589893 QTU589886:QUF589893 RDQ589886:REB589893 RNM589886:RNX589893 RXI589886:RXT589893 SHE589886:SHP589893 SRA589886:SRL589893 TAW589886:TBH589893 TKS589886:TLD589893 TUO589886:TUZ589893 UEK589886:UEV589893 UOG589886:UOR589893 UYC589886:UYN589893 VHY589886:VIJ589893 VRU589886:VSF589893 WBQ589886:WCB589893 WLM589886:WLX589893 WVI589886:WVT589893 A655422:L655429 IW655422:JH655429 SS655422:TD655429 ACO655422:ACZ655429 AMK655422:AMV655429 AWG655422:AWR655429 BGC655422:BGN655429 BPY655422:BQJ655429 BZU655422:CAF655429 CJQ655422:CKB655429 CTM655422:CTX655429 DDI655422:DDT655429 DNE655422:DNP655429 DXA655422:DXL655429 EGW655422:EHH655429 EQS655422:ERD655429 FAO655422:FAZ655429 FKK655422:FKV655429 FUG655422:FUR655429 GEC655422:GEN655429 GNY655422:GOJ655429 GXU655422:GYF655429 HHQ655422:HIB655429 HRM655422:HRX655429 IBI655422:IBT655429 ILE655422:ILP655429 IVA655422:IVL655429 JEW655422:JFH655429 JOS655422:JPD655429 JYO655422:JYZ655429 KIK655422:KIV655429 KSG655422:KSR655429 LCC655422:LCN655429 LLY655422:LMJ655429 LVU655422:LWF655429 MFQ655422:MGB655429 MPM655422:MPX655429 MZI655422:MZT655429 NJE655422:NJP655429 NTA655422:NTL655429 OCW655422:ODH655429 OMS655422:OND655429 OWO655422:OWZ655429 PGK655422:PGV655429 PQG655422:PQR655429 QAC655422:QAN655429 QJY655422:QKJ655429 QTU655422:QUF655429 RDQ655422:REB655429 RNM655422:RNX655429 RXI655422:RXT655429 SHE655422:SHP655429 SRA655422:SRL655429 TAW655422:TBH655429 TKS655422:TLD655429 TUO655422:TUZ655429 UEK655422:UEV655429 UOG655422:UOR655429 UYC655422:UYN655429 VHY655422:VIJ655429 VRU655422:VSF655429 WBQ655422:WCB655429 WLM655422:WLX655429 WVI655422:WVT655429 A720958:L720965 IW720958:JH720965 SS720958:TD720965 ACO720958:ACZ720965 AMK720958:AMV720965 AWG720958:AWR720965 BGC720958:BGN720965 BPY720958:BQJ720965 BZU720958:CAF720965 CJQ720958:CKB720965 CTM720958:CTX720965 DDI720958:DDT720965 DNE720958:DNP720965 DXA720958:DXL720965 EGW720958:EHH720965 EQS720958:ERD720965 FAO720958:FAZ720965 FKK720958:FKV720965 FUG720958:FUR720965 GEC720958:GEN720965 GNY720958:GOJ720965 GXU720958:GYF720965 HHQ720958:HIB720965 HRM720958:HRX720965 IBI720958:IBT720965 ILE720958:ILP720965 IVA720958:IVL720965 JEW720958:JFH720965 JOS720958:JPD720965 JYO720958:JYZ720965 KIK720958:KIV720965 KSG720958:KSR720965 LCC720958:LCN720965 LLY720958:LMJ720965 LVU720958:LWF720965 MFQ720958:MGB720965 MPM720958:MPX720965 MZI720958:MZT720965 NJE720958:NJP720965 NTA720958:NTL720965 OCW720958:ODH720965 OMS720958:OND720965 OWO720958:OWZ720965 PGK720958:PGV720965 PQG720958:PQR720965 QAC720958:QAN720965 QJY720958:QKJ720965 QTU720958:QUF720965 RDQ720958:REB720965 RNM720958:RNX720965 RXI720958:RXT720965 SHE720958:SHP720965 SRA720958:SRL720965 TAW720958:TBH720965 TKS720958:TLD720965 TUO720958:TUZ720965 UEK720958:UEV720965 UOG720958:UOR720965 UYC720958:UYN720965 VHY720958:VIJ720965 VRU720958:VSF720965 WBQ720958:WCB720965 WLM720958:WLX720965 WVI720958:WVT720965 A786494:L786501 IW786494:JH786501 SS786494:TD786501 ACO786494:ACZ786501 AMK786494:AMV786501 AWG786494:AWR786501 BGC786494:BGN786501 BPY786494:BQJ786501 BZU786494:CAF786501 CJQ786494:CKB786501 CTM786494:CTX786501 DDI786494:DDT786501 DNE786494:DNP786501 DXA786494:DXL786501 EGW786494:EHH786501 EQS786494:ERD786501 FAO786494:FAZ786501 FKK786494:FKV786501 FUG786494:FUR786501 GEC786494:GEN786501 GNY786494:GOJ786501 GXU786494:GYF786501 HHQ786494:HIB786501 HRM786494:HRX786501 IBI786494:IBT786501 ILE786494:ILP786501 IVA786494:IVL786501 JEW786494:JFH786501 JOS786494:JPD786501 JYO786494:JYZ786501 KIK786494:KIV786501 KSG786494:KSR786501 LCC786494:LCN786501 LLY786494:LMJ786501 LVU786494:LWF786501 MFQ786494:MGB786501 MPM786494:MPX786501 MZI786494:MZT786501 NJE786494:NJP786501 NTA786494:NTL786501 OCW786494:ODH786501 OMS786494:OND786501 OWO786494:OWZ786501 PGK786494:PGV786501 PQG786494:PQR786501 QAC786494:QAN786501 QJY786494:QKJ786501 QTU786494:QUF786501 RDQ786494:REB786501 RNM786494:RNX786501 RXI786494:RXT786501 SHE786494:SHP786501 SRA786494:SRL786501 TAW786494:TBH786501 TKS786494:TLD786501 TUO786494:TUZ786501 UEK786494:UEV786501 UOG786494:UOR786501 UYC786494:UYN786501 VHY786494:VIJ786501 VRU786494:VSF786501 WBQ786494:WCB786501 WLM786494:WLX786501 WVI786494:WVT786501 A852030:L852037 IW852030:JH852037 SS852030:TD852037 ACO852030:ACZ852037 AMK852030:AMV852037 AWG852030:AWR852037 BGC852030:BGN852037 BPY852030:BQJ852037 BZU852030:CAF852037 CJQ852030:CKB852037 CTM852030:CTX852037 DDI852030:DDT852037 DNE852030:DNP852037 DXA852030:DXL852037 EGW852030:EHH852037 EQS852030:ERD852037 FAO852030:FAZ852037 FKK852030:FKV852037 FUG852030:FUR852037 GEC852030:GEN852037 GNY852030:GOJ852037 GXU852030:GYF852037 HHQ852030:HIB852037 HRM852030:HRX852037 IBI852030:IBT852037 ILE852030:ILP852037 IVA852030:IVL852037 JEW852030:JFH852037 JOS852030:JPD852037 JYO852030:JYZ852037 KIK852030:KIV852037 KSG852030:KSR852037 LCC852030:LCN852037 LLY852030:LMJ852037 LVU852030:LWF852037 MFQ852030:MGB852037 MPM852030:MPX852037 MZI852030:MZT852037 NJE852030:NJP852037 NTA852030:NTL852037 OCW852030:ODH852037 OMS852030:OND852037 OWO852030:OWZ852037 PGK852030:PGV852037 PQG852030:PQR852037 QAC852030:QAN852037 QJY852030:QKJ852037 QTU852030:QUF852037 RDQ852030:REB852037 RNM852030:RNX852037 RXI852030:RXT852037 SHE852030:SHP852037 SRA852030:SRL852037 TAW852030:TBH852037 TKS852030:TLD852037 TUO852030:TUZ852037 UEK852030:UEV852037 UOG852030:UOR852037 UYC852030:UYN852037 VHY852030:VIJ852037 VRU852030:VSF852037 WBQ852030:WCB852037 WLM852030:WLX852037 WVI852030:WVT852037 A917566:L917573 IW917566:JH917573 SS917566:TD917573 ACO917566:ACZ917573 AMK917566:AMV917573 AWG917566:AWR917573 BGC917566:BGN917573 BPY917566:BQJ917573 BZU917566:CAF917573 CJQ917566:CKB917573 CTM917566:CTX917573 DDI917566:DDT917573 DNE917566:DNP917573 DXA917566:DXL917573 EGW917566:EHH917573 EQS917566:ERD917573 FAO917566:FAZ917573 FKK917566:FKV917573 FUG917566:FUR917573 GEC917566:GEN917573 GNY917566:GOJ917573 GXU917566:GYF917573 HHQ917566:HIB917573 HRM917566:HRX917573 IBI917566:IBT917573 ILE917566:ILP917573 IVA917566:IVL917573 JEW917566:JFH917573 JOS917566:JPD917573 JYO917566:JYZ917573 KIK917566:KIV917573 KSG917566:KSR917573 LCC917566:LCN917573 LLY917566:LMJ917573 LVU917566:LWF917573 MFQ917566:MGB917573 MPM917566:MPX917573 MZI917566:MZT917573 NJE917566:NJP917573 NTA917566:NTL917573 OCW917566:ODH917573 OMS917566:OND917573 OWO917566:OWZ917573 PGK917566:PGV917573 PQG917566:PQR917573 QAC917566:QAN917573 QJY917566:QKJ917573 QTU917566:QUF917573 RDQ917566:REB917573 RNM917566:RNX917573 RXI917566:RXT917573 SHE917566:SHP917573 SRA917566:SRL917573 TAW917566:TBH917573 TKS917566:TLD917573 TUO917566:TUZ917573 UEK917566:UEV917573 UOG917566:UOR917573 UYC917566:UYN917573 VHY917566:VIJ917573 VRU917566:VSF917573 WBQ917566:WCB917573 WLM917566:WLX917573 WVI917566:WVT917573 A983102:L983109 IW983102:JH983109 SS983102:TD983109 ACO983102:ACZ983109 AMK983102:AMV983109 AWG983102:AWR983109 BGC983102:BGN983109 BPY983102:BQJ983109 BZU983102:CAF983109 CJQ983102:CKB983109 CTM983102:CTX983109 DDI983102:DDT983109 DNE983102:DNP983109 DXA983102:DXL983109 EGW983102:EHH983109 EQS983102:ERD983109 FAO983102:FAZ983109 FKK983102:FKV983109 FUG983102:FUR983109 GEC983102:GEN983109 GNY983102:GOJ983109 GXU983102:GYF983109 HHQ983102:HIB983109 HRM983102:HRX983109 IBI983102:IBT983109 ILE983102:ILP983109 IVA983102:IVL983109 JEW983102:JFH983109 JOS983102:JPD983109 JYO983102:JYZ983109 KIK983102:KIV983109 KSG983102:KSR983109 LCC983102:LCN983109 LLY983102:LMJ983109 LVU983102:LWF983109 MFQ983102:MGB983109 MPM983102:MPX983109 MZI983102:MZT983109 NJE983102:NJP983109 NTA983102:NTL983109 OCW983102:ODH983109 OMS983102:OND983109 OWO983102:OWZ983109 PGK983102:PGV983109 PQG983102:PQR983109 QAC983102:QAN983109 QJY983102:QKJ983109 QTU983102:QUF983109 RDQ983102:REB983109 RNM983102:RNX983109 RXI983102:RXT983109 SHE983102:SHP983109 SRA983102:SRL983109 TAW983102:TBH983109 TKS983102:TLD983109 TUO983102:TUZ983109 UEK983102:UEV983109 UOG983102:UOR983109 UYC983102:UYN983109 VHY983102:VIJ983109 VRU983102:VSF983109 WBQ983102:WCB983109 WLM983102:WLX983109 WVI983102:WVT983109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F70:F88 JB70:JB88 SX70:SX88 ACT70:ACT88 AMP70:AMP88 AWL70:AWL88 BGH70:BGH88 BQD70:BQD88 BZZ70:BZZ88 CJV70:CJV88 CTR70:CTR88 DDN70:DDN88 DNJ70:DNJ88 DXF70:DXF88 EHB70:EHB88 EQX70:EQX88 FAT70:FAT88 FKP70:FKP88 FUL70:FUL88 GEH70:GEH88 GOD70:GOD88 GXZ70:GXZ88 HHV70:HHV88 HRR70:HRR88 IBN70:IBN88 ILJ70:ILJ88 IVF70:IVF88 JFB70:JFB88 JOX70:JOX88 JYT70:JYT88 KIP70:KIP88 KSL70:KSL88 LCH70:LCH88 LMD70:LMD88 LVZ70:LVZ88 MFV70:MFV88 MPR70:MPR88 MZN70:MZN88 NJJ70:NJJ88 NTF70:NTF88 ODB70:ODB88 OMX70:OMX88 OWT70:OWT88 PGP70:PGP88 PQL70:PQL88 QAH70:QAH88 QKD70:QKD88 QTZ70:QTZ88 RDV70:RDV88 RNR70:RNR88 RXN70:RXN88 SHJ70:SHJ88 SRF70:SRF88 TBB70:TBB88 TKX70:TKX88 TUT70:TUT88 UEP70:UEP88 UOL70:UOL88 UYH70:UYH88 VID70:VID88 VRZ70:VRZ88 WBV70:WBV88 WLR70:WLR88 WVN70:WVN88 F65606:F65624 JB65606:JB65624 SX65606:SX65624 ACT65606:ACT65624 AMP65606:AMP65624 AWL65606:AWL65624 BGH65606:BGH65624 BQD65606:BQD65624 BZZ65606:BZZ65624 CJV65606:CJV65624 CTR65606:CTR65624 DDN65606:DDN65624 DNJ65606:DNJ65624 DXF65606:DXF65624 EHB65606:EHB65624 EQX65606:EQX65624 FAT65606:FAT65624 FKP65606:FKP65624 FUL65606:FUL65624 GEH65606:GEH65624 GOD65606:GOD65624 GXZ65606:GXZ65624 HHV65606:HHV65624 HRR65606:HRR65624 IBN65606:IBN65624 ILJ65606:ILJ65624 IVF65606:IVF65624 JFB65606:JFB65624 JOX65606:JOX65624 JYT65606:JYT65624 KIP65606:KIP65624 KSL65606:KSL65624 LCH65606:LCH65624 LMD65606:LMD65624 LVZ65606:LVZ65624 MFV65606:MFV65624 MPR65606:MPR65624 MZN65606:MZN65624 NJJ65606:NJJ65624 NTF65606:NTF65624 ODB65606:ODB65624 OMX65606:OMX65624 OWT65606:OWT65624 PGP65606:PGP65624 PQL65606:PQL65624 QAH65606:QAH65624 QKD65606:QKD65624 QTZ65606:QTZ65624 RDV65606:RDV65624 RNR65606:RNR65624 RXN65606:RXN65624 SHJ65606:SHJ65624 SRF65606:SRF65624 TBB65606:TBB65624 TKX65606:TKX65624 TUT65606:TUT65624 UEP65606:UEP65624 UOL65606:UOL65624 UYH65606:UYH65624 VID65606:VID65624 VRZ65606:VRZ65624 WBV65606:WBV65624 WLR65606:WLR65624 WVN65606:WVN65624 F131142:F131160 JB131142:JB131160 SX131142:SX131160 ACT131142:ACT131160 AMP131142:AMP131160 AWL131142:AWL131160 BGH131142:BGH131160 BQD131142:BQD131160 BZZ131142:BZZ131160 CJV131142:CJV131160 CTR131142:CTR131160 DDN131142:DDN131160 DNJ131142:DNJ131160 DXF131142:DXF131160 EHB131142:EHB131160 EQX131142:EQX131160 FAT131142:FAT131160 FKP131142:FKP131160 FUL131142:FUL131160 GEH131142:GEH131160 GOD131142:GOD131160 GXZ131142:GXZ131160 HHV131142:HHV131160 HRR131142:HRR131160 IBN131142:IBN131160 ILJ131142:ILJ131160 IVF131142:IVF131160 JFB131142:JFB131160 JOX131142:JOX131160 JYT131142:JYT131160 KIP131142:KIP131160 KSL131142:KSL131160 LCH131142:LCH131160 LMD131142:LMD131160 LVZ131142:LVZ131160 MFV131142:MFV131160 MPR131142:MPR131160 MZN131142:MZN131160 NJJ131142:NJJ131160 NTF131142:NTF131160 ODB131142:ODB131160 OMX131142:OMX131160 OWT131142:OWT131160 PGP131142:PGP131160 PQL131142:PQL131160 QAH131142:QAH131160 QKD131142:QKD131160 QTZ131142:QTZ131160 RDV131142:RDV131160 RNR131142:RNR131160 RXN131142:RXN131160 SHJ131142:SHJ131160 SRF131142:SRF131160 TBB131142:TBB131160 TKX131142:TKX131160 TUT131142:TUT131160 UEP131142:UEP131160 UOL131142:UOL131160 UYH131142:UYH131160 VID131142:VID131160 VRZ131142:VRZ131160 WBV131142:WBV131160 WLR131142:WLR131160 WVN131142:WVN131160 F196678:F196696 JB196678:JB196696 SX196678:SX196696 ACT196678:ACT196696 AMP196678:AMP196696 AWL196678:AWL196696 BGH196678:BGH196696 BQD196678:BQD196696 BZZ196678:BZZ196696 CJV196678:CJV196696 CTR196678:CTR196696 DDN196678:DDN196696 DNJ196678:DNJ196696 DXF196678:DXF196696 EHB196678:EHB196696 EQX196678:EQX196696 FAT196678:FAT196696 FKP196678:FKP196696 FUL196678:FUL196696 GEH196678:GEH196696 GOD196678:GOD196696 GXZ196678:GXZ196696 HHV196678:HHV196696 HRR196678:HRR196696 IBN196678:IBN196696 ILJ196678:ILJ196696 IVF196678:IVF196696 JFB196678:JFB196696 JOX196678:JOX196696 JYT196678:JYT196696 KIP196678:KIP196696 KSL196678:KSL196696 LCH196678:LCH196696 LMD196678:LMD196696 LVZ196678:LVZ196696 MFV196678:MFV196696 MPR196678:MPR196696 MZN196678:MZN196696 NJJ196678:NJJ196696 NTF196678:NTF196696 ODB196678:ODB196696 OMX196678:OMX196696 OWT196678:OWT196696 PGP196678:PGP196696 PQL196678:PQL196696 QAH196678:QAH196696 QKD196678:QKD196696 QTZ196678:QTZ196696 RDV196678:RDV196696 RNR196678:RNR196696 RXN196678:RXN196696 SHJ196678:SHJ196696 SRF196678:SRF196696 TBB196678:TBB196696 TKX196678:TKX196696 TUT196678:TUT196696 UEP196678:UEP196696 UOL196678:UOL196696 UYH196678:UYH196696 VID196678:VID196696 VRZ196678:VRZ196696 WBV196678:WBV196696 WLR196678:WLR196696 WVN196678:WVN196696 F262214:F262232 JB262214:JB262232 SX262214:SX262232 ACT262214:ACT262232 AMP262214:AMP262232 AWL262214:AWL262232 BGH262214:BGH262232 BQD262214:BQD262232 BZZ262214:BZZ262232 CJV262214:CJV262232 CTR262214:CTR262232 DDN262214:DDN262232 DNJ262214:DNJ262232 DXF262214:DXF262232 EHB262214:EHB262232 EQX262214:EQX262232 FAT262214:FAT262232 FKP262214:FKP262232 FUL262214:FUL262232 GEH262214:GEH262232 GOD262214:GOD262232 GXZ262214:GXZ262232 HHV262214:HHV262232 HRR262214:HRR262232 IBN262214:IBN262232 ILJ262214:ILJ262232 IVF262214:IVF262232 JFB262214:JFB262232 JOX262214:JOX262232 JYT262214:JYT262232 KIP262214:KIP262232 KSL262214:KSL262232 LCH262214:LCH262232 LMD262214:LMD262232 LVZ262214:LVZ262232 MFV262214:MFV262232 MPR262214:MPR262232 MZN262214:MZN262232 NJJ262214:NJJ262232 NTF262214:NTF262232 ODB262214:ODB262232 OMX262214:OMX262232 OWT262214:OWT262232 PGP262214:PGP262232 PQL262214:PQL262232 QAH262214:QAH262232 QKD262214:QKD262232 QTZ262214:QTZ262232 RDV262214:RDV262232 RNR262214:RNR262232 RXN262214:RXN262232 SHJ262214:SHJ262232 SRF262214:SRF262232 TBB262214:TBB262232 TKX262214:TKX262232 TUT262214:TUT262232 UEP262214:UEP262232 UOL262214:UOL262232 UYH262214:UYH262232 VID262214:VID262232 VRZ262214:VRZ262232 WBV262214:WBV262232 WLR262214:WLR262232 WVN262214:WVN262232 F327750:F327768 JB327750:JB327768 SX327750:SX327768 ACT327750:ACT327768 AMP327750:AMP327768 AWL327750:AWL327768 BGH327750:BGH327768 BQD327750:BQD327768 BZZ327750:BZZ327768 CJV327750:CJV327768 CTR327750:CTR327768 DDN327750:DDN327768 DNJ327750:DNJ327768 DXF327750:DXF327768 EHB327750:EHB327768 EQX327750:EQX327768 FAT327750:FAT327768 FKP327750:FKP327768 FUL327750:FUL327768 GEH327750:GEH327768 GOD327750:GOD327768 GXZ327750:GXZ327768 HHV327750:HHV327768 HRR327750:HRR327768 IBN327750:IBN327768 ILJ327750:ILJ327768 IVF327750:IVF327768 JFB327750:JFB327768 JOX327750:JOX327768 JYT327750:JYT327768 KIP327750:KIP327768 KSL327750:KSL327768 LCH327750:LCH327768 LMD327750:LMD327768 LVZ327750:LVZ327768 MFV327750:MFV327768 MPR327750:MPR327768 MZN327750:MZN327768 NJJ327750:NJJ327768 NTF327750:NTF327768 ODB327750:ODB327768 OMX327750:OMX327768 OWT327750:OWT327768 PGP327750:PGP327768 PQL327750:PQL327768 QAH327750:QAH327768 QKD327750:QKD327768 QTZ327750:QTZ327768 RDV327750:RDV327768 RNR327750:RNR327768 RXN327750:RXN327768 SHJ327750:SHJ327768 SRF327750:SRF327768 TBB327750:TBB327768 TKX327750:TKX327768 TUT327750:TUT327768 UEP327750:UEP327768 UOL327750:UOL327768 UYH327750:UYH327768 VID327750:VID327768 VRZ327750:VRZ327768 WBV327750:WBV327768 WLR327750:WLR327768 WVN327750:WVN327768 F393286:F393304 JB393286:JB393304 SX393286:SX393304 ACT393286:ACT393304 AMP393286:AMP393304 AWL393286:AWL393304 BGH393286:BGH393304 BQD393286:BQD393304 BZZ393286:BZZ393304 CJV393286:CJV393304 CTR393286:CTR393304 DDN393286:DDN393304 DNJ393286:DNJ393304 DXF393286:DXF393304 EHB393286:EHB393304 EQX393286:EQX393304 FAT393286:FAT393304 FKP393286:FKP393304 FUL393286:FUL393304 GEH393286:GEH393304 GOD393286:GOD393304 GXZ393286:GXZ393304 HHV393286:HHV393304 HRR393286:HRR393304 IBN393286:IBN393304 ILJ393286:ILJ393304 IVF393286:IVF393304 JFB393286:JFB393304 JOX393286:JOX393304 JYT393286:JYT393304 KIP393286:KIP393304 KSL393286:KSL393304 LCH393286:LCH393304 LMD393286:LMD393304 LVZ393286:LVZ393304 MFV393286:MFV393304 MPR393286:MPR393304 MZN393286:MZN393304 NJJ393286:NJJ393304 NTF393286:NTF393304 ODB393286:ODB393304 OMX393286:OMX393304 OWT393286:OWT393304 PGP393286:PGP393304 PQL393286:PQL393304 QAH393286:QAH393304 QKD393286:QKD393304 QTZ393286:QTZ393304 RDV393286:RDV393304 RNR393286:RNR393304 RXN393286:RXN393304 SHJ393286:SHJ393304 SRF393286:SRF393304 TBB393286:TBB393304 TKX393286:TKX393304 TUT393286:TUT393304 UEP393286:UEP393304 UOL393286:UOL393304 UYH393286:UYH393304 VID393286:VID393304 VRZ393286:VRZ393304 WBV393286:WBV393304 WLR393286:WLR393304 WVN393286:WVN393304 F458822:F458840 JB458822:JB458840 SX458822:SX458840 ACT458822:ACT458840 AMP458822:AMP458840 AWL458822:AWL458840 BGH458822:BGH458840 BQD458822:BQD458840 BZZ458822:BZZ458840 CJV458822:CJV458840 CTR458822:CTR458840 DDN458822:DDN458840 DNJ458822:DNJ458840 DXF458822:DXF458840 EHB458822:EHB458840 EQX458822:EQX458840 FAT458822:FAT458840 FKP458822:FKP458840 FUL458822:FUL458840 GEH458822:GEH458840 GOD458822:GOD458840 GXZ458822:GXZ458840 HHV458822:HHV458840 HRR458822:HRR458840 IBN458822:IBN458840 ILJ458822:ILJ458840 IVF458822:IVF458840 JFB458822:JFB458840 JOX458822:JOX458840 JYT458822:JYT458840 KIP458822:KIP458840 KSL458822:KSL458840 LCH458822:LCH458840 LMD458822:LMD458840 LVZ458822:LVZ458840 MFV458822:MFV458840 MPR458822:MPR458840 MZN458822:MZN458840 NJJ458822:NJJ458840 NTF458822:NTF458840 ODB458822:ODB458840 OMX458822:OMX458840 OWT458822:OWT458840 PGP458822:PGP458840 PQL458822:PQL458840 QAH458822:QAH458840 QKD458822:QKD458840 QTZ458822:QTZ458840 RDV458822:RDV458840 RNR458822:RNR458840 RXN458822:RXN458840 SHJ458822:SHJ458840 SRF458822:SRF458840 TBB458822:TBB458840 TKX458822:TKX458840 TUT458822:TUT458840 UEP458822:UEP458840 UOL458822:UOL458840 UYH458822:UYH458840 VID458822:VID458840 VRZ458822:VRZ458840 WBV458822:WBV458840 WLR458822:WLR458840 WVN458822:WVN458840 F524358:F524376 JB524358:JB524376 SX524358:SX524376 ACT524358:ACT524376 AMP524358:AMP524376 AWL524358:AWL524376 BGH524358:BGH524376 BQD524358:BQD524376 BZZ524358:BZZ524376 CJV524358:CJV524376 CTR524358:CTR524376 DDN524358:DDN524376 DNJ524358:DNJ524376 DXF524358:DXF524376 EHB524358:EHB524376 EQX524358:EQX524376 FAT524358:FAT524376 FKP524358:FKP524376 FUL524358:FUL524376 GEH524358:GEH524376 GOD524358:GOD524376 GXZ524358:GXZ524376 HHV524358:HHV524376 HRR524358:HRR524376 IBN524358:IBN524376 ILJ524358:ILJ524376 IVF524358:IVF524376 JFB524358:JFB524376 JOX524358:JOX524376 JYT524358:JYT524376 KIP524358:KIP524376 KSL524358:KSL524376 LCH524358:LCH524376 LMD524358:LMD524376 LVZ524358:LVZ524376 MFV524358:MFV524376 MPR524358:MPR524376 MZN524358:MZN524376 NJJ524358:NJJ524376 NTF524358:NTF524376 ODB524358:ODB524376 OMX524358:OMX524376 OWT524358:OWT524376 PGP524358:PGP524376 PQL524358:PQL524376 QAH524358:QAH524376 QKD524358:QKD524376 QTZ524358:QTZ524376 RDV524358:RDV524376 RNR524358:RNR524376 RXN524358:RXN524376 SHJ524358:SHJ524376 SRF524358:SRF524376 TBB524358:TBB524376 TKX524358:TKX524376 TUT524358:TUT524376 UEP524358:UEP524376 UOL524358:UOL524376 UYH524358:UYH524376 VID524358:VID524376 VRZ524358:VRZ524376 WBV524358:WBV524376 WLR524358:WLR524376 WVN524358:WVN524376 F589894:F589912 JB589894:JB589912 SX589894:SX589912 ACT589894:ACT589912 AMP589894:AMP589912 AWL589894:AWL589912 BGH589894:BGH589912 BQD589894:BQD589912 BZZ589894:BZZ589912 CJV589894:CJV589912 CTR589894:CTR589912 DDN589894:DDN589912 DNJ589894:DNJ589912 DXF589894:DXF589912 EHB589894:EHB589912 EQX589894:EQX589912 FAT589894:FAT589912 FKP589894:FKP589912 FUL589894:FUL589912 GEH589894:GEH589912 GOD589894:GOD589912 GXZ589894:GXZ589912 HHV589894:HHV589912 HRR589894:HRR589912 IBN589894:IBN589912 ILJ589894:ILJ589912 IVF589894:IVF589912 JFB589894:JFB589912 JOX589894:JOX589912 JYT589894:JYT589912 KIP589894:KIP589912 KSL589894:KSL589912 LCH589894:LCH589912 LMD589894:LMD589912 LVZ589894:LVZ589912 MFV589894:MFV589912 MPR589894:MPR589912 MZN589894:MZN589912 NJJ589894:NJJ589912 NTF589894:NTF589912 ODB589894:ODB589912 OMX589894:OMX589912 OWT589894:OWT589912 PGP589894:PGP589912 PQL589894:PQL589912 QAH589894:QAH589912 QKD589894:QKD589912 QTZ589894:QTZ589912 RDV589894:RDV589912 RNR589894:RNR589912 RXN589894:RXN589912 SHJ589894:SHJ589912 SRF589894:SRF589912 TBB589894:TBB589912 TKX589894:TKX589912 TUT589894:TUT589912 UEP589894:UEP589912 UOL589894:UOL589912 UYH589894:UYH589912 VID589894:VID589912 VRZ589894:VRZ589912 WBV589894:WBV589912 WLR589894:WLR589912 WVN589894:WVN589912 F655430:F655448 JB655430:JB655448 SX655430:SX655448 ACT655430:ACT655448 AMP655430:AMP655448 AWL655430:AWL655448 BGH655430:BGH655448 BQD655430:BQD655448 BZZ655430:BZZ655448 CJV655430:CJV655448 CTR655430:CTR655448 DDN655430:DDN655448 DNJ655430:DNJ655448 DXF655430:DXF655448 EHB655430:EHB655448 EQX655430:EQX655448 FAT655430:FAT655448 FKP655430:FKP655448 FUL655430:FUL655448 GEH655430:GEH655448 GOD655430:GOD655448 GXZ655430:GXZ655448 HHV655430:HHV655448 HRR655430:HRR655448 IBN655430:IBN655448 ILJ655430:ILJ655448 IVF655430:IVF655448 JFB655430:JFB655448 JOX655430:JOX655448 JYT655430:JYT655448 KIP655430:KIP655448 KSL655430:KSL655448 LCH655430:LCH655448 LMD655430:LMD655448 LVZ655430:LVZ655448 MFV655430:MFV655448 MPR655430:MPR655448 MZN655430:MZN655448 NJJ655430:NJJ655448 NTF655430:NTF655448 ODB655430:ODB655448 OMX655430:OMX655448 OWT655430:OWT655448 PGP655430:PGP655448 PQL655430:PQL655448 QAH655430:QAH655448 QKD655430:QKD655448 QTZ655430:QTZ655448 RDV655430:RDV655448 RNR655430:RNR655448 RXN655430:RXN655448 SHJ655430:SHJ655448 SRF655430:SRF655448 TBB655430:TBB655448 TKX655430:TKX655448 TUT655430:TUT655448 UEP655430:UEP655448 UOL655430:UOL655448 UYH655430:UYH655448 VID655430:VID655448 VRZ655430:VRZ655448 WBV655430:WBV655448 WLR655430:WLR655448 WVN655430:WVN655448 F720966:F720984 JB720966:JB720984 SX720966:SX720984 ACT720966:ACT720984 AMP720966:AMP720984 AWL720966:AWL720984 BGH720966:BGH720984 BQD720966:BQD720984 BZZ720966:BZZ720984 CJV720966:CJV720984 CTR720966:CTR720984 DDN720966:DDN720984 DNJ720966:DNJ720984 DXF720966:DXF720984 EHB720966:EHB720984 EQX720966:EQX720984 FAT720966:FAT720984 FKP720966:FKP720984 FUL720966:FUL720984 GEH720966:GEH720984 GOD720966:GOD720984 GXZ720966:GXZ720984 HHV720966:HHV720984 HRR720966:HRR720984 IBN720966:IBN720984 ILJ720966:ILJ720984 IVF720966:IVF720984 JFB720966:JFB720984 JOX720966:JOX720984 JYT720966:JYT720984 KIP720966:KIP720984 KSL720966:KSL720984 LCH720966:LCH720984 LMD720966:LMD720984 LVZ720966:LVZ720984 MFV720966:MFV720984 MPR720966:MPR720984 MZN720966:MZN720984 NJJ720966:NJJ720984 NTF720966:NTF720984 ODB720966:ODB720984 OMX720966:OMX720984 OWT720966:OWT720984 PGP720966:PGP720984 PQL720966:PQL720984 QAH720966:QAH720984 QKD720966:QKD720984 QTZ720966:QTZ720984 RDV720966:RDV720984 RNR720966:RNR720984 RXN720966:RXN720984 SHJ720966:SHJ720984 SRF720966:SRF720984 TBB720966:TBB720984 TKX720966:TKX720984 TUT720966:TUT720984 UEP720966:UEP720984 UOL720966:UOL720984 UYH720966:UYH720984 VID720966:VID720984 VRZ720966:VRZ720984 WBV720966:WBV720984 WLR720966:WLR720984 WVN720966:WVN720984 F786502:F786520 JB786502:JB786520 SX786502:SX786520 ACT786502:ACT786520 AMP786502:AMP786520 AWL786502:AWL786520 BGH786502:BGH786520 BQD786502:BQD786520 BZZ786502:BZZ786520 CJV786502:CJV786520 CTR786502:CTR786520 DDN786502:DDN786520 DNJ786502:DNJ786520 DXF786502:DXF786520 EHB786502:EHB786520 EQX786502:EQX786520 FAT786502:FAT786520 FKP786502:FKP786520 FUL786502:FUL786520 GEH786502:GEH786520 GOD786502:GOD786520 GXZ786502:GXZ786520 HHV786502:HHV786520 HRR786502:HRR786520 IBN786502:IBN786520 ILJ786502:ILJ786520 IVF786502:IVF786520 JFB786502:JFB786520 JOX786502:JOX786520 JYT786502:JYT786520 KIP786502:KIP786520 KSL786502:KSL786520 LCH786502:LCH786520 LMD786502:LMD786520 LVZ786502:LVZ786520 MFV786502:MFV786520 MPR786502:MPR786520 MZN786502:MZN786520 NJJ786502:NJJ786520 NTF786502:NTF786520 ODB786502:ODB786520 OMX786502:OMX786520 OWT786502:OWT786520 PGP786502:PGP786520 PQL786502:PQL786520 QAH786502:QAH786520 QKD786502:QKD786520 QTZ786502:QTZ786520 RDV786502:RDV786520 RNR786502:RNR786520 RXN786502:RXN786520 SHJ786502:SHJ786520 SRF786502:SRF786520 TBB786502:TBB786520 TKX786502:TKX786520 TUT786502:TUT786520 UEP786502:UEP786520 UOL786502:UOL786520 UYH786502:UYH786520 VID786502:VID786520 VRZ786502:VRZ786520 WBV786502:WBV786520 WLR786502:WLR786520 WVN786502:WVN786520 F852038:F852056 JB852038:JB852056 SX852038:SX852056 ACT852038:ACT852056 AMP852038:AMP852056 AWL852038:AWL852056 BGH852038:BGH852056 BQD852038:BQD852056 BZZ852038:BZZ852056 CJV852038:CJV852056 CTR852038:CTR852056 DDN852038:DDN852056 DNJ852038:DNJ852056 DXF852038:DXF852056 EHB852038:EHB852056 EQX852038:EQX852056 FAT852038:FAT852056 FKP852038:FKP852056 FUL852038:FUL852056 GEH852038:GEH852056 GOD852038:GOD852056 GXZ852038:GXZ852056 HHV852038:HHV852056 HRR852038:HRR852056 IBN852038:IBN852056 ILJ852038:ILJ852056 IVF852038:IVF852056 JFB852038:JFB852056 JOX852038:JOX852056 JYT852038:JYT852056 KIP852038:KIP852056 KSL852038:KSL852056 LCH852038:LCH852056 LMD852038:LMD852056 LVZ852038:LVZ852056 MFV852038:MFV852056 MPR852038:MPR852056 MZN852038:MZN852056 NJJ852038:NJJ852056 NTF852038:NTF852056 ODB852038:ODB852056 OMX852038:OMX852056 OWT852038:OWT852056 PGP852038:PGP852056 PQL852038:PQL852056 QAH852038:QAH852056 QKD852038:QKD852056 QTZ852038:QTZ852056 RDV852038:RDV852056 RNR852038:RNR852056 RXN852038:RXN852056 SHJ852038:SHJ852056 SRF852038:SRF852056 TBB852038:TBB852056 TKX852038:TKX852056 TUT852038:TUT852056 UEP852038:UEP852056 UOL852038:UOL852056 UYH852038:UYH852056 VID852038:VID852056 VRZ852038:VRZ852056 WBV852038:WBV852056 WLR852038:WLR852056 WVN852038:WVN852056 F917574:F917592 JB917574:JB917592 SX917574:SX917592 ACT917574:ACT917592 AMP917574:AMP917592 AWL917574:AWL917592 BGH917574:BGH917592 BQD917574:BQD917592 BZZ917574:BZZ917592 CJV917574:CJV917592 CTR917574:CTR917592 DDN917574:DDN917592 DNJ917574:DNJ917592 DXF917574:DXF917592 EHB917574:EHB917592 EQX917574:EQX917592 FAT917574:FAT917592 FKP917574:FKP917592 FUL917574:FUL917592 GEH917574:GEH917592 GOD917574:GOD917592 GXZ917574:GXZ917592 HHV917574:HHV917592 HRR917574:HRR917592 IBN917574:IBN917592 ILJ917574:ILJ917592 IVF917574:IVF917592 JFB917574:JFB917592 JOX917574:JOX917592 JYT917574:JYT917592 KIP917574:KIP917592 KSL917574:KSL917592 LCH917574:LCH917592 LMD917574:LMD917592 LVZ917574:LVZ917592 MFV917574:MFV917592 MPR917574:MPR917592 MZN917574:MZN917592 NJJ917574:NJJ917592 NTF917574:NTF917592 ODB917574:ODB917592 OMX917574:OMX917592 OWT917574:OWT917592 PGP917574:PGP917592 PQL917574:PQL917592 QAH917574:QAH917592 QKD917574:QKD917592 QTZ917574:QTZ917592 RDV917574:RDV917592 RNR917574:RNR917592 RXN917574:RXN917592 SHJ917574:SHJ917592 SRF917574:SRF917592 TBB917574:TBB917592 TKX917574:TKX917592 TUT917574:TUT917592 UEP917574:UEP917592 UOL917574:UOL917592 UYH917574:UYH917592 VID917574:VID917592 VRZ917574:VRZ917592 WBV917574:WBV917592 WLR917574:WLR917592 WVN917574:WVN917592 F983110:F983128 JB983110:JB983128 SX983110:SX983128 ACT983110:ACT983128 AMP983110:AMP983128 AWL983110:AWL983128 BGH983110:BGH983128 BQD983110:BQD983128 BZZ983110:BZZ983128 CJV983110:CJV983128 CTR983110:CTR983128 DDN983110:DDN983128 DNJ983110:DNJ983128 DXF983110:DXF983128 EHB983110:EHB983128 EQX983110:EQX983128 FAT983110:FAT983128 FKP983110:FKP983128 FUL983110:FUL983128 GEH983110:GEH983128 GOD983110:GOD983128 GXZ983110:GXZ983128 HHV983110:HHV983128 HRR983110:HRR983128 IBN983110:IBN983128 ILJ983110:ILJ983128 IVF983110:IVF983128 JFB983110:JFB983128 JOX983110:JOX983128 JYT983110:JYT983128 KIP983110:KIP983128 KSL983110:KSL983128 LCH983110:LCH983128 LMD983110:LMD983128 LVZ983110:LVZ983128 MFV983110:MFV983128 MPR983110:MPR983128 MZN983110:MZN983128 NJJ983110:NJJ983128 NTF983110:NTF983128 ODB983110:ODB983128 OMX983110:OMX983128 OWT983110:OWT983128 PGP983110:PGP983128 PQL983110:PQL983128 QAH983110:QAH983128 QKD983110:QKD983128 QTZ983110:QTZ983128 RDV983110:RDV983128 RNR983110:RNR983128 RXN983110:RXN983128 SHJ983110:SHJ983128 SRF983110:SRF983128 TBB983110:TBB983128 TKX983110:TKX983128 TUT983110:TUT983128 UEP983110:UEP983128 UOL983110:UOL983128 UYH983110:UYH983128 VID983110:VID983128 VRZ983110:VRZ983128 WBV983110:WBV983128 WLR983110:WLR983128 WVN983110:WVN983128 A71:E88 IW71:JA88 SS71:SW88 ACO71:ACS88 AMK71:AMO88 AWG71:AWK88 BGC71:BGG88 BPY71:BQC88 BZU71:BZY88 CJQ71:CJU88 CTM71:CTQ88 DDI71:DDM88 DNE71:DNI88 DXA71:DXE88 EGW71:EHA88 EQS71:EQW88 FAO71:FAS88 FKK71:FKO88 FUG71:FUK88 GEC71:GEG88 GNY71:GOC88 GXU71:GXY88 HHQ71:HHU88 HRM71:HRQ88 IBI71:IBM88 ILE71:ILI88 IVA71:IVE88 JEW71:JFA88 JOS71:JOW88 JYO71:JYS88 KIK71:KIO88 KSG71:KSK88 LCC71:LCG88 LLY71:LMC88 LVU71:LVY88 MFQ71:MFU88 MPM71:MPQ88 MZI71:MZM88 NJE71:NJI88 NTA71:NTE88 OCW71:ODA88 OMS71:OMW88 OWO71:OWS88 PGK71:PGO88 PQG71:PQK88 QAC71:QAG88 QJY71:QKC88 QTU71:QTY88 RDQ71:RDU88 RNM71:RNQ88 RXI71:RXM88 SHE71:SHI88 SRA71:SRE88 TAW71:TBA88 TKS71:TKW88 TUO71:TUS88 UEK71:UEO88 UOG71:UOK88 UYC71:UYG88 VHY71:VIC88 VRU71:VRY88 WBQ71:WBU88 WLM71:WLQ88 WVI71:WVM88 A65607:E65624 IW65607:JA65624 SS65607:SW65624 ACO65607:ACS65624 AMK65607:AMO65624 AWG65607:AWK65624 BGC65607:BGG65624 BPY65607:BQC65624 BZU65607:BZY65624 CJQ65607:CJU65624 CTM65607:CTQ65624 DDI65607:DDM65624 DNE65607:DNI65624 DXA65607:DXE65624 EGW65607:EHA65624 EQS65607:EQW65624 FAO65607:FAS65624 FKK65607:FKO65624 FUG65607:FUK65624 GEC65607:GEG65624 GNY65607:GOC65624 GXU65607:GXY65624 HHQ65607:HHU65624 HRM65607:HRQ65624 IBI65607:IBM65624 ILE65607:ILI65624 IVA65607:IVE65624 JEW65607:JFA65624 JOS65607:JOW65624 JYO65607:JYS65624 KIK65607:KIO65624 KSG65607:KSK65624 LCC65607:LCG65624 LLY65607:LMC65624 LVU65607:LVY65624 MFQ65607:MFU65624 MPM65607:MPQ65624 MZI65607:MZM65624 NJE65607:NJI65624 NTA65607:NTE65624 OCW65607:ODA65624 OMS65607:OMW65624 OWO65607:OWS65624 PGK65607:PGO65624 PQG65607:PQK65624 QAC65607:QAG65624 QJY65607:QKC65624 QTU65607:QTY65624 RDQ65607:RDU65624 RNM65607:RNQ65624 RXI65607:RXM65624 SHE65607:SHI65624 SRA65607:SRE65624 TAW65607:TBA65624 TKS65607:TKW65624 TUO65607:TUS65624 UEK65607:UEO65624 UOG65607:UOK65624 UYC65607:UYG65624 VHY65607:VIC65624 VRU65607:VRY65624 WBQ65607:WBU65624 WLM65607:WLQ65624 WVI65607:WVM65624 A131143:E131160 IW131143:JA131160 SS131143:SW131160 ACO131143:ACS131160 AMK131143:AMO131160 AWG131143:AWK131160 BGC131143:BGG131160 BPY131143:BQC131160 BZU131143:BZY131160 CJQ131143:CJU131160 CTM131143:CTQ131160 DDI131143:DDM131160 DNE131143:DNI131160 DXA131143:DXE131160 EGW131143:EHA131160 EQS131143:EQW131160 FAO131143:FAS131160 FKK131143:FKO131160 FUG131143:FUK131160 GEC131143:GEG131160 GNY131143:GOC131160 GXU131143:GXY131160 HHQ131143:HHU131160 HRM131143:HRQ131160 IBI131143:IBM131160 ILE131143:ILI131160 IVA131143:IVE131160 JEW131143:JFA131160 JOS131143:JOW131160 JYO131143:JYS131160 KIK131143:KIO131160 KSG131143:KSK131160 LCC131143:LCG131160 LLY131143:LMC131160 LVU131143:LVY131160 MFQ131143:MFU131160 MPM131143:MPQ131160 MZI131143:MZM131160 NJE131143:NJI131160 NTA131143:NTE131160 OCW131143:ODA131160 OMS131143:OMW131160 OWO131143:OWS131160 PGK131143:PGO131160 PQG131143:PQK131160 QAC131143:QAG131160 QJY131143:QKC131160 QTU131143:QTY131160 RDQ131143:RDU131160 RNM131143:RNQ131160 RXI131143:RXM131160 SHE131143:SHI131160 SRA131143:SRE131160 TAW131143:TBA131160 TKS131143:TKW131160 TUO131143:TUS131160 UEK131143:UEO131160 UOG131143:UOK131160 UYC131143:UYG131160 VHY131143:VIC131160 VRU131143:VRY131160 WBQ131143:WBU131160 WLM131143:WLQ131160 WVI131143:WVM131160 A196679:E196696 IW196679:JA196696 SS196679:SW196696 ACO196679:ACS196696 AMK196679:AMO196696 AWG196679:AWK196696 BGC196679:BGG196696 BPY196679:BQC196696 BZU196679:BZY196696 CJQ196679:CJU196696 CTM196679:CTQ196696 DDI196679:DDM196696 DNE196679:DNI196696 DXA196679:DXE196696 EGW196679:EHA196696 EQS196679:EQW196696 FAO196679:FAS196696 FKK196679:FKO196696 FUG196679:FUK196696 GEC196679:GEG196696 GNY196679:GOC196696 GXU196679:GXY196696 HHQ196679:HHU196696 HRM196679:HRQ196696 IBI196679:IBM196696 ILE196679:ILI196696 IVA196679:IVE196696 JEW196679:JFA196696 JOS196679:JOW196696 JYO196679:JYS196696 KIK196679:KIO196696 KSG196679:KSK196696 LCC196679:LCG196696 LLY196679:LMC196696 LVU196679:LVY196696 MFQ196679:MFU196696 MPM196679:MPQ196696 MZI196679:MZM196696 NJE196679:NJI196696 NTA196679:NTE196696 OCW196679:ODA196696 OMS196679:OMW196696 OWO196679:OWS196696 PGK196679:PGO196696 PQG196679:PQK196696 QAC196679:QAG196696 QJY196679:QKC196696 QTU196679:QTY196696 RDQ196679:RDU196696 RNM196679:RNQ196696 RXI196679:RXM196696 SHE196679:SHI196696 SRA196679:SRE196696 TAW196679:TBA196696 TKS196679:TKW196696 TUO196679:TUS196696 UEK196679:UEO196696 UOG196679:UOK196696 UYC196679:UYG196696 VHY196679:VIC196696 VRU196679:VRY196696 WBQ196679:WBU196696 WLM196679:WLQ196696 WVI196679:WVM196696 A262215:E262232 IW262215:JA262232 SS262215:SW262232 ACO262215:ACS262232 AMK262215:AMO262232 AWG262215:AWK262232 BGC262215:BGG262232 BPY262215:BQC262232 BZU262215:BZY262232 CJQ262215:CJU262232 CTM262215:CTQ262232 DDI262215:DDM262232 DNE262215:DNI262232 DXA262215:DXE262232 EGW262215:EHA262232 EQS262215:EQW262232 FAO262215:FAS262232 FKK262215:FKO262232 FUG262215:FUK262232 GEC262215:GEG262232 GNY262215:GOC262232 GXU262215:GXY262232 HHQ262215:HHU262232 HRM262215:HRQ262232 IBI262215:IBM262232 ILE262215:ILI262232 IVA262215:IVE262232 JEW262215:JFA262232 JOS262215:JOW262232 JYO262215:JYS262232 KIK262215:KIO262232 KSG262215:KSK262232 LCC262215:LCG262232 LLY262215:LMC262232 LVU262215:LVY262232 MFQ262215:MFU262232 MPM262215:MPQ262232 MZI262215:MZM262232 NJE262215:NJI262232 NTA262215:NTE262232 OCW262215:ODA262232 OMS262215:OMW262232 OWO262215:OWS262232 PGK262215:PGO262232 PQG262215:PQK262232 QAC262215:QAG262232 QJY262215:QKC262232 QTU262215:QTY262232 RDQ262215:RDU262232 RNM262215:RNQ262232 RXI262215:RXM262232 SHE262215:SHI262232 SRA262215:SRE262232 TAW262215:TBA262232 TKS262215:TKW262232 TUO262215:TUS262232 UEK262215:UEO262232 UOG262215:UOK262232 UYC262215:UYG262232 VHY262215:VIC262232 VRU262215:VRY262232 WBQ262215:WBU262232 WLM262215:WLQ262232 WVI262215:WVM262232 A327751:E327768 IW327751:JA327768 SS327751:SW327768 ACO327751:ACS327768 AMK327751:AMO327768 AWG327751:AWK327768 BGC327751:BGG327768 BPY327751:BQC327768 BZU327751:BZY327768 CJQ327751:CJU327768 CTM327751:CTQ327768 DDI327751:DDM327768 DNE327751:DNI327768 DXA327751:DXE327768 EGW327751:EHA327768 EQS327751:EQW327768 FAO327751:FAS327768 FKK327751:FKO327768 FUG327751:FUK327768 GEC327751:GEG327768 GNY327751:GOC327768 GXU327751:GXY327768 HHQ327751:HHU327768 HRM327751:HRQ327768 IBI327751:IBM327768 ILE327751:ILI327768 IVA327751:IVE327768 JEW327751:JFA327768 JOS327751:JOW327768 JYO327751:JYS327768 KIK327751:KIO327768 KSG327751:KSK327768 LCC327751:LCG327768 LLY327751:LMC327768 LVU327751:LVY327768 MFQ327751:MFU327768 MPM327751:MPQ327768 MZI327751:MZM327768 NJE327751:NJI327768 NTA327751:NTE327768 OCW327751:ODA327768 OMS327751:OMW327768 OWO327751:OWS327768 PGK327751:PGO327768 PQG327751:PQK327768 QAC327751:QAG327768 QJY327751:QKC327768 QTU327751:QTY327768 RDQ327751:RDU327768 RNM327751:RNQ327768 RXI327751:RXM327768 SHE327751:SHI327768 SRA327751:SRE327768 TAW327751:TBA327768 TKS327751:TKW327768 TUO327751:TUS327768 UEK327751:UEO327768 UOG327751:UOK327768 UYC327751:UYG327768 VHY327751:VIC327768 VRU327751:VRY327768 WBQ327751:WBU327768 WLM327751:WLQ327768 WVI327751:WVM327768 A393287:E393304 IW393287:JA393304 SS393287:SW393304 ACO393287:ACS393304 AMK393287:AMO393304 AWG393287:AWK393304 BGC393287:BGG393304 BPY393287:BQC393304 BZU393287:BZY393304 CJQ393287:CJU393304 CTM393287:CTQ393304 DDI393287:DDM393304 DNE393287:DNI393304 DXA393287:DXE393304 EGW393287:EHA393304 EQS393287:EQW393304 FAO393287:FAS393304 FKK393287:FKO393304 FUG393287:FUK393304 GEC393287:GEG393304 GNY393287:GOC393304 GXU393287:GXY393304 HHQ393287:HHU393304 HRM393287:HRQ393304 IBI393287:IBM393304 ILE393287:ILI393304 IVA393287:IVE393304 JEW393287:JFA393304 JOS393287:JOW393304 JYO393287:JYS393304 KIK393287:KIO393304 KSG393287:KSK393304 LCC393287:LCG393304 LLY393287:LMC393304 LVU393287:LVY393304 MFQ393287:MFU393304 MPM393287:MPQ393304 MZI393287:MZM393304 NJE393287:NJI393304 NTA393287:NTE393304 OCW393287:ODA393304 OMS393287:OMW393304 OWO393287:OWS393304 PGK393287:PGO393304 PQG393287:PQK393304 QAC393287:QAG393304 QJY393287:QKC393304 QTU393287:QTY393304 RDQ393287:RDU393304 RNM393287:RNQ393304 RXI393287:RXM393304 SHE393287:SHI393304 SRA393287:SRE393304 TAW393287:TBA393304 TKS393287:TKW393304 TUO393287:TUS393304 UEK393287:UEO393304 UOG393287:UOK393304 UYC393287:UYG393304 VHY393287:VIC393304 VRU393287:VRY393304 WBQ393287:WBU393304 WLM393287:WLQ393304 WVI393287:WVM393304 A458823:E458840 IW458823:JA458840 SS458823:SW458840 ACO458823:ACS458840 AMK458823:AMO458840 AWG458823:AWK458840 BGC458823:BGG458840 BPY458823:BQC458840 BZU458823:BZY458840 CJQ458823:CJU458840 CTM458823:CTQ458840 DDI458823:DDM458840 DNE458823:DNI458840 DXA458823:DXE458840 EGW458823:EHA458840 EQS458823:EQW458840 FAO458823:FAS458840 FKK458823:FKO458840 FUG458823:FUK458840 GEC458823:GEG458840 GNY458823:GOC458840 GXU458823:GXY458840 HHQ458823:HHU458840 HRM458823:HRQ458840 IBI458823:IBM458840 ILE458823:ILI458840 IVA458823:IVE458840 JEW458823:JFA458840 JOS458823:JOW458840 JYO458823:JYS458840 KIK458823:KIO458840 KSG458823:KSK458840 LCC458823:LCG458840 LLY458823:LMC458840 LVU458823:LVY458840 MFQ458823:MFU458840 MPM458823:MPQ458840 MZI458823:MZM458840 NJE458823:NJI458840 NTA458823:NTE458840 OCW458823:ODA458840 OMS458823:OMW458840 OWO458823:OWS458840 PGK458823:PGO458840 PQG458823:PQK458840 QAC458823:QAG458840 QJY458823:QKC458840 QTU458823:QTY458840 RDQ458823:RDU458840 RNM458823:RNQ458840 RXI458823:RXM458840 SHE458823:SHI458840 SRA458823:SRE458840 TAW458823:TBA458840 TKS458823:TKW458840 TUO458823:TUS458840 UEK458823:UEO458840 UOG458823:UOK458840 UYC458823:UYG458840 VHY458823:VIC458840 VRU458823:VRY458840 WBQ458823:WBU458840 WLM458823:WLQ458840 WVI458823:WVM458840 A524359:E524376 IW524359:JA524376 SS524359:SW524376 ACO524359:ACS524376 AMK524359:AMO524376 AWG524359:AWK524376 BGC524359:BGG524376 BPY524359:BQC524376 BZU524359:BZY524376 CJQ524359:CJU524376 CTM524359:CTQ524376 DDI524359:DDM524376 DNE524359:DNI524376 DXA524359:DXE524376 EGW524359:EHA524376 EQS524359:EQW524376 FAO524359:FAS524376 FKK524359:FKO524376 FUG524359:FUK524376 GEC524359:GEG524376 GNY524359:GOC524376 GXU524359:GXY524376 HHQ524359:HHU524376 HRM524359:HRQ524376 IBI524359:IBM524376 ILE524359:ILI524376 IVA524359:IVE524376 JEW524359:JFA524376 JOS524359:JOW524376 JYO524359:JYS524376 KIK524359:KIO524376 KSG524359:KSK524376 LCC524359:LCG524376 LLY524359:LMC524376 LVU524359:LVY524376 MFQ524359:MFU524376 MPM524359:MPQ524376 MZI524359:MZM524376 NJE524359:NJI524376 NTA524359:NTE524376 OCW524359:ODA524376 OMS524359:OMW524376 OWO524359:OWS524376 PGK524359:PGO524376 PQG524359:PQK524376 QAC524359:QAG524376 QJY524359:QKC524376 QTU524359:QTY524376 RDQ524359:RDU524376 RNM524359:RNQ524376 RXI524359:RXM524376 SHE524359:SHI524376 SRA524359:SRE524376 TAW524359:TBA524376 TKS524359:TKW524376 TUO524359:TUS524376 UEK524359:UEO524376 UOG524359:UOK524376 UYC524359:UYG524376 VHY524359:VIC524376 VRU524359:VRY524376 WBQ524359:WBU524376 WLM524359:WLQ524376 WVI524359:WVM524376 A589895:E589912 IW589895:JA589912 SS589895:SW589912 ACO589895:ACS589912 AMK589895:AMO589912 AWG589895:AWK589912 BGC589895:BGG589912 BPY589895:BQC589912 BZU589895:BZY589912 CJQ589895:CJU589912 CTM589895:CTQ589912 DDI589895:DDM589912 DNE589895:DNI589912 DXA589895:DXE589912 EGW589895:EHA589912 EQS589895:EQW589912 FAO589895:FAS589912 FKK589895:FKO589912 FUG589895:FUK589912 GEC589895:GEG589912 GNY589895:GOC589912 GXU589895:GXY589912 HHQ589895:HHU589912 HRM589895:HRQ589912 IBI589895:IBM589912 ILE589895:ILI589912 IVA589895:IVE589912 JEW589895:JFA589912 JOS589895:JOW589912 JYO589895:JYS589912 KIK589895:KIO589912 KSG589895:KSK589912 LCC589895:LCG589912 LLY589895:LMC589912 LVU589895:LVY589912 MFQ589895:MFU589912 MPM589895:MPQ589912 MZI589895:MZM589912 NJE589895:NJI589912 NTA589895:NTE589912 OCW589895:ODA589912 OMS589895:OMW589912 OWO589895:OWS589912 PGK589895:PGO589912 PQG589895:PQK589912 QAC589895:QAG589912 QJY589895:QKC589912 QTU589895:QTY589912 RDQ589895:RDU589912 RNM589895:RNQ589912 RXI589895:RXM589912 SHE589895:SHI589912 SRA589895:SRE589912 TAW589895:TBA589912 TKS589895:TKW589912 TUO589895:TUS589912 UEK589895:UEO589912 UOG589895:UOK589912 UYC589895:UYG589912 VHY589895:VIC589912 VRU589895:VRY589912 WBQ589895:WBU589912 WLM589895:WLQ589912 WVI589895:WVM589912 A655431:E655448 IW655431:JA655448 SS655431:SW655448 ACO655431:ACS655448 AMK655431:AMO655448 AWG655431:AWK655448 BGC655431:BGG655448 BPY655431:BQC655448 BZU655431:BZY655448 CJQ655431:CJU655448 CTM655431:CTQ655448 DDI655431:DDM655448 DNE655431:DNI655448 DXA655431:DXE655448 EGW655431:EHA655448 EQS655431:EQW655448 FAO655431:FAS655448 FKK655431:FKO655448 FUG655431:FUK655448 GEC655431:GEG655448 GNY655431:GOC655448 GXU655431:GXY655448 HHQ655431:HHU655448 HRM655431:HRQ655448 IBI655431:IBM655448 ILE655431:ILI655448 IVA655431:IVE655448 JEW655431:JFA655448 JOS655431:JOW655448 JYO655431:JYS655448 KIK655431:KIO655448 KSG655431:KSK655448 LCC655431:LCG655448 LLY655431:LMC655448 LVU655431:LVY655448 MFQ655431:MFU655448 MPM655431:MPQ655448 MZI655431:MZM655448 NJE655431:NJI655448 NTA655431:NTE655448 OCW655431:ODA655448 OMS655431:OMW655448 OWO655431:OWS655448 PGK655431:PGO655448 PQG655431:PQK655448 QAC655431:QAG655448 QJY655431:QKC655448 QTU655431:QTY655448 RDQ655431:RDU655448 RNM655431:RNQ655448 RXI655431:RXM655448 SHE655431:SHI655448 SRA655431:SRE655448 TAW655431:TBA655448 TKS655431:TKW655448 TUO655431:TUS655448 UEK655431:UEO655448 UOG655431:UOK655448 UYC655431:UYG655448 VHY655431:VIC655448 VRU655431:VRY655448 WBQ655431:WBU655448 WLM655431:WLQ655448 WVI655431:WVM655448 A720967:E720984 IW720967:JA720984 SS720967:SW720984 ACO720967:ACS720984 AMK720967:AMO720984 AWG720967:AWK720984 BGC720967:BGG720984 BPY720967:BQC720984 BZU720967:BZY720984 CJQ720967:CJU720984 CTM720967:CTQ720984 DDI720967:DDM720984 DNE720967:DNI720984 DXA720967:DXE720984 EGW720967:EHA720984 EQS720967:EQW720984 FAO720967:FAS720984 FKK720967:FKO720984 FUG720967:FUK720984 GEC720967:GEG720984 GNY720967:GOC720984 GXU720967:GXY720984 HHQ720967:HHU720984 HRM720967:HRQ720984 IBI720967:IBM720984 ILE720967:ILI720984 IVA720967:IVE720984 JEW720967:JFA720984 JOS720967:JOW720984 JYO720967:JYS720984 KIK720967:KIO720984 KSG720967:KSK720984 LCC720967:LCG720984 LLY720967:LMC720984 LVU720967:LVY720984 MFQ720967:MFU720984 MPM720967:MPQ720984 MZI720967:MZM720984 NJE720967:NJI720984 NTA720967:NTE720984 OCW720967:ODA720984 OMS720967:OMW720984 OWO720967:OWS720984 PGK720967:PGO720984 PQG720967:PQK720984 QAC720967:QAG720984 QJY720967:QKC720984 QTU720967:QTY720984 RDQ720967:RDU720984 RNM720967:RNQ720984 RXI720967:RXM720984 SHE720967:SHI720984 SRA720967:SRE720984 TAW720967:TBA720984 TKS720967:TKW720984 TUO720967:TUS720984 UEK720967:UEO720984 UOG720967:UOK720984 UYC720967:UYG720984 VHY720967:VIC720984 VRU720967:VRY720984 WBQ720967:WBU720984 WLM720967:WLQ720984 WVI720967:WVM720984 A786503:E786520 IW786503:JA786520 SS786503:SW786520 ACO786503:ACS786520 AMK786503:AMO786520 AWG786503:AWK786520 BGC786503:BGG786520 BPY786503:BQC786520 BZU786503:BZY786520 CJQ786503:CJU786520 CTM786503:CTQ786520 DDI786503:DDM786520 DNE786503:DNI786520 DXA786503:DXE786520 EGW786503:EHA786520 EQS786503:EQW786520 FAO786503:FAS786520 FKK786503:FKO786520 FUG786503:FUK786520 GEC786503:GEG786520 GNY786503:GOC786520 GXU786503:GXY786520 HHQ786503:HHU786520 HRM786503:HRQ786520 IBI786503:IBM786520 ILE786503:ILI786520 IVA786503:IVE786520 JEW786503:JFA786520 JOS786503:JOW786520 JYO786503:JYS786520 KIK786503:KIO786520 KSG786503:KSK786520 LCC786503:LCG786520 LLY786503:LMC786520 LVU786503:LVY786520 MFQ786503:MFU786520 MPM786503:MPQ786520 MZI786503:MZM786520 NJE786503:NJI786520 NTA786503:NTE786520 OCW786503:ODA786520 OMS786503:OMW786520 OWO786503:OWS786520 PGK786503:PGO786520 PQG786503:PQK786520 QAC786503:QAG786520 QJY786503:QKC786520 QTU786503:QTY786520 RDQ786503:RDU786520 RNM786503:RNQ786520 RXI786503:RXM786520 SHE786503:SHI786520 SRA786503:SRE786520 TAW786503:TBA786520 TKS786503:TKW786520 TUO786503:TUS786520 UEK786503:UEO786520 UOG786503:UOK786520 UYC786503:UYG786520 VHY786503:VIC786520 VRU786503:VRY786520 WBQ786503:WBU786520 WLM786503:WLQ786520 WVI786503:WVM786520 A852039:E852056 IW852039:JA852056 SS852039:SW852056 ACO852039:ACS852056 AMK852039:AMO852056 AWG852039:AWK852056 BGC852039:BGG852056 BPY852039:BQC852056 BZU852039:BZY852056 CJQ852039:CJU852056 CTM852039:CTQ852056 DDI852039:DDM852056 DNE852039:DNI852056 DXA852039:DXE852056 EGW852039:EHA852056 EQS852039:EQW852056 FAO852039:FAS852056 FKK852039:FKO852056 FUG852039:FUK852056 GEC852039:GEG852056 GNY852039:GOC852056 GXU852039:GXY852056 HHQ852039:HHU852056 HRM852039:HRQ852056 IBI852039:IBM852056 ILE852039:ILI852056 IVA852039:IVE852056 JEW852039:JFA852056 JOS852039:JOW852056 JYO852039:JYS852056 KIK852039:KIO852056 KSG852039:KSK852056 LCC852039:LCG852056 LLY852039:LMC852056 LVU852039:LVY852056 MFQ852039:MFU852056 MPM852039:MPQ852056 MZI852039:MZM852056 NJE852039:NJI852056 NTA852039:NTE852056 OCW852039:ODA852056 OMS852039:OMW852056 OWO852039:OWS852056 PGK852039:PGO852056 PQG852039:PQK852056 QAC852039:QAG852056 QJY852039:QKC852056 QTU852039:QTY852056 RDQ852039:RDU852056 RNM852039:RNQ852056 RXI852039:RXM852056 SHE852039:SHI852056 SRA852039:SRE852056 TAW852039:TBA852056 TKS852039:TKW852056 TUO852039:TUS852056 UEK852039:UEO852056 UOG852039:UOK852056 UYC852039:UYG852056 VHY852039:VIC852056 VRU852039:VRY852056 WBQ852039:WBU852056 WLM852039:WLQ852056 WVI852039:WVM852056 A917575:E917592 IW917575:JA917592 SS917575:SW917592 ACO917575:ACS917592 AMK917575:AMO917592 AWG917575:AWK917592 BGC917575:BGG917592 BPY917575:BQC917592 BZU917575:BZY917592 CJQ917575:CJU917592 CTM917575:CTQ917592 DDI917575:DDM917592 DNE917575:DNI917592 DXA917575:DXE917592 EGW917575:EHA917592 EQS917575:EQW917592 FAO917575:FAS917592 FKK917575:FKO917592 FUG917575:FUK917592 GEC917575:GEG917592 GNY917575:GOC917592 GXU917575:GXY917592 HHQ917575:HHU917592 HRM917575:HRQ917592 IBI917575:IBM917592 ILE917575:ILI917592 IVA917575:IVE917592 JEW917575:JFA917592 JOS917575:JOW917592 JYO917575:JYS917592 KIK917575:KIO917592 KSG917575:KSK917592 LCC917575:LCG917592 LLY917575:LMC917592 LVU917575:LVY917592 MFQ917575:MFU917592 MPM917575:MPQ917592 MZI917575:MZM917592 NJE917575:NJI917592 NTA917575:NTE917592 OCW917575:ODA917592 OMS917575:OMW917592 OWO917575:OWS917592 PGK917575:PGO917592 PQG917575:PQK917592 QAC917575:QAG917592 QJY917575:QKC917592 QTU917575:QTY917592 RDQ917575:RDU917592 RNM917575:RNQ917592 RXI917575:RXM917592 SHE917575:SHI917592 SRA917575:SRE917592 TAW917575:TBA917592 TKS917575:TKW917592 TUO917575:TUS917592 UEK917575:UEO917592 UOG917575:UOK917592 UYC917575:UYG917592 VHY917575:VIC917592 VRU917575:VRY917592 WBQ917575:WBU917592 WLM917575:WLQ917592 WVI917575:WVM917592 A983111:E983128 IW983111:JA983128 SS983111:SW983128 ACO983111:ACS983128 AMK983111:AMO983128 AWG983111:AWK983128 BGC983111:BGG983128 BPY983111:BQC983128 BZU983111:BZY983128 CJQ983111:CJU983128 CTM983111:CTQ983128 DDI983111:DDM983128 DNE983111:DNI983128 DXA983111:DXE983128 EGW983111:EHA983128 EQS983111:EQW983128 FAO983111:FAS983128 FKK983111:FKO983128 FUG983111:FUK983128 GEC983111:GEG983128 GNY983111:GOC983128 GXU983111:GXY983128 HHQ983111:HHU983128 HRM983111:HRQ983128 IBI983111:IBM983128 ILE983111:ILI983128 IVA983111:IVE983128 JEW983111:JFA983128 JOS983111:JOW983128 JYO983111:JYS983128 KIK983111:KIO983128 KSG983111:KSK983128 LCC983111:LCG983128 LLY983111:LMC983128 LVU983111:LVY983128 MFQ983111:MFU983128 MPM983111:MPQ983128 MZI983111:MZM983128 NJE983111:NJI983128 NTA983111:NTE983128 OCW983111:ODA983128 OMS983111:OMW983128 OWO983111:OWS983128 PGK983111:PGO983128 PQG983111:PQK983128 QAC983111:QAG983128 QJY983111:QKC983128 QTU983111:QTY983128 RDQ983111:RDU983128 RNM983111:RNQ983128 RXI983111:RXM983128 SHE983111:SHI983128 SRA983111:SRE983128 TAW983111:TBA983128 TKS983111:TKW983128 TUO983111:TUS983128 UEK983111:UEO983128 UOG983111:UOK983128 UYC983111:UYG983128 VHY983111:VIC983128 VRU983111:VRY983128 WBQ983111:WBU983128 WLM983111:WLQ983128 WVI983111:WVM983128 G71:L88 JC71:JH88 SY71:TD88 ACU71:ACZ88 AMQ71:AMV88 AWM71:AWR88 BGI71:BGN88 BQE71:BQJ88 CAA71:CAF88 CJW71:CKB88 CTS71:CTX88 DDO71:DDT88 DNK71:DNP88 DXG71:DXL88 EHC71:EHH88 EQY71:ERD88 FAU71:FAZ88 FKQ71:FKV88 FUM71:FUR88 GEI71:GEN88 GOE71:GOJ88 GYA71:GYF88 HHW71:HIB88 HRS71:HRX88 IBO71:IBT88 ILK71:ILP88 IVG71:IVL88 JFC71:JFH88 JOY71:JPD88 JYU71:JYZ88 KIQ71:KIV88 KSM71:KSR88 LCI71:LCN88 LME71:LMJ88 LWA71:LWF88 MFW71:MGB88 MPS71:MPX88 MZO71:MZT88 NJK71:NJP88 NTG71:NTL88 ODC71:ODH88 OMY71:OND88 OWU71:OWZ88 PGQ71:PGV88 PQM71:PQR88 QAI71:QAN88 QKE71:QKJ88 QUA71:QUF88 RDW71:REB88 RNS71:RNX88 RXO71:RXT88 SHK71:SHP88 SRG71:SRL88 TBC71:TBH88 TKY71:TLD88 TUU71:TUZ88 UEQ71:UEV88 UOM71:UOR88 UYI71:UYN88 VIE71:VIJ88 VSA71:VSF88 WBW71:WCB88 WLS71:WLX88 WVO71:WVT88 G65607:L65624 JC65607:JH65624 SY65607:TD65624 ACU65607:ACZ65624 AMQ65607:AMV65624 AWM65607:AWR65624 BGI65607:BGN65624 BQE65607:BQJ65624 CAA65607:CAF65624 CJW65607:CKB65624 CTS65607:CTX65624 DDO65607:DDT65624 DNK65607:DNP65624 DXG65607:DXL65624 EHC65607:EHH65624 EQY65607:ERD65624 FAU65607:FAZ65624 FKQ65607:FKV65624 FUM65607:FUR65624 GEI65607:GEN65624 GOE65607:GOJ65624 GYA65607:GYF65624 HHW65607:HIB65624 HRS65607:HRX65624 IBO65607:IBT65624 ILK65607:ILP65624 IVG65607:IVL65624 JFC65607:JFH65624 JOY65607:JPD65624 JYU65607:JYZ65624 KIQ65607:KIV65624 KSM65607:KSR65624 LCI65607:LCN65624 LME65607:LMJ65624 LWA65607:LWF65624 MFW65607:MGB65624 MPS65607:MPX65624 MZO65607:MZT65624 NJK65607:NJP65624 NTG65607:NTL65624 ODC65607:ODH65624 OMY65607:OND65624 OWU65607:OWZ65624 PGQ65607:PGV65624 PQM65607:PQR65624 QAI65607:QAN65624 QKE65607:QKJ65624 QUA65607:QUF65624 RDW65607:REB65624 RNS65607:RNX65624 RXO65607:RXT65624 SHK65607:SHP65624 SRG65607:SRL65624 TBC65607:TBH65624 TKY65607:TLD65624 TUU65607:TUZ65624 UEQ65607:UEV65624 UOM65607:UOR65624 UYI65607:UYN65624 VIE65607:VIJ65624 VSA65607:VSF65624 WBW65607:WCB65624 WLS65607:WLX65624 WVO65607:WVT65624 G131143:L131160 JC131143:JH131160 SY131143:TD131160 ACU131143:ACZ131160 AMQ131143:AMV131160 AWM131143:AWR131160 BGI131143:BGN131160 BQE131143:BQJ131160 CAA131143:CAF131160 CJW131143:CKB131160 CTS131143:CTX131160 DDO131143:DDT131160 DNK131143:DNP131160 DXG131143:DXL131160 EHC131143:EHH131160 EQY131143:ERD131160 FAU131143:FAZ131160 FKQ131143:FKV131160 FUM131143:FUR131160 GEI131143:GEN131160 GOE131143:GOJ131160 GYA131143:GYF131160 HHW131143:HIB131160 HRS131143:HRX131160 IBO131143:IBT131160 ILK131143:ILP131160 IVG131143:IVL131160 JFC131143:JFH131160 JOY131143:JPD131160 JYU131143:JYZ131160 KIQ131143:KIV131160 KSM131143:KSR131160 LCI131143:LCN131160 LME131143:LMJ131160 LWA131143:LWF131160 MFW131143:MGB131160 MPS131143:MPX131160 MZO131143:MZT131160 NJK131143:NJP131160 NTG131143:NTL131160 ODC131143:ODH131160 OMY131143:OND131160 OWU131143:OWZ131160 PGQ131143:PGV131160 PQM131143:PQR131160 QAI131143:QAN131160 QKE131143:QKJ131160 QUA131143:QUF131160 RDW131143:REB131160 RNS131143:RNX131160 RXO131143:RXT131160 SHK131143:SHP131160 SRG131143:SRL131160 TBC131143:TBH131160 TKY131143:TLD131160 TUU131143:TUZ131160 UEQ131143:UEV131160 UOM131143:UOR131160 UYI131143:UYN131160 VIE131143:VIJ131160 VSA131143:VSF131160 WBW131143:WCB131160 WLS131143:WLX131160 WVO131143:WVT131160 G196679:L196696 JC196679:JH196696 SY196679:TD196696 ACU196679:ACZ196696 AMQ196679:AMV196696 AWM196679:AWR196696 BGI196679:BGN196696 BQE196679:BQJ196696 CAA196679:CAF196696 CJW196679:CKB196696 CTS196679:CTX196696 DDO196679:DDT196696 DNK196679:DNP196696 DXG196679:DXL196696 EHC196679:EHH196696 EQY196679:ERD196696 FAU196679:FAZ196696 FKQ196679:FKV196696 FUM196679:FUR196696 GEI196679:GEN196696 GOE196679:GOJ196696 GYA196679:GYF196696 HHW196679:HIB196696 HRS196679:HRX196696 IBO196679:IBT196696 ILK196679:ILP196696 IVG196679:IVL196696 JFC196679:JFH196696 JOY196679:JPD196696 JYU196679:JYZ196696 KIQ196679:KIV196696 KSM196679:KSR196696 LCI196679:LCN196696 LME196679:LMJ196696 LWA196679:LWF196696 MFW196679:MGB196696 MPS196679:MPX196696 MZO196679:MZT196696 NJK196679:NJP196696 NTG196679:NTL196696 ODC196679:ODH196696 OMY196679:OND196696 OWU196679:OWZ196696 PGQ196679:PGV196696 PQM196679:PQR196696 QAI196679:QAN196696 QKE196679:QKJ196696 QUA196679:QUF196696 RDW196679:REB196696 RNS196679:RNX196696 RXO196679:RXT196696 SHK196679:SHP196696 SRG196679:SRL196696 TBC196679:TBH196696 TKY196679:TLD196696 TUU196679:TUZ196696 UEQ196679:UEV196696 UOM196679:UOR196696 UYI196679:UYN196696 VIE196679:VIJ196696 VSA196679:VSF196696 WBW196679:WCB196696 WLS196679:WLX196696 WVO196679:WVT196696 G262215:L262232 JC262215:JH262232 SY262215:TD262232 ACU262215:ACZ262232 AMQ262215:AMV262232 AWM262215:AWR262232 BGI262215:BGN262232 BQE262215:BQJ262232 CAA262215:CAF262232 CJW262215:CKB262232 CTS262215:CTX262232 DDO262215:DDT262232 DNK262215:DNP262232 DXG262215:DXL262232 EHC262215:EHH262232 EQY262215:ERD262232 FAU262215:FAZ262232 FKQ262215:FKV262232 FUM262215:FUR262232 GEI262215:GEN262232 GOE262215:GOJ262232 GYA262215:GYF262232 HHW262215:HIB262232 HRS262215:HRX262232 IBO262215:IBT262232 ILK262215:ILP262232 IVG262215:IVL262232 JFC262215:JFH262232 JOY262215:JPD262232 JYU262215:JYZ262232 KIQ262215:KIV262232 KSM262215:KSR262232 LCI262215:LCN262232 LME262215:LMJ262232 LWA262215:LWF262232 MFW262215:MGB262232 MPS262215:MPX262232 MZO262215:MZT262232 NJK262215:NJP262232 NTG262215:NTL262232 ODC262215:ODH262232 OMY262215:OND262232 OWU262215:OWZ262232 PGQ262215:PGV262232 PQM262215:PQR262232 QAI262215:QAN262232 QKE262215:QKJ262232 QUA262215:QUF262232 RDW262215:REB262232 RNS262215:RNX262232 RXO262215:RXT262232 SHK262215:SHP262232 SRG262215:SRL262232 TBC262215:TBH262232 TKY262215:TLD262232 TUU262215:TUZ262232 UEQ262215:UEV262232 UOM262215:UOR262232 UYI262215:UYN262232 VIE262215:VIJ262232 VSA262215:VSF262232 WBW262215:WCB262232 WLS262215:WLX262232 WVO262215:WVT262232 G327751:L327768 JC327751:JH327768 SY327751:TD327768 ACU327751:ACZ327768 AMQ327751:AMV327768 AWM327751:AWR327768 BGI327751:BGN327768 BQE327751:BQJ327768 CAA327751:CAF327768 CJW327751:CKB327768 CTS327751:CTX327768 DDO327751:DDT327768 DNK327751:DNP327768 DXG327751:DXL327768 EHC327751:EHH327768 EQY327751:ERD327768 FAU327751:FAZ327768 FKQ327751:FKV327768 FUM327751:FUR327768 GEI327751:GEN327768 GOE327751:GOJ327768 GYA327751:GYF327768 HHW327751:HIB327768 HRS327751:HRX327768 IBO327751:IBT327768 ILK327751:ILP327768 IVG327751:IVL327768 JFC327751:JFH327768 JOY327751:JPD327768 JYU327751:JYZ327768 KIQ327751:KIV327768 KSM327751:KSR327768 LCI327751:LCN327768 LME327751:LMJ327768 LWA327751:LWF327768 MFW327751:MGB327768 MPS327751:MPX327768 MZO327751:MZT327768 NJK327751:NJP327768 NTG327751:NTL327768 ODC327751:ODH327768 OMY327751:OND327768 OWU327751:OWZ327768 PGQ327751:PGV327768 PQM327751:PQR327768 QAI327751:QAN327768 QKE327751:QKJ327768 QUA327751:QUF327768 RDW327751:REB327768 RNS327751:RNX327768 RXO327751:RXT327768 SHK327751:SHP327768 SRG327751:SRL327768 TBC327751:TBH327768 TKY327751:TLD327768 TUU327751:TUZ327768 UEQ327751:UEV327768 UOM327751:UOR327768 UYI327751:UYN327768 VIE327751:VIJ327768 VSA327751:VSF327768 WBW327751:WCB327768 WLS327751:WLX327768 WVO327751:WVT327768 G393287:L393304 JC393287:JH393304 SY393287:TD393304 ACU393287:ACZ393304 AMQ393287:AMV393304 AWM393287:AWR393304 BGI393287:BGN393304 BQE393287:BQJ393304 CAA393287:CAF393304 CJW393287:CKB393304 CTS393287:CTX393304 DDO393287:DDT393304 DNK393287:DNP393304 DXG393287:DXL393304 EHC393287:EHH393304 EQY393287:ERD393304 FAU393287:FAZ393304 FKQ393287:FKV393304 FUM393287:FUR393304 GEI393287:GEN393304 GOE393287:GOJ393304 GYA393287:GYF393304 HHW393287:HIB393304 HRS393287:HRX393304 IBO393287:IBT393304 ILK393287:ILP393304 IVG393287:IVL393304 JFC393287:JFH393304 JOY393287:JPD393304 JYU393287:JYZ393304 KIQ393287:KIV393304 KSM393287:KSR393304 LCI393287:LCN393304 LME393287:LMJ393304 LWA393287:LWF393304 MFW393287:MGB393304 MPS393287:MPX393304 MZO393287:MZT393304 NJK393287:NJP393304 NTG393287:NTL393304 ODC393287:ODH393304 OMY393287:OND393304 OWU393287:OWZ393304 PGQ393287:PGV393304 PQM393287:PQR393304 QAI393287:QAN393304 QKE393287:QKJ393304 QUA393287:QUF393304 RDW393287:REB393304 RNS393287:RNX393304 RXO393287:RXT393304 SHK393287:SHP393304 SRG393287:SRL393304 TBC393287:TBH393304 TKY393287:TLD393304 TUU393287:TUZ393304 UEQ393287:UEV393304 UOM393287:UOR393304 UYI393287:UYN393304 VIE393287:VIJ393304 VSA393287:VSF393304 WBW393287:WCB393304 WLS393287:WLX393304 WVO393287:WVT393304 G458823:L458840 JC458823:JH458840 SY458823:TD458840 ACU458823:ACZ458840 AMQ458823:AMV458840 AWM458823:AWR458840 BGI458823:BGN458840 BQE458823:BQJ458840 CAA458823:CAF458840 CJW458823:CKB458840 CTS458823:CTX458840 DDO458823:DDT458840 DNK458823:DNP458840 DXG458823:DXL458840 EHC458823:EHH458840 EQY458823:ERD458840 FAU458823:FAZ458840 FKQ458823:FKV458840 FUM458823:FUR458840 GEI458823:GEN458840 GOE458823:GOJ458840 GYA458823:GYF458840 HHW458823:HIB458840 HRS458823:HRX458840 IBO458823:IBT458840 ILK458823:ILP458840 IVG458823:IVL458840 JFC458823:JFH458840 JOY458823:JPD458840 JYU458823:JYZ458840 KIQ458823:KIV458840 KSM458823:KSR458840 LCI458823:LCN458840 LME458823:LMJ458840 LWA458823:LWF458840 MFW458823:MGB458840 MPS458823:MPX458840 MZO458823:MZT458840 NJK458823:NJP458840 NTG458823:NTL458840 ODC458823:ODH458840 OMY458823:OND458840 OWU458823:OWZ458840 PGQ458823:PGV458840 PQM458823:PQR458840 QAI458823:QAN458840 QKE458823:QKJ458840 QUA458823:QUF458840 RDW458823:REB458840 RNS458823:RNX458840 RXO458823:RXT458840 SHK458823:SHP458840 SRG458823:SRL458840 TBC458823:TBH458840 TKY458823:TLD458840 TUU458823:TUZ458840 UEQ458823:UEV458840 UOM458823:UOR458840 UYI458823:UYN458840 VIE458823:VIJ458840 VSA458823:VSF458840 WBW458823:WCB458840 WLS458823:WLX458840 WVO458823:WVT458840 G524359:L524376 JC524359:JH524376 SY524359:TD524376 ACU524359:ACZ524376 AMQ524359:AMV524376 AWM524359:AWR524376 BGI524359:BGN524376 BQE524359:BQJ524376 CAA524359:CAF524376 CJW524359:CKB524376 CTS524359:CTX524376 DDO524359:DDT524376 DNK524359:DNP524376 DXG524359:DXL524376 EHC524359:EHH524376 EQY524359:ERD524376 FAU524359:FAZ524376 FKQ524359:FKV524376 FUM524359:FUR524376 GEI524359:GEN524376 GOE524359:GOJ524376 GYA524359:GYF524376 HHW524359:HIB524376 HRS524359:HRX524376 IBO524359:IBT524376 ILK524359:ILP524376 IVG524359:IVL524376 JFC524359:JFH524376 JOY524359:JPD524376 JYU524359:JYZ524376 KIQ524359:KIV524376 KSM524359:KSR524376 LCI524359:LCN524376 LME524359:LMJ524376 LWA524359:LWF524376 MFW524359:MGB524376 MPS524359:MPX524376 MZO524359:MZT524376 NJK524359:NJP524376 NTG524359:NTL524376 ODC524359:ODH524376 OMY524359:OND524376 OWU524359:OWZ524376 PGQ524359:PGV524376 PQM524359:PQR524376 QAI524359:QAN524376 QKE524359:QKJ524376 QUA524359:QUF524376 RDW524359:REB524376 RNS524359:RNX524376 RXO524359:RXT524376 SHK524359:SHP524376 SRG524359:SRL524376 TBC524359:TBH524376 TKY524359:TLD524376 TUU524359:TUZ524376 UEQ524359:UEV524376 UOM524359:UOR524376 UYI524359:UYN524376 VIE524359:VIJ524376 VSA524359:VSF524376 WBW524359:WCB524376 WLS524359:WLX524376 WVO524359:WVT524376 G589895:L589912 JC589895:JH589912 SY589895:TD589912 ACU589895:ACZ589912 AMQ589895:AMV589912 AWM589895:AWR589912 BGI589895:BGN589912 BQE589895:BQJ589912 CAA589895:CAF589912 CJW589895:CKB589912 CTS589895:CTX589912 DDO589895:DDT589912 DNK589895:DNP589912 DXG589895:DXL589912 EHC589895:EHH589912 EQY589895:ERD589912 FAU589895:FAZ589912 FKQ589895:FKV589912 FUM589895:FUR589912 GEI589895:GEN589912 GOE589895:GOJ589912 GYA589895:GYF589912 HHW589895:HIB589912 HRS589895:HRX589912 IBO589895:IBT589912 ILK589895:ILP589912 IVG589895:IVL589912 JFC589895:JFH589912 JOY589895:JPD589912 JYU589895:JYZ589912 KIQ589895:KIV589912 KSM589895:KSR589912 LCI589895:LCN589912 LME589895:LMJ589912 LWA589895:LWF589912 MFW589895:MGB589912 MPS589895:MPX589912 MZO589895:MZT589912 NJK589895:NJP589912 NTG589895:NTL589912 ODC589895:ODH589912 OMY589895:OND589912 OWU589895:OWZ589912 PGQ589895:PGV589912 PQM589895:PQR589912 QAI589895:QAN589912 QKE589895:QKJ589912 QUA589895:QUF589912 RDW589895:REB589912 RNS589895:RNX589912 RXO589895:RXT589912 SHK589895:SHP589912 SRG589895:SRL589912 TBC589895:TBH589912 TKY589895:TLD589912 TUU589895:TUZ589912 UEQ589895:UEV589912 UOM589895:UOR589912 UYI589895:UYN589912 VIE589895:VIJ589912 VSA589895:VSF589912 WBW589895:WCB589912 WLS589895:WLX589912 WVO589895:WVT589912 G655431:L655448 JC655431:JH655448 SY655431:TD655448 ACU655431:ACZ655448 AMQ655431:AMV655448 AWM655431:AWR655448 BGI655431:BGN655448 BQE655431:BQJ655448 CAA655431:CAF655448 CJW655431:CKB655448 CTS655431:CTX655448 DDO655431:DDT655448 DNK655431:DNP655448 DXG655431:DXL655448 EHC655431:EHH655448 EQY655431:ERD655448 FAU655431:FAZ655448 FKQ655431:FKV655448 FUM655431:FUR655448 GEI655431:GEN655448 GOE655431:GOJ655448 GYA655431:GYF655448 HHW655431:HIB655448 HRS655431:HRX655448 IBO655431:IBT655448 ILK655431:ILP655448 IVG655431:IVL655448 JFC655431:JFH655448 JOY655431:JPD655448 JYU655431:JYZ655448 KIQ655431:KIV655448 KSM655431:KSR655448 LCI655431:LCN655448 LME655431:LMJ655448 LWA655431:LWF655448 MFW655431:MGB655448 MPS655431:MPX655448 MZO655431:MZT655448 NJK655431:NJP655448 NTG655431:NTL655448 ODC655431:ODH655448 OMY655431:OND655448 OWU655431:OWZ655448 PGQ655431:PGV655448 PQM655431:PQR655448 QAI655431:QAN655448 QKE655431:QKJ655448 QUA655431:QUF655448 RDW655431:REB655448 RNS655431:RNX655448 RXO655431:RXT655448 SHK655431:SHP655448 SRG655431:SRL655448 TBC655431:TBH655448 TKY655431:TLD655448 TUU655431:TUZ655448 UEQ655431:UEV655448 UOM655431:UOR655448 UYI655431:UYN655448 VIE655431:VIJ655448 VSA655431:VSF655448 WBW655431:WCB655448 WLS655431:WLX655448 WVO655431:WVT655448 G720967:L720984 JC720967:JH720984 SY720967:TD720984 ACU720967:ACZ720984 AMQ720967:AMV720984 AWM720967:AWR720984 BGI720967:BGN720984 BQE720967:BQJ720984 CAA720967:CAF720984 CJW720967:CKB720984 CTS720967:CTX720984 DDO720967:DDT720984 DNK720967:DNP720984 DXG720967:DXL720984 EHC720967:EHH720984 EQY720967:ERD720984 FAU720967:FAZ720984 FKQ720967:FKV720984 FUM720967:FUR720984 GEI720967:GEN720984 GOE720967:GOJ720984 GYA720967:GYF720984 HHW720967:HIB720984 HRS720967:HRX720984 IBO720967:IBT720984 ILK720967:ILP720984 IVG720967:IVL720984 JFC720967:JFH720984 JOY720967:JPD720984 JYU720967:JYZ720984 KIQ720967:KIV720984 KSM720967:KSR720984 LCI720967:LCN720984 LME720967:LMJ720984 LWA720967:LWF720984 MFW720967:MGB720984 MPS720967:MPX720984 MZO720967:MZT720984 NJK720967:NJP720984 NTG720967:NTL720984 ODC720967:ODH720984 OMY720967:OND720984 OWU720967:OWZ720984 PGQ720967:PGV720984 PQM720967:PQR720984 QAI720967:QAN720984 QKE720967:QKJ720984 QUA720967:QUF720984 RDW720967:REB720984 RNS720967:RNX720984 RXO720967:RXT720984 SHK720967:SHP720984 SRG720967:SRL720984 TBC720967:TBH720984 TKY720967:TLD720984 TUU720967:TUZ720984 UEQ720967:UEV720984 UOM720967:UOR720984 UYI720967:UYN720984 VIE720967:VIJ720984 VSA720967:VSF720984 WBW720967:WCB720984 WLS720967:WLX720984 WVO720967:WVT720984 G786503:L786520 JC786503:JH786520 SY786503:TD786520 ACU786503:ACZ786520 AMQ786503:AMV786520 AWM786503:AWR786520 BGI786503:BGN786520 BQE786503:BQJ786520 CAA786503:CAF786520 CJW786503:CKB786520 CTS786503:CTX786520 DDO786503:DDT786520 DNK786503:DNP786520 DXG786503:DXL786520 EHC786503:EHH786520 EQY786503:ERD786520 FAU786503:FAZ786520 FKQ786503:FKV786520 FUM786503:FUR786520 GEI786503:GEN786520 GOE786503:GOJ786520 GYA786503:GYF786520 HHW786503:HIB786520 HRS786503:HRX786520 IBO786503:IBT786520 ILK786503:ILP786520 IVG786503:IVL786520 JFC786503:JFH786520 JOY786503:JPD786520 JYU786503:JYZ786520 KIQ786503:KIV786520 KSM786503:KSR786520 LCI786503:LCN786520 LME786503:LMJ786520 LWA786503:LWF786520 MFW786503:MGB786520 MPS786503:MPX786520 MZO786503:MZT786520 NJK786503:NJP786520 NTG786503:NTL786520 ODC786503:ODH786520 OMY786503:OND786520 OWU786503:OWZ786520 PGQ786503:PGV786520 PQM786503:PQR786520 QAI786503:QAN786520 QKE786503:QKJ786520 QUA786503:QUF786520 RDW786503:REB786520 RNS786503:RNX786520 RXO786503:RXT786520 SHK786503:SHP786520 SRG786503:SRL786520 TBC786503:TBH786520 TKY786503:TLD786520 TUU786503:TUZ786520 UEQ786503:UEV786520 UOM786503:UOR786520 UYI786503:UYN786520 VIE786503:VIJ786520 VSA786503:VSF786520 WBW786503:WCB786520 WLS786503:WLX786520 WVO786503:WVT786520 G852039:L852056 JC852039:JH852056 SY852039:TD852056 ACU852039:ACZ852056 AMQ852039:AMV852056 AWM852039:AWR852056 BGI852039:BGN852056 BQE852039:BQJ852056 CAA852039:CAF852056 CJW852039:CKB852056 CTS852039:CTX852056 DDO852039:DDT852056 DNK852039:DNP852056 DXG852039:DXL852056 EHC852039:EHH852056 EQY852039:ERD852056 FAU852039:FAZ852056 FKQ852039:FKV852056 FUM852039:FUR852056 GEI852039:GEN852056 GOE852039:GOJ852056 GYA852039:GYF852056 HHW852039:HIB852056 HRS852039:HRX852056 IBO852039:IBT852056 ILK852039:ILP852056 IVG852039:IVL852056 JFC852039:JFH852056 JOY852039:JPD852056 JYU852039:JYZ852056 KIQ852039:KIV852056 KSM852039:KSR852056 LCI852039:LCN852056 LME852039:LMJ852056 LWA852039:LWF852056 MFW852039:MGB852056 MPS852039:MPX852056 MZO852039:MZT852056 NJK852039:NJP852056 NTG852039:NTL852056 ODC852039:ODH852056 OMY852039:OND852056 OWU852039:OWZ852056 PGQ852039:PGV852056 PQM852039:PQR852056 QAI852039:QAN852056 QKE852039:QKJ852056 QUA852039:QUF852056 RDW852039:REB852056 RNS852039:RNX852056 RXO852039:RXT852056 SHK852039:SHP852056 SRG852039:SRL852056 TBC852039:TBH852056 TKY852039:TLD852056 TUU852039:TUZ852056 UEQ852039:UEV852056 UOM852039:UOR852056 UYI852039:UYN852056 VIE852039:VIJ852056 VSA852039:VSF852056 WBW852039:WCB852056 WLS852039:WLX852056 WVO852039:WVT852056 G917575:L917592 JC917575:JH917592 SY917575:TD917592 ACU917575:ACZ917592 AMQ917575:AMV917592 AWM917575:AWR917592 BGI917575:BGN917592 BQE917575:BQJ917592 CAA917575:CAF917592 CJW917575:CKB917592 CTS917575:CTX917592 DDO917575:DDT917592 DNK917575:DNP917592 DXG917575:DXL917592 EHC917575:EHH917592 EQY917575:ERD917592 FAU917575:FAZ917592 FKQ917575:FKV917592 FUM917575:FUR917592 GEI917575:GEN917592 GOE917575:GOJ917592 GYA917575:GYF917592 HHW917575:HIB917592 HRS917575:HRX917592 IBO917575:IBT917592 ILK917575:ILP917592 IVG917575:IVL917592 JFC917575:JFH917592 JOY917575:JPD917592 JYU917575:JYZ917592 KIQ917575:KIV917592 KSM917575:KSR917592 LCI917575:LCN917592 LME917575:LMJ917592 LWA917575:LWF917592 MFW917575:MGB917592 MPS917575:MPX917592 MZO917575:MZT917592 NJK917575:NJP917592 NTG917575:NTL917592 ODC917575:ODH917592 OMY917575:OND917592 OWU917575:OWZ917592 PGQ917575:PGV917592 PQM917575:PQR917592 QAI917575:QAN917592 QKE917575:QKJ917592 QUA917575:QUF917592 RDW917575:REB917592 RNS917575:RNX917592 RXO917575:RXT917592 SHK917575:SHP917592 SRG917575:SRL917592 TBC917575:TBH917592 TKY917575:TLD917592 TUU917575:TUZ917592 UEQ917575:UEV917592 UOM917575:UOR917592 UYI917575:UYN917592 VIE917575:VIJ917592 VSA917575:VSF917592 WBW917575:WCB917592 WLS917575:WLX917592 WVO917575:WVT917592 G983111:L983128 JC983111:JH983128 SY983111:TD983128 ACU983111:ACZ983128 AMQ983111:AMV983128 AWM983111:AWR983128 BGI983111:BGN983128 BQE983111:BQJ983128 CAA983111:CAF983128 CJW983111:CKB983128 CTS983111:CTX983128 DDO983111:DDT983128 DNK983111:DNP983128 DXG983111:DXL983128 EHC983111:EHH983128 EQY983111:ERD983128 FAU983111:FAZ983128 FKQ983111:FKV983128 FUM983111:FUR983128 GEI983111:GEN983128 GOE983111:GOJ983128 GYA983111:GYF983128 HHW983111:HIB983128 HRS983111:HRX983128 IBO983111:IBT983128 ILK983111:ILP983128 IVG983111:IVL983128 JFC983111:JFH983128 JOY983111:JPD983128 JYU983111:JYZ983128 KIQ983111:KIV983128 KSM983111:KSR983128 LCI983111:LCN983128 LME983111:LMJ983128 LWA983111:LWF983128 MFW983111:MGB983128 MPS983111:MPX983128 MZO983111:MZT983128 NJK983111:NJP983128 NTG983111:NTL983128 ODC983111:ODH983128 OMY983111:OND983128 OWU983111:OWZ983128 PGQ983111:PGV983128 PQM983111:PQR983128 QAI983111:QAN983128 QKE983111:QKJ983128 QUA983111:QUF983128 RDW983111:REB983128 RNS983111:RNX983128 RXO983111:RXT983128 SHK983111:SHP983128 SRG983111:SRL983128 TBC983111:TBH983128 TKY983111:TLD983128 TUU983111:TUZ983128 UEQ983111:UEV983128 UOM983111:UOR983128 UYI983111:UYN983128 VIE983111:VIJ983128 VSA983111:VSF983128 WBW983111:WCB983128 WLS983111:WLX983128 WVO983111:WVT983128</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９月(上旬)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314</v>
      </c>
      <c r="C4" s="846" t="s">
        <v>313</v>
      </c>
      <c r="D4" s="845" t="s">
        <v>144</v>
      </c>
      <c r="E4" s="845"/>
      <c r="F4" s="836" t="s">
        <v>314</v>
      </c>
      <c r="G4" s="836" t="s">
        <v>313</v>
      </c>
      <c r="H4" s="845" t="s">
        <v>144</v>
      </c>
      <c r="I4" s="845"/>
      <c r="J4" s="836" t="s">
        <v>314</v>
      </c>
      <c r="K4" s="836" t="s">
        <v>313</v>
      </c>
      <c r="L4" s="843" t="s">
        <v>142</v>
      </c>
    </row>
    <row r="5" spans="1:12" s="128" customFormat="1" x14ac:dyDescent="0.4">
      <c r="A5" s="845"/>
      <c r="B5" s="846"/>
      <c r="C5" s="846"/>
      <c r="D5" s="129" t="s">
        <v>143</v>
      </c>
      <c r="E5" s="129" t="s">
        <v>142</v>
      </c>
      <c r="F5" s="836"/>
      <c r="G5" s="836"/>
      <c r="H5" s="129" t="s">
        <v>143</v>
      </c>
      <c r="I5" s="129" t="s">
        <v>142</v>
      </c>
      <c r="J5" s="836"/>
      <c r="K5" s="836"/>
      <c r="L5" s="844"/>
    </row>
    <row r="6" spans="1:12" s="60" customFormat="1" x14ac:dyDescent="0.4">
      <c r="A6" s="119" t="s">
        <v>141</v>
      </c>
      <c r="B6" s="117">
        <v>167186</v>
      </c>
      <c r="C6" s="117">
        <v>170393</v>
      </c>
      <c r="D6" s="115">
        <v>0.9811788042936036</v>
      </c>
      <c r="E6" s="116">
        <v>-3207</v>
      </c>
      <c r="F6" s="117">
        <v>221594</v>
      </c>
      <c r="G6" s="117">
        <v>210758</v>
      </c>
      <c r="H6" s="115">
        <v>1.0514144184325149</v>
      </c>
      <c r="I6" s="116">
        <v>10836</v>
      </c>
      <c r="J6" s="115">
        <v>0.75446988636876444</v>
      </c>
      <c r="K6" s="115">
        <v>0.80847702103834729</v>
      </c>
      <c r="L6" s="114">
        <v>-5.4007134669582846E-2</v>
      </c>
    </row>
    <row r="7" spans="1:12" s="60" customFormat="1" x14ac:dyDescent="0.4">
      <c r="A7" s="119" t="s">
        <v>140</v>
      </c>
      <c r="B7" s="117">
        <v>72075</v>
      </c>
      <c r="C7" s="117">
        <v>77257</v>
      </c>
      <c r="D7" s="115">
        <v>0.93292517182908996</v>
      </c>
      <c r="E7" s="116">
        <v>-5182</v>
      </c>
      <c r="F7" s="117">
        <v>90704</v>
      </c>
      <c r="G7" s="117">
        <v>94548</v>
      </c>
      <c r="H7" s="115">
        <v>0.95934340229301518</v>
      </c>
      <c r="I7" s="116">
        <v>-3844</v>
      </c>
      <c r="J7" s="115">
        <v>0.79461765743517376</v>
      </c>
      <c r="K7" s="115">
        <v>0.8171193467868173</v>
      </c>
      <c r="L7" s="114">
        <v>-2.2501689351643539E-2</v>
      </c>
    </row>
    <row r="8" spans="1:12" x14ac:dyDescent="0.4">
      <c r="A8" s="85" t="s">
        <v>139</v>
      </c>
      <c r="B8" s="84">
        <v>48960</v>
      </c>
      <c r="C8" s="84">
        <v>53590</v>
      </c>
      <c r="D8" s="82">
        <v>0.91360328419481251</v>
      </c>
      <c r="E8" s="83">
        <v>-4630</v>
      </c>
      <c r="F8" s="84">
        <v>61907</v>
      </c>
      <c r="G8" s="84">
        <v>64238</v>
      </c>
      <c r="H8" s="82">
        <v>0.96371306703197479</v>
      </c>
      <c r="I8" s="83">
        <v>-2331</v>
      </c>
      <c r="J8" s="82">
        <v>0.79086371492722951</v>
      </c>
      <c r="K8" s="82">
        <v>0.83424141473893954</v>
      </c>
      <c r="L8" s="81">
        <v>-4.3377699811710024E-2</v>
      </c>
    </row>
    <row r="9" spans="1:12" x14ac:dyDescent="0.4">
      <c r="A9" s="73" t="s">
        <v>107</v>
      </c>
      <c r="B9" s="113">
        <v>43336</v>
      </c>
      <c r="C9" s="113">
        <v>44947</v>
      </c>
      <c r="D9" s="98">
        <v>0.96415778583665201</v>
      </c>
      <c r="E9" s="106">
        <v>-1611</v>
      </c>
      <c r="F9" s="113">
        <v>55527</v>
      </c>
      <c r="G9" s="113">
        <v>54558</v>
      </c>
      <c r="H9" s="98">
        <v>1.0177609149895523</v>
      </c>
      <c r="I9" s="106">
        <v>969</v>
      </c>
      <c r="J9" s="98">
        <v>0.78044915086354383</v>
      </c>
      <c r="K9" s="98">
        <v>0.82383885039774185</v>
      </c>
      <c r="L9" s="120">
        <v>-4.3389699534198023E-2</v>
      </c>
    </row>
    <row r="10" spans="1:12" x14ac:dyDescent="0.4">
      <c r="A10" s="74" t="s">
        <v>138</v>
      </c>
      <c r="B10" s="72">
        <v>4852</v>
      </c>
      <c r="C10" s="72">
        <v>4821</v>
      </c>
      <c r="D10" s="69">
        <v>1.0064302012030699</v>
      </c>
      <c r="E10" s="70">
        <v>31</v>
      </c>
      <c r="F10" s="72">
        <v>5000</v>
      </c>
      <c r="G10" s="72">
        <v>5000</v>
      </c>
      <c r="H10" s="69">
        <v>1</v>
      </c>
      <c r="I10" s="70">
        <v>0</v>
      </c>
      <c r="J10" s="69">
        <v>0.97040000000000004</v>
      </c>
      <c r="K10" s="69">
        <v>0.96419999999999995</v>
      </c>
      <c r="L10" s="68">
        <v>6.2000000000000943E-3</v>
      </c>
    </row>
    <row r="11" spans="1:12" x14ac:dyDescent="0.4">
      <c r="A11" s="74" t="s">
        <v>137</v>
      </c>
      <c r="B11" s="127"/>
      <c r="C11" s="72">
        <v>3127</v>
      </c>
      <c r="D11" s="69">
        <v>0</v>
      </c>
      <c r="E11" s="70">
        <v>-3127</v>
      </c>
      <c r="F11" s="127"/>
      <c r="G11" s="72">
        <v>3300</v>
      </c>
      <c r="H11" s="69">
        <v>0</v>
      </c>
      <c r="I11" s="70">
        <v>-3300</v>
      </c>
      <c r="J11" s="69" t="e">
        <v>#DIV/0!</v>
      </c>
      <c r="K11" s="69">
        <v>0.94757575757575763</v>
      </c>
      <c r="L11" s="68" t="e">
        <v>#DIV/0!</v>
      </c>
    </row>
    <row r="12" spans="1:12" x14ac:dyDescent="0.4">
      <c r="A12" s="74" t="s">
        <v>102</v>
      </c>
      <c r="B12" s="122"/>
      <c r="C12" s="122"/>
      <c r="D12" s="69" t="e">
        <v>#DIV/0!</v>
      </c>
      <c r="E12" s="70">
        <v>0</v>
      </c>
      <c r="F12" s="122"/>
      <c r="G12" s="122"/>
      <c r="H12" s="69" t="e">
        <v>#DIV/0!</v>
      </c>
      <c r="I12" s="70">
        <v>0</v>
      </c>
      <c r="J12" s="69" t="e">
        <v>#DIV/0!</v>
      </c>
      <c r="K12" s="69" t="e">
        <v>#DIV/0!</v>
      </c>
      <c r="L12" s="68" t="e">
        <v>#DIV/0!</v>
      </c>
    </row>
    <row r="13" spans="1:12" x14ac:dyDescent="0.4">
      <c r="A13" s="74" t="s">
        <v>103</v>
      </c>
      <c r="B13" s="122"/>
      <c r="C13" s="122"/>
      <c r="D13" s="69" t="e">
        <v>#DIV/0!</v>
      </c>
      <c r="E13" s="70">
        <v>0</v>
      </c>
      <c r="F13" s="122"/>
      <c r="G13" s="122"/>
      <c r="H13" s="69" t="e">
        <v>#DIV/0!</v>
      </c>
      <c r="I13" s="70">
        <v>0</v>
      </c>
      <c r="J13" s="69" t="e">
        <v>#DIV/0!</v>
      </c>
      <c r="K13" s="69" t="e">
        <v>#DIV/0!</v>
      </c>
      <c r="L13" s="68" t="e">
        <v>#DIV/0!</v>
      </c>
    </row>
    <row r="14" spans="1:12" x14ac:dyDescent="0.4">
      <c r="A14" s="80" t="s">
        <v>136</v>
      </c>
      <c r="B14" s="92">
        <v>772</v>
      </c>
      <c r="C14" s="92">
        <v>695</v>
      </c>
      <c r="D14" s="89">
        <v>1.1107913669064748</v>
      </c>
      <c r="E14" s="90">
        <v>77</v>
      </c>
      <c r="F14" s="92">
        <v>1380</v>
      </c>
      <c r="G14" s="92">
        <v>1380</v>
      </c>
      <c r="H14" s="89">
        <v>1</v>
      </c>
      <c r="I14" s="90">
        <v>0</v>
      </c>
      <c r="J14" s="89">
        <v>0.55942028985507242</v>
      </c>
      <c r="K14" s="89">
        <v>0.50362318840579712</v>
      </c>
      <c r="L14" s="88">
        <v>5.5797101449275299E-2</v>
      </c>
    </row>
    <row r="15" spans="1:12" x14ac:dyDescent="0.4">
      <c r="A15" s="74" t="s">
        <v>135</v>
      </c>
      <c r="B15" s="122"/>
      <c r="C15" s="122"/>
      <c r="D15" s="69" t="e">
        <v>#DIV/0!</v>
      </c>
      <c r="E15" s="70">
        <v>0</v>
      </c>
      <c r="F15" s="122"/>
      <c r="G15" s="122"/>
      <c r="H15" s="69" t="e">
        <v>#DIV/0!</v>
      </c>
      <c r="I15" s="70">
        <v>0</v>
      </c>
      <c r="J15" s="69" t="e">
        <v>#DIV/0!</v>
      </c>
      <c r="K15" s="69" t="e">
        <v>#DIV/0!</v>
      </c>
      <c r="L15" s="68" t="e">
        <v>#DIV/0!</v>
      </c>
    </row>
    <row r="16" spans="1:12" x14ac:dyDescent="0.4">
      <c r="A16" s="94" t="s">
        <v>134</v>
      </c>
      <c r="B16" s="122"/>
      <c r="C16" s="122"/>
      <c r="D16" s="126" t="e">
        <v>#DIV/0!</v>
      </c>
      <c r="E16" s="70">
        <v>0</v>
      </c>
      <c r="F16" s="122"/>
      <c r="G16" s="122"/>
      <c r="H16" s="98" t="e">
        <v>#DIV/0!</v>
      </c>
      <c r="I16" s="106">
        <v>0</v>
      </c>
      <c r="J16" s="69" t="e">
        <v>#DIV/0!</v>
      </c>
      <c r="K16" s="69" t="e">
        <v>#DIV/0!</v>
      </c>
      <c r="L16" s="68" t="e">
        <v>#DIV/0!</v>
      </c>
    </row>
    <row r="17" spans="1:12" x14ac:dyDescent="0.4">
      <c r="A17" s="94" t="s">
        <v>133</v>
      </c>
      <c r="B17" s="121"/>
      <c r="C17" s="121"/>
      <c r="D17" s="89" t="e">
        <v>#DIV/0!</v>
      </c>
      <c r="E17" s="90">
        <v>0</v>
      </c>
      <c r="F17" s="121"/>
      <c r="G17" s="121"/>
      <c r="H17" s="98" t="e">
        <v>#DIV/0!</v>
      </c>
      <c r="I17" s="90">
        <v>0</v>
      </c>
      <c r="J17" s="89" t="e">
        <v>#DIV/0!</v>
      </c>
      <c r="K17" s="89" t="e">
        <v>#DIV/0!</v>
      </c>
      <c r="L17" s="88" t="e">
        <v>#DIV/0!</v>
      </c>
    </row>
    <row r="18" spans="1:12" x14ac:dyDescent="0.4">
      <c r="A18" s="85" t="s">
        <v>132</v>
      </c>
      <c r="B18" s="84">
        <v>22263</v>
      </c>
      <c r="C18" s="84">
        <v>22621</v>
      </c>
      <c r="D18" s="82">
        <v>0.98417399761283764</v>
      </c>
      <c r="E18" s="83">
        <v>-358</v>
      </c>
      <c r="F18" s="84">
        <v>27595</v>
      </c>
      <c r="G18" s="84">
        <v>29030</v>
      </c>
      <c r="H18" s="82">
        <v>0.95056837754047541</v>
      </c>
      <c r="I18" s="83">
        <v>-1435</v>
      </c>
      <c r="J18" s="82">
        <v>0.80677658996194968</v>
      </c>
      <c r="K18" s="82">
        <v>0.77922838442990006</v>
      </c>
      <c r="L18" s="81">
        <v>2.7548205532049619E-2</v>
      </c>
    </row>
    <row r="19" spans="1:12" x14ac:dyDescent="0.4">
      <c r="A19" s="73" t="s">
        <v>131</v>
      </c>
      <c r="B19" s="124"/>
      <c r="C19" s="125"/>
      <c r="D19" s="69" t="e">
        <v>#DIV/0!</v>
      </c>
      <c r="E19" s="70">
        <v>0</v>
      </c>
      <c r="F19" s="124"/>
      <c r="G19" s="125"/>
      <c r="H19" s="98" t="e">
        <v>#DIV/0!</v>
      </c>
      <c r="I19" s="70">
        <v>0</v>
      </c>
      <c r="J19" s="69" t="e">
        <v>#DIV/0!</v>
      </c>
      <c r="K19" s="69" t="e">
        <v>#DIV/0!</v>
      </c>
      <c r="L19" s="120" t="e">
        <v>#DIV/0!</v>
      </c>
    </row>
    <row r="20" spans="1:12" x14ac:dyDescent="0.4">
      <c r="A20" s="74" t="s">
        <v>130</v>
      </c>
      <c r="B20" s="72">
        <v>3891</v>
      </c>
      <c r="C20" s="95">
        <v>3856</v>
      </c>
      <c r="D20" s="69">
        <v>1.0090767634854771</v>
      </c>
      <c r="E20" s="70">
        <v>35</v>
      </c>
      <c r="F20" s="72">
        <v>4245</v>
      </c>
      <c r="G20" s="95">
        <v>4375</v>
      </c>
      <c r="H20" s="69">
        <v>0.97028571428571431</v>
      </c>
      <c r="I20" s="70">
        <v>-130</v>
      </c>
      <c r="J20" s="89">
        <v>0.91660777385159009</v>
      </c>
      <c r="K20" s="69">
        <v>0.88137142857142858</v>
      </c>
      <c r="L20" s="68">
        <v>3.5236345280161507E-2</v>
      </c>
    </row>
    <row r="21" spans="1:12" x14ac:dyDescent="0.4">
      <c r="A21" s="74" t="s">
        <v>129</v>
      </c>
      <c r="B21" s="72">
        <v>6213</v>
      </c>
      <c r="C21" s="71">
        <v>5867</v>
      </c>
      <c r="D21" s="69">
        <v>1.0589739219362537</v>
      </c>
      <c r="E21" s="70">
        <v>346</v>
      </c>
      <c r="F21" s="72">
        <v>8740</v>
      </c>
      <c r="G21" s="71">
        <v>8560</v>
      </c>
      <c r="H21" s="89">
        <v>1.0210280373831775</v>
      </c>
      <c r="I21" s="70">
        <v>180</v>
      </c>
      <c r="J21" s="69">
        <v>0.71086956521739131</v>
      </c>
      <c r="K21" s="69">
        <v>0.68539719626168227</v>
      </c>
      <c r="L21" s="68">
        <v>2.5472368955709035E-2</v>
      </c>
    </row>
    <row r="22" spans="1:12" x14ac:dyDescent="0.4">
      <c r="A22" s="74" t="s">
        <v>128</v>
      </c>
      <c r="B22" s="72">
        <v>2527</v>
      </c>
      <c r="C22" s="71">
        <v>1470</v>
      </c>
      <c r="D22" s="69">
        <v>1.7190476190476192</v>
      </c>
      <c r="E22" s="70">
        <v>1057</v>
      </c>
      <c r="F22" s="72">
        <v>2900</v>
      </c>
      <c r="G22" s="71">
        <v>1490</v>
      </c>
      <c r="H22" s="69">
        <v>1.9463087248322148</v>
      </c>
      <c r="I22" s="70">
        <v>1410</v>
      </c>
      <c r="J22" s="69">
        <v>0.87137931034482763</v>
      </c>
      <c r="K22" s="69">
        <v>0.98657718120805371</v>
      </c>
      <c r="L22" s="68">
        <v>-0.11519787086322608</v>
      </c>
    </row>
    <row r="23" spans="1:12" x14ac:dyDescent="0.4">
      <c r="A23" s="74" t="s">
        <v>127</v>
      </c>
      <c r="B23" s="92">
        <v>1464</v>
      </c>
      <c r="C23" s="97">
        <v>2214</v>
      </c>
      <c r="D23" s="69">
        <v>0.66124661246612471</v>
      </c>
      <c r="E23" s="90">
        <v>-750</v>
      </c>
      <c r="F23" s="92">
        <v>1490</v>
      </c>
      <c r="G23" s="97">
        <v>2970</v>
      </c>
      <c r="H23" s="89">
        <v>0.50168350168350173</v>
      </c>
      <c r="I23" s="90">
        <v>-1480</v>
      </c>
      <c r="J23" s="89">
        <v>0.98255033557046978</v>
      </c>
      <c r="K23" s="69">
        <v>0.74545454545454548</v>
      </c>
      <c r="L23" s="88">
        <v>0.2370957901159243</v>
      </c>
    </row>
    <row r="24" spans="1:12" x14ac:dyDescent="0.4">
      <c r="A24" s="94" t="s">
        <v>126</v>
      </c>
      <c r="B24" s="72"/>
      <c r="C24" s="95"/>
      <c r="D24" s="69" t="e">
        <v>#DIV/0!</v>
      </c>
      <c r="E24" s="70">
        <v>0</v>
      </c>
      <c r="F24" s="72"/>
      <c r="G24" s="95"/>
      <c r="H24" s="69" t="e">
        <v>#DIV/0!</v>
      </c>
      <c r="I24" s="70">
        <v>0</v>
      </c>
      <c r="J24" s="69" t="e">
        <v>#DIV/0!</v>
      </c>
      <c r="K24" s="69" t="e">
        <v>#DIV/0!</v>
      </c>
      <c r="L24" s="68" t="e">
        <v>#DIV/0!</v>
      </c>
    </row>
    <row r="25" spans="1:12" x14ac:dyDescent="0.4">
      <c r="A25" s="94" t="s">
        <v>125</v>
      </c>
      <c r="B25" s="72">
        <v>1403</v>
      </c>
      <c r="C25" s="71">
        <v>1433</v>
      </c>
      <c r="D25" s="69">
        <v>0.97906489881367764</v>
      </c>
      <c r="E25" s="70">
        <v>-30</v>
      </c>
      <c r="F25" s="72">
        <v>1480</v>
      </c>
      <c r="G25" s="71">
        <v>1465</v>
      </c>
      <c r="H25" s="69">
        <v>1.0102389078498293</v>
      </c>
      <c r="I25" s="70">
        <v>15</v>
      </c>
      <c r="J25" s="69">
        <v>0.947972972972973</v>
      </c>
      <c r="K25" s="69">
        <v>0.9781569965870307</v>
      </c>
      <c r="L25" s="68">
        <v>-3.0184023614057698E-2</v>
      </c>
    </row>
    <row r="26" spans="1:12" x14ac:dyDescent="0.4">
      <c r="A26" s="94" t="s">
        <v>124</v>
      </c>
      <c r="B26" s="122"/>
      <c r="C26" s="95">
        <v>425</v>
      </c>
      <c r="D26" s="69">
        <v>0</v>
      </c>
      <c r="E26" s="70">
        <v>-425</v>
      </c>
      <c r="F26" s="122"/>
      <c r="G26" s="71">
        <v>440</v>
      </c>
      <c r="H26" s="69">
        <v>0</v>
      </c>
      <c r="I26" s="70">
        <v>-440</v>
      </c>
      <c r="J26" s="69" t="e">
        <v>#DIV/0!</v>
      </c>
      <c r="K26" s="69">
        <v>0.96590909090909094</v>
      </c>
      <c r="L26" s="68" t="e">
        <v>#DIV/0!</v>
      </c>
    </row>
    <row r="27" spans="1:12" x14ac:dyDescent="0.4">
      <c r="A27" s="74" t="s">
        <v>123</v>
      </c>
      <c r="B27" s="122"/>
      <c r="C27" s="95"/>
      <c r="D27" s="69" t="e">
        <v>#DIV/0!</v>
      </c>
      <c r="E27" s="70">
        <v>0</v>
      </c>
      <c r="F27" s="122"/>
      <c r="G27" s="95"/>
      <c r="H27" s="69" t="e">
        <v>#DIV/0!</v>
      </c>
      <c r="I27" s="70">
        <v>0</v>
      </c>
      <c r="J27" s="69" t="e">
        <v>#DIV/0!</v>
      </c>
      <c r="K27" s="69" t="e">
        <v>#DIV/0!</v>
      </c>
      <c r="L27" s="68" t="e">
        <v>#DIV/0!</v>
      </c>
    </row>
    <row r="28" spans="1:12" x14ac:dyDescent="0.4">
      <c r="A28" s="74" t="s">
        <v>122</v>
      </c>
      <c r="B28" s="124"/>
      <c r="C28" s="125">
        <v>650</v>
      </c>
      <c r="D28" s="69">
        <v>0</v>
      </c>
      <c r="E28" s="70">
        <v>-650</v>
      </c>
      <c r="F28" s="124"/>
      <c r="G28" s="105">
        <v>1025</v>
      </c>
      <c r="H28" s="69">
        <v>0</v>
      </c>
      <c r="I28" s="70">
        <v>-1025</v>
      </c>
      <c r="J28" s="69" t="e">
        <v>#DIV/0!</v>
      </c>
      <c r="K28" s="69">
        <v>0.63414634146341464</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69" t="e">
        <v>#DIV/0!</v>
      </c>
      <c r="E30" s="90">
        <v>0</v>
      </c>
      <c r="F30" s="121"/>
      <c r="G30" s="93"/>
      <c r="H30" s="89" t="e">
        <v>#DIV/0!</v>
      </c>
      <c r="I30" s="90">
        <v>0</v>
      </c>
      <c r="J30" s="89" t="e">
        <v>#DIV/0!</v>
      </c>
      <c r="K30" s="69" t="e">
        <v>#DIV/0!</v>
      </c>
      <c r="L30" s="88" t="e">
        <v>#DIV/0!</v>
      </c>
    </row>
    <row r="31" spans="1:12" x14ac:dyDescent="0.4">
      <c r="A31" s="94" t="s">
        <v>119</v>
      </c>
      <c r="B31" s="122"/>
      <c r="C31" s="95"/>
      <c r="D31" s="69" t="e">
        <v>#DIV/0!</v>
      </c>
      <c r="E31" s="70">
        <v>0</v>
      </c>
      <c r="F31" s="122"/>
      <c r="G31" s="95"/>
      <c r="H31" s="69" t="e">
        <v>#DIV/0!</v>
      </c>
      <c r="I31" s="70">
        <v>0</v>
      </c>
      <c r="J31" s="69" t="e">
        <v>#DIV/0!</v>
      </c>
      <c r="K31" s="69" t="e">
        <v>#DIV/0!</v>
      </c>
      <c r="L31" s="68" t="e">
        <v>#DIV/0!</v>
      </c>
    </row>
    <row r="32" spans="1:12" x14ac:dyDescent="0.4">
      <c r="A32" s="74" t="s">
        <v>118</v>
      </c>
      <c r="B32" s="72">
        <v>1242</v>
      </c>
      <c r="C32" s="71">
        <v>1117</v>
      </c>
      <c r="D32" s="69">
        <v>1.1119068934646374</v>
      </c>
      <c r="E32" s="70">
        <v>125</v>
      </c>
      <c r="F32" s="72">
        <v>1450</v>
      </c>
      <c r="G32" s="71">
        <v>1450</v>
      </c>
      <c r="H32" s="69">
        <v>1</v>
      </c>
      <c r="I32" s="70">
        <v>0</v>
      </c>
      <c r="J32" s="69">
        <v>0.85655172413793101</v>
      </c>
      <c r="K32" s="69">
        <v>0.77034482758620693</v>
      </c>
      <c r="L32" s="68">
        <v>8.6206896551724088E-2</v>
      </c>
    </row>
    <row r="33" spans="1:64" x14ac:dyDescent="0.4">
      <c r="A33" s="94" t="s">
        <v>117</v>
      </c>
      <c r="B33" s="121"/>
      <c r="C33" s="93"/>
      <c r="D33" s="69" t="e">
        <v>#DIV/0!</v>
      </c>
      <c r="E33" s="90">
        <v>0</v>
      </c>
      <c r="F33" s="121"/>
      <c r="G33" s="93"/>
      <c r="H33" s="89" t="e">
        <v>#DIV/0!</v>
      </c>
      <c r="I33" s="90">
        <v>0</v>
      </c>
      <c r="J33" s="89" t="e">
        <v>#DIV/0!</v>
      </c>
      <c r="K33" s="69" t="e">
        <v>#DIV/0!</v>
      </c>
      <c r="L33" s="88" t="e">
        <v>#DIV/0!</v>
      </c>
    </row>
    <row r="34" spans="1:64" x14ac:dyDescent="0.4">
      <c r="A34" s="94" t="s">
        <v>116</v>
      </c>
      <c r="B34" s="92">
        <v>607</v>
      </c>
      <c r="C34" s="97">
        <v>935</v>
      </c>
      <c r="D34" s="89">
        <v>0.64919786096256682</v>
      </c>
      <c r="E34" s="90">
        <v>-328</v>
      </c>
      <c r="F34" s="92">
        <v>1450</v>
      </c>
      <c r="G34" s="97">
        <v>1450</v>
      </c>
      <c r="H34" s="89">
        <v>1</v>
      </c>
      <c r="I34" s="90">
        <v>0</v>
      </c>
      <c r="J34" s="89">
        <v>0.41862068965517241</v>
      </c>
      <c r="K34" s="89">
        <v>0.64482758620689651</v>
      </c>
      <c r="L34" s="88">
        <v>-0.2262068965517241</v>
      </c>
    </row>
    <row r="35" spans="1:64" x14ac:dyDescent="0.4">
      <c r="A35" s="74" t="s">
        <v>115</v>
      </c>
      <c r="B35" s="122"/>
      <c r="C35" s="95"/>
      <c r="D35" s="69" t="e">
        <v>#DIV/0!</v>
      </c>
      <c r="E35" s="70">
        <v>0</v>
      </c>
      <c r="F35" s="122"/>
      <c r="G35" s="95"/>
      <c r="H35" s="69" t="e">
        <v>#DIV/0!</v>
      </c>
      <c r="I35" s="70">
        <v>0</v>
      </c>
      <c r="J35" s="69" t="e">
        <v>#DIV/0!</v>
      </c>
      <c r="K35" s="69" t="e">
        <v>#DIV/0!</v>
      </c>
      <c r="L35" s="68" t="e">
        <v>#DIV/0!</v>
      </c>
    </row>
    <row r="36" spans="1:64" x14ac:dyDescent="0.4">
      <c r="A36" s="94" t="s">
        <v>114</v>
      </c>
      <c r="B36" s="121"/>
      <c r="C36" s="93"/>
      <c r="D36" s="89" t="e">
        <v>#DIV/0!</v>
      </c>
      <c r="E36" s="90">
        <v>0</v>
      </c>
      <c r="F36" s="121"/>
      <c r="G36" s="93"/>
      <c r="H36" s="89" t="e">
        <v>#DIV/0!</v>
      </c>
      <c r="I36" s="90">
        <v>0</v>
      </c>
      <c r="J36" s="89" t="e">
        <v>#DIV/0!</v>
      </c>
      <c r="K36" s="89" t="e">
        <v>#DIV/0!</v>
      </c>
      <c r="L36" s="88" t="e">
        <v>#DIV/0!</v>
      </c>
    </row>
    <row r="37" spans="1:64" x14ac:dyDescent="0.4">
      <c r="A37" s="67" t="s">
        <v>113</v>
      </c>
      <c r="B37" s="66">
        <v>4916</v>
      </c>
      <c r="C37" s="65">
        <v>4654</v>
      </c>
      <c r="D37" s="89">
        <v>1.056295659647615</v>
      </c>
      <c r="E37" s="90">
        <v>262</v>
      </c>
      <c r="F37" s="66">
        <v>5840</v>
      </c>
      <c r="G37" s="65">
        <v>5805</v>
      </c>
      <c r="H37" s="89">
        <v>1.0060292850990527</v>
      </c>
      <c r="I37" s="90">
        <v>35</v>
      </c>
      <c r="J37" s="89">
        <v>0.84178082191780823</v>
      </c>
      <c r="K37" s="89">
        <v>0.80172265288544353</v>
      </c>
      <c r="L37" s="88">
        <v>4.0058169032364699E-2</v>
      </c>
    </row>
    <row r="38" spans="1:64" x14ac:dyDescent="0.4">
      <c r="A38" s="85" t="s">
        <v>112</v>
      </c>
      <c r="B38" s="84">
        <v>852</v>
      </c>
      <c r="C38" s="84">
        <v>1046</v>
      </c>
      <c r="D38" s="82">
        <v>0.81453154875717015</v>
      </c>
      <c r="E38" s="83">
        <v>-194</v>
      </c>
      <c r="F38" s="84">
        <v>1202</v>
      </c>
      <c r="G38" s="84">
        <v>1280</v>
      </c>
      <c r="H38" s="82">
        <v>0.93906250000000002</v>
      </c>
      <c r="I38" s="83">
        <v>-78</v>
      </c>
      <c r="J38" s="82">
        <v>0.70881863560732117</v>
      </c>
      <c r="K38" s="82">
        <v>0.81718749999999996</v>
      </c>
      <c r="L38" s="81">
        <v>-0.10836886439267879</v>
      </c>
    </row>
    <row r="39" spans="1:64" x14ac:dyDescent="0.4">
      <c r="A39" s="73" t="s">
        <v>111</v>
      </c>
      <c r="B39" s="113">
        <v>616</v>
      </c>
      <c r="C39" s="105">
        <v>743</v>
      </c>
      <c r="D39" s="98">
        <v>0.82907133243607001</v>
      </c>
      <c r="E39" s="106">
        <v>-127</v>
      </c>
      <c r="F39" s="113">
        <v>724</v>
      </c>
      <c r="G39" s="105">
        <v>890</v>
      </c>
      <c r="H39" s="98">
        <v>0.81348314606741579</v>
      </c>
      <c r="I39" s="106">
        <v>-166</v>
      </c>
      <c r="J39" s="98">
        <v>0.850828729281768</v>
      </c>
      <c r="K39" s="98">
        <v>0.83483146067415726</v>
      </c>
      <c r="L39" s="120">
        <v>1.5997268607610748E-2</v>
      </c>
    </row>
    <row r="40" spans="1:64" x14ac:dyDescent="0.4">
      <c r="A40" s="74" t="s">
        <v>110</v>
      </c>
      <c r="B40" s="72">
        <v>236</v>
      </c>
      <c r="C40" s="71">
        <v>303</v>
      </c>
      <c r="D40" s="69">
        <v>0.77887788778877887</v>
      </c>
      <c r="E40" s="70">
        <v>-67</v>
      </c>
      <c r="F40" s="72">
        <v>478</v>
      </c>
      <c r="G40" s="71">
        <v>390</v>
      </c>
      <c r="H40" s="69">
        <v>1.2256410256410257</v>
      </c>
      <c r="I40" s="70">
        <v>88</v>
      </c>
      <c r="J40" s="69">
        <v>0.49372384937238495</v>
      </c>
      <c r="K40" s="69">
        <v>0.77692307692307694</v>
      </c>
      <c r="L40" s="68">
        <v>-0.28319922755069199</v>
      </c>
    </row>
    <row r="41" spans="1:64" s="60" customFormat="1" x14ac:dyDescent="0.4">
      <c r="A41" s="119" t="s">
        <v>109</v>
      </c>
      <c r="B41" s="117">
        <v>95111</v>
      </c>
      <c r="C41" s="117">
        <v>93136</v>
      </c>
      <c r="D41" s="115">
        <v>1.0212055488747638</v>
      </c>
      <c r="E41" s="116">
        <v>1975</v>
      </c>
      <c r="F41" s="117">
        <v>130890</v>
      </c>
      <c r="G41" s="117">
        <v>116210</v>
      </c>
      <c r="H41" s="115">
        <v>1.1263230358833147</v>
      </c>
      <c r="I41" s="116">
        <v>14680</v>
      </c>
      <c r="J41" s="115">
        <v>0.72664833065933221</v>
      </c>
      <c r="K41" s="115">
        <v>0.80144565872128049</v>
      </c>
      <c r="L41" s="114">
        <v>-7.4797328061948276E-2</v>
      </c>
    </row>
    <row r="42" spans="1:64" s="60" customFormat="1" x14ac:dyDescent="0.4">
      <c r="A42" s="85" t="s">
        <v>108</v>
      </c>
      <c r="B42" s="84">
        <v>93544</v>
      </c>
      <c r="C42" s="84">
        <v>92029</v>
      </c>
      <c r="D42" s="82">
        <v>1.0164622021319367</v>
      </c>
      <c r="E42" s="83">
        <v>1515</v>
      </c>
      <c r="F42" s="84">
        <v>127763</v>
      </c>
      <c r="G42" s="84">
        <v>114456</v>
      </c>
      <c r="H42" s="82">
        <v>1.1162630181030264</v>
      </c>
      <c r="I42" s="83">
        <v>13307</v>
      </c>
      <c r="J42" s="82">
        <v>0.7321681550996767</v>
      </c>
      <c r="K42" s="82">
        <v>0.80405570699657514</v>
      </c>
      <c r="L42" s="81">
        <v>-7.1887551896898438E-2</v>
      </c>
    </row>
    <row r="43" spans="1:64" x14ac:dyDescent="0.4">
      <c r="A43" s="74" t="s">
        <v>107</v>
      </c>
      <c r="B43" s="113">
        <v>38132</v>
      </c>
      <c r="C43" s="78">
        <v>39303</v>
      </c>
      <c r="D43" s="76">
        <v>0.97020583670457727</v>
      </c>
      <c r="E43" s="90">
        <v>-1171</v>
      </c>
      <c r="F43" s="113">
        <v>47342</v>
      </c>
      <c r="G43" s="78">
        <v>42741</v>
      </c>
      <c r="H43" s="89">
        <v>1.1076483938139023</v>
      </c>
      <c r="I43" s="102">
        <v>4601</v>
      </c>
      <c r="J43" s="69">
        <v>0.80545815554898403</v>
      </c>
      <c r="K43" s="69">
        <v>0.9195620130553801</v>
      </c>
      <c r="L43" s="100">
        <v>-0.11410385750639607</v>
      </c>
    </row>
    <row r="44" spans="1:64" x14ac:dyDescent="0.4">
      <c r="A44" s="74" t="s">
        <v>106</v>
      </c>
      <c r="B44" s="72">
        <v>7764</v>
      </c>
      <c r="C44" s="71">
        <v>4919</v>
      </c>
      <c r="D44" s="98">
        <v>1.5783695873144947</v>
      </c>
      <c r="E44" s="90">
        <v>2845</v>
      </c>
      <c r="F44" s="72">
        <v>8275</v>
      </c>
      <c r="G44" s="71">
        <v>5140</v>
      </c>
      <c r="H44" s="104">
        <v>1.6099221789883269</v>
      </c>
      <c r="I44" s="102">
        <v>3135</v>
      </c>
      <c r="J44" s="69">
        <v>0.93824773413897278</v>
      </c>
      <c r="K44" s="69">
        <v>0.9570038910505837</v>
      </c>
      <c r="L44" s="100">
        <v>-1.8756156911610922E-2</v>
      </c>
    </row>
    <row r="45" spans="1:64" x14ac:dyDescent="0.4">
      <c r="A45" s="94" t="s">
        <v>105</v>
      </c>
      <c r="B45" s="72">
        <v>6671</v>
      </c>
      <c r="C45" s="71">
        <v>8743</v>
      </c>
      <c r="D45" s="101">
        <v>0.76301040832666134</v>
      </c>
      <c r="E45" s="102">
        <v>-2072</v>
      </c>
      <c r="F45" s="72">
        <v>7375</v>
      </c>
      <c r="G45" s="71">
        <v>9755</v>
      </c>
      <c r="H45" s="104">
        <v>0.75602255253716044</v>
      </c>
      <c r="I45" s="109">
        <v>-2380</v>
      </c>
      <c r="J45" s="101">
        <v>0.90454237288135597</v>
      </c>
      <c r="K45" s="101">
        <v>0.89625832906201952</v>
      </c>
      <c r="L45" s="111">
        <v>8.2840438193364507E-3</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94" t="s">
        <v>104</v>
      </c>
      <c r="B46" s="72">
        <v>3009</v>
      </c>
      <c r="C46" s="71">
        <v>5313</v>
      </c>
      <c r="D46" s="101">
        <v>0.56634669678147942</v>
      </c>
      <c r="E46" s="102">
        <v>-2304</v>
      </c>
      <c r="F46" s="72">
        <v>3713</v>
      </c>
      <c r="G46" s="71">
        <v>6124</v>
      </c>
      <c r="H46" s="104">
        <v>0.60630306988896143</v>
      </c>
      <c r="I46" s="109">
        <v>-2411</v>
      </c>
      <c r="J46" s="101">
        <v>0.81039590627524916</v>
      </c>
      <c r="K46" s="112">
        <v>0.86757021554539515</v>
      </c>
      <c r="L46" s="111">
        <v>-5.7174309270145995E-2</v>
      </c>
    </row>
    <row r="47" spans="1:64" x14ac:dyDescent="0.4">
      <c r="A47" s="74" t="s">
        <v>103</v>
      </c>
      <c r="B47" s="108">
        <v>6374</v>
      </c>
      <c r="C47" s="71">
        <v>5576</v>
      </c>
      <c r="D47" s="103">
        <v>1.1431133428981348</v>
      </c>
      <c r="E47" s="109">
        <v>798</v>
      </c>
      <c r="F47" s="108">
        <v>9860</v>
      </c>
      <c r="G47" s="71">
        <v>8820</v>
      </c>
      <c r="H47" s="101">
        <v>1.1179138321995465</v>
      </c>
      <c r="I47" s="102">
        <v>1040</v>
      </c>
      <c r="J47" s="101">
        <v>0.6464503042596349</v>
      </c>
      <c r="K47" s="101">
        <v>0.63219954648526078</v>
      </c>
      <c r="L47" s="100">
        <v>1.4250757774374123E-2</v>
      </c>
    </row>
    <row r="48" spans="1:64" x14ac:dyDescent="0.4">
      <c r="A48" s="74" t="s">
        <v>102</v>
      </c>
      <c r="B48" s="72">
        <v>12631</v>
      </c>
      <c r="C48" s="71">
        <v>12337</v>
      </c>
      <c r="D48" s="103">
        <v>1.0238307530193727</v>
      </c>
      <c r="E48" s="107">
        <v>294</v>
      </c>
      <c r="F48" s="72">
        <v>18660</v>
      </c>
      <c r="G48" s="71">
        <v>17945</v>
      </c>
      <c r="H48" s="101">
        <v>1.0398439676790192</v>
      </c>
      <c r="I48" s="102">
        <v>715</v>
      </c>
      <c r="J48" s="103">
        <v>0.67690246516613073</v>
      </c>
      <c r="K48" s="101">
        <v>0.68748955140707713</v>
      </c>
      <c r="L48" s="100">
        <v>-1.0587086240946397E-2</v>
      </c>
    </row>
    <row r="49" spans="1:12" x14ac:dyDescent="0.4">
      <c r="A49" s="96" t="s">
        <v>101</v>
      </c>
      <c r="B49" s="72">
        <v>1314</v>
      </c>
      <c r="C49" s="71">
        <v>1353</v>
      </c>
      <c r="D49" s="98">
        <v>0.97117516629711753</v>
      </c>
      <c r="E49" s="90">
        <v>-39</v>
      </c>
      <c r="F49" s="72">
        <v>2700</v>
      </c>
      <c r="G49" s="71">
        <v>2700</v>
      </c>
      <c r="H49" s="104">
        <v>1</v>
      </c>
      <c r="I49" s="102">
        <v>0</v>
      </c>
      <c r="J49" s="69">
        <v>0.48666666666666669</v>
      </c>
      <c r="K49" s="69">
        <v>0.50111111111111106</v>
      </c>
      <c r="L49" s="100">
        <v>-1.4444444444444371E-2</v>
      </c>
    </row>
    <row r="50" spans="1:12" x14ac:dyDescent="0.4">
      <c r="A50" s="74" t="s">
        <v>100</v>
      </c>
      <c r="B50" s="72">
        <v>1270</v>
      </c>
      <c r="C50" s="95"/>
      <c r="D50" s="98" t="e">
        <v>#DIV/0!</v>
      </c>
      <c r="E50" s="106">
        <v>1270</v>
      </c>
      <c r="F50" s="72">
        <v>1854</v>
      </c>
      <c r="G50" s="95"/>
      <c r="H50" s="104" t="e">
        <v>#DIV/0!</v>
      </c>
      <c r="I50" s="70">
        <v>1854</v>
      </c>
      <c r="J50" s="69">
        <v>0.68500539374325786</v>
      </c>
      <c r="K50" s="69" t="e">
        <v>#DIV/0!</v>
      </c>
      <c r="L50" s="68" t="e">
        <v>#DIV/0!</v>
      </c>
    </row>
    <row r="51" spans="1:12" x14ac:dyDescent="0.4">
      <c r="A51" s="74" t="s">
        <v>99</v>
      </c>
      <c r="B51" s="72">
        <v>1877</v>
      </c>
      <c r="C51" s="71">
        <v>2293</v>
      </c>
      <c r="D51" s="103">
        <v>0.8185782817269952</v>
      </c>
      <c r="E51" s="102">
        <v>-416</v>
      </c>
      <c r="F51" s="72">
        <v>2700</v>
      </c>
      <c r="G51" s="105">
        <v>2606</v>
      </c>
      <c r="H51" s="104">
        <v>1.0360706062931697</v>
      </c>
      <c r="I51" s="70">
        <v>94</v>
      </c>
      <c r="J51" s="69">
        <v>0.69518518518518524</v>
      </c>
      <c r="K51" s="101">
        <v>0.87989255564082891</v>
      </c>
      <c r="L51" s="100">
        <v>-0.18470737045564367</v>
      </c>
    </row>
    <row r="52" spans="1:12" x14ac:dyDescent="0.4">
      <c r="A52" s="74" t="s">
        <v>98</v>
      </c>
      <c r="B52" s="72"/>
      <c r="C52" s="71"/>
      <c r="D52" s="98" t="e">
        <v>#DIV/0!</v>
      </c>
      <c r="E52" s="90">
        <v>0</v>
      </c>
      <c r="F52" s="72"/>
      <c r="G52" s="71"/>
      <c r="H52" s="89" t="e">
        <v>#DIV/0!</v>
      </c>
      <c r="I52" s="70">
        <v>0</v>
      </c>
      <c r="J52" s="69" t="e">
        <v>#DIV/0!</v>
      </c>
      <c r="K52" s="69" t="e">
        <v>#DIV/0!</v>
      </c>
      <c r="L52" s="68" t="e">
        <v>#DIV/0!</v>
      </c>
    </row>
    <row r="53" spans="1:12" x14ac:dyDescent="0.4">
      <c r="A53" s="74" t="s">
        <v>97</v>
      </c>
      <c r="B53" s="92">
        <v>733</v>
      </c>
      <c r="C53" s="97">
        <v>851</v>
      </c>
      <c r="D53" s="103">
        <v>0.86133960047003522</v>
      </c>
      <c r="E53" s="102">
        <v>-118</v>
      </c>
      <c r="F53" s="92">
        <v>1760</v>
      </c>
      <c r="G53" s="97">
        <v>1200</v>
      </c>
      <c r="H53" s="89">
        <v>1.4666666666666666</v>
      </c>
      <c r="I53" s="70">
        <v>560</v>
      </c>
      <c r="J53" s="69">
        <v>0.41647727272727275</v>
      </c>
      <c r="K53" s="101">
        <v>0.70916666666666661</v>
      </c>
      <c r="L53" s="100">
        <v>-0.29268939393939386</v>
      </c>
    </row>
    <row r="54" spans="1:12" x14ac:dyDescent="0.4">
      <c r="A54" s="74" t="s">
        <v>96</v>
      </c>
      <c r="B54" s="92">
        <v>1785</v>
      </c>
      <c r="C54" s="97">
        <v>2448</v>
      </c>
      <c r="D54" s="98">
        <v>0.72916666666666663</v>
      </c>
      <c r="E54" s="90">
        <v>-663</v>
      </c>
      <c r="F54" s="92">
        <v>2700</v>
      </c>
      <c r="G54" s="97">
        <v>3320</v>
      </c>
      <c r="H54" s="89">
        <v>0.81325301204819278</v>
      </c>
      <c r="I54" s="70">
        <v>-620</v>
      </c>
      <c r="J54" s="69">
        <v>0.66111111111111109</v>
      </c>
      <c r="K54" s="69">
        <v>0.73734939759036144</v>
      </c>
      <c r="L54" s="68">
        <v>-7.623828647925035E-2</v>
      </c>
    </row>
    <row r="55" spans="1:12" x14ac:dyDescent="0.4">
      <c r="A55" s="74" t="s">
        <v>95</v>
      </c>
      <c r="B55" s="72">
        <v>1358</v>
      </c>
      <c r="C55" s="71">
        <v>1648</v>
      </c>
      <c r="D55" s="98">
        <v>0.82402912621359226</v>
      </c>
      <c r="E55" s="70">
        <v>-290</v>
      </c>
      <c r="F55" s="72">
        <v>2700</v>
      </c>
      <c r="G55" s="71">
        <v>2700</v>
      </c>
      <c r="H55" s="69">
        <v>1</v>
      </c>
      <c r="I55" s="70">
        <v>0</v>
      </c>
      <c r="J55" s="69">
        <v>0.50296296296296295</v>
      </c>
      <c r="K55" s="69">
        <v>0.61037037037037034</v>
      </c>
      <c r="L55" s="68">
        <v>-0.1074074074074074</v>
      </c>
    </row>
    <row r="56" spans="1:12" x14ac:dyDescent="0.4">
      <c r="A56" s="74" t="s">
        <v>94</v>
      </c>
      <c r="B56" s="72">
        <v>961</v>
      </c>
      <c r="C56" s="71">
        <v>1110</v>
      </c>
      <c r="D56" s="98">
        <v>0.8657657657657658</v>
      </c>
      <c r="E56" s="70">
        <v>-149</v>
      </c>
      <c r="F56" s="72">
        <v>1760</v>
      </c>
      <c r="G56" s="71">
        <v>1200</v>
      </c>
      <c r="H56" s="69">
        <v>1.4666666666666666</v>
      </c>
      <c r="I56" s="70">
        <v>560</v>
      </c>
      <c r="J56" s="69">
        <v>0.54602272727272727</v>
      </c>
      <c r="K56" s="69">
        <v>0.92500000000000004</v>
      </c>
      <c r="L56" s="68">
        <v>-0.37897727272727277</v>
      </c>
    </row>
    <row r="57" spans="1:12" x14ac:dyDescent="0.4">
      <c r="A57" s="99" t="s">
        <v>93</v>
      </c>
      <c r="B57" s="72">
        <v>860</v>
      </c>
      <c r="C57" s="71">
        <v>792</v>
      </c>
      <c r="D57" s="98">
        <v>1.0858585858585859</v>
      </c>
      <c r="E57" s="90">
        <v>68</v>
      </c>
      <c r="F57" s="72">
        <v>1760</v>
      </c>
      <c r="G57" s="71">
        <v>1200</v>
      </c>
      <c r="H57" s="89">
        <v>1.4666666666666666</v>
      </c>
      <c r="I57" s="70">
        <v>560</v>
      </c>
      <c r="J57" s="69">
        <v>0.48863636363636365</v>
      </c>
      <c r="K57" s="89">
        <v>0.66</v>
      </c>
      <c r="L57" s="88">
        <v>-0.17136363636363638</v>
      </c>
    </row>
    <row r="58" spans="1:12" x14ac:dyDescent="0.4">
      <c r="A58" s="74" t="s">
        <v>92</v>
      </c>
      <c r="B58" s="72">
        <v>609</v>
      </c>
      <c r="C58" s="71">
        <v>733</v>
      </c>
      <c r="D58" s="98">
        <v>0.83083219645293316</v>
      </c>
      <c r="E58" s="70">
        <v>-124</v>
      </c>
      <c r="F58" s="72">
        <v>1760</v>
      </c>
      <c r="G58" s="71">
        <v>1200</v>
      </c>
      <c r="H58" s="69">
        <v>1.4666666666666666</v>
      </c>
      <c r="I58" s="70">
        <v>560</v>
      </c>
      <c r="J58" s="69">
        <v>0.34602272727272726</v>
      </c>
      <c r="K58" s="69">
        <v>0.61083333333333334</v>
      </c>
      <c r="L58" s="68">
        <v>-0.26481060606060608</v>
      </c>
    </row>
    <row r="59" spans="1:12" x14ac:dyDescent="0.4">
      <c r="A59" s="74" t="s">
        <v>91</v>
      </c>
      <c r="B59" s="92">
        <v>637</v>
      </c>
      <c r="C59" s="97">
        <v>788</v>
      </c>
      <c r="D59" s="69">
        <v>0.80837563451776651</v>
      </c>
      <c r="E59" s="90">
        <v>-151</v>
      </c>
      <c r="F59" s="92">
        <v>1200</v>
      </c>
      <c r="G59" s="97">
        <v>1201</v>
      </c>
      <c r="H59" s="89">
        <v>0.99916736053288924</v>
      </c>
      <c r="I59" s="90">
        <v>-1</v>
      </c>
      <c r="J59" s="89">
        <v>0.53083333333333338</v>
      </c>
      <c r="K59" s="89">
        <v>0.65611990008326393</v>
      </c>
      <c r="L59" s="88">
        <v>-0.12528656674993055</v>
      </c>
    </row>
    <row r="60" spans="1:12" x14ac:dyDescent="0.4">
      <c r="A60" s="96" t="s">
        <v>90</v>
      </c>
      <c r="B60" s="72">
        <v>1764</v>
      </c>
      <c r="C60" s="71">
        <v>2115</v>
      </c>
      <c r="D60" s="69">
        <v>0.83404255319148934</v>
      </c>
      <c r="E60" s="70">
        <v>-351</v>
      </c>
      <c r="F60" s="72">
        <v>4254</v>
      </c>
      <c r="G60" s="71">
        <v>4145</v>
      </c>
      <c r="H60" s="69">
        <v>1.0262967430639325</v>
      </c>
      <c r="I60" s="70">
        <v>109</v>
      </c>
      <c r="J60" s="69">
        <v>0.41466854724964741</v>
      </c>
      <c r="K60" s="69">
        <v>0.51025331724969847</v>
      </c>
      <c r="L60" s="68">
        <v>-9.5584770000051056E-2</v>
      </c>
    </row>
    <row r="61" spans="1:12" x14ac:dyDescent="0.4">
      <c r="A61" s="94" t="s">
        <v>89</v>
      </c>
      <c r="B61" s="92">
        <v>2372</v>
      </c>
      <c r="C61" s="93"/>
      <c r="D61" s="89" t="e">
        <v>#DIV/0!</v>
      </c>
      <c r="E61" s="90">
        <v>2372</v>
      </c>
      <c r="F61" s="92">
        <v>2700</v>
      </c>
      <c r="G61" s="93"/>
      <c r="H61" s="89" t="e">
        <v>#DIV/0!</v>
      </c>
      <c r="I61" s="90">
        <v>2700</v>
      </c>
      <c r="J61" s="89">
        <v>0.87851851851851848</v>
      </c>
      <c r="K61" s="89" t="e">
        <v>#DIV/0!</v>
      </c>
      <c r="L61" s="88" t="e">
        <v>#DIV/0!</v>
      </c>
    </row>
    <row r="62" spans="1:12" x14ac:dyDescent="0.4">
      <c r="A62" s="94" t="s">
        <v>88</v>
      </c>
      <c r="B62" s="92">
        <v>1382</v>
      </c>
      <c r="C62" s="97">
        <v>809</v>
      </c>
      <c r="D62" s="89">
        <v>1.7082818294190358</v>
      </c>
      <c r="E62" s="90">
        <v>573</v>
      </c>
      <c r="F62" s="92">
        <v>1670</v>
      </c>
      <c r="G62" s="71">
        <v>1199</v>
      </c>
      <c r="H62" s="89">
        <v>1.3928273561301083</v>
      </c>
      <c r="I62" s="90">
        <v>471</v>
      </c>
      <c r="J62" s="89">
        <v>0.82754491017964071</v>
      </c>
      <c r="K62" s="89">
        <v>0.67472894078398671</v>
      </c>
      <c r="L62" s="88">
        <v>0.15281596939565401</v>
      </c>
    </row>
    <row r="63" spans="1:12" x14ac:dyDescent="0.4">
      <c r="A63" s="94" t="s">
        <v>87</v>
      </c>
      <c r="B63" s="92">
        <v>1073</v>
      </c>
      <c r="C63" s="93"/>
      <c r="D63" s="89" t="e">
        <v>#DIV/0!</v>
      </c>
      <c r="E63" s="90">
        <v>1073</v>
      </c>
      <c r="F63" s="92">
        <v>1760</v>
      </c>
      <c r="G63" s="91"/>
      <c r="H63" s="89" t="e">
        <v>#DIV/0!</v>
      </c>
      <c r="I63" s="90">
        <v>1760</v>
      </c>
      <c r="J63" s="89">
        <v>0.60965909090909087</v>
      </c>
      <c r="K63" s="89" t="e">
        <v>#DIV/0!</v>
      </c>
      <c r="L63" s="88" t="e">
        <v>#DIV/0!</v>
      </c>
    </row>
    <row r="64" spans="1:12" x14ac:dyDescent="0.4">
      <c r="A64" s="67" t="s">
        <v>86</v>
      </c>
      <c r="B64" s="87">
        <v>968</v>
      </c>
      <c r="C64" s="86">
        <v>898</v>
      </c>
      <c r="D64" s="63">
        <v>1.0779510022271714</v>
      </c>
      <c r="E64" s="64">
        <v>70</v>
      </c>
      <c r="F64" s="87">
        <v>1260</v>
      </c>
      <c r="G64" s="86">
        <v>1260</v>
      </c>
      <c r="H64" s="63">
        <v>1</v>
      </c>
      <c r="I64" s="64">
        <v>0</v>
      </c>
      <c r="J64" s="63">
        <v>0.7682539682539683</v>
      </c>
      <c r="K64" s="63">
        <v>0.71269841269841272</v>
      </c>
      <c r="L64" s="62">
        <v>5.555555555555558E-2</v>
      </c>
    </row>
    <row r="65" spans="1:12" x14ac:dyDescent="0.4">
      <c r="A65" s="85" t="s">
        <v>85</v>
      </c>
      <c r="B65" s="84">
        <v>1567</v>
      </c>
      <c r="C65" s="84">
        <v>1107</v>
      </c>
      <c r="D65" s="82">
        <v>1.4155374887082204</v>
      </c>
      <c r="E65" s="83">
        <v>460</v>
      </c>
      <c r="F65" s="84">
        <v>3127</v>
      </c>
      <c r="G65" s="84">
        <v>1754</v>
      </c>
      <c r="H65" s="82">
        <v>1.782782212086659</v>
      </c>
      <c r="I65" s="83">
        <v>1373</v>
      </c>
      <c r="J65" s="82">
        <v>0.50111928365845859</v>
      </c>
      <c r="K65" s="82">
        <v>0.6311288483466363</v>
      </c>
      <c r="L65" s="81">
        <v>-0.1300095646881777</v>
      </c>
    </row>
    <row r="66" spans="1:12" x14ac:dyDescent="0.4">
      <c r="A66" s="80" t="s">
        <v>84</v>
      </c>
      <c r="B66" s="79">
        <v>311</v>
      </c>
      <c r="C66" s="78">
        <v>226</v>
      </c>
      <c r="D66" s="76">
        <v>1.3761061946902655</v>
      </c>
      <c r="E66" s="77">
        <v>85</v>
      </c>
      <c r="F66" s="79">
        <v>540</v>
      </c>
      <c r="G66" s="78">
        <v>299</v>
      </c>
      <c r="H66" s="76">
        <v>1.806020066889632</v>
      </c>
      <c r="I66" s="77">
        <v>241</v>
      </c>
      <c r="J66" s="76">
        <v>0.57592592592592595</v>
      </c>
      <c r="K66" s="76">
        <v>0.7558528428093646</v>
      </c>
      <c r="L66" s="75">
        <v>-0.17992691688343865</v>
      </c>
    </row>
    <row r="67" spans="1:12" x14ac:dyDescent="0.4">
      <c r="A67" s="74" t="s">
        <v>83</v>
      </c>
      <c r="B67" s="72"/>
      <c r="C67" s="71">
        <v>249</v>
      </c>
      <c r="D67" s="69">
        <v>0</v>
      </c>
      <c r="E67" s="70">
        <v>-249</v>
      </c>
      <c r="F67" s="72"/>
      <c r="G67" s="71">
        <v>540</v>
      </c>
      <c r="H67" s="69">
        <v>0</v>
      </c>
      <c r="I67" s="70">
        <v>-540</v>
      </c>
      <c r="J67" s="69" t="e">
        <v>#DIV/0!</v>
      </c>
      <c r="K67" s="69">
        <v>0.46111111111111114</v>
      </c>
      <c r="L67" s="68" t="e">
        <v>#DIV/0!</v>
      </c>
    </row>
    <row r="68" spans="1:12" x14ac:dyDescent="0.4">
      <c r="A68" s="73" t="s">
        <v>82</v>
      </c>
      <c r="B68" s="72"/>
      <c r="C68" s="71">
        <v>211</v>
      </c>
      <c r="D68" s="69">
        <v>0</v>
      </c>
      <c r="E68" s="70">
        <v>-211</v>
      </c>
      <c r="F68" s="72"/>
      <c r="G68" s="71">
        <v>300</v>
      </c>
      <c r="H68" s="69">
        <v>0</v>
      </c>
      <c r="I68" s="70">
        <v>-300</v>
      </c>
      <c r="J68" s="69" t="e">
        <v>#DIV/0!</v>
      </c>
      <c r="K68" s="69">
        <v>0.70333333333333337</v>
      </c>
      <c r="L68" s="68" t="e">
        <v>#DIV/0!</v>
      </c>
    </row>
    <row r="69" spans="1:12" x14ac:dyDescent="0.4">
      <c r="A69" s="94" t="s">
        <v>81</v>
      </c>
      <c r="B69" s="92">
        <v>592</v>
      </c>
      <c r="C69" s="97">
        <v>421</v>
      </c>
      <c r="D69" s="89">
        <v>1.4061757719714965</v>
      </c>
      <c r="E69" s="90">
        <v>171</v>
      </c>
      <c r="F69" s="92">
        <v>1080</v>
      </c>
      <c r="G69" s="97">
        <v>615</v>
      </c>
      <c r="H69" s="89">
        <v>1.7560975609756098</v>
      </c>
      <c r="I69" s="90">
        <v>465</v>
      </c>
      <c r="J69" s="89">
        <v>0.54814814814814816</v>
      </c>
      <c r="K69" s="89">
        <v>0.6845528455284553</v>
      </c>
      <c r="L69" s="88">
        <v>-0.13640469738030714</v>
      </c>
    </row>
    <row r="70" spans="1:12" x14ac:dyDescent="0.4">
      <c r="A70" s="67" t="s">
        <v>230</v>
      </c>
      <c r="B70" s="66">
        <v>664</v>
      </c>
      <c r="C70" s="65"/>
      <c r="D70" s="63" t="e">
        <v>#DIV/0!</v>
      </c>
      <c r="E70" s="64">
        <v>664</v>
      </c>
      <c r="F70" s="66">
        <v>1507</v>
      </c>
      <c r="G70" s="65"/>
      <c r="H70" s="63" t="e">
        <v>#DIV/0!</v>
      </c>
      <c r="I70" s="64">
        <v>1507</v>
      </c>
      <c r="J70" s="63">
        <v>0.44061048440610484</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77</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B6:B70 IX6:IX70 ST6:ST70 ACP6:ACP70 AML6:AML70 AWH6:AWH70 BGD6:BGD70 BPZ6:BPZ70 BZV6:BZV70 CJR6:CJR70 CTN6:CTN70 DDJ6:DDJ70 DNF6:DNF70 DXB6:DXB70 EGX6:EGX70 EQT6:EQT70 FAP6:FAP70 FKL6:FKL70 FUH6:FUH70 GED6:GED70 GNZ6:GNZ70 GXV6:GXV70 HHR6:HHR70 HRN6:HRN70 IBJ6:IBJ70 ILF6:ILF70 IVB6:IVB70 JEX6:JEX70 JOT6:JOT70 JYP6:JYP70 KIL6:KIL70 KSH6:KSH70 LCD6:LCD70 LLZ6:LLZ70 LVV6:LVV70 MFR6:MFR70 MPN6:MPN70 MZJ6:MZJ70 NJF6:NJF70 NTB6:NTB70 OCX6:OCX70 OMT6:OMT70 OWP6:OWP70 PGL6:PGL70 PQH6:PQH70 QAD6:QAD70 QJZ6:QJZ70 QTV6:QTV70 RDR6:RDR70 RNN6:RNN70 RXJ6:RXJ70 SHF6:SHF70 SRB6:SRB70 TAX6:TAX70 TKT6:TKT70 TUP6:TUP70 UEL6:UEL70 UOH6:UOH70 UYD6:UYD70 VHZ6:VHZ70 VRV6:VRV70 WBR6:WBR70 WLN6:WLN70 WVJ6:WVJ70 B65542:B65606 IX65542:IX65606 ST65542:ST65606 ACP65542:ACP65606 AML65542:AML65606 AWH65542:AWH65606 BGD65542:BGD65606 BPZ65542:BPZ65606 BZV65542:BZV65606 CJR65542:CJR65606 CTN65542:CTN65606 DDJ65542:DDJ65606 DNF65542:DNF65606 DXB65542:DXB65606 EGX65542:EGX65606 EQT65542:EQT65606 FAP65542:FAP65606 FKL65542:FKL65606 FUH65542:FUH65606 GED65542:GED65606 GNZ65542:GNZ65606 GXV65542:GXV65606 HHR65542:HHR65606 HRN65542:HRN65606 IBJ65542:IBJ65606 ILF65542:ILF65606 IVB65542:IVB65606 JEX65542:JEX65606 JOT65542:JOT65606 JYP65542:JYP65606 KIL65542:KIL65606 KSH65542:KSH65606 LCD65542:LCD65606 LLZ65542:LLZ65606 LVV65542:LVV65606 MFR65542:MFR65606 MPN65542:MPN65606 MZJ65542:MZJ65606 NJF65542:NJF65606 NTB65542:NTB65606 OCX65542:OCX65606 OMT65542:OMT65606 OWP65542:OWP65606 PGL65542:PGL65606 PQH65542:PQH65606 QAD65542:QAD65606 QJZ65542:QJZ65606 QTV65542:QTV65606 RDR65542:RDR65606 RNN65542:RNN65606 RXJ65542:RXJ65606 SHF65542:SHF65606 SRB65542:SRB65606 TAX65542:TAX65606 TKT65542:TKT65606 TUP65542:TUP65606 UEL65542:UEL65606 UOH65542:UOH65606 UYD65542:UYD65606 VHZ65542:VHZ65606 VRV65542:VRV65606 WBR65542:WBR65606 WLN65542:WLN65606 WVJ65542:WVJ65606 B131078:B131142 IX131078:IX131142 ST131078:ST131142 ACP131078:ACP131142 AML131078:AML131142 AWH131078:AWH131142 BGD131078:BGD131142 BPZ131078:BPZ131142 BZV131078:BZV131142 CJR131078:CJR131142 CTN131078:CTN131142 DDJ131078:DDJ131142 DNF131078:DNF131142 DXB131078:DXB131142 EGX131078:EGX131142 EQT131078:EQT131142 FAP131078:FAP131142 FKL131078:FKL131142 FUH131078:FUH131142 GED131078:GED131142 GNZ131078:GNZ131142 GXV131078:GXV131142 HHR131078:HHR131142 HRN131078:HRN131142 IBJ131078:IBJ131142 ILF131078:ILF131142 IVB131078:IVB131142 JEX131078:JEX131142 JOT131078:JOT131142 JYP131078:JYP131142 KIL131078:KIL131142 KSH131078:KSH131142 LCD131078:LCD131142 LLZ131078:LLZ131142 LVV131078:LVV131142 MFR131078:MFR131142 MPN131078:MPN131142 MZJ131078:MZJ131142 NJF131078:NJF131142 NTB131078:NTB131142 OCX131078:OCX131142 OMT131078:OMT131142 OWP131078:OWP131142 PGL131078:PGL131142 PQH131078:PQH131142 QAD131078:QAD131142 QJZ131078:QJZ131142 QTV131078:QTV131142 RDR131078:RDR131142 RNN131078:RNN131142 RXJ131078:RXJ131142 SHF131078:SHF131142 SRB131078:SRB131142 TAX131078:TAX131142 TKT131078:TKT131142 TUP131078:TUP131142 UEL131078:UEL131142 UOH131078:UOH131142 UYD131078:UYD131142 VHZ131078:VHZ131142 VRV131078:VRV131142 WBR131078:WBR131142 WLN131078:WLN131142 WVJ131078:WVJ131142 B196614:B196678 IX196614:IX196678 ST196614:ST196678 ACP196614:ACP196678 AML196614:AML196678 AWH196614:AWH196678 BGD196614:BGD196678 BPZ196614:BPZ196678 BZV196614:BZV196678 CJR196614:CJR196678 CTN196614:CTN196678 DDJ196614:DDJ196678 DNF196614:DNF196678 DXB196614:DXB196678 EGX196614:EGX196678 EQT196614:EQT196678 FAP196614:FAP196678 FKL196614:FKL196678 FUH196614:FUH196678 GED196614:GED196678 GNZ196614:GNZ196678 GXV196614:GXV196678 HHR196614:HHR196678 HRN196614:HRN196678 IBJ196614:IBJ196678 ILF196614:ILF196678 IVB196614:IVB196678 JEX196614:JEX196678 JOT196614:JOT196678 JYP196614:JYP196678 KIL196614:KIL196678 KSH196614:KSH196678 LCD196614:LCD196678 LLZ196614:LLZ196678 LVV196614:LVV196678 MFR196614:MFR196678 MPN196614:MPN196678 MZJ196614:MZJ196678 NJF196614:NJF196678 NTB196614:NTB196678 OCX196614:OCX196678 OMT196614:OMT196678 OWP196614:OWP196678 PGL196614:PGL196678 PQH196614:PQH196678 QAD196614:QAD196678 QJZ196614:QJZ196678 QTV196614:QTV196678 RDR196614:RDR196678 RNN196614:RNN196678 RXJ196614:RXJ196678 SHF196614:SHF196678 SRB196614:SRB196678 TAX196614:TAX196678 TKT196614:TKT196678 TUP196614:TUP196678 UEL196614:UEL196678 UOH196614:UOH196678 UYD196614:UYD196678 VHZ196614:VHZ196678 VRV196614:VRV196678 WBR196614:WBR196678 WLN196614:WLN196678 WVJ196614:WVJ196678 B262150:B262214 IX262150:IX262214 ST262150:ST262214 ACP262150:ACP262214 AML262150:AML262214 AWH262150:AWH262214 BGD262150:BGD262214 BPZ262150:BPZ262214 BZV262150:BZV262214 CJR262150:CJR262214 CTN262150:CTN262214 DDJ262150:DDJ262214 DNF262150:DNF262214 DXB262150:DXB262214 EGX262150:EGX262214 EQT262150:EQT262214 FAP262150:FAP262214 FKL262150:FKL262214 FUH262150:FUH262214 GED262150:GED262214 GNZ262150:GNZ262214 GXV262150:GXV262214 HHR262150:HHR262214 HRN262150:HRN262214 IBJ262150:IBJ262214 ILF262150:ILF262214 IVB262150:IVB262214 JEX262150:JEX262214 JOT262150:JOT262214 JYP262150:JYP262214 KIL262150:KIL262214 KSH262150:KSH262214 LCD262150:LCD262214 LLZ262150:LLZ262214 LVV262150:LVV262214 MFR262150:MFR262214 MPN262150:MPN262214 MZJ262150:MZJ262214 NJF262150:NJF262214 NTB262150:NTB262214 OCX262150:OCX262214 OMT262150:OMT262214 OWP262150:OWP262214 PGL262150:PGL262214 PQH262150:PQH262214 QAD262150:QAD262214 QJZ262150:QJZ262214 QTV262150:QTV262214 RDR262150:RDR262214 RNN262150:RNN262214 RXJ262150:RXJ262214 SHF262150:SHF262214 SRB262150:SRB262214 TAX262150:TAX262214 TKT262150:TKT262214 TUP262150:TUP262214 UEL262150:UEL262214 UOH262150:UOH262214 UYD262150:UYD262214 VHZ262150:VHZ262214 VRV262150:VRV262214 WBR262150:WBR262214 WLN262150:WLN262214 WVJ262150:WVJ262214 B327686:B327750 IX327686:IX327750 ST327686:ST327750 ACP327686:ACP327750 AML327686:AML327750 AWH327686:AWH327750 BGD327686:BGD327750 BPZ327686:BPZ327750 BZV327686:BZV327750 CJR327686:CJR327750 CTN327686:CTN327750 DDJ327686:DDJ327750 DNF327686:DNF327750 DXB327686:DXB327750 EGX327686:EGX327750 EQT327686:EQT327750 FAP327686:FAP327750 FKL327686:FKL327750 FUH327686:FUH327750 GED327686:GED327750 GNZ327686:GNZ327750 GXV327686:GXV327750 HHR327686:HHR327750 HRN327686:HRN327750 IBJ327686:IBJ327750 ILF327686:ILF327750 IVB327686:IVB327750 JEX327686:JEX327750 JOT327686:JOT327750 JYP327686:JYP327750 KIL327686:KIL327750 KSH327686:KSH327750 LCD327686:LCD327750 LLZ327686:LLZ327750 LVV327686:LVV327750 MFR327686:MFR327750 MPN327686:MPN327750 MZJ327686:MZJ327750 NJF327686:NJF327750 NTB327686:NTB327750 OCX327686:OCX327750 OMT327686:OMT327750 OWP327686:OWP327750 PGL327686:PGL327750 PQH327686:PQH327750 QAD327686:QAD327750 QJZ327686:QJZ327750 QTV327686:QTV327750 RDR327686:RDR327750 RNN327686:RNN327750 RXJ327686:RXJ327750 SHF327686:SHF327750 SRB327686:SRB327750 TAX327686:TAX327750 TKT327686:TKT327750 TUP327686:TUP327750 UEL327686:UEL327750 UOH327686:UOH327750 UYD327686:UYD327750 VHZ327686:VHZ327750 VRV327686:VRV327750 WBR327686:WBR327750 WLN327686:WLN327750 WVJ327686:WVJ327750 B393222:B393286 IX393222:IX393286 ST393222:ST393286 ACP393222:ACP393286 AML393222:AML393286 AWH393222:AWH393286 BGD393222:BGD393286 BPZ393222:BPZ393286 BZV393222:BZV393286 CJR393222:CJR393286 CTN393222:CTN393286 DDJ393222:DDJ393286 DNF393222:DNF393286 DXB393222:DXB393286 EGX393222:EGX393286 EQT393222:EQT393286 FAP393222:FAP393286 FKL393222:FKL393286 FUH393222:FUH393286 GED393222:GED393286 GNZ393222:GNZ393286 GXV393222:GXV393286 HHR393222:HHR393286 HRN393222:HRN393286 IBJ393222:IBJ393286 ILF393222:ILF393286 IVB393222:IVB393286 JEX393222:JEX393286 JOT393222:JOT393286 JYP393222:JYP393286 KIL393222:KIL393286 KSH393222:KSH393286 LCD393222:LCD393286 LLZ393222:LLZ393286 LVV393222:LVV393286 MFR393222:MFR393286 MPN393222:MPN393286 MZJ393222:MZJ393286 NJF393222:NJF393286 NTB393222:NTB393286 OCX393222:OCX393286 OMT393222:OMT393286 OWP393222:OWP393286 PGL393222:PGL393286 PQH393222:PQH393286 QAD393222:QAD393286 QJZ393222:QJZ393286 QTV393222:QTV393286 RDR393222:RDR393286 RNN393222:RNN393286 RXJ393222:RXJ393286 SHF393222:SHF393286 SRB393222:SRB393286 TAX393222:TAX393286 TKT393222:TKT393286 TUP393222:TUP393286 UEL393222:UEL393286 UOH393222:UOH393286 UYD393222:UYD393286 VHZ393222:VHZ393286 VRV393222:VRV393286 WBR393222:WBR393286 WLN393222:WLN393286 WVJ393222:WVJ393286 B458758:B458822 IX458758:IX458822 ST458758:ST458822 ACP458758:ACP458822 AML458758:AML458822 AWH458758:AWH458822 BGD458758:BGD458822 BPZ458758:BPZ458822 BZV458758:BZV458822 CJR458758:CJR458822 CTN458758:CTN458822 DDJ458758:DDJ458822 DNF458758:DNF458822 DXB458758:DXB458822 EGX458758:EGX458822 EQT458758:EQT458822 FAP458758:FAP458822 FKL458758:FKL458822 FUH458758:FUH458822 GED458758:GED458822 GNZ458758:GNZ458822 GXV458758:GXV458822 HHR458758:HHR458822 HRN458758:HRN458822 IBJ458758:IBJ458822 ILF458758:ILF458822 IVB458758:IVB458822 JEX458758:JEX458822 JOT458758:JOT458822 JYP458758:JYP458822 KIL458758:KIL458822 KSH458758:KSH458822 LCD458758:LCD458822 LLZ458758:LLZ458822 LVV458758:LVV458822 MFR458758:MFR458822 MPN458758:MPN458822 MZJ458758:MZJ458822 NJF458758:NJF458822 NTB458758:NTB458822 OCX458758:OCX458822 OMT458758:OMT458822 OWP458758:OWP458822 PGL458758:PGL458822 PQH458758:PQH458822 QAD458758:QAD458822 QJZ458758:QJZ458822 QTV458758:QTV458822 RDR458758:RDR458822 RNN458758:RNN458822 RXJ458758:RXJ458822 SHF458758:SHF458822 SRB458758:SRB458822 TAX458758:TAX458822 TKT458758:TKT458822 TUP458758:TUP458822 UEL458758:UEL458822 UOH458758:UOH458822 UYD458758:UYD458822 VHZ458758:VHZ458822 VRV458758:VRV458822 WBR458758:WBR458822 WLN458758:WLN458822 WVJ458758:WVJ458822 B524294:B524358 IX524294:IX524358 ST524294:ST524358 ACP524294:ACP524358 AML524294:AML524358 AWH524294:AWH524358 BGD524294:BGD524358 BPZ524294:BPZ524358 BZV524294:BZV524358 CJR524294:CJR524358 CTN524294:CTN524358 DDJ524294:DDJ524358 DNF524294:DNF524358 DXB524294:DXB524358 EGX524294:EGX524358 EQT524294:EQT524358 FAP524294:FAP524358 FKL524294:FKL524358 FUH524294:FUH524358 GED524294:GED524358 GNZ524294:GNZ524358 GXV524294:GXV524358 HHR524294:HHR524358 HRN524294:HRN524358 IBJ524294:IBJ524358 ILF524294:ILF524358 IVB524294:IVB524358 JEX524294:JEX524358 JOT524294:JOT524358 JYP524294:JYP524358 KIL524294:KIL524358 KSH524294:KSH524358 LCD524294:LCD524358 LLZ524294:LLZ524358 LVV524294:LVV524358 MFR524294:MFR524358 MPN524294:MPN524358 MZJ524294:MZJ524358 NJF524294:NJF524358 NTB524294:NTB524358 OCX524294:OCX524358 OMT524294:OMT524358 OWP524294:OWP524358 PGL524294:PGL524358 PQH524294:PQH524358 QAD524294:QAD524358 QJZ524294:QJZ524358 QTV524294:QTV524358 RDR524294:RDR524358 RNN524294:RNN524358 RXJ524294:RXJ524358 SHF524294:SHF524358 SRB524294:SRB524358 TAX524294:TAX524358 TKT524294:TKT524358 TUP524294:TUP524358 UEL524294:UEL524358 UOH524294:UOH524358 UYD524294:UYD524358 VHZ524294:VHZ524358 VRV524294:VRV524358 WBR524294:WBR524358 WLN524294:WLN524358 WVJ524294:WVJ524358 B589830:B589894 IX589830:IX589894 ST589830:ST589894 ACP589830:ACP589894 AML589830:AML589894 AWH589830:AWH589894 BGD589830:BGD589894 BPZ589830:BPZ589894 BZV589830:BZV589894 CJR589830:CJR589894 CTN589830:CTN589894 DDJ589830:DDJ589894 DNF589830:DNF589894 DXB589830:DXB589894 EGX589830:EGX589894 EQT589830:EQT589894 FAP589830:FAP589894 FKL589830:FKL589894 FUH589830:FUH589894 GED589830:GED589894 GNZ589830:GNZ589894 GXV589830:GXV589894 HHR589830:HHR589894 HRN589830:HRN589894 IBJ589830:IBJ589894 ILF589830:ILF589894 IVB589830:IVB589894 JEX589830:JEX589894 JOT589830:JOT589894 JYP589830:JYP589894 KIL589830:KIL589894 KSH589830:KSH589894 LCD589830:LCD589894 LLZ589830:LLZ589894 LVV589830:LVV589894 MFR589830:MFR589894 MPN589830:MPN589894 MZJ589830:MZJ589894 NJF589830:NJF589894 NTB589830:NTB589894 OCX589830:OCX589894 OMT589830:OMT589894 OWP589830:OWP589894 PGL589830:PGL589894 PQH589830:PQH589894 QAD589830:QAD589894 QJZ589830:QJZ589894 QTV589830:QTV589894 RDR589830:RDR589894 RNN589830:RNN589894 RXJ589830:RXJ589894 SHF589830:SHF589894 SRB589830:SRB589894 TAX589830:TAX589894 TKT589830:TKT589894 TUP589830:TUP589894 UEL589830:UEL589894 UOH589830:UOH589894 UYD589830:UYD589894 VHZ589830:VHZ589894 VRV589830:VRV589894 WBR589830:WBR589894 WLN589830:WLN589894 WVJ589830:WVJ589894 B655366:B655430 IX655366:IX655430 ST655366:ST655430 ACP655366:ACP655430 AML655366:AML655430 AWH655366:AWH655430 BGD655366:BGD655430 BPZ655366:BPZ655430 BZV655366:BZV655430 CJR655366:CJR655430 CTN655366:CTN655430 DDJ655366:DDJ655430 DNF655366:DNF655430 DXB655366:DXB655430 EGX655366:EGX655430 EQT655366:EQT655430 FAP655366:FAP655430 FKL655366:FKL655430 FUH655366:FUH655430 GED655366:GED655430 GNZ655366:GNZ655430 GXV655366:GXV655430 HHR655366:HHR655430 HRN655366:HRN655430 IBJ655366:IBJ655430 ILF655366:ILF655430 IVB655366:IVB655430 JEX655366:JEX655430 JOT655366:JOT655430 JYP655366:JYP655430 KIL655366:KIL655430 KSH655366:KSH655430 LCD655366:LCD655430 LLZ655366:LLZ655430 LVV655366:LVV655430 MFR655366:MFR655430 MPN655366:MPN655430 MZJ655366:MZJ655430 NJF655366:NJF655430 NTB655366:NTB655430 OCX655366:OCX655430 OMT655366:OMT655430 OWP655366:OWP655430 PGL655366:PGL655430 PQH655366:PQH655430 QAD655366:QAD655430 QJZ655366:QJZ655430 QTV655366:QTV655430 RDR655366:RDR655430 RNN655366:RNN655430 RXJ655366:RXJ655430 SHF655366:SHF655430 SRB655366:SRB655430 TAX655366:TAX655430 TKT655366:TKT655430 TUP655366:TUP655430 UEL655366:UEL655430 UOH655366:UOH655430 UYD655366:UYD655430 VHZ655366:VHZ655430 VRV655366:VRV655430 WBR655366:WBR655430 WLN655366:WLN655430 WVJ655366:WVJ655430 B720902:B720966 IX720902:IX720966 ST720902:ST720966 ACP720902:ACP720966 AML720902:AML720966 AWH720902:AWH720966 BGD720902:BGD720966 BPZ720902:BPZ720966 BZV720902:BZV720966 CJR720902:CJR720966 CTN720902:CTN720966 DDJ720902:DDJ720966 DNF720902:DNF720966 DXB720902:DXB720966 EGX720902:EGX720966 EQT720902:EQT720966 FAP720902:FAP720966 FKL720902:FKL720966 FUH720902:FUH720966 GED720902:GED720966 GNZ720902:GNZ720966 GXV720902:GXV720966 HHR720902:HHR720966 HRN720902:HRN720966 IBJ720902:IBJ720966 ILF720902:ILF720966 IVB720902:IVB720966 JEX720902:JEX720966 JOT720902:JOT720966 JYP720902:JYP720966 KIL720902:KIL720966 KSH720902:KSH720966 LCD720902:LCD720966 LLZ720902:LLZ720966 LVV720902:LVV720966 MFR720902:MFR720966 MPN720902:MPN720966 MZJ720902:MZJ720966 NJF720902:NJF720966 NTB720902:NTB720966 OCX720902:OCX720966 OMT720902:OMT720966 OWP720902:OWP720966 PGL720902:PGL720966 PQH720902:PQH720966 QAD720902:QAD720966 QJZ720902:QJZ720966 QTV720902:QTV720966 RDR720902:RDR720966 RNN720902:RNN720966 RXJ720902:RXJ720966 SHF720902:SHF720966 SRB720902:SRB720966 TAX720902:TAX720966 TKT720902:TKT720966 TUP720902:TUP720966 UEL720902:UEL720966 UOH720902:UOH720966 UYD720902:UYD720966 VHZ720902:VHZ720966 VRV720902:VRV720966 WBR720902:WBR720966 WLN720902:WLN720966 WVJ720902:WVJ720966 B786438:B786502 IX786438:IX786502 ST786438:ST786502 ACP786438:ACP786502 AML786438:AML786502 AWH786438:AWH786502 BGD786438:BGD786502 BPZ786438:BPZ786502 BZV786438:BZV786502 CJR786438:CJR786502 CTN786438:CTN786502 DDJ786438:DDJ786502 DNF786438:DNF786502 DXB786438:DXB786502 EGX786438:EGX786502 EQT786438:EQT786502 FAP786438:FAP786502 FKL786438:FKL786502 FUH786438:FUH786502 GED786438:GED786502 GNZ786438:GNZ786502 GXV786438:GXV786502 HHR786438:HHR786502 HRN786438:HRN786502 IBJ786438:IBJ786502 ILF786438:ILF786502 IVB786438:IVB786502 JEX786438:JEX786502 JOT786438:JOT786502 JYP786438:JYP786502 KIL786438:KIL786502 KSH786438:KSH786502 LCD786438:LCD786502 LLZ786438:LLZ786502 LVV786438:LVV786502 MFR786438:MFR786502 MPN786438:MPN786502 MZJ786438:MZJ786502 NJF786438:NJF786502 NTB786438:NTB786502 OCX786438:OCX786502 OMT786438:OMT786502 OWP786438:OWP786502 PGL786438:PGL786502 PQH786438:PQH786502 QAD786438:QAD786502 QJZ786438:QJZ786502 QTV786438:QTV786502 RDR786438:RDR786502 RNN786438:RNN786502 RXJ786438:RXJ786502 SHF786438:SHF786502 SRB786438:SRB786502 TAX786438:TAX786502 TKT786438:TKT786502 TUP786438:TUP786502 UEL786438:UEL786502 UOH786438:UOH786502 UYD786438:UYD786502 VHZ786438:VHZ786502 VRV786438:VRV786502 WBR786438:WBR786502 WLN786438:WLN786502 WVJ786438:WVJ786502 B851974:B852038 IX851974:IX852038 ST851974:ST852038 ACP851974:ACP852038 AML851974:AML852038 AWH851974:AWH852038 BGD851974:BGD852038 BPZ851974:BPZ852038 BZV851974:BZV852038 CJR851974:CJR852038 CTN851974:CTN852038 DDJ851974:DDJ852038 DNF851974:DNF852038 DXB851974:DXB852038 EGX851974:EGX852038 EQT851974:EQT852038 FAP851974:FAP852038 FKL851974:FKL852038 FUH851974:FUH852038 GED851974:GED852038 GNZ851974:GNZ852038 GXV851974:GXV852038 HHR851974:HHR852038 HRN851974:HRN852038 IBJ851974:IBJ852038 ILF851974:ILF852038 IVB851974:IVB852038 JEX851974:JEX852038 JOT851974:JOT852038 JYP851974:JYP852038 KIL851974:KIL852038 KSH851974:KSH852038 LCD851974:LCD852038 LLZ851974:LLZ852038 LVV851974:LVV852038 MFR851974:MFR852038 MPN851974:MPN852038 MZJ851974:MZJ852038 NJF851974:NJF852038 NTB851974:NTB852038 OCX851974:OCX852038 OMT851974:OMT852038 OWP851974:OWP852038 PGL851974:PGL852038 PQH851974:PQH852038 QAD851974:QAD852038 QJZ851974:QJZ852038 QTV851974:QTV852038 RDR851974:RDR852038 RNN851974:RNN852038 RXJ851974:RXJ852038 SHF851974:SHF852038 SRB851974:SRB852038 TAX851974:TAX852038 TKT851974:TKT852038 TUP851974:TUP852038 UEL851974:UEL852038 UOH851974:UOH852038 UYD851974:UYD852038 VHZ851974:VHZ852038 VRV851974:VRV852038 WBR851974:WBR852038 WLN851974:WLN852038 WVJ851974:WVJ852038 B917510:B917574 IX917510:IX917574 ST917510:ST917574 ACP917510:ACP917574 AML917510:AML917574 AWH917510:AWH917574 BGD917510:BGD917574 BPZ917510:BPZ917574 BZV917510:BZV917574 CJR917510:CJR917574 CTN917510:CTN917574 DDJ917510:DDJ917574 DNF917510:DNF917574 DXB917510:DXB917574 EGX917510:EGX917574 EQT917510:EQT917574 FAP917510:FAP917574 FKL917510:FKL917574 FUH917510:FUH917574 GED917510:GED917574 GNZ917510:GNZ917574 GXV917510:GXV917574 HHR917510:HHR917574 HRN917510:HRN917574 IBJ917510:IBJ917574 ILF917510:ILF917574 IVB917510:IVB917574 JEX917510:JEX917574 JOT917510:JOT917574 JYP917510:JYP917574 KIL917510:KIL917574 KSH917510:KSH917574 LCD917510:LCD917574 LLZ917510:LLZ917574 LVV917510:LVV917574 MFR917510:MFR917574 MPN917510:MPN917574 MZJ917510:MZJ917574 NJF917510:NJF917574 NTB917510:NTB917574 OCX917510:OCX917574 OMT917510:OMT917574 OWP917510:OWP917574 PGL917510:PGL917574 PQH917510:PQH917574 QAD917510:QAD917574 QJZ917510:QJZ917574 QTV917510:QTV917574 RDR917510:RDR917574 RNN917510:RNN917574 RXJ917510:RXJ917574 SHF917510:SHF917574 SRB917510:SRB917574 TAX917510:TAX917574 TKT917510:TKT917574 TUP917510:TUP917574 UEL917510:UEL917574 UOH917510:UOH917574 UYD917510:UYD917574 VHZ917510:VHZ917574 VRV917510:VRV917574 WBR917510:WBR917574 WLN917510:WLN917574 WVJ917510:WVJ917574 B983046:B983110 IX983046:IX983110 ST983046:ST983110 ACP983046:ACP983110 AML983046:AML983110 AWH983046:AWH983110 BGD983046:BGD983110 BPZ983046:BPZ983110 BZV983046:BZV983110 CJR983046:CJR983110 CTN983046:CTN983110 DDJ983046:DDJ983110 DNF983046:DNF983110 DXB983046:DXB983110 EGX983046:EGX983110 EQT983046:EQT983110 FAP983046:FAP983110 FKL983046:FKL983110 FUH983046:FUH983110 GED983046:GED983110 GNZ983046:GNZ983110 GXV983046:GXV983110 HHR983046:HHR983110 HRN983046:HRN983110 IBJ983046:IBJ983110 ILF983046:ILF983110 IVB983046:IVB983110 JEX983046:JEX983110 JOT983046:JOT983110 JYP983046:JYP983110 KIL983046:KIL983110 KSH983046:KSH983110 LCD983046:LCD983110 LLZ983046:LLZ983110 LVV983046:LVV983110 MFR983046:MFR983110 MPN983046:MPN983110 MZJ983046:MZJ983110 NJF983046:NJF983110 NTB983046:NTB983110 OCX983046:OCX983110 OMT983046:OMT983110 OWP983046:OWP983110 PGL983046:PGL983110 PQH983046:PQH983110 QAD983046:QAD983110 QJZ983046:QJZ983110 QTV983046:QTV983110 RDR983046:RDR983110 RNN983046:RNN983110 RXJ983046:RXJ983110 SHF983046:SHF983110 SRB983046:SRB983110 TAX983046:TAX983110 TKT983046:TKT983110 TUP983046:TUP983110 UEL983046:UEL983110 UOH983046:UOH983110 UYD983046:UYD983110 VHZ983046:VHZ983110 VRV983046:VRV983110 WBR983046:WBR983110 WLN983046:WLN983110 WVJ983046:WVJ983110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D6:F70 IZ6:JB70 SV6:SX70 ACR6:ACT70 AMN6:AMP70 AWJ6:AWL70 BGF6:BGH70 BQB6:BQD70 BZX6:BZZ70 CJT6:CJV70 CTP6:CTR70 DDL6:DDN70 DNH6:DNJ70 DXD6:DXF70 EGZ6:EHB70 EQV6:EQX70 FAR6:FAT70 FKN6:FKP70 FUJ6:FUL70 GEF6:GEH70 GOB6:GOD70 GXX6:GXZ70 HHT6:HHV70 HRP6:HRR70 IBL6:IBN70 ILH6:ILJ70 IVD6:IVF70 JEZ6:JFB70 JOV6:JOX70 JYR6:JYT70 KIN6:KIP70 KSJ6:KSL70 LCF6:LCH70 LMB6:LMD70 LVX6:LVZ70 MFT6:MFV70 MPP6:MPR70 MZL6:MZN70 NJH6:NJJ70 NTD6:NTF70 OCZ6:ODB70 OMV6:OMX70 OWR6:OWT70 PGN6:PGP70 PQJ6:PQL70 QAF6:QAH70 QKB6:QKD70 QTX6:QTZ70 RDT6:RDV70 RNP6:RNR70 RXL6:RXN70 SHH6:SHJ70 SRD6:SRF70 TAZ6:TBB70 TKV6:TKX70 TUR6:TUT70 UEN6:UEP70 UOJ6:UOL70 UYF6:UYH70 VIB6:VID70 VRX6:VRZ70 WBT6:WBV70 WLP6:WLR70 WVL6:WVN70 D65542:F65606 IZ65542:JB65606 SV65542:SX65606 ACR65542:ACT65606 AMN65542:AMP65606 AWJ65542:AWL65606 BGF65542:BGH65606 BQB65542:BQD65606 BZX65542:BZZ65606 CJT65542:CJV65606 CTP65542:CTR65606 DDL65542:DDN65606 DNH65542:DNJ65606 DXD65542:DXF65606 EGZ65542:EHB65606 EQV65542:EQX65606 FAR65542:FAT65606 FKN65542:FKP65606 FUJ65542:FUL65606 GEF65542:GEH65606 GOB65542:GOD65606 GXX65542:GXZ65606 HHT65542:HHV65606 HRP65542:HRR65606 IBL65542:IBN65606 ILH65542:ILJ65606 IVD65542:IVF65606 JEZ65542:JFB65606 JOV65542:JOX65606 JYR65542:JYT65606 KIN65542:KIP65606 KSJ65542:KSL65606 LCF65542:LCH65606 LMB65542:LMD65606 LVX65542:LVZ65606 MFT65542:MFV65606 MPP65542:MPR65606 MZL65542:MZN65606 NJH65542:NJJ65606 NTD65542:NTF65606 OCZ65542:ODB65606 OMV65542:OMX65606 OWR65542:OWT65606 PGN65542:PGP65606 PQJ65542:PQL65606 QAF65542:QAH65606 QKB65542:QKD65606 QTX65542:QTZ65606 RDT65542:RDV65606 RNP65542:RNR65606 RXL65542:RXN65606 SHH65542:SHJ65606 SRD65542:SRF65606 TAZ65542:TBB65606 TKV65542:TKX65606 TUR65542:TUT65606 UEN65542:UEP65606 UOJ65542:UOL65606 UYF65542:UYH65606 VIB65542:VID65606 VRX65542:VRZ65606 WBT65542:WBV65606 WLP65542:WLR65606 WVL65542:WVN65606 D131078:F131142 IZ131078:JB131142 SV131078:SX131142 ACR131078:ACT131142 AMN131078:AMP131142 AWJ131078:AWL131142 BGF131078:BGH131142 BQB131078:BQD131142 BZX131078:BZZ131142 CJT131078:CJV131142 CTP131078:CTR131142 DDL131078:DDN131142 DNH131078:DNJ131142 DXD131078:DXF131142 EGZ131078:EHB131142 EQV131078:EQX131142 FAR131078:FAT131142 FKN131078:FKP131142 FUJ131078:FUL131142 GEF131078:GEH131142 GOB131078:GOD131142 GXX131078:GXZ131142 HHT131078:HHV131142 HRP131078:HRR131142 IBL131078:IBN131142 ILH131078:ILJ131142 IVD131078:IVF131142 JEZ131078:JFB131142 JOV131078:JOX131142 JYR131078:JYT131142 KIN131078:KIP131142 KSJ131078:KSL131142 LCF131078:LCH131142 LMB131078:LMD131142 LVX131078:LVZ131142 MFT131078:MFV131142 MPP131078:MPR131142 MZL131078:MZN131142 NJH131078:NJJ131142 NTD131078:NTF131142 OCZ131078:ODB131142 OMV131078:OMX131142 OWR131078:OWT131142 PGN131078:PGP131142 PQJ131078:PQL131142 QAF131078:QAH131142 QKB131078:QKD131142 QTX131078:QTZ131142 RDT131078:RDV131142 RNP131078:RNR131142 RXL131078:RXN131142 SHH131078:SHJ131142 SRD131078:SRF131142 TAZ131078:TBB131142 TKV131078:TKX131142 TUR131078:TUT131142 UEN131078:UEP131142 UOJ131078:UOL131142 UYF131078:UYH131142 VIB131078:VID131142 VRX131078:VRZ131142 WBT131078:WBV131142 WLP131078:WLR131142 WVL131078:WVN131142 D196614:F196678 IZ196614:JB196678 SV196614:SX196678 ACR196614:ACT196678 AMN196614:AMP196678 AWJ196614:AWL196678 BGF196614:BGH196678 BQB196614:BQD196678 BZX196614:BZZ196678 CJT196614:CJV196678 CTP196614:CTR196678 DDL196614:DDN196678 DNH196614:DNJ196678 DXD196614:DXF196678 EGZ196614:EHB196678 EQV196614:EQX196678 FAR196614:FAT196678 FKN196614:FKP196678 FUJ196614:FUL196678 GEF196614:GEH196678 GOB196614:GOD196678 GXX196614:GXZ196678 HHT196614:HHV196678 HRP196614:HRR196678 IBL196614:IBN196678 ILH196614:ILJ196678 IVD196614:IVF196678 JEZ196614:JFB196678 JOV196614:JOX196678 JYR196614:JYT196678 KIN196614:KIP196678 KSJ196614:KSL196678 LCF196614:LCH196678 LMB196614:LMD196678 LVX196614:LVZ196678 MFT196614:MFV196678 MPP196614:MPR196678 MZL196614:MZN196678 NJH196614:NJJ196678 NTD196614:NTF196678 OCZ196614:ODB196678 OMV196614:OMX196678 OWR196614:OWT196678 PGN196614:PGP196678 PQJ196614:PQL196678 QAF196614:QAH196678 QKB196614:QKD196678 QTX196614:QTZ196678 RDT196614:RDV196678 RNP196614:RNR196678 RXL196614:RXN196678 SHH196614:SHJ196678 SRD196614:SRF196678 TAZ196614:TBB196678 TKV196614:TKX196678 TUR196614:TUT196678 UEN196614:UEP196678 UOJ196614:UOL196678 UYF196614:UYH196678 VIB196614:VID196678 VRX196614:VRZ196678 WBT196614:WBV196678 WLP196614:WLR196678 WVL196614:WVN196678 D262150:F262214 IZ262150:JB262214 SV262150:SX262214 ACR262150:ACT262214 AMN262150:AMP262214 AWJ262150:AWL262214 BGF262150:BGH262214 BQB262150:BQD262214 BZX262150:BZZ262214 CJT262150:CJV262214 CTP262150:CTR262214 DDL262150:DDN262214 DNH262150:DNJ262214 DXD262150:DXF262214 EGZ262150:EHB262214 EQV262150:EQX262214 FAR262150:FAT262214 FKN262150:FKP262214 FUJ262150:FUL262214 GEF262150:GEH262214 GOB262150:GOD262214 GXX262150:GXZ262214 HHT262150:HHV262214 HRP262150:HRR262214 IBL262150:IBN262214 ILH262150:ILJ262214 IVD262150:IVF262214 JEZ262150:JFB262214 JOV262150:JOX262214 JYR262150:JYT262214 KIN262150:KIP262214 KSJ262150:KSL262214 LCF262150:LCH262214 LMB262150:LMD262214 LVX262150:LVZ262214 MFT262150:MFV262214 MPP262150:MPR262214 MZL262150:MZN262214 NJH262150:NJJ262214 NTD262150:NTF262214 OCZ262150:ODB262214 OMV262150:OMX262214 OWR262150:OWT262214 PGN262150:PGP262214 PQJ262150:PQL262214 QAF262150:QAH262214 QKB262150:QKD262214 QTX262150:QTZ262214 RDT262150:RDV262214 RNP262150:RNR262214 RXL262150:RXN262214 SHH262150:SHJ262214 SRD262150:SRF262214 TAZ262150:TBB262214 TKV262150:TKX262214 TUR262150:TUT262214 UEN262150:UEP262214 UOJ262150:UOL262214 UYF262150:UYH262214 VIB262150:VID262214 VRX262150:VRZ262214 WBT262150:WBV262214 WLP262150:WLR262214 WVL262150:WVN262214 D327686:F327750 IZ327686:JB327750 SV327686:SX327750 ACR327686:ACT327750 AMN327686:AMP327750 AWJ327686:AWL327750 BGF327686:BGH327750 BQB327686:BQD327750 BZX327686:BZZ327750 CJT327686:CJV327750 CTP327686:CTR327750 DDL327686:DDN327750 DNH327686:DNJ327750 DXD327686:DXF327750 EGZ327686:EHB327750 EQV327686:EQX327750 FAR327686:FAT327750 FKN327686:FKP327750 FUJ327686:FUL327750 GEF327686:GEH327750 GOB327686:GOD327750 GXX327686:GXZ327750 HHT327686:HHV327750 HRP327686:HRR327750 IBL327686:IBN327750 ILH327686:ILJ327750 IVD327686:IVF327750 JEZ327686:JFB327750 JOV327686:JOX327750 JYR327686:JYT327750 KIN327686:KIP327750 KSJ327686:KSL327750 LCF327686:LCH327750 LMB327686:LMD327750 LVX327686:LVZ327750 MFT327686:MFV327750 MPP327686:MPR327750 MZL327686:MZN327750 NJH327686:NJJ327750 NTD327686:NTF327750 OCZ327686:ODB327750 OMV327686:OMX327750 OWR327686:OWT327750 PGN327686:PGP327750 PQJ327686:PQL327750 QAF327686:QAH327750 QKB327686:QKD327750 QTX327686:QTZ327750 RDT327686:RDV327750 RNP327686:RNR327750 RXL327686:RXN327750 SHH327686:SHJ327750 SRD327686:SRF327750 TAZ327686:TBB327750 TKV327686:TKX327750 TUR327686:TUT327750 UEN327686:UEP327750 UOJ327686:UOL327750 UYF327686:UYH327750 VIB327686:VID327750 VRX327686:VRZ327750 WBT327686:WBV327750 WLP327686:WLR327750 WVL327686:WVN327750 D393222:F393286 IZ393222:JB393286 SV393222:SX393286 ACR393222:ACT393286 AMN393222:AMP393286 AWJ393222:AWL393286 BGF393222:BGH393286 BQB393222:BQD393286 BZX393222:BZZ393286 CJT393222:CJV393286 CTP393222:CTR393286 DDL393222:DDN393286 DNH393222:DNJ393286 DXD393222:DXF393286 EGZ393222:EHB393286 EQV393222:EQX393286 FAR393222:FAT393286 FKN393222:FKP393286 FUJ393222:FUL393286 GEF393222:GEH393286 GOB393222:GOD393286 GXX393222:GXZ393286 HHT393222:HHV393286 HRP393222:HRR393286 IBL393222:IBN393286 ILH393222:ILJ393286 IVD393222:IVF393286 JEZ393222:JFB393286 JOV393222:JOX393286 JYR393222:JYT393286 KIN393222:KIP393286 KSJ393222:KSL393286 LCF393222:LCH393286 LMB393222:LMD393286 LVX393222:LVZ393286 MFT393222:MFV393286 MPP393222:MPR393286 MZL393222:MZN393286 NJH393222:NJJ393286 NTD393222:NTF393286 OCZ393222:ODB393286 OMV393222:OMX393286 OWR393222:OWT393286 PGN393222:PGP393286 PQJ393222:PQL393286 QAF393222:QAH393286 QKB393222:QKD393286 QTX393222:QTZ393286 RDT393222:RDV393286 RNP393222:RNR393286 RXL393222:RXN393286 SHH393222:SHJ393286 SRD393222:SRF393286 TAZ393222:TBB393286 TKV393222:TKX393286 TUR393222:TUT393286 UEN393222:UEP393286 UOJ393222:UOL393286 UYF393222:UYH393286 VIB393222:VID393286 VRX393222:VRZ393286 WBT393222:WBV393286 WLP393222:WLR393286 WVL393222:WVN393286 D458758:F458822 IZ458758:JB458822 SV458758:SX458822 ACR458758:ACT458822 AMN458758:AMP458822 AWJ458758:AWL458822 BGF458758:BGH458822 BQB458758:BQD458822 BZX458758:BZZ458822 CJT458758:CJV458822 CTP458758:CTR458822 DDL458758:DDN458822 DNH458758:DNJ458822 DXD458758:DXF458822 EGZ458758:EHB458822 EQV458758:EQX458822 FAR458758:FAT458822 FKN458758:FKP458822 FUJ458758:FUL458822 GEF458758:GEH458822 GOB458758:GOD458822 GXX458758:GXZ458822 HHT458758:HHV458822 HRP458758:HRR458822 IBL458758:IBN458822 ILH458758:ILJ458822 IVD458758:IVF458822 JEZ458758:JFB458822 JOV458758:JOX458822 JYR458758:JYT458822 KIN458758:KIP458822 KSJ458758:KSL458822 LCF458758:LCH458822 LMB458758:LMD458822 LVX458758:LVZ458822 MFT458758:MFV458822 MPP458758:MPR458822 MZL458758:MZN458822 NJH458758:NJJ458822 NTD458758:NTF458822 OCZ458758:ODB458822 OMV458758:OMX458822 OWR458758:OWT458822 PGN458758:PGP458822 PQJ458758:PQL458822 QAF458758:QAH458822 QKB458758:QKD458822 QTX458758:QTZ458822 RDT458758:RDV458822 RNP458758:RNR458822 RXL458758:RXN458822 SHH458758:SHJ458822 SRD458758:SRF458822 TAZ458758:TBB458822 TKV458758:TKX458822 TUR458758:TUT458822 UEN458758:UEP458822 UOJ458758:UOL458822 UYF458758:UYH458822 VIB458758:VID458822 VRX458758:VRZ458822 WBT458758:WBV458822 WLP458758:WLR458822 WVL458758:WVN458822 D524294:F524358 IZ524294:JB524358 SV524294:SX524358 ACR524294:ACT524358 AMN524294:AMP524358 AWJ524294:AWL524358 BGF524294:BGH524358 BQB524294:BQD524358 BZX524294:BZZ524358 CJT524294:CJV524358 CTP524294:CTR524358 DDL524294:DDN524358 DNH524294:DNJ524358 DXD524294:DXF524358 EGZ524294:EHB524358 EQV524294:EQX524358 FAR524294:FAT524358 FKN524294:FKP524358 FUJ524294:FUL524358 GEF524294:GEH524358 GOB524294:GOD524358 GXX524294:GXZ524358 HHT524294:HHV524358 HRP524294:HRR524358 IBL524294:IBN524358 ILH524294:ILJ524358 IVD524294:IVF524358 JEZ524294:JFB524358 JOV524294:JOX524358 JYR524294:JYT524358 KIN524294:KIP524358 KSJ524294:KSL524358 LCF524294:LCH524358 LMB524294:LMD524358 LVX524294:LVZ524358 MFT524294:MFV524358 MPP524294:MPR524358 MZL524294:MZN524358 NJH524294:NJJ524358 NTD524294:NTF524358 OCZ524294:ODB524358 OMV524294:OMX524358 OWR524294:OWT524358 PGN524294:PGP524358 PQJ524294:PQL524358 QAF524294:QAH524358 QKB524294:QKD524358 QTX524294:QTZ524358 RDT524294:RDV524358 RNP524294:RNR524358 RXL524294:RXN524358 SHH524294:SHJ524358 SRD524294:SRF524358 TAZ524294:TBB524358 TKV524294:TKX524358 TUR524294:TUT524358 UEN524294:UEP524358 UOJ524294:UOL524358 UYF524294:UYH524358 VIB524294:VID524358 VRX524294:VRZ524358 WBT524294:WBV524358 WLP524294:WLR524358 WVL524294:WVN524358 D589830:F589894 IZ589830:JB589894 SV589830:SX589894 ACR589830:ACT589894 AMN589830:AMP589894 AWJ589830:AWL589894 BGF589830:BGH589894 BQB589830:BQD589894 BZX589830:BZZ589894 CJT589830:CJV589894 CTP589830:CTR589894 DDL589830:DDN589894 DNH589830:DNJ589894 DXD589830:DXF589894 EGZ589830:EHB589894 EQV589830:EQX589894 FAR589830:FAT589894 FKN589830:FKP589894 FUJ589830:FUL589894 GEF589830:GEH589894 GOB589830:GOD589894 GXX589830:GXZ589894 HHT589830:HHV589894 HRP589830:HRR589894 IBL589830:IBN589894 ILH589830:ILJ589894 IVD589830:IVF589894 JEZ589830:JFB589894 JOV589830:JOX589894 JYR589830:JYT589894 KIN589830:KIP589894 KSJ589830:KSL589894 LCF589830:LCH589894 LMB589830:LMD589894 LVX589830:LVZ589894 MFT589830:MFV589894 MPP589830:MPR589894 MZL589830:MZN589894 NJH589830:NJJ589894 NTD589830:NTF589894 OCZ589830:ODB589894 OMV589830:OMX589894 OWR589830:OWT589894 PGN589830:PGP589894 PQJ589830:PQL589894 QAF589830:QAH589894 QKB589830:QKD589894 QTX589830:QTZ589894 RDT589830:RDV589894 RNP589830:RNR589894 RXL589830:RXN589894 SHH589830:SHJ589894 SRD589830:SRF589894 TAZ589830:TBB589894 TKV589830:TKX589894 TUR589830:TUT589894 UEN589830:UEP589894 UOJ589830:UOL589894 UYF589830:UYH589894 VIB589830:VID589894 VRX589830:VRZ589894 WBT589830:WBV589894 WLP589830:WLR589894 WVL589830:WVN589894 D655366:F655430 IZ655366:JB655430 SV655366:SX655430 ACR655366:ACT655430 AMN655366:AMP655430 AWJ655366:AWL655430 BGF655366:BGH655430 BQB655366:BQD655430 BZX655366:BZZ655430 CJT655366:CJV655430 CTP655366:CTR655430 DDL655366:DDN655430 DNH655366:DNJ655430 DXD655366:DXF655430 EGZ655366:EHB655430 EQV655366:EQX655430 FAR655366:FAT655430 FKN655366:FKP655430 FUJ655366:FUL655430 GEF655366:GEH655430 GOB655366:GOD655430 GXX655366:GXZ655430 HHT655366:HHV655430 HRP655366:HRR655430 IBL655366:IBN655430 ILH655366:ILJ655430 IVD655366:IVF655430 JEZ655366:JFB655430 JOV655366:JOX655430 JYR655366:JYT655430 KIN655366:KIP655430 KSJ655366:KSL655430 LCF655366:LCH655430 LMB655366:LMD655430 LVX655366:LVZ655430 MFT655366:MFV655430 MPP655366:MPR655430 MZL655366:MZN655430 NJH655366:NJJ655430 NTD655366:NTF655430 OCZ655366:ODB655430 OMV655366:OMX655430 OWR655366:OWT655430 PGN655366:PGP655430 PQJ655366:PQL655430 QAF655366:QAH655430 QKB655366:QKD655430 QTX655366:QTZ655430 RDT655366:RDV655430 RNP655366:RNR655430 RXL655366:RXN655430 SHH655366:SHJ655430 SRD655366:SRF655430 TAZ655366:TBB655430 TKV655366:TKX655430 TUR655366:TUT655430 UEN655366:UEP655430 UOJ655366:UOL655430 UYF655366:UYH655430 VIB655366:VID655430 VRX655366:VRZ655430 WBT655366:WBV655430 WLP655366:WLR655430 WVL655366:WVN655430 D720902:F720966 IZ720902:JB720966 SV720902:SX720966 ACR720902:ACT720966 AMN720902:AMP720966 AWJ720902:AWL720966 BGF720902:BGH720966 BQB720902:BQD720966 BZX720902:BZZ720966 CJT720902:CJV720966 CTP720902:CTR720966 DDL720902:DDN720966 DNH720902:DNJ720966 DXD720902:DXF720966 EGZ720902:EHB720966 EQV720902:EQX720966 FAR720902:FAT720966 FKN720902:FKP720966 FUJ720902:FUL720966 GEF720902:GEH720966 GOB720902:GOD720966 GXX720902:GXZ720966 HHT720902:HHV720966 HRP720902:HRR720966 IBL720902:IBN720966 ILH720902:ILJ720966 IVD720902:IVF720966 JEZ720902:JFB720966 JOV720902:JOX720966 JYR720902:JYT720966 KIN720902:KIP720966 KSJ720902:KSL720966 LCF720902:LCH720966 LMB720902:LMD720966 LVX720902:LVZ720966 MFT720902:MFV720966 MPP720902:MPR720966 MZL720902:MZN720966 NJH720902:NJJ720966 NTD720902:NTF720966 OCZ720902:ODB720966 OMV720902:OMX720966 OWR720902:OWT720966 PGN720902:PGP720966 PQJ720902:PQL720966 QAF720902:QAH720966 QKB720902:QKD720966 QTX720902:QTZ720966 RDT720902:RDV720966 RNP720902:RNR720966 RXL720902:RXN720966 SHH720902:SHJ720966 SRD720902:SRF720966 TAZ720902:TBB720966 TKV720902:TKX720966 TUR720902:TUT720966 UEN720902:UEP720966 UOJ720902:UOL720966 UYF720902:UYH720966 VIB720902:VID720966 VRX720902:VRZ720966 WBT720902:WBV720966 WLP720902:WLR720966 WVL720902:WVN720966 D786438:F786502 IZ786438:JB786502 SV786438:SX786502 ACR786438:ACT786502 AMN786438:AMP786502 AWJ786438:AWL786502 BGF786438:BGH786502 BQB786438:BQD786502 BZX786438:BZZ786502 CJT786438:CJV786502 CTP786438:CTR786502 DDL786438:DDN786502 DNH786438:DNJ786502 DXD786438:DXF786502 EGZ786438:EHB786502 EQV786438:EQX786502 FAR786438:FAT786502 FKN786438:FKP786502 FUJ786438:FUL786502 GEF786438:GEH786502 GOB786438:GOD786502 GXX786438:GXZ786502 HHT786438:HHV786502 HRP786438:HRR786502 IBL786438:IBN786502 ILH786438:ILJ786502 IVD786438:IVF786502 JEZ786438:JFB786502 JOV786438:JOX786502 JYR786438:JYT786502 KIN786438:KIP786502 KSJ786438:KSL786502 LCF786438:LCH786502 LMB786438:LMD786502 LVX786438:LVZ786502 MFT786438:MFV786502 MPP786438:MPR786502 MZL786438:MZN786502 NJH786438:NJJ786502 NTD786438:NTF786502 OCZ786438:ODB786502 OMV786438:OMX786502 OWR786438:OWT786502 PGN786438:PGP786502 PQJ786438:PQL786502 QAF786438:QAH786502 QKB786438:QKD786502 QTX786438:QTZ786502 RDT786438:RDV786502 RNP786438:RNR786502 RXL786438:RXN786502 SHH786438:SHJ786502 SRD786438:SRF786502 TAZ786438:TBB786502 TKV786438:TKX786502 TUR786438:TUT786502 UEN786438:UEP786502 UOJ786438:UOL786502 UYF786438:UYH786502 VIB786438:VID786502 VRX786438:VRZ786502 WBT786438:WBV786502 WLP786438:WLR786502 WVL786438:WVN786502 D851974:F852038 IZ851974:JB852038 SV851974:SX852038 ACR851974:ACT852038 AMN851974:AMP852038 AWJ851974:AWL852038 BGF851974:BGH852038 BQB851974:BQD852038 BZX851974:BZZ852038 CJT851974:CJV852038 CTP851974:CTR852038 DDL851974:DDN852038 DNH851974:DNJ852038 DXD851974:DXF852038 EGZ851974:EHB852038 EQV851974:EQX852038 FAR851974:FAT852038 FKN851974:FKP852038 FUJ851974:FUL852038 GEF851974:GEH852038 GOB851974:GOD852038 GXX851974:GXZ852038 HHT851974:HHV852038 HRP851974:HRR852038 IBL851974:IBN852038 ILH851974:ILJ852038 IVD851974:IVF852038 JEZ851974:JFB852038 JOV851974:JOX852038 JYR851974:JYT852038 KIN851974:KIP852038 KSJ851974:KSL852038 LCF851974:LCH852038 LMB851974:LMD852038 LVX851974:LVZ852038 MFT851974:MFV852038 MPP851974:MPR852038 MZL851974:MZN852038 NJH851974:NJJ852038 NTD851974:NTF852038 OCZ851974:ODB852038 OMV851974:OMX852038 OWR851974:OWT852038 PGN851974:PGP852038 PQJ851974:PQL852038 QAF851974:QAH852038 QKB851974:QKD852038 QTX851974:QTZ852038 RDT851974:RDV852038 RNP851974:RNR852038 RXL851974:RXN852038 SHH851974:SHJ852038 SRD851974:SRF852038 TAZ851974:TBB852038 TKV851974:TKX852038 TUR851974:TUT852038 UEN851974:UEP852038 UOJ851974:UOL852038 UYF851974:UYH852038 VIB851974:VID852038 VRX851974:VRZ852038 WBT851974:WBV852038 WLP851974:WLR852038 WVL851974:WVN852038 D917510:F917574 IZ917510:JB917574 SV917510:SX917574 ACR917510:ACT917574 AMN917510:AMP917574 AWJ917510:AWL917574 BGF917510:BGH917574 BQB917510:BQD917574 BZX917510:BZZ917574 CJT917510:CJV917574 CTP917510:CTR917574 DDL917510:DDN917574 DNH917510:DNJ917574 DXD917510:DXF917574 EGZ917510:EHB917574 EQV917510:EQX917574 FAR917510:FAT917574 FKN917510:FKP917574 FUJ917510:FUL917574 GEF917510:GEH917574 GOB917510:GOD917574 GXX917510:GXZ917574 HHT917510:HHV917574 HRP917510:HRR917574 IBL917510:IBN917574 ILH917510:ILJ917574 IVD917510:IVF917574 JEZ917510:JFB917574 JOV917510:JOX917574 JYR917510:JYT917574 KIN917510:KIP917574 KSJ917510:KSL917574 LCF917510:LCH917574 LMB917510:LMD917574 LVX917510:LVZ917574 MFT917510:MFV917574 MPP917510:MPR917574 MZL917510:MZN917574 NJH917510:NJJ917574 NTD917510:NTF917574 OCZ917510:ODB917574 OMV917510:OMX917574 OWR917510:OWT917574 PGN917510:PGP917574 PQJ917510:PQL917574 QAF917510:QAH917574 QKB917510:QKD917574 QTX917510:QTZ917574 RDT917510:RDV917574 RNP917510:RNR917574 RXL917510:RXN917574 SHH917510:SHJ917574 SRD917510:SRF917574 TAZ917510:TBB917574 TKV917510:TKX917574 TUR917510:TUT917574 UEN917510:UEP917574 UOJ917510:UOL917574 UYF917510:UYH917574 VIB917510:VID917574 VRX917510:VRZ917574 WBT917510:WBV917574 WLP917510:WLR917574 WVL917510:WVN917574 D983046:F983110 IZ983046:JB983110 SV983046:SX983110 ACR983046:ACT983110 AMN983046:AMP983110 AWJ983046:AWL983110 BGF983046:BGH983110 BQB983046:BQD983110 BZX983046:BZZ983110 CJT983046:CJV983110 CTP983046:CTR983110 DDL983046:DDN983110 DNH983046:DNJ983110 DXD983046:DXF983110 EGZ983046:EHB983110 EQV983046:EQX983110 FAR983046:FAT983110 FKN983046:FKP983110 FUJ983046:FUL983110 GEF983046:GEH983110 GOB983046:GOD983110 GXX983046:GXZ983110 HHT983046:HHV983110 HRP983046:HRR983110 IBL983046:IBN983110 ILH983046:ILJ983110 IVD983046:IVF983110 JEZ983046:JFB983110 JOV983046:JOX983110 JYR983046:JYT983110 KIN983046:KIP983110 KSJ983046:KSL983110 LCF983046:LCH983110 LMB983046:LMD983110 LVX983046:LVZ983110 MFT983046:MFV983110 MPP983046:MPR983110 MZL983046:MZN983110 NJH983046:NJJ983110 NTD983046:NTF983110 OCZ983046:ODB983110 OMV983046:OMX983110 OWR983046:OWT983110 PGN983046:PGP983110 PQJ983046:PQL983110 QAF983046:QAH983110 QKB983046:QKD983110 QTX983046:QTZ983110 RDT983046:RDV983110 RNP983046:RNR983110 RXL983046:RXN983110 SHH983046:SHJ983110 SRD983046:SRF983110 TAZ983046:TBB983110 TKV983046:TKX983110 TUR983046:TUT983110 UEN983046:UEP983110 UOJ983046:UOL983110 UYF983046:UYH983110 VIB983046:VID983110 VRX983046:VRZ983110 WBT983046:WBV983110 WLP983046:WLR983110 WVL983046:WVN983110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H6:L70 JD6:JH70 SZ6:TD70 ACV6:ACZ70 AMR6:AMV70 AWN6:AWR70 BGJ6:BGN70 BQF6:BQJ70 CAB6:CAF70 CJX6:CKB70 CTT6:CTX70 DDP6:DDT70 DNL6:DNP70 DXH6:DXL70 EHD6:EHH70 EQZ6:ERD70 FAV6:FAZ70 FKR6:FKV70 FUN6:FUR70 GEJ6:GEN70 GOF6:GOJ70 GYB6:GYF70 HHX6:HIB70 HRT6:HRX70 IBP6:IBT70 ILL6:ILP70 IVH6:IVL70 JFD6:JFH70 JOZ6:JPD70 JYV6:JYZ70 KIR6:KIV70 KSN6:KSR70 LCJ6:LCN70 LMF6:LMJ70 LWB6:LWF70 MFX6:MGB70 MPT6:MPX70 MZP6:MZT70 NJL6:NJP70 NTH6:NTL70 ODD6:ODH70 OMZ6:OND70 OWV6:OWZ70 PGR6:PGV70 PQN6:PQR70 QAJ6:QAN70 QKF6:QKJ70 QUB6:QUF70 RDX6:REB70 RNT6:RNX70 RXP6:RXT70 SHL6:SHP70 SRH6:SRL70 TBD6:TBH70 TKZ6:TLD70 TUV6:TUZ70 UER6:UEV70 UON6:UOR70 UYJ6:UYN70 VIF6:VIJ70 VSB6:VSF70 WBX6:WCB70 WLT6:WLX70 WVP6:WVT70 H65542:L65606 JD65542:JH65606 SZ65542:TD65606 ACV65542:ACZ65606 AMR65542:AMV65606 AWN65542:AWR65606 BGJ65542:BGN65606 BQF65542:BQJ65606 CAB65542:CAF65606 CJX65542:CKB65606 CTT65542:CTX65606 DDP65542:DDT65606 DNL65542:DNP65606 DXH65542:DXL65606 EHD65542:EHH65606 EQZ65542:ERD65606 FAV65542:FAZ65606 FKR65542:FKV65606 FUN65542:FUR65606 GEJ65542:GEN65606 GOF65542:GOJ65606 GYB65542:GYF65606 HHX65542:HIB65606 HRT65542:HRX65606 IBP65542:IBT65606 ILL65542:ILP65606 IVH65542:IVL65606 JFD65542:JFH65606 JOZ65542:JPD65606 JYV65542:JYZ65606 KIR65542:KIV65606 KSN65542:KSR65606 LCJ65542:LCN65606 LMF65542:LMJ65606 LWB65542:LWF65606 MFX65542:MGB65606 MPT65542:MPX65606 MZP65542:MZT65606 NJL65542:NJP65606 NTH65542:NTL65606 ODD65542:ODH65606 OMZ65542:OND65606 OWV65542:OWZ65606 PGR65542:PGV65606 PQN65542:PQR65606 QAJ65542:QAN65606 QKF65542:QKJ65606 QUB65542:QUF65606 RDX65542:REB65606 RNT65542:RNX65606 RXP65542:RXT65606 SHL65542:SHP65606 SRH65542:SRL65606 TBD65542:TBH65606 TKZ65542:TLD65606 TUV65542:TUZ65606 UER65542:UEV65606 UON65542:UOR65606 UYJ65542:UYN65606 VIF65542:VIJ65606 VSB65542:VSF65606 WBX65542:WCB65606 WLT65542:WLX65606 WVP65542:WVT65606 H131078:L131142 JD131078:JH131142 SZ131078:TD131142 ACV131078:ACZ131142 AMR131078:AMV131142 AWN131078:AWR131142 BGJ131078:BGN131142 BQF131078:BQJ131142 CAB131078:CAF131142 CJX131078:CKB131142 CTT131078:CTX131142 DDP131078:DDT131142 DNL131078:DNP131142 DXH131078:DXL131142 EHD131078:EHH131142 EQZ131078:ERD131142 FAV131078:FAZ131142 FKR131078:FKV131142 FUN131078:FUR131142 GEJ131078:GEN131142 GOF131078:GOJ131142 GYB131078:GYF131142 HHX131078:HIB131142 HRT131078:HRX131142 IBP131078:IBT131142 ILL131078:ILP131142 IVH131078:IVL131142 JFD131078:JFH131142 JOZ131078:JPD131142 JYV131078:JYZ131142 KIR131078:KIV131142 KSN131078:KSR131142 LCJ131078:LCN131142 LMF131078:LMJ131142 LWB131078:LWF131142 MFX131078:MGB131142 MPT131078:MPX131142 MZP131078:MZT131142 NJL131078:NJP131142 NTH131078:NTL131142 ODD131078:ODH131142 OMZ131078:OND131142 OWV131078:OWZ131142 PGR131078:PGV131142 PQN131078:PQR131142 QAJ131078:QAN131142 QKF131078:QKJ131142 QUB131078:QUF131142 RDX131078:REB131142 RNT131078:RNX131142 RXP131078:RXT131142 SHL131078:SHP131142 SRH131078:SRL131142 TBD131078:TBH131142 TKZ131078:TLD131142 TUV131078:TUZ131142 UER131078:UEV131142 UON131078:UOR131142 UYJ131078:UYN131142 VIF131078:VIJ131142 VSB131078:VSF131142 WBX131078:WCB131142 WLT131078:WLX131142 WVP131078:WVT131142 H196614:L196678 JD196614:JH196678 SZ196614:TD196678 ACV196614:ACZ196678 AMR196614:AMV196678 AWN196614:AWR196678 BGJ196614:BGN196678 BQF196614:BQJ196678 CAB196614:CAF196678 CJX196614:CKB196678 CTT196614:CTX196678 DDP196614:DDT196678 DNL196614:DNP196678 DXH196614:DXL196678 EHD196614:EHH196678 EQZ196614:ERD196678 FAV196614:FAZ196678 FKR196614:FKV196678 FUN196614:FUR196678 GEJ196614:GEN196678 GOF196614:GOJ196678 GYB196614:GYF196678 HHX196614:HIB196678 HRT196614:HRX196678 IBP196614:IBT196678 ILL196614:ILP196678 IVH196614:IVL196678 JFD196614:JFH196678 JOZ196614:JPD196678 JYV196614:JYZ196678 KIR196614:KIV196678 KSN196614:KSR196678 LCJ196614:LCN196678 LMF196614:LMJ196678 LWB196614:LWF196678 MFX196614:MGB196678 MPT196614:MPX196678 MZP196614:MZT196678 NJL196614:NJP196678 NTH196614:NTL196678 ODD196614:ODH196678 OMZ196614:OND196678 OWV196614:OWZ196678 PGR196614:PGV196678 PQN196614:PQR196678 QAJ196614:QAN196678 QKF196614:QKJ196678 QUB196614:QUF196678 RDX196614:REB196678 RNT196614:RNX196678 RXP196614:RXT196678 SHL196614:SHP196678 SRH196614:SRL196678 TBD196614:TBH196678 TKZ196614:TLD196678 TUV196614:TUZ196678 UER196614:UEV196678 UON196614:UOR196678 UYJ196614:UYN196678 VIF196614:VIJ196678 VSB196614:VSF196678 WBX196614:WCB196678 WLT196614:WLX196678 WVP196614:WVT196678 H262150:L262214 JD262150:JH262214 SZ262150:TD262214 ACV262150:ACZ262214 AMR262150:AMV262214 AWN262150:AWR262214 BGJ262150:BGN262214 BQF262150:BQJ262214 CAB262150:CAF262214 CJX262150:CKB262214 CTT262150:CTX262214 DDP262150:DDT262214 DNL262150:DNP262214 DXH262150:DXL262214 EHD262150:EHH262214 EQZ262150:ERD262214 FAV262150:FAZ262214 FKR262150:FKV262214 FUN262150:FUR262214 GEJ262150:GEN262214 GOF262150:GOJ262214 GYB262150:GYF262214 HHX262150:HIB262214 HRT262150:HRX262214 IBP262150:IBT262214 ILL262150:ILP262214 IVH262150:IVL262214 JFD262150:JFH262214 JOZ262150:JPD262214 JYV262150:JYZ262214 KIR262150:KIV262214 KSN262150:KSR262214 LCJ262150:LCN262214 LMF262150:LMJ262214 LWB262150:LWF262214 MFX262150:MGB262214 MPT262150:MPX262214 MZP262150:MZT262214 NJL262150:NJP262214 NTH262150:NTL262214 ODD262150:ODH262214 OMZ262150:OND262214 OWV262150:OWZ262214 PGR262150:PGV262214 PQN262150:PQR262214 QAJ262150:QAN262214 QKF262150:QKJ262214 QUB262150:QUF262214 RDX262150:REB262214 RNT262150:RNX262214 RXP262150:RXT262214 SHL262150:SHP262214 SRH262150:SRL262214 TBD262150:TBH262214 TKZ262150:TLD262214 TUV262150:TUZ262214 UER262150:UEV262214 UON262150:UOR262214 UYJ262150:UYN262214 VIF262150:VIJ262214 VSB262150:VSF262214 WBX262150:WCB262214 WLT262150:WLX262214 WVP262150:WVT262214 H327686:L327750 JD327686:JH327750 SZ327686:TD327750 ACV327686:ACZ327750 AMR327686:AMV327750 AWN327686:AWR327750 BGJ327686:BGN327750 BQF327686:BQJ327750 CAB327686:CAF327750 CJX327686:CKB327750 CTT327686:CTX327750 DDP327686:DDT327750 DNL327686:DNP327750 DXH327686:DXL327750 EHD327686:EHH327750 EQZ327686:ERD327750 FAV327686:FAZ327750 FKR327686:FKV327750 FUN327686:FUR327750 GEJ327686:GEN327750 GOF327686:GOJ327750 GYB327686:GYF327750 HHX327686:HIB327750 HRT327686:HRX327750 IBP327686:IBT327750 ILL327686:ILP327750 IVH327686:IVL327750 JFD327686:JFH327750 JOZ327686:JPD327750 JYV327686:JYZ327750 KIR327686:KIV327750 KSN327686:KSR327750 LCJ327686:LCN327750 LMF327686:LMJ327750 LWB327686:LWF327750 MFX327686:MGB327750 MPT327686:MPX327750 MZP327686:MZT327750 NJL327686:NJP327750 NTH327686:NTL327750 ODD327686:ODH327750 OMZ327686:OND327750 OWV327686:OWZ327750 PGR327686:PGV327750 PQN327686:PQR327750 QAJ327686:QAN327750 QKF327686:QKJ327750 QUB327686:QUF327750 RDX327686:REB327750 RNT327686:RNX327750 RXP327686:RXT327750 SHL327686:SHP327750 SRH327686:SRL327750 TBD327686:TBH327750 TKZ327686:TLD327750 TUV327686:TUZ327750 UER327686:UEV327750 UON327686:UOR327750 UYJ327686:UYN327750 VIF327686:VIJ327750 VSB327686:VSF327750 WBX327686:WCB327750 WLT327686:WLX327750 WVP327686:WVT327750 H393222:L393286 JD393222:JH393286 SZ393222:TD393286 ACV393222:ACZ393286 AMR393222:AMV393286 AWN393222:AWR393286 BGJ393222:BGN393286 BQF393222:BQJ393286 CAB393222:CAF393286 CJX393222:CKB393286 CTT393222:CTX393286 DDP393222:DDT393286 DNL393222:DNP393286 DXH393222:DXL393286 EHD393222:EHH393286 EQZ393222:ERD393286 FAV393222:FAZ393286 FKR393222:FKV393286 FUN393222:FUR393286 GEJ393222:GEN393286 GOF393222:GOJ393286 GYB393222:GYF393286 HHX393222:HIB393286 HRT393222:HRX393286 IBP393222:IBT393286 ILL393222:ILP393286 IVH393222:IVL393286 JFD393222:JFH393286 JOZ393222:JPD393286 JYV393222:JYZ393286 KIR393222:KIV393286 KSN393222:KSR393286 LCJ393222:LCN393286 LMF393222:LMJ393286 LWB393222:LWF393286 MFX393222:MGB393286 MPT393222:MPX393286 MZP393222:MZT393286 NJL393222:NJP393286 NTH393222:NTL393286 ODD393222:ODH393286 OMZ393222:OND393286 OWV393222:OWZ393286 PGR393222:PGV393286 PQN393222:PQR393286 QAJ393222:QAN393286 QKF393222:QKJ393286 QUB393222:QUF393286 RDX393222:REB393286 RNT393222:RNX393286 RXP393222:RXT393286 SHL393222:SHP393286 SRH393222:SRL393286 TBD393222:TBH393286 TKZ393222:TLD393286 TUV393222:TUZ393286 UER393222:UEV393286 UON393222:UOR393286 UYJ393222:UYN393286 VIF393222:VIJ393286 VSB393222:VSF393286 WBX393222:WCB393286 WLT393222:WLX393286 WVP393222:WVT393286 H458758:L458822 JD458758:JH458822 SZ458758:TD458822 ACV458758:ACZ458822 AMR458758:AMV458822 AWN458758:AWR458822 BGJ458758:BGN458822 BQF458758:BQJ458822 CAB458758:CAF458822 CJX458758:CKB458822 CTT458758:CTX458822 DDP458758:DDT458822 DNL458758:DNP458822 DXH458758:DXL458822 EHD458758:EHH458822 EQZ458758:ERD458822 FAV458758:FAZ458822 FKR458758:FKV458822 FUN458758:FUR458822 GEJ458758:GEN458822 GOF458758:GOJ458822 GYB458758:GYF458822 HHX458758:HIB458822 HRT458758:HRX458822 IBP458758:IBT458822 ILL458758:ILP458822 IVH458758:IVL458822 JFD458758:JFH458822 JOZ458758:JPD458822 JYV458758:JYZ458822 KIR458758:KIV458822 KSN458758:KSR458822 LCJ458758:LCN458822 LMF458758:LMJ458822 LWB458758:LWF458822 MFX458758:MGB458822 MPT458758:MPX458822 MZP458758:MZT458822 NJL458758:NJP458822 NTH458758:NTL458822 ODD458758:ODH458822 OMZ458758:OND458822 OWV458758:OWZ458822 PGR458758:PGV458822 PQN458758:PQR458822 QAJ458758:QAN458822 QKF458758:QKJ458822 QUB458758:QUF458822 RDX458758:REB458822 RNT458758:RNX458822 RXP458758:RXT458822 SHL458758:SHP458822 SRH458758:SRL458822 TBD458758:TBH458822 TKZ458758:TLD458822 TUV458758:TUZ458822 UER458758:UEV458822 UON458758:UOR458822 UYJ458758:UYN458822 VIF458758:VIJ458822 VSB458758:VSF458822 WBX458758:WCB458822 WLT458758:WLX458822 WVP458758:WVT458822 H524294:L524358 JD524294:JH524358 SZ524294:TD524358 ACV524294:ACZ524358 AMR524294:AMV524358 AWN524294:AWR524358 BGJ524294:BGN524358 BQF524294:BQJ524358 CAB524294:CAF524358 CJX524294:CKB524358 CTT524294:CTX524358 DDP524294:DDT524358 DNL524294:DNP524358 DXH524294:DXL524358 EHD524294:EHH524358 EQZ524294:ERD524358 FAV524294:FAZ524358 FKR524294:FKV524358 FUN524294:FUR524358 GEJ524294:GEN524358 GOF524294:GOJ524358 GYB524294:GYF524358 HHX524294:HIB524358 HRT524294:HRX524358 IBP524294:IBT524358 ILL524294:ILP524358 IVH524294:IVL524358 JFD524294:JFH524358 JOZ524294:JPD524358 JYV524294:JYZ524358 KIR524294:KIV524358 KSN524294:KSR524358 LCJ524294:LCN524358 LMF524294:LMJ524358 LWB524294:LWF524358 MFX524294:MGB524358 MPT524294:MPX524358 MZP524294:MZT524358 NJL524294:NJP524358 NTH524294:NTL524358 ODD524294:ODH524358 OMZ524294:OND524358 OWV524294:OWZ524358 PGR524294:PGV524358 PQN524294:PQR524358 QAJ524294:QAN524358 QKF524294:QKJ524358 QUB524294:QUF524358 RDX524294:REB524358 RNT524294:RNX524358 RXP524294:RXT524358 SHL524294:SHP524358 SRH524294:SRL524358 TBD524294:TBH524358 TKZ524294:TLD524358 TUV524294:TUZ524358 UER524294:UEV524358 UON524294:UOR524358 UYJ524294:UYN524358 VIF524294:VIJ524358 VSB524294:VSF524358 WBX524294:WCB524358 WLT524294:WLX524358 WVP524294:WVT524358 H589830:L589894 JD589830:JH589894 SZ589830:TD589894 ACV589830:ACZ589894 AMR589830:AMV589894 AWN589830:AWR589894 BGJ589830:BGN589894 BQF589830:BQJ589894 CAB589830:CAF589894 CJX589830:CKB589894 CTT589830:CTX589894 DDP589830:DDT589894 DNL589830:DNP589894 DXH589830:DXL589894 EHD589830:EHH589894 EQZ589830:ERD589894 FAV589830:FAZ589894 FKR589830:FKV589894 FUN589830:FUR589894 GEJ589830:GEN589894 GOF589830:GOJ589894 GYB589830:GYF589894 HHX589830:HIB589894 HRT589830:HRX589894 IBP589830:IBT589894 ILL589830:ILP589894 IVH589830:IVL589894 JFD589830:JFH589894 JOZ589830:JPD589894 JYV589830:JYZ589894 KIR589830:KIV589894 KSN589830:KSR589894 LCJ589830:LCN589894 LMF589830:LMJ589894 LWB589830:LWF589894 MFX589830:MGB589894 MPT589830:MPX589894 MZP589830:MZT589894 NJL589830:NJP589894 NTH589830:NTL589894 ODD589830:ODH589894 OMZ589830:OND589894 OWV589830:OWZ589894 PGR589830:PGV589894 PQN589830:PQR589894 QAJ589830:QAN589894 QKF589830:QKJ589894 QUB589830:QUF589894 RDX589830:REB589894 RNT589830:RNX589894 RXP589830:RXT589894 SHL589830:SHP589894 SRH589830:SRL589894 TBD589830:TBH589894 TKZ589830:TLD589894 TUV589830:TUZ589894 UER589830:UEV589894 UON589830:UOR589894 UYJ589830:UYN589894 VIF589830:VIJ589894 VSB589830:VSF589894 WBX589830:WCB589894 WLT589830:WLX589894 WVP589830:WVT589894 H655366:L655430 JD655366:JH655430 SZ655366:TD655430 ACV655366:ACZ655430 AMR655366:AMV655430 AWN655366:AWR655430 BGJ655366:BGN655430 BQF655366:BQJ655430 CAB655366:CAF655430 CJX655366:CKB655430 CTT655366:CTX655430 DDP655366:DDT655430 DNL655366:DNP655430 DXH655366:DXL655430 EHD655366:EHH655430 EQZ655366:ERD655430 FAV655366:FAZ655430 FKR655366:FKV655430 FUN655366:FUR655430 GEJ655366:GEN655430 GOF655366:GOJ655430 GYB655366:GYF655430 HHX655366:HIB655430 HRT655366:HRX655430 IBP655366:IBT655430 ILL655366:ILP655430 IVH655366:IVL655430 JFD655366:JFH655430 JOZ655366:JPD655430 JYV655366:JYZ655430 KIR655366:KIV655430 KSN655366:KSR655430 LCJ655366:LCN655430 LMF655366:LMJ655430 LWB655366:LWF655430 MFX655366:MGB655430 MPT655366:MPX655430 MZP655366:MZT655430 NJL655366:NJP655430 NTH655366:NTL655430 ODD655366:ODH655430 OMZ655366:OND655430 OWV655366:OWZ655430 PGR655366:PGV655430 PQN655366:PQR655430 QAJ655366:QAN655430 QKF655366:QKJ655430 QUB655366:QUF655430 RDX655366:REB655430 RNT655366:RNX655430 RXP655366:RXT655430 SHL655366:SHP655430 SRH655366:SRL655430 TBD655366:TBH655430 TKZ655366:TLD655430 TUV655366:TUZ655430 UER655366:UEV655430 UON655366:UOR655430 UYJ655366:UYN655430 VIF655366:VIJ655430 VSB655366:VSF655430 WBX655366:WCB655430 WLT655366:WLX655430 WVP655366:WVT655430 H720902:L720966 JD720902:JH720966 SZ720902:TD720966 ACV720902:ACZ720966 AMR720902:AMV720966 AWN720902:AWR720966 BGJ720902:BGN720966 BQF720902:BQJ720966 CAB720902:CAF720966 CJX720902:CKB720966 CTT720902:CTX720966 DDP720902:DDT720966 DNL720902:DNP720966 DXH720902:DXL720966 EHD720902:EHH720966 EQZ720902:ERD720966 FAV720902:FAZ720966 FKR720902:FKV720966 FUN720902:FUR720966 GEJ720902:GEN720966 GOF720902:GOJ720966 GYB720902:GYF720966 HHX720902:HIB720966 HRT720902:HRX720966 IBP720902:IBT720966 ILL720902:ILP720966 IVH720902:IVL720966 JFD720902:JFH720966 JOZ720902:JPD720966 JYV720902:JYZ720966 KIR720902:KIV720966 KSN720902:KSR720966 LCJ720902:LCN720966 LMF720902:LMJ720966 LWB720902:LWF720966 MFX720902:MGB720966 MPT720902:MPX720966 MZP720902:MZT720966 NJL720902:NJP720966 NTH720902:NTL720966 ODD720902:ODH720966 OMZ720902:OND720966 OWV720902:OWZ720966 PGR720902:PGV720966 PQN720902:PQR720966 QAJ720902:QAN720966 QKF720902:QKJ720966 QUB720902:QUF720966 RDX720902:REB720966 RNT720902:RNX720966 RXP720902:RXT720966 SHL720902:SHP720966 SRH720902:SRL720966 TBD720902:TBH720966 TKZ720902:TLD720966 TUV720902:TUZ720966 UER720902:UEV720966 UON720902:UOR720966 UYJ720902:UYN720966 VIF720902:VIJ720966 VSB720902:VSF720966 WBX720902:WCB720966 WLT720902:WLX720966 WVP720902:WVT720966 H786438:L786502 JD786438:JH786502 SZ786438:TD786502 ACV786438:ACZ786502 AMR786438:AMV786502 AWN786438:AWR786502 BGJ786438:BGN786502 BQF786438:BQJ786502 CAB786438:CAF786502 CJX786438:CKB786502 CTT786438:CTX786502 DDP786438:DDT786502 DNL786438:DNP786502 DXH786438:DXL786502 EHD786438:EHH786502 EQZ786438:ERD786502 FAV786438:FAZ786502 FKR786438:FKV786502 FUN786438:FUR786502 GEJ786438:GEN786502 GOF786438:GOJ786502 GYB786438:GYF786502 HHX786438:HIB786502 HRT786438:HRX786502 IBP786438:IBT786502 ILL786438:ILP786502 IVH786438:IVL786502 JFD786438:JFH786502 JOZ786438:JPD786502 JYV786438:JYZ786502 KIR786438:KIV786502 KSN786438:KSR786502 LCJ786438:LCN786502 LMF786438:LMJ786502 LWB786438:LWF786502 MFX786438:MGB786502 MPT786438:MPX786502 MZP786438:MZT786502 NJL786438:NJP786502 NTH786438:NTL786502 ODD786438:ODH786502 OMZ786438:OND786502 OWV786438:OWZ786502 PGR786438:PGV786502 PQN786438:PQR786502 QAJ786438:QAN786502 QKF786438:QKJ786502 QUB786438:QUF786502 RDX786438:REB786502 RNT786438:RNX786502 RXP786438:RXT786502 SHL786438:SHP786502 SRH786438:SRL786502 TBD786438:TBH786502 TKZ786438:TLD786502 TUV786438:TUZ786502 UER786438:UEV786502 UON786438:UOR786502 UYJ786438:UYN786502 VIF786438:VIJ786502 VSB786438:VSF786502 WBX786438:WCB786502 WLT786438:WLX786502 WVP786438:WVT786502 H851974:L852038 JD851974:JH852038 SZ851974:TD852038 ACV851974:ACZ852038 AMR851974:AMV852038 AWN851974:AWR852038 BGJ851974:BGN852038 BQF851974:BQJ852038 CAB851974:CAF852038 CJX851974:CKB852038 CTT851974:CTX852038 DDP851974:DDT852038 DNL851974:DNP852038 DXH851974:DXL852038 EHD851974:EHH852038 EQZ851974:ERD852038 FAV851974:FAZ852038 FKR851974:FKV852038 FUN851974:FUR852038 GEJ851974:GEN852038 GOF851974:GOJ852038 GYB851974:GYF852038 HHX851974:HIB852038 HRT851974:HRX852038 IBP851974:IBT852038 ILL851974:ILP852038 IVH851974:IVL852038 JFD851974:JFH852038 JOZ851974:JPD852038 JYV851974:JYZ852038 KIR851974:KIV852038 KSN851974:KSR852038 LCJ851974:LCN852038 LMF851974:LMJ852038 LWB851974:LWF852038 MFX851974:MGB852038 MPT851974:MPX852038 MZP851974:MZT852038 NJL851974:NJP852038 NTH851974:NTL852038 ODD851974:ODH852038 OMZ851974:OND852038 OWV851974:OWZ852038 PGR851974:PGV852038 PQN851974:PQR852038 QAJ851974:QAN852038 QKF851974:QKJ852038 QUB851974:QUF852038 RDX851974:REB852038 RNT851974:RNX852038 RXP851974:RXT852038 SHL851974:SHP852038 SRH851974:SRL852038 TBD851974:TBH852038 TKZ851974:TLD852038 TUV851974:TUZ852038 UER851974:UEV852038 UON851974:UOR852038 UYJ851974:UYN852038 VIF851974:VIJ852038 VSB851974:VSF852038 WBX851974:WCB852038 WLT851974:WLX852038 WVP851974:WVT852038 H917510:L917574 JD917510:JH917574 SZ917510:TD917574 ACV917510:ACZ917574 AMR917510:AMV917574 AWN917510:AWR917574 BGJ917510:BGN917574 BQF917510:BQJ917574 CAB917510:CAF917574 CJX917510:CKB917574 CTT917510:CTX917574 DDP917510:DDT917574 DNL917510:DNP917574 DXH917510:DXL917574 EHD917510:EHH917574 EQZ917510:ERD917574 FAV917510:FAZ917574 FKR917510:FKV917574 FUN917510:FUR917574 GEJ917510:GEN917574 GOF917510:GOJ917574 GYB917510:GYF917574 HHX917510:HIB917574 HRT917510:HRX917574 IBP917510:IBT917574 ILL917510:ILP917574 IVH917510:IVL917574 JFD917510:JFH917574 JOZ917510:JPD917574 JYV917510:JYZ917574 KIR917510:KIV917574 KSN917510:KSR917574 LCJ917510:LCN917574 LMF917510:LMJ917574 LWB917510:LWF917574 MFX917510:MGB917574 MPT917510:MPX917574 MZP917510:MZT917574 NJL917510:NJP917574 NTH917510:NTL917574 ODD917510:ODH917574 OMZ917510:OND917574 OWV917510:OWZ917574 PGR917510:PGV917574 PQN917510:PQR917574 QAJ917510:QAN917574 QKF917510:QKJ917574 QUB917510:QUF917574 RDX917510:REB917574 RNT917510:RNX917574 RXP917510:RXT917574 SHL917510:SHP917574 SRH917510:SRL917574 TBD917510:TBH917574 TKZ917510:TLD917574 TUV917510:TUZ917574 UER917510:UEV917574 UON917510:UOR917574 UYJ917510:UYN917574 VIF917510:VIJ917574 VSB917510:VSF917574 WBX917510:WCB917574 WLT917510:WLX917574 WVP917510:WVT917574 H983046:L983110 JD983046:JH983110 SZ983046:TD983110 ACV983046:ACZ983110 AMR983046:AMV983110 AWN983046:AWR983110 BGJ983046:BGN983110 BQF983046:BQJ983110 CAB983046:CAF983110 CJX983046:CKB983110 CTT983046:CTX983110 DDP983046:DDT983110 DNL983046:DNP983110 DXH983046:DXL983110 EHD983046:EHH983110 EQZ983046:ERD983110 FAV983046:FAZ983110 FKR983046:FKV983110 FUN983046:FUR983110 GEJ983046:GEN983110 GOF983046:GOJ983110 GYB983046:GYF983110 HHX983046:HIB983110 HRT983046:HRX983110 IBP983046:IBT983110 ILL983046:ILP983110 IVH983046:IVL983110 JFD983046:JFH983110 JOZ983046:JPD983110 JYV983046:JYZ983110 KIR983046:KIV983110 KSN983046:KSR983110 LCJ983046:LCN983110 LMF983046:LMJ983110 LWB983046:LWF983110 MFX983046:MGB983110 MPT983046:MPX983110 MZP983046:MZT983110 NJL983046:NJP983110 NTH983046:NTL983110 ODD983046:ODH983110 OMZ983046:OND983110 OWV983046:OWZ983110 PGR983046:PGV983110 PQN983046:PQR983110 QAJ983046:QAN983110 QKF983046:QKJ983110 QUB983046:QUF983110 RDX983046:REB983110 RNT983046:RNX983110 RXP983046:RXT983110 SHL983046:SHP983110 SRH983046:SRL983110 TBD983046:TBH983110 TKZ983046:TLD983110 TUV983046:TUZ983110 UER983046:UEV983110 UON983046:UOR983110 UYJ983046:UYN983110 VIF983046:VIJ983110 VSB983046:VSF983110 WBX983046:WCB983110 WLT983046:WLX983110 WVP983046:WVT983110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９月(中旬)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316</v>
      </c>
      <c r="C4" s="847" t="s">
        <v>315</v>
      </c>
      <c r="D4" s="845" t="s">
        <v>144</v>
      </c>
      <c r="E4" s="845"/>
      <c r="F4" s="836" t="s">
        <v>316</v>
      </c>
      <c r="G4" s="836" t="s">
        <v>315</v>
      </c>
      <c r="H4" s="845" t="s">
        <v>144</v>
      </c>
      <c r="I4" s="845"/>
      <c r="J4" s="836" t="s">
        <v>316</v>
      </c>
      <c r="K4" s="836" t="s">
        <v>315</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68">
        <v>167033</v>
      </c>
      <c r="C6" s="168">
        <v>142389</v>
      </c>
      <c r="D6" s="166">
        <v>1.1730751673233186</v>
      </c>
      <c r="E6" s="167">
        <v>24644</v>
      </c>
      <c r="F6" s="168">
        <v>217080</v>
      </c>
      <c r="G6" s="168">
        <v>192208</v>
      </c>
      <c r="H6" s="166">
        <v>1.1294014817281279</v>
      </c>
      <c r="I6" s="167">
        <v>24872</v>
      </c>
      <c r="J6" s="166">
        <v>0.76945365763773721</v>
      </c>
      <c r="K6" s="166">
        <v>0.74080683426288185</v>
      </c>
      <c r="L6" s="165">
        <v>2.8646823374855357E-2</v>
      </c>
    </row>
    <row r="7" spans="1:12" s="60" customFormat="1" x14ac:dyDescent="0.4">
      <c r="A7" s="119" t="s">
        <v>140</v>
      </c>
      <c r="B7" s="168">
        <v>70899</v>
      </c>
      <c r="C7" s="168">
        <v>63582</v>
      </c>
      <c r="D7" s="166">
        <v>1.1150797395489289</v>
      </c>
      <c r="E7" s="167">
        <v>7317</v>
      </c>
      <c r="F7" s="168">
        <v>88758</v>
      </c>
      <c r="G7" s="168">
        <v>85086</v>
      </c>
      <c r="H7" s="166">
        <v>1.0431563359424583</v>
      </c>
      <c r="I7" s="167">
        <v>3672</v>
      </c>
      <c r="J7" s="166">
        <v>0.79878996822821602</v>
      </c>
      <c r="K7" s="166">
        <v>0.74726747055919895</v>
      </c>
      <c r="L7" s="165">
        <v>5.1522497669017064E-2</v>
      </c>
    </row>
    <row r="8" spans="1:12" x14ac:dyDescent="0.4">
      <c r="A8" s="85" t="s">
        <v>139</v>
      </c>
      <c r="B8" s="148">
        <v>46778</v>
      </c>
      <c r="C8" s="148">
        <v>43454</v>
      </c>
      <c r="D8" s="146">
        <v>1.0764946840336909</v>
      </c>
      <c r="E8" s="147">
        <v>3324</v>
      </c>
      <c r="F8" s="148">
        <v>59882</v>
      </c>
      <c r="G8" s="148">
        <v>57565</v>
      </c>
      <c r="H8" s="146">
        <v>1.0402501520020846</v>
      </c>
      <c r="I8" s="147">
        <v>2317</v>
      </c>
      <c r="J8" s="146">
        <v>0.78116963361277181</v>
      </c>
      <c r="K8" s="146">
        <v>0.75486840962390345</v>
      </c>
      <c r="L8" s="145">
        <v>2.6301223988868361E-2</v>
      </c>
    </row>
    <row r="9" spans="1:12" x14ac:dyDescent="0.4">
      <c r="A9" s="73" t="s">
        <v>107</v>
      </c>
      <c r="B9" s="182">
        <v>41397</v>
      </c>
      <c r="C9" s="105">
        <v>36234</v>
      </c>
      <c r="D9" s="157">
        <v>1.1424904785560523</v>
      </c>
      <c r="E9" s="161">
        <v>5163</v>
      </c>
      <c r="F9" s="182">
        <v>53502</v>
      </c>
      <c r="G9" s="113">
        <v>48853</v>
      </c>
      <c r="H9" s="157">
        <v>1.0951630401408305</v>
      </c>
      <c r="I9" s="161">
        <v>4649</v>
      </c>
      <c r="J9" s="157">
        <v>0.77374677582146467</v>
      </c>
      <c r="K9" s="157">
        <v>0.74169447116860787</v>
      </c>
      <c r="L9" s="170">
        <v>3.20523046528568E-2</v>
      </c>
    </row>
    <row r="10" spans="1:12" x14ac:dyDescent="0.4">
      <c r="A10" s="74" t="s">
        <v>138</v>
      </c>
      <c r="B10" s="182">
        <v>4537</v>
      </c>
      <c r="C10" s="105">
        <v>3890</v>
      </c>
      <c r="D10" s="136">
        <v>1.1663239074550129</v>
      </c>
      <c r="E10" s="137">
        <v>647</v>
      </c>
      <c r="F10" s="182">
        <v>5000</v>
      </c>
      <c r="G10" s="113">
        <v>4500</v>
      </c>
      <c r="H10" s="136">
        <v>1.1111111111111112</v>
      </c>
      <c r="I10" s="137">
        <v>500</v>
      </c>
      <c r="J10" s="136">
        <v>0.90739999999999998</v>
      </c>
      <c r="K10" s="136">
        <v>0.86444444444444446</v>
      </c>
      <c r="L10" s="135">
        <v>4.2955555555555525E-2</v>
      </c>
    </row>
    <row r="11" spans="1:12" x14ac:dyDescent="0.4">
      <c r="A11" s="74" t="s">
        <v>105</v>
      </c>
      <c r="B11" s="182"/>
      <c r="C11" s="105">
        <v>2588</v>
      </c>
      <c r="D11" s="136">
        <v>0</v>
      </c>
      <c r="E11" s="137">
        <v>-2588</v>
      </c>
      <c r="F11" s="182"/>
      <c r="G11" s="113">
        <v>2970</v>
      </c>
      <c r="H11" s="136">
        <v>0</v>
      </c>
      <c r="I11" s="137">
        <v>-2970</v>
      </c>
      <c r="J11" s="136" t="e">
        <v>#DIV/0!</v>
      </c>
      <c r="K11" s="136">
        <v>0.87138047138047137</v>
      </c>
      <c r="L11" s="135" t="e">
        <v>#DIV/0!</v>
      </c>
    </row>
    <row r="12" spans="1:12" x14ac:dyDescent="0.4">
      <c r="A12" s="74" t="s">
        <v>102</v>
      </c>
      <c r="B12" s="175"/>
      <c r="C12" s="125"/>
      <c r="D12" s="136" t="e">
        <v>#DIV/0!</v>
      </c>
      <c r="E12" s="137">
        <v>0</v>
      </c>
      <c r="F12" s="175"/>
      <c r="G12" s="124"/>
      <c r="H12" s="136" t="e">
        <v>#DIV/0!</v>
      </c>
      <c r="I12" s="137">
        <v>0</v>
      </c>
      <c r="J12" s="136" t="e">
        <v>#DIV/0!</v>
      </c>
      <c r="K12" s="136" t="e">
        <v>#DIV/0!</v>
      </c>
      <c r="L12" s="135" t="e">
        <v>#DIV/0!</v>
      </c>
    </row>
    <row r="13" spans="1:12" x14ac:dyDescent="0.4">
      <c r="A13" s="74" t="s">
        <v>103</v>
      </c>
      <c r="B13" s="175"/>
      <c r="C13" s="125"/>
      <c r="D13" s="136" t="e">
        <v>#DIV/0!</v>
      </c>
      <c r="E13" s="137">
        <v>0</v>
      </c>
      <c r="F13" s="175"/>
      <c r="G13" s="124"/>
      <c r="H13" s="136" t="e">
        <v>#DIV/0!</v>
      </c>
      <c r="I13" s="137">
        <v>0</v>
      </c>
      <c r="J13" s="136" t="e">
        <v>#DIV/0!</v>
      </c>
      <c r="K13" s="136" t="e">
        <v>#DIV/0!</v>
      </c>
      <c r="L13" s="135" t="e">
        <v>#DIV/0!</v>
      </c>
    </row>
    <row r="14" spans="1:12" x14ac:dyDescent="0.4">
      <c r="A14" s="80" t="s">
        <v>136</v>
      </c>
      <c r="B14" s="181">
        <v>844</v>
      </c>
      <c r="C14" s="139">
        <v>742</v>
      </c>
      <c r="D14" s="151">
        <v>1.1374663072776281</v>
      </c>
      <c r="E14" s="152">
        <v>102</v>
      </c>
      <c r="F14" s="181">
        <v>1380</v>
      </c>
      <c r="G14" s="144">
        <v>1242</v>
      </c>
      <c r="H14" s="151">
        <v>1.1111111111111112</v>
      </c>
      <c r="I14" s="152">
        <v>138</v>
      </c>
      <c r="J14" s="151">
        <v>0.61159420289855071</v>
      </c>
      <c r="K14" s="151">
        <v>0.59742351046698872</v>
      </c>
      <c r="L14" s="150">
        <v>1.4170692431561993E-2</v>
      </c>
    </row>
    <row r="15" spans="1:12" x14ac:dyDescent="0.4">
      <c r="A15" s="74" t="s">
        <v>135</v>
      </c>
      <c r="B15" s="172"/>
      <c r="C15" s="95"/>
      <c r="D15" s="136" t="e">
        <v>#DIV/0!</v>
      </c>
      <c r="E15" s="137">
        <v>0</v>
      </c>
      <c r="F15" s="172"/>
      <c r="G15" s="122"/>
      <c r="H15" s="136" t="e">
        <v>#DIV/0!</v>
      </c>
      <c r="I15" s="137">
        <v>0</v>
      </c>
      <c r="J15" s="136" t="e">
        <v>#DIV/0!</v>
      </c>
      <c r="K15" s="136" t="e">
        <v>#DIV/0!</v>
      </c>
      <c r="L15" s="135" t="e">
        <v>#DIV/0!</v>
      </c>
    </row>
    <row r="16" spans="1:12" x14ac:dyDescent="0.4">
      <c r="A16" s="94" t="s">
        <v>134</v>
      </c>
      <c r="B16" s="175"/>
      <c r="C16" s="125"/>
      <c r="D16" s="136" t="e">
        <v>#DIV/0!</v>
      </c>
      <c r="E16" s="137">
        <v>0</v>
      </c>
      <c r="F16" s="175"/>
      <c r="G16" s="124"/>
      <c r="H16" s="157" t="e">
        <v>#DIV/0!</v>
      </c>
      <c r="I16" s="161">
        <v>0</v>
      </c>
      <c r="J16" s="142" t="e">
        <v>#DIV/0!</v>
      </c>
      <c r="K16" s="142" t="e">
        <v>#DIV/0!</v>
      </c>
      <c r="L16" s="150" t="e">
        <v>#DIV/0!</v>
      </c>
    </row>
    <row r="17" spans="1:12" x14ac:dyDescent="0.4">
      <c r="A17" s="94" t="s">
        <v>133</v>
      </c>
      <c r="B17" s="174"/>
      <c r="C17" s="91"/>
      <c r="D17" s="142" t="e">
        <v>#DIV/0!</v>
      </c>
      <c r="E17" s="152">
        <v>0</v>
      </c>
      <c r="F17" s="174"/>
      <c r="G17" s="123"/>
      <c r="H17" s="142" t="e">
        <v>#DIV/0!</v>
      </c>
      <c r="I17" s="143">
        <v>0</v>
      </c>
      <c r="J17" s="151" t="e">
        <v>#DIV/0!</v>
      </c>
      <c r="K17" s="151" t="e">
        <v>#DIV/0!</v>
      </c>
      <c r="L17" s="150" t="e">
        <v>#DIV/0!</v>
      </c>
    </row>
    <row r="18" spans="1:12" x14ac:dyDescent="0.4">
      <c r="A18" s="85" t="s">
        <v>132</v>
      </c>
      <c r="B18" s="148">
        <v>23185</v>
      </c>
      <c r="C18" s="148">
        <v>19368</v>
      </c>
      <c r="D18" s="146">
        <v>1.1970776538620405</v>
      </c>
      <c r="E18" s="147">
        <v>3817</v>
      </c>
      <c r="F18" s="148">
        <v>27635</v>
      </c>
      <c r="G18" s="148">
        <v>26380</v>
      </c>
      <c r="H18" s="146">
        <v>1.047573919636088</v>
      </c>
      <c r="I18" s="147">
        <v>1255</v>
      </c>
      <c r="J18" s="146">
        <v>0.83897231771304503</v>
      </c>
      <c r="K18" s="146">
        <v>0.7341925701288855</v>
      </c>
      <c r="L18" s="145">
        <v>0.10477974758415953</v>
      </c>
    </row>
    <row r="19" spans="1:12" x14ac:dyDescent="0.4">
      <c r="A19" s="73" t="s">
        <v>131</v>
      </c>
      <c r="B19" s="172"/>
      <c r="C19" s="95"/>
      <c r="D19" s="157" t="e">
        <v>#DIV/0!</v>
      </c>
      <c r="E19" s="161">
        <v>0</v>
      </c>
      <c r="F19" s="175"/>
      <c r="G19" s="124"/>
      <c r="H19" s="157" t="e">
        <v>#DIV/0!</v>
      </c>
      <c r="I19" s="161">
        <v>0</v>
      </c>
      <c r="J19" s="157" t="e">
        <v>#DIV/0!</v>
      </c>
      <c r="K19" s="157" t="e">
        <v>#DIV/0!</v>
      </c>
      <c r="L19" s="170" t="e">
        <v>#DIV/0!</v>
      </c>
    </row>
    <row r="20" spans="1:12" x14ac:dyDescent="0.4">
      <c r="A20" s="74" t="s">
        <v>130</v>
      </c>
      <c r="B20" s="140">
        <v>4067</v>
      </c>
      <c r="C20" s="180">
        <v>3195</v>
      </c>
      <c r="D20" s="136">
        <v>1.2729264475743349</v>
      </c>
      <c r="E20" s="137">
        <v>872</v>
      </c>
      <c r="F20" s="140">
        <v>4400</v>
      </c>
      <c r="G20" s="124">
        <v>4230</v>
      </c>
      <c r="H20" s="136">
        <v>1.0401891252955082</v>
      </c>
      <c r="I20" s="137">
        <v>170</v>
      </c>
      <c r="J20" s="136">
        <v>0.92431818181818182</v>
      </c>
      <c r="K20" s="136">
        <v>0.75531914893617025</v>
      </c>
      <c r="L20" s="135">
        <v>0.16899903288201157</v>
      </c>
    </row>
    <row r="21" spans="1:12" x14ac:dyDescent="0.4">
      <c r="A21" s="74" t="s">
        <v>129</v>
      </c>
      <c r="B21" s="140">
        <v>6727</v>
      </c>
      <c r="C21" s="71">
        <v>5379</v>
      </c>
      <c r="D21" s="136">
        <v>1.250604201524447</v>
      </c>
      <c r="E21" s="137">
        <v>1348</v>
      </c>
      <c r="F21" s="140">
        <v>8745</v>
      </c>
      <c r="G21" s="113">
        <v>7830</v>
      </c>
      <c r="H21" s="136">
        <v>1.1168582375478928</v>
      </c>
      <c r="I21" s="137">
        <v>915</v>
      </c>
      <c r="J21" s="136">
        <v>0.7692395654659806</v>
      </c>
      <c r="K21" s="136">
        <v>0.68697318007662833</v>
      </c>
      <c r="L21" s="135">
        <v>8.226638538935227E-2</v>
      </c>
    </row>
    <row r="22" spans="1:12" x14ac:dyDescent="0.4">
      <c r="A22" s="74" t="s">
        <v>128</v>
      </c>
      <c r="B22" s="140">
        <v>2438</v>
      </c>
      <c r="C22" s="71">
        <v>1217</v>
      </c>
      <c r="D22" s="136">
        <v>2.0032867707477404</v>
      </c>
      <c r="E22" s="137">
        <v>1221</v>
      </c>
      <c r="F22" s="140">
        <v>2755</v>
      </c>
      <c r="G22" s="113">
        <v>1320</v>
      </c>
      <c r="H22" s="136">
        <v>2.0871212121212119</v>
      </c>
      <c r="I22" s="137">
        <v>1435</v>
      </c>
      <c r="J22" s="136">
        <v>0.88493647912885665</v>
      </c>
      <c r="K22" s="136">
        <v>0.92196969696969699</v>
      </c>
      <c r="L22" s="135">
        <v>-3.7033217840840349E-2</v>
      </c>
    </row>
    <row r="23" spans="1:12" x14ac:dyDescent="0.4">
      <c r="A23" s="74" t="s">
        <v>127</v>
      </c>
      <c r="B23" s="173">
        <v>1431</v>
      </c>
      <c r="C23" s="97">
        <v>1741</v>
      </c>
      <c r="D23" s="151">
        <v>0.82194141298104539</v>
      </c>
      <c r="E23" s="152">
        <v>-310</v>
      </c>
      <c r="F23" s="173">
        <v>1490</v>
      </c>
      <c r="G23" s="113">
        <v>2500</v>
      </c>
      <c r="H23" s="151">
        <v>0.59599999999999997</v>
      </c>
      <c r="I23" s="152">
        <v>-1010</v>
      </c>
      <c r="J23" s="151">
        <v>0.96040268456375844</v>
      </c>
      <c r="K23" s="151">
        <v>0.69640000000000002</v>
      </c>
      <c r="L23" s="150">
        <v>0.26400268456375842</v>
      </c>
    </row>
    <row r="24" spans="1:12" x14ac:dyDescent="0.4">
      <c r="A24" s="94" t="s">
        <v>126</v>
      </c>
      <c r="B24" s="140"/>
      <c r="C24" s="95"/>
      <c r="D24" s="136" t="e">
        <v>#DIV/0!</v>
      </c>
      <c r="E24" s="137">
        <v>0</v>
      </c>
      <c r="F24" s="140"/>
      <c r="G24" s="124"/>
      <c r="H24" s="136" t="e">
        <v>#DIV/0!</v>
      </c>
      <c r="I24" s="137">
        <v>0</v>
      </c>
      <c r="J24" s="136" t="e">
        <v>#DIV/0!</v>
      </c>
      <c r="K24" s="136" t="e">
        <v>#DIV/0!</v>
      </c>
      <c r="L24" s="135" t="e">
        <v>#DIV/0!</v>
      </c>
    </row>
    <row r="25" spans="1:12" x14ac:dyDescent="0.4">
      <c r="A25" s="94" t="s">
        <v>125</v>
      </c>
      <c r="B25" s="178">
        <v>1398</v>
      </c>
      <c r="C25" s="179">
        <v>1044</v>
      </c>
      <c r="D25" s="136">
        <v>1.3390804597701149</v>
      </c>
      <c r="E25" s="137">
        <v>354</v>
      </c>
      <c r="F25" s="178">
        <v>1500</v>
      </c>
      <c r="G25" s="113">
        <v>1330</v>
      </c>
      <c r="H25" s="136">
        <v>1.1278195488721805</v>
      </c>
      <c r="I25" s="137">
        <v>170</v>
      </c>
      <c r="J25" s="136">
        <v>0.93200000000000005</v>
      </c>
      <c r="K25" s="136">
        <v>0.78496240601503764</v>
      </c>
      <c r="L25" s="135">
        <v>0.14703759398496241</v>
      </c>
    </row>
    <row r="26" spans="1:12" x14ac:dyDescent="0.4">
      <c r="A26" s="94" t="s">
        <v>124</v>
      </c>
      <c r="B26" s="176"/>
      <c r="C26" s="177">
        <v>877</v>
      </c>
      <c r="D26" s="136">
        <v>0</v>
      </c>
      <c r="E26" s="137">
        <v>-877</v>
      </c>
      <c r="F26" s="176"/>
      <c r="G26" s="122">
        <v>1330</v>
      </c>
      <c r="H26" s="136">
        <v>0</v>
      </c>
      <c r="I26" s="137">
        <v>-1330</v>
      </c>
      <c r="J26" s="136" t="e">
        <v>#DIV/0!</v>
      </c>
      <c r="K26" s="136">
        <v>0.65939849624060154</v>
      </c>
      <c r="L26" s="135" t="e">
        <v>#DIV/0!</v>
      </c>
    </row>
    <row r="27" spans="1:12" x14ac:dyDescent="0.4">
      <c r="A27" s="74" t="s">
        <v>123</v>
      </c>
      <c r="B27" s="172"/>
      <c r="C27" s="95"/>
      <c r="D27" s="136" t="e">
        <v>#DIV/0!</v>
      </c>
      <c r="E27" s="137">
        <v>0</v>
      </c>
      <c r="F27" s="172"/>
      <c r="G27" s="124"/>
      <c r="H27" s="136" t="e">
        <v>#DIV/0!</v>
      </c>
      <c r="I27" s="137">
        <v>0</v>
      </c>
      <c r="J27" s="136" t="e">
        <v>#DIV/0!</v>
      </c>
      <c r="K27" s="136" t="e">
        <v>#DIV/0!</v>
      </c>
      <c r="L27" s="135" t="e">
        <v>#DIV/0!</v>
      </c>
    </row>
    <row r="28" spans="1:12" x14ac:dyDescent="0.4">
      <c r="A28" s="74" t="s">
        <v>122</v>
      </c>
      <c r="B28" s="175"/>
      <c r="C28" s="125"/>
      <c r="D28" s="136" t="e">
        <v>#DIV/0!</v>
      </c>
      <c r="E28" s="137">
        <v>0</v>
      </c>
      <c r="F28" s="175"/>
      <c r="G28" s="113"/>
      <c r="H28" s="136" t="e">
        <v>#DIV/0!</v>
      </c>
      <c r="I28" s="137">
        <v>0</v>
      </c>
      <c r="J28" s="136" t="e">
        <v>#DIV/0!</v>
      </c>
      <c r="K28" s="136" t="e">
        <v>#DIV/0!</v>
      </c>
      <c r="L28" s="135" t="e">
        <v>#DIV/0!</v>
      </c>
    </row>
    <row r="29" spans="1:12" x14ac:dyDescent="0.4">
      <c r="A29" s="74" t="s">
        <v>121</v>
      </c>
      <c r="B29" s="174"/>
      <c r="C29" s="91"/>
      <c r="D29" s="136" t="e">
        <v>#DIV/0!</v>
      </c>
      <c r="E29" s="137">
        <v>0</v>
      </c>
      <c r="F29" s="174"/>
      <c r="G29" s="124"/>
      <c r="H29" s="136" t="e">
        <v>#DIV/0!</v>
      </c>
      <c r="I29" s="137">
        <v>0</v>
      </c>
      <c r="J29" s="136" t="e">
        <v>#DIV/0!</v>
      </c>
      <c r="K29" s="136" t="e">
        <v>#DIV/0!</v>
      </c>
      <c r="L29" s="135" t="e">
        <v>#DIV/0!</v>
      </c>
    </row>
    <row r="30" spans="1:12" x14ac:dyDescent="0.4">
      <c r="A30" s="74" t="s">
        <v>120</v>
      </c>
      <c r="B30" s="171"/>
      <c r="C30" s="93"/>
      <c r="D30" s="151" t="e">
        <v>#DIV/0!</v>
      </c>
      <c r="E30" s="152">
        <v>0</v>
      </c>
      <c r="F30" s="171"/>
      <c r="G30" s="124"/>
      <c r="H30" s="151" t="e">
        <v>#DIV/0!</v>
      </c>
      <c r="I30" s="152">
        <v>0</v>
      </c>
      <c r="J30" s="151" t="e">
        <v>#DIV/0!</v>
      </c>
      <c r="K30" s="151" t="e">
        <v>#DIV/0!</v>
      </c>
      <c r="L30" s="150" t="e">
        <v>#DIV/0!</v>
      </c>
    </row>
    <row r="31" spans="1:12" x14ac:dyDescent="0.4">
      <c r="A31" s="94" t="s">
        <v>119</v>
      </c>
      <c r="B31" s="172"/>
      <c r="C31" s="95"/>
      <c r="D31" s="136" t="e">
        <v>#DIV/0!</v>
      </c>
      <c r="E31" s="137">
        <v>0</v>
      </c>
      <c r="F31" s="172"/>
      <c r="G31" s="124"/>
      <c r="H31" s="136" t="e">
        <v>#DIV/0!</v>
      </c>
      <c r="I31" s="137">
        <v>0</v>
      </c>
      <c r="J31" s="136" t="e">
        <v>#DIV/0!</v>
      </c>
      <c r="K31" s="136" t="e">
        <v>#DIV/0!</v>
      </c>
      <c r="L31" s="135" t="e">
        <v>#DIV/0!</v>
      </c>
    </row>
    <row r="32" spans="1:12" x14ac:dyDescent="0.4">
      <c r="A32" s="74" t="s">
        <v>118</v>
      </c>
      <c r="B32" s="140">
        <v>1149</v>
      </c>
      <c r="C32" s="71">
        <v>888</v>
      </c>
      <c r="D32" s="136">
        <v>1.2939189189189189</v>
      </c>
      <c r="E32" s="137">
        <v>261</v>
      </c>
      <c r="F32" s="140">
        <v>1450</v>
      </c>
      <c r="G32" s="113">
        <v>1310</v>
      </c>
      <c r="H32" s="136">
        <v>1.1068702290076335</v>
      </c>
      <c r="I32" s="137">
        <v>140</v>
      </c>
      <c r="J32" s="136">
        <v>0.79241379310344828</v>
      </c>
      <c r="K32" s="136">
        <v>0.67786259541984728</v>
      </c>
      <c r="L32" s="135">
        <v>0.114551197683601</v>
      </c>
    </row>
    <row r="33" spans="1:12" x14ac:dyDescent="0.4">
      <c r="A33" s="94" t="s">
        <v>117</v>
      </c>
      <c r="B33" s="171"/>
      <c r="C33" s="93"/>
      <c r="D33" s="151" t="e">
        <v>#DIV/0!</v>
      </c>
      <c r="E33" s="152">
        <v>0</v>
      </c>
      <c r="F33" s="171"/>
      <c r="G33" s="124"/>
      <c r="H33" s="151" t="e">
        <v>#DIV/0!</v>
      </c>
      <c r="I33" s="152">
        <v>0</v>
      </c>
      <c r="J33" s="151" t="e">
        <v>#DIV/0!</v>
      </c>
      <c r="K33" s="151" t="e">
        <v>#DIV/0!</v>
      </c>
      <c r="L33" s="150" t="e">
        <v>#DIV/0!</v>
      </c>
    </row>
    <row r="34" spans="1:12" x14ac:dyDescent="0.4">
      <c r="A34" s="94" t="s">
        <v>116</v>
      </c>
      <c r="B34" s="173">
        <v>824</v>
      </c>
      <c r="C34" s="97">
        <v>700</v>
      </c>
      <c r="D34" s="151">
        <v>1.177142857142857</v>
      </c>
      <c r="E34" s="152">
        <v>124</v>
      </c>
      <c r="F34" s="173">
        <v>1450</v>
      </c>
      <c r="G34" s="144">
        <v>1160</v>
      </c>
      <c r="H34" s="151">
        <v>1.25</v>
      </c>
      <c r="I34" s="152">
        <v>290</v>
      </c>
      <c r="J34" s="151">
        <v>0.56827586206896552</v>
      </c>
      <c r="K34" s="151">
        <v>0.60344827586206895</v>
      </c>
      <c r="L34" s="150">
        <v>-3.517241379310343E-2</v>
      </c>
    </row>
    <row r="35" spans="1:12" x14ac:dyDescent="0.4">
      <c r="A35" s="74" t="s">
        <v>115</v>
      </c>
      <c r="B35" s="172"/>
      <c r="C35" s="95"/>
      <c r="D35" s="136" t="e">
        <v>#DIV/0!</v>
      </c>
      <c r="E35" s="137">
        <v>0</v>
      </c>
      <c r="F35" s="172"/>
      <c r="G35" s="122"/>
      <c r="H35" s="136" t="e">
        <v>#DIV/0!</v>
      </c>
      <c r="I35" s="137">
        <v>0</v>
      </c>
      <c r="J35" s="136" t="e">
        <v>#DIV/0!</v>
      </c>
      <c r="K35" s="136" t="e">
        <v>#DIV/0!</v>
      </c>
      <c r="L35" s="135" t="e">
        <v>#DIV/0!</v>
      </c>
    </row>
    <row r="36" spans="1:12" x14ac:dyDescent="0.4">
      <c r="A36" s="94" t="s">
        <v>114</v>
      </c>
      <c r="B36" s="171"/>
      <c r="C36" s="93"/>
      <c r="D36" s="151" t="e">
        <v>#DIV/0!</v>
      </c>
      <c r="E36" s="152">
        <v>0</v>
      </c>
      <c r="F36" s="171"/>
      <c r="G36" s="123"/>
      <c r="H36" s="151" t="e">
        <v>#DIV/0!</v>
      </c>
      <c r="I36" s="152">
        <v>0</v>
      </c>
      <c r="J36" s="151" t="e">
        <v>#DIV/0!</v>
      </c>
      <c r="K36" s="151" t="e">
        <v>#DIV/0!</v>
      </c>
      <c r="L36" s="150" t="e">
        <v>#DIV/0!</v>
      </c>
    </row>
    <row r="37" spans="1:12" x14ac:dyDescent="0.4">
      <c r="A37" s="67" t="s">
        <v>113</v>
      </c>
      <c r="B37" s="134">
        <v>5151</v>
      </c>
      <c r="C37" s="65">
        <v>4327</v>
      </c>
      <c r="D37" s="151">
        <v>1.1904321700947538</v>
      </c>
      <c r="E37" s="152">
        <v>824</v>
      </c>
      <c r="F37" s="134">
        <v>5845</v>
      </c>
      <c r="G37" s="66">
        <v>5370</v>
      </c>
      <c r="H37" s="151">
        <v>1.0884543761638734</v>
      </c>
      <c r="I37" s="152">
        <v>475</v>
      </c>
      <c r="J37" s="151">
        <v>0.88126603934987169</v>
      </c>
      <c r="K37" s="151">
        <v>0.80577281191806327</v>
      </c>
      <c r="L37" s="150">
        <v>7.5493227431808418E-2</v>
      </c>
    </row>
    <row r="38" spans="1:12" x14ac:dyDescent="0.4">
      <c r="A38" s="85" t="s">
        <v>112</v>
      </c>
      <c r="B38" s="148">
        <v>936</v>
      </c>
      <c r="C38" s="148">
        <v>760</v>
      </c>
      <c r="D38" s="146">
        <v>1.2315789473684211</v>
      </c>
      <c r="E38" s="147">
        <v>176</v>
      </c>
      <c r="F38" s="148">
        <v>1241</v>
      </c>
      <c r="G38" s="148">
        <v>1141</v>
      </c>
      <c r="H38" s="146">
        <v>1.0876424189307625</v>
      </c>
      <c r="I38" s="147">
        <v>100</v>
      </c>
      <c r="J38" s="146">
        <v>0.75423045930701049</v>
      </c>
      <c r="K38" s="146">
        <v>0.66608238387379493</v>
      </c>
      <c r="L38" s="145">
        <v>8.8148075433215567E-2</v>
      </c>
    </row>
    <row r="39" spans="1:12" x14ac:dyDescent="0.4">
      <c r="A39" s="73" t="s">
        <v>111</v>
      </c>
      <c r="B39" s="169">
        <v>669</v>
      </c>
      <c r="C39" s="105">
        <v>559</v>
      </c>
      <c r="D39" s="157">
        <v>1.1967799642218246</v>
      </c>
      <c r="E39" s="161">
        <v>110</v>
      </c>
      <c r="F39" s="169">
        <v>741</v>
      </c>
      <c r="G39" s="105">
        <v>790</v>
      </c>
      <c r="H39" s="157">
        <v>0.9379746835443038</v>
      </c>
      <c r="I39" s="161">
        <v>-49</v>
      </c>
      <c r="J39" s="157">
        <v>0.90283400809716596</v>
      </c>
      <c r="K39" s="157">
        <v>0.70759493670886076</v>
      </c>
      <c r="L39" s="170">
        <v>0.19523907138830521</v>
      </c>
    </row>
    <row r="40" spans="1:12" x14ac:dyDescent="0.4">
      <c r="A40" s="74" t="s">
        <v>110</v>
      </c>
      <c r="B40" s="169">
        <v>267</v>
      </c>
      <c r="C40" s="105">
        <v>201</v>
      </c>
      <c r="D40" s="136">
        <v>1.3283582089552239</v>
      </c>
      <c r="E40" s="137">
        <v>66</v>
      </c>
      <c r="F40" s="169">
        <v>500</v>
      </c>
      <c r="G40" s="105">
        <v>351</v>
      </c>
      <c r="H40" s="136">
        <v>1.4245014245014245</v>
      </c>
      <c r="I40" s="137">
        <v>149</v>
      </c>
      <c r="J40" s="136">
        <v>0.53400000000000003</v>
      </c>
      <c r="K40" s="136">
        <v>0.57264957264957261</v>
      </c>
      <c r="L40" s="135">
        <v>-3.8649572649572583E-2</v>
      </c>
    </row>
    <row r="41" spans="1:12" s="60" customFormat="1" x14ac:dyDescent="0.4">
      <c r="A41" s="119" t="s">
        <v>109</v>
      </c>
      <c r="B41" s="168">
        <v>96134</v>
      </c>
      <c r="C41" s="168">
        <v>78807</v>
      </c>
      <c r="D41" s="166">
        <v>1.2198662555356758</v>
      </c>
      <c r="E41" s="167">
        <v>17327</v>
      </c>
      <c r="F41" s="168">
        <v>128322</v>
      </c>
      <c r="G41" s="168">
        <v>107122</v>
      </c>
      <c r="H41" s="166">
        <v>1.1979051922107504</v>
      </c>
      <c r="I41" s="167">
        <v>21200</v>
      </c>
      <c r="J41" s="166">
        <v>0.74916226368042893</v>
      </c>
      <c r="K41" s="166">
        <v>0.73567521144116055</v>
      </c>
      <c r="L41" s="165">
        <v>1.3487052239268382E-2</v>
      </c>
    </row>
    <row r="42" spans="1:12" s="60" customFormat="1" x14ac:dyDescent="0.4">
      <c r="A42" s="85" t="s">
        <v>108</v>
      </c>
      <c r="B42" s="148">
        <v>94500</v>
      </c>
      <c r="C42" s="148">
        <v>77885</v>
      </c>
      <c r="D42" s="146">
        <v>1.2133273415933747</v>
      </c>
      <c r="E42" s="147">
        <v>16615</v>
      </c>
      <c r="F42" s="148">
        <v>125149</v>
      </c>
      <c r="G42" s="148">
        <v>105607</v>
      </c>
      <c r="H42" s="146">
        <v>1.1850445519709867</v>
      </c>
      <c r="I42" s="147">
        <v>19542</v>
      </c>
      <c r="J42" s="146">
        <v>0.75509992089429401</v>
      </c>
      <c r="K42" s="146">
        <v>0.73749846127624119</v>
      </c>
      <c r="L42" s="145">
        <v>1.7601459618052817E-2</v>
      </c>
    </row>
    <row r="43" spans="1:12" x14ac:dyDescent="0.4">
      <c r="A43" s="74" t="s">
        <v>107</v>
      </c>
      <c r="B43" s="163">
        <v>37943</v>
      </c>
      <c r="C43" s="163">
        <v>33773</v>
      </c>
      <c r="D43" s="164">
        <v>1.1234714120747342</v>
      </c>
      <c r="E43" s="152">
        <v>4170</v>
      </c>
      <c r="F43" s="163">
        <v>46232</v>
      </c>
      <c r="G43" s="163">
        <v>40480</v>
      </c>
      <c r="H43" s="151">
        <v>1.142094861660079</v>
      </c>
      <c r="I43" s="152">
        <v>5752</v>
      </c>
      <c r="J43" s="151">
        <v>0.82070860010382418</v>
      </c>
      <c r="K43" s="151">
        <v>0.83431324110671934</v>
      </c>
      <c r="L43" s="150">
        <v>-1.3604641002895157E-2</v>
      </c>
    </row>
    <row r="44" spans="1:12" x14ac:dyDescent="0.4">
      <c r="A44" s="74" t="s">
        <v>106</v>
      </c>
      <c r="B44" s="156">
        <v>7503</v>
      </c>
      <c r="C44" s="156">
        <v>4098</v>
      </c>
      <c r="D44" s="136">
        <v>1.8308931185944364</v>
      </c>
      <c r="E44" s="137">
        <v>3405</v>
      </c>
      <c r="F44" s="156">
        <v>8410</v>
      </c>
      <c r="G44" s="156">
        <v>4517</v>
      </c>
      <c r="H44" s="158">
        <v>1.8618552136373698</v>
      </c>
      <c r="I44" s="137">
        <v>3893</v>
      </c>
      <c r="J44" s="136">
        <v>0.89215219976218785</v>
      </c>
      <c r="K44" s="136">
        <v>0.90723931813150316</v>
      </c>
      <c r="L44" s="135">
        <v>-1.5087118369315311E-2</v>
      </c>
    </row>
    <row r="45" spans="1:12" x14ac:dyDescent="0.4">
      <c r="A45" s="94" t="s">
        <v>105</v>
      </c>
      <c r="B45" s="156">
        <v>6438</v>
      </c>
      <c r="C45" s="156">
        <v>7240</v>
      </c>
      <c r="D45" s="155">
        <v>0.88922651933701657</v>
      </c>
      <c r="E45" s="162">
        <v>-802</v>
      </c>
      <c r="F45" s="156">
        <v>7374</v>
      </c>
      <c r="G45" s="156">
        <v>9430</v>
      </c>
      <c r="H45" s="158">
        <v>0.78197242841993642</v>
      </c>
      <c r="I45" s="137">
        <v>-2056</v>
      </c>
      <c r="J45" s="136">
        <v>0.87306753458096009</v>
      </c>
      <c r="K45" s="136">
        <v>0.76776246023329797</v>
      </c>
      <c r="L45" s="135">
        <v>0.10530507434766212</v>
      </c>
    </row>
    <row r="46" spans="1:12" x14ac:dyDescent="0.4">
      <c r="A46" s="94" t="s">
        <v>104</v>
      </c>
      <c r="B46" s="156">
        <v>2981</v>
      </c>
      <c r="C46" s="156">
        <v>4250</v>
      </c>
      <c r="D46" s="155">
        <v>0.7014117647058824</v>
      </c>
      <c r="E46" s="162">
        <v>-1269</v>
      </c>
      <c r="F46" s="156">
        <v>3653</v>
      </c>
      <c r="G46" s="156">
        <v>5522</v>
      </c>
      <c r="H46" s="158">
        <v>0.66153567547989856</v>
      </c>
      <c r="I46" s="137">
        <v>-1869</v>
      </c>
      <c r="J46" s="136">
        <v>0.81604160963591565</v>
      </c>
      <c r="K46" s="136">
        <v>0.76964867801521186</v>
      </c>
      <c r="L46" s="135">
        <v>4.6392931620703792E-2</v>
      </c>
    </row>
    <row r="47" spans="1:12" x14ac:dyDescent="0.4">
      <c r="A47" s="74" t="s">
        <v>103</v>
      </c>
      <c r="B47" s="156">
        <v>6218</v>
      </c>
      <c r="C47" s="156">
        <v>5629</v>
      </c>
      <c r="D47" s="155">
        <v>1.1046367027891277</v>
      </c>
      <c r="E47" s="152">
        <v>589</v>
      </c>
      <c r="F47" s="156">
        <v>9071</v>
      </c>
      <c r="G47" s="156">
        <v>8184</v>
      </c>
      <c r="H47" s="158">
        <v>1.1083822091886608</v>
      </c>
      <c r="I47" s="137">
        <v>887</v>
      </c>
      <c r="J47" s="136">
        <v>0.68548120383640176</v>
      </c>
      <c r="K47" s="136">
        <v>0.68780547409579673</v>
      </c>
      <c r="L47" s="135">
        <v>-2.3242702593949671E-3</v>
      </c>
    </row>
    <row r="48" spans="1:12" x14ac:dyDescent="0.4">
      <c r="A48" s="74" t="s">
        <v>102</v>
      </c>
      <c r="B48" s="156">
        <v>12962</v>
      </c>
      <c r="C48" s="156">
        <v>10419</v>
      </c>
      <c r="D48" s="155">
        <v>1.2440733275746232</v>
      </c>
      <c r="E48" s="162">
        <v>2543</v>
      </c>
      <c r="F48" s="156">
        <v>18660</v>
      </c>
      <c r="G48" s="156">
        <v>15948</v>
      </c>
      <c r="H48" s="158">
        <v>1.1700526711813393</v>
      </c>
      <c r="I48" s="137">
        <v>2712</v>
      </c>
      <c r="J48" s="136">
        <v>0.69464094319399783</v>
      </c>
      <c r="K48" s="136">
        <v>0.65331075996990218</v>
      </c>
      <c r="L48" s="135">
        <v>4.1330183224095651E-2</v>
      </c>
    </row>
    <row r="49" spans="1:12" x14ac:dyDescent="0.4">
      <c r="A49" s="74" t="s">
        <v>101</v>
      </c>
      <c r="B49" s="156">
        <v>1466</v>
      </c>
      <c r="C49" s="156">
        <v>1294</v>
      </c>
      <c r="D49" s="136">
        <v>1.1329211746522412</v>
      </c>
      <c r="E49" s="137">
        <v>172</v>
      </c>
      <c r="F49" s="156">
        <v>2700</v>
      </c>
      <c r="G49" s="156">
        <v>2430</v>
      </c>
      <c r="H49" s="136">
        <v>1.1111111111111112</v>
      </c>
      <c r="I49" s="137">
        <v>270</v>
      </c>
      <c r="J49" s="136">
        <v>0.54296296296296298</v>
      </c>
      <c r="K49" s="136">
        <v>0.53251028806584366</v>
      </c>
      <c r="L49" s="135">
        <v>1.0452674897119318E-2</v>
      </c>
    </row>
    <row r="50" spans="1:12" x14ac:dyDescent="0.4">
      <c r="A50" s="74" t="s">
        <v>100</v>
      </c>
      <c r="B50" s="156">
        <v>1397</v>
      </c>
      <c r="C50" s="156">
        <v>0</v>
      </c>
      <c r="D50" s="157" t="e">
        <v>#DIV/0!</v>
      </c>
      <c r="E50" s="161">
        <v>1397</v>
      </c>
      <c r="F50" s="160">
        <v>1760</v>
      </c>
      <c r="G50" s="140">
        <v>0</v>
      </c>
      <c r="H50" s="151" t="e">
        <v>#DIV/0!</v>
      </c>
      <c r="I50" s="137">
        <v>1760</v>
      </c>
      <c r="J50" s="136">
        <v>0.79374999999999996</v>
      </c>
      <c r="K50" s="136" t="e">
        <v>#DIV/0!</v>
      </c>
      <c r="L50" s="135" t="e">
        <v>#DIV/0!</v>
      </c>
    </row>
    <row r="51" spans="1:12" x14ac:dyDescent="0.4">
      <c r="A51" s="74" t="s">
        <v>99</v>
      </c>
      <c r="B51" s="156">
        <v>1964</v>
      </c>
      <c r="C51" s="156">
        <v>1664</v>
      </c>
      <c r="D51" s="155">
        <v>1.1802884615384615</v>
      </c>
      <c r="E51" s="152">
        <v>300</v>
      </c>
      <c r="F51" s="156">
        <v>2430</v>
      </c>
      <c r="G51" s="156">
        <v>2327</v>
      </c>
      <c r="H51" s="154">
        <v>1.0442629995702621</v>
      </c>
      <c r="I51" s="137">
        <v>103</v>
      </c>
      <c r="J51" s="136">
        <v>0.80823045267489713</v>
      </c>
      <c r="K51" s="136">
        <v>0.71508379888268159</v>
      </c>
      <c r="L51" s="135">
        <v>9.3146653792215539E-2</v>
      </c>
    </row>
    <row r="52" spans="1:12" x14ac:dyDescent="0.4">
      <c r="A52" s="74" t="s">
        <v>98</v>
      </c>
      <c r="B52" s="156">
        <v>0</v>
      </c>
      <c r="C52" s="156">
        <v>0</v>
      </c>
      <c r="D52" s="155" t="e">
        <v>#DIV/0!</v>
      </c>
      <c r="E52" s="152">
        <v>0</v>
      </c>
      <c r="F52" s="156">
        <v>0</v>
      </c>
      <c r="G52" s="156">
        <v>0</v>
      </c>
      <c r="H52" s="159" t="e">
        <v>#DIV/0!</v>
      </c>
      <c r="I52" s="137">
        <v>0</v>
      </c>
      <c r="J52" s="136" t="e">
        <v>#DIV/0!</v>
      </c>
      <c r="K52" s="136" t="e">
        <v>#DIV/0!</v>
      </c>
      <c r="L52" s="135" t="e">
        <v>#DIV/0!</v>
      </c>
    </row>
    <row r="53" spans="1:12" x14ac:dyDescent="0.4">
      <c r="A53" s="74" t="s">
        <v>97</v>
      </c>
      <c r="B53" s="156">
        <v>929</v>
      </c>
      <c r="C53" s="156">
        <v>726</v>
      </c>
      <c r="D53" s="155">
        <v>1.2796143250688705</v>
      </c>
      <c r="E53" s="152">
        <v>203</v>
      </c>
      <c r="F53" s="156">
        <v>1584</v>
      </c>
      <c r="G53" s="156">
        <v>1080</v>
      </c>
      <c r="H53" s="154">
        <v>1.4666666666666666</v>
      </c>
      <c r="I53" s="137">
        <v>504</v>
      </c>
      <c r="J53" s="136">
        <v>0.58648989898989901</v>
      </c>
      <c r="K53" s="136">
        <v>0.67222222222222228</v>
      </c>
      <c r="L53" s="135">
        <v>-8.5732323232323271E-2</v>
      </c>
    </row>
    <row r="54" spans="1:12" x14ac:dyDescent="0.4">
      <c r="A54" s="74" t="s">
        <v>96</v>
      </c>
      <c r="B54" s="156">
        <v>2035</v>
      </c>
      <c r="C54" s="156">
        <v>2016</v>
      </c>
      <c r="D54" s="155">
        <v>1.0094246031746033</v>
      </c>
      <c r="E54" s="152">
        <v>19</v>
      </c>
      <c r="F54" s="156">
        <v>2700</v>
      </c>
      <c r="G54" s="156">
        <v>2988</v>
      </c>
      <c r="H54" s="158">
        <v>0.90361445783132532</v>
      </c>
      <c r="I54" s="137">
        <v>-288</v>
      </c>
      <c r="J54" s="136">
        <v>0.75370370370370365</v>
      </c>
      <c r="K54" s="136">
        <v>0.67469879518072284</v>
      </c>
      <c r="L54" s="135">
        <v>7.900490852298081E-2</v>
      </c>
    </row>
    <row r="55" spans="1:12" x14ac:dyDescent="0.4">
      <c r="A55" s="74" t="s">
        <v>95</v>
      </c>
      <c r="B55" s="156">
        <v>1368</v>
      </c>
      <c r="C55" s="156">
        <v>980</v>
      </c>
      <c r="D55" s="155">
        <v>1.3959183673469389</v>
      </c>
      <c r="E55" s="137">
        <v>388</v>
      </c>
      <c r="F55" s="156">
        <v>2700</v>
      </c>
      <c r="G55" s="156">
        <v>2430</v>
      </c>
      <c r="H55" s="154">
        <v>1.1111111111111112</v>
      </c>
      <c r="I55" s="137">
        <v>270</v>
      </c>
      <c r="J55" s="136">
        <v>0.50666666666666671</v>
      </c>
      <c r="K55" s="136">
        <v>0.40329218106995884</v>
      </c>
      <c r="L55" s="135">
        <v>0.10337448559670787</v>
      </c>
    </row>
    <row r="56" spans="1:12" x14ac:dyDescent="0.4">
      <c r="A56" s="74" t="s">
        <v>94</v>
      </c>
      <c r="B56" s="156">
        <v>1055</v>
      </c>
      <c r="C56" s="156">
        <v>756</v>
      </c>
      <c r="D56" s="155">
        <v>1.3955026455026456</v>
      </c>
      <c r="E56" s="137">
        <v>299</v>
      </c>
      <c r="F56" s="156">
        <v>1760</v>
      </c>
      <c r="G56" s="156">
        <v>1126</v>
      </c>
      <c r="H56" s="154">
        <v>1.5630550621669628</v>
      </c>
      <c r="I56" s="137">
        <v>634</v>
      </c>
      <c r="J56" s="136">
        <v>0.59943181818181823</v>
      </c>
      <c r="K56" s="136">
        <v>0.67140319715808172</v>
      </c>
      <c r="L56" s="135">
        <v>-7.1971378976263489E-2</v>
      </c>
    </row>
    <row r="57" spans="1:12" x14ac:dyDescent="0.4">
      <c r="A57" s="94" t="s">
        <v>93</v>
      </c>
      <c r="B57" s="156">
        <v>1025</v>
      </c>
      <c r="C57" s="156">
        <v>570</v>
      </c>
      <c r="D57" s="155">
        <v>1.7982456140350878</v>
      </c>
      <c r="E57" s="152">
        <v>455</v>
      </c>
      <c r="F57" s="156">
        <v>1760</v>
      </c>
      <c r="G57" s="156">
        <v>1080</v>
      </c>
      <c r="H57" s="158">
        <v>1.6296296296296295</v>
      </c>
      <c r="I57" s="137">
        <v>680</v>
      </c>
      <c r="J57" s="136">
        <v>0.58238636363636365</v>
      </c>
      <c r="K57" s="151">
        <v>0.52777777777777779</v>
      </c>
      <c r="L57" s="150">
        <v>5.4608585858585856E-2</v>
      </c>
    </row>
    <row r="58" spans="1:12" x14ac:dyDescent="0.4">
      <c r="A58" s="74" t="s">
        <v>92</v>
      </c>
      <c r="B58" s="156">
        <v>857</v>
      </c>
      <c r="C58" s="156">
        <v>505</v>
      </c>
      <c r="D58" s="157">
        <v>1.697029702970297</v>
      </c>
      <c r="E58" s="137">
        <v>352</v>
      </c>
      <c r="F58" s="156">
        <v>1760</v>
      </c>
      <c r="G58" s="156">
        <v>1080</v>
      </c>
      <c r="H58" s="136">
        <v>1.6296296296296295</v>
      </c>
      <c r="I58" s="137">
        <v>680</v>
      </c>
      <c r="J58" s="136">
        <v>0.48693181818181819</v>
      </c>
      <c r="K58" s="136">
        <v>0.46759259259259262</v>
      </c>
      <c r="L58" s="135">
        <v>1.9339225589225573E-2</v>
      </c>
    </row>
    <row r="59" spans="1:12" x14ac:dyDescent="0.4">
      <c r="A59" s="74" t="s">
        <v>91</v>
      </c>
      <c r="B59" s="156">
        <v>822</v>
      </c>
      <c r="C59" s="156">
        <v>611</v>
      </c>
      <c r="D59" s="157">
        <v>1.3453355155482816</v>
      </c>
      <c r="E59" s="137">
        <v>211</v>
      </c>
      <c r="F59" s="156">
        <v>1200</v>
      </c>
      <c r="G59" s="156">
        <v>1080</v>
      </c>
      <c r="H59" s="136">
        <v>1.1111111111111112</v>
      </c>
      <c r="I59" s="137">
        <v>120</v>
      </c>
      <c r="J59" s="136">
        <v>0.68500000000000005</v>
      </c>
      <c r="K59" s="136">
        <v>0.56574074074074077</v>
      </c>
      <c r="L59" s="135">
        <v>0.11925925925925929</v>
      </c>
    </row>
    <row r="60" spans="1:12" x14ac:dyDescent="0.4">
      <c r="A60" s="74" t="s">
        <v>90</v>
      </c>
      <c r="B60" s="156">
        <v>2141</v>
      </c>
      <c r="C60" s="156">
        <v>1710</v>
      </c>
      <c r="D60" s="155">
        <v>1.252046783625731</v>
      </c>
      <c r="E60" s="137">
        <v>431</v>
      </c>
      <c r="F60" s="156">
        <v>3998</v>
      </c>
      <c r="G60" s="156">
        <v>3445</v>
      </c>
      <c r="H60" s="154">
        <v>1.160522496371553</v>
      </c>
      <c r="I60" s="137">
        <v>553</v>
      </c>
      <c r="J60" s="136">
        <v>0.53551775887943975</v>
      </c>
      <c r="K60" s="136">
        <v>0.49637155297532654</v>
      </c>
      <c r="L60" s="135">
        <v>3.9146205904113218E-2</v>
      </c>
    </row>
    <row r="61" spans="1:12" x14ac:dyDescent="0.4">
      <c r="A61" s="94" t="s">
        <v>89</v>
      </c>
      <c r="B61" s="156">
        <v>2112</v>
      </c>
      <c r="C61" s="93">
        <v>0</v>
      </c>
      <c r="D61" s="155" t="e">
        <v>#DIV/0!</v>
      </c>
      <c r="E61" s="90"/>
      <c r="F61" s="92">
        <v>2700</v>
      </c>
      <c r="G61" s="121">
        <v>0</v>
      </c>
      <c r="H61" s="154" t="e">
        <v>#DIV/0!</v>
      </c>
      <c r="I61" s="90">
        <v>2700</v>
      </c>
      <c r="J61" s="136">
        <v>0.78222222222222226</v>
      </c>
      <c r="K61" s="89" t="e">
        <v>#DIV/0!</v>
      </c>
      <c r="L61" s="88" t="e">
        <v>#DIV/0!</v>
      </c>
    </row>
    <row r="62" spans="1:12" x14ac:dyDescent="0.4">
      <c r="A62" s="94" t="s">
        <v>88</v>
      </c>
      <c r="B62" s="153">
        <v>1278</v>
      </c>
      <c r="C62" s="153">
        <v>811</v>
      </c>
      <c r="D62" s="151">
        <v>1.5758323057953145</v>
      </c>
      <c r="E62" s="152">
        <v>467</v>
      </c>
      <c r="F62" s="153">
        <v>1670</v>
      </c>
      <c r="G62" s="153">
        <v>1200</v>
      </c>
      <c r="H62" s="151">
        <v>1.3916666666666666</v>
      </c>
      <c r="I62" s="152">
        <v>470</v>
      </c>
      <c r="J62" s="151">
        <v>0.76526946107784433</v>
      </c>
      <c r="K62" s="151">
        <v>0.67583333333333329</v>
      </c>
      <c r="L62" s="150">
        <v>8.943612774451104E-2</v>
      </c>
    </row>
    <row r="63" spans="1:12" x14ac:dyDescent="0.4">
      <c r="A63" s="94" t="s">
        <v>87</v>
      </c>
      <c r="B63" s="153">
        <v>1110</v>
      </c>
      <c r="C63" s="153">
        <v>0</v>
      </c>
      <c r="D63" s="151" t="e">
        <v>#DIV/0!</v>
      </c>
      <c r="E63" s="152">
        <v>1110</v>
      </c>
      <c r="F63" s="153">
        <v>1760</v>
      </c>
      <c r="G63" s="153">
        <v>0</v>
      </c>
      <c r="H63" s="151" t="e">
        <v>#DIV/0!</v>
      </c>
      <c r="I63" s="152">
        <v>1760</v>
      </c>
      <c r="J63" s="151">
        <v>0.63068181818181823</v>
      </c>
      <c r="K63" s="151" t="e">
        <v>#DIV/0!</v>
      </c>
      <c r="L63" s="150" t="e">
        <v>#DIV/0!</v>
      </c>
    </row>
    <row r="64" spans="1:12" x14ac:dyDescent="0.4">
      <c r="A64" s="67" t="s">
        <v>86</v>
      </c>
      <c r="B64" s="149">
        <v>896</v>
      </c>
      <c r="C64" s="149">
        <v>833</v>
      </c>
      <c r="D64" s="132">
        <v>1.0756302521008403</v>
      </c>
      <c r="E64" s="133">
        <v>63</v>
      </c>
      <c r="F64" s="149">
        <v>1267</v>
      </c>
      <c r="G64" s="149">
        <v>1260</v>
      </c>
      <c r="H64" s="132">
        <v>1.0055555555555555</v>
      </c>
      <c r="I64" s="133">
        <v>7</v>
      </c>
      <c r="J64" s="132">
        <v>0.70718232044198892</v>
      </c>
      <c r="K64" s="132">
        <v>0.66111111111111109</v>
      </c>
      <c r="L64" s="131">
        <v>4.6071209330877827E-2</v>
      </c>
    </row>
    <row r="65" spans="1:12" x14ac:dyDescent="0.4">
      <c r="A65" s="85" t="s">
        <v>85</v>
      </c>
      <c r="B65" s="148">
        <v>1634</v>
      </c>
      <c r="C65" s="148">
        <v>922</v>
      </c>
      <c r="D65" s="146">
        <v>1.7722342733188721</v>
      </c>
      <c r="E65" s="147">
        <v>712</v>
      </c>
      <c r="F65" s="148">
        <v>3173</v>
      </c>
      <c r="G65" s="148">
        <v>1515</v>
      </c>
      <c r="H65" s="146">
        <v>2.0943894389438942</v>
      </c>
      <c r="I65" s="147">
        <v>1658</v>
      </c>
      <c r="J65" s="146">
        <v>0.51497005988023947</v>
      </c>
      <c r="K65" s="146">
        <v>0.60858085808580853</v>
      </c>
      <c r="L65" s="145">
        <v>-9.3610798205569057E-2</v>
      </c>
    </row>
    <row r="66" spans="1:12" x14ac:dyDescent="0.4">
      <c r="A66" s="80" t="s">
        <v>84</v>
      </c>
      <c r="B66" s="138">
        <v>362</v>
      </c>
      <c r="C66" s="139">
        <v>200</v>
      </c>
      <c r="D66" s="142">
        <v>1.81</v>
      </c>
      <c r="E66" s="143">
        <v>162</v>
      </c>
      <c r="F66" s="138">
        <v>540</v>
      </c>
      <c r="G66" s="144">
        <v>270</v>
      </c>
      <c r="H66" s="142">
        <v>2</v>
      </c>
      <c r="I66" s="143">
        <v>270</v>
      </c>
      <c r="J66" s="142">
        <v>0.67037037037037039</v>
      </c>
      <c r="K66" s="142">
        <v>0.7407407407407407</v>
      </c>
      <c r="L66" s="141">
        <v>-7.0370370370370305E-2</v>
      </c>
    </row>
    <row r="67" spans="1:12" x14ac:dyDescent="0.4">
      <c r="A67" s="74" t="s">
        <v>83</v>
      </c>
      <c r="B67" s="140"/>
      <c r="C67" s="71">
        <v>224</v>
      </c>
      <c r="D67" s="136">
        <v>0</v>
      </c>
      <c r="E67" s="137">
        <v>-224</v>
      </c>
      <c r="F67" s="140"/>
      <c r="G67" s="72">
        <v>486</v>
      </c>
      <c r="H67" s="136">
        <v>0</v>
      </c>
      <c r="I67" s="137">
        <v>-486</v>
      </c>
      <c r="J67" s="136" t="e">
        <v>#DIV/0!</v>
      </c>
      <c r="K67" s="136">
        <v>0.46090534979423869</v>
      </c>
      <c r="L67" s="135" t="e">
        <v>#DIV/0!</v>
      </c>
    </row>
    <row r="68" spans="1:12" x14ac:dyDescent="0.4">
      <c r="A68" s="73" t="s">
        <v>82</v>
      </c>
      <c r="B68" s="138"/>
      <c r="C68" s="139">
        <v>143</v>
      </c>
      <c r="D68" s="136">
        <v>0</v>
      </c>
      <c r="E68" s="137">
        <v>-143</v>
      </c>
      <c r="F68" s="138"/>
      <c r="G68" s="72">
        <v>270</v>
      </c>
      <c r="H68" s="136">
        <v>0</v>
      </c>
      <c r="I68" s="137">
        <v>-270</v>
      </c>
      <c r="J68" s="136" t="e">
        <v>#DIV/0!</v>
      </c>
      <c r="K68" s="136">
        <v>0.52962962962962967</v>
      </c>
      <c r="L68" s="135" t="e">
        <v>#DIV/0!</v>
      </c>
    </row>
    <row r="69" spans="1:12" x14ac:dyDescent="0.4">
      <c r="A69" s="94" t="s">
        <v>81</v>
      </c>
      <c r="B69" s="173">
        <v>660</v>
      </c>
      <c r="C69" s="97">
        <v>355</v>
      </c>
      <c r="D69" s="151">
        <v>1.8591549295774648</v>
      </c>
      <c r="E69" s="152">
        <v>305</v>
      </c>
      <c r="F69" s="173">
        <v>1066</v>
      </c>
      <c r="G69" s="92">
        <v>489</v>
      </c>
      <c r="H69" s="151">
        <v>2.1799591002044991</v>
      </c>
      <c r="I69" s="152">
        <v>577</v>
      </c>
      <c r="J69" s="151">
        <v>0.61913696060037526</v>
      </c>
      <c r="K69" s="151">
        <v>0.72597137014314927</v>
      </c>
      <c r="L69" s="150">
        <v>-0.10683440954277401</v>
      </c>
    </row>
    <row r="70" spans="1:12" x14ac:dyDescent="0.4">
      <c r="A70" s="67" t="s">
        <v>230</v>
      </c>
      <c r="B70" s="66">
        <v>612</v>
      </c>
      <c r="C70" s="65"/>
      <c r="D70" s="63" t="e">
        <v>#DIV/0!</v>
      </c>
      <c r="E70" s="64">
        <v>612</v>
      </c>
      <c r="F70" s="66">
        <v>1567</v>
      </c>
      <c r="G70" s="65"/>
      <c r="H70" s="63" t="e">
        <v>#DIV/0!</v>
      </c>
      <c r="I70" s="64">
        <v>1567</v>
      </c>
      <c r="J70" s="63">
        <v>0.39055520102105934</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B2:L69 IX2:JH69 ST2:TD69 ACP2:ACZ69 AML2:AMV69 AWH2:AWR69 BGD2:BGN69 BPZ2:BQJ69 BZV2:CAF69 CJR2:CKB69 CTN2:CTX69 DDJ2:DDT69 DNF2:DNP69 DXB2:DXL69 EGX2:EHH69 EQT2:ERD69 FAP2:FAZ69 FKL2:FKV69 FUH2:FUR69 GED2:GEN69 GNZ2:GOJ69 GXV2:GYF69 HHR2:HIB69 HRN2:HRX69 IBJ2:IBT69 ILF2:ILP69 IVB2:IVL69 JEX2:JFH69 JOT2:JPD69 JYP2:JYZ69 KIL2:KIV69 KSH2:KSR69 LCD2:LCN69 LLZ2:LMJ69 LVV2:LWF69 MFR2:MGB69 MPN2:MPX69 MZJ2:MZT69 NJF2:NJP69 NTB2:NTL69 OCX2:ODH69 OMT2:OND69 OWP2:OWZ69 PGL2:PGV69 PQH2:PQR69 QAD2:QAN69 QJZ2:QKJ69 QTV2:QUF69 RDR2:REB69 RNN2:RNX69 RXJ2:RXT69 SHF2:SHP69 SRB2:SRL69 TAX2:TBH69 TKT2:TLD69 TUP2:TUZ69 UEL2:UEV69 UOH2:UOR69 UYD2:UYN69 VHZ2:VIJ69 VRV2:VSF69 WBR2:WCB69 WLN2:WLX69 WVJ2:WVT69 B65538:L65605 IX65538:JH65605 ST65538:TD65605 ACP65538:ACZ65605 AML65538:AMV65605 AWH65538:AWR65605 BGD65538:BGN65605 BPZ65538:BQJ65605 BZV65538:CAF65605 CJR65538:CKB65605 CTN65538:CTX65605 DDJ65538:DDT65605 DNF65538:DNP65605 DXB65538:DXL65605 EGX65538:EHH65605 EQT65538:ERD65605 FAP65538:FAZ65605 FKL65538:FKV65605 FUH65538:FUR65605 GED65538:GEN65605 GNZ65538:GOJ65605 GXV65538:GYF65605 HHR65538:HIB65605 HRN65538:HRX65605 IBJ65538:IBT65605 ILF65538:ILP65605 IVB65538:IVL65605 JEX65538:JFH65605 JOT65538:JPD65605 JYP65538:JYZ65605 KIL65538:KIV65605 KSH65538:KSR65605 LCD65538:LCN65605 LLZ65538:LMJ65605 LVV65538:LWF65605 MFR65538:MGB65605 MPN65538:MPX65605 MZJ65538:MZT65605 NJF65538:NJP65605 NTB65538:NTL65605 OCX65538:ODH65605 OMT65538:OND65605 OWP65538:OWZ65605 PGL65538:PGV65605 PQH65538:PQR65605 QAD65538:QAN65605 QJZ65538:QKJ65605 QTV65538:QUF65605 RDR65538:REB65605 RNN65538:RNX65605 RXJ65538:RXT65605 SHF65538:SHP65605 SRB65538:SRL65605 TAX65538:TBH65605 TKT65538:TLD65605 TUP65538:TUZ65605 UEL65538:UEV65605 UOH65538:UOR65605 UYD65538:UYN65605 VHZ65538:VIJ65605 VRV65538:VSF65605 WBR65538:WCB65605 WLN65538:WLX65605 WVJ65538:WVT65605 B131074:L131141 IX131074:JH131141 ST131074:TD131141 ACP131074:ACZ131141 AML131074:AMV131141 AWH131074:AWR131141 BGD131074:BGN131141 BPZ131074:BQJ131141 BZV131074:CAF131141 CJR131074:CKB131141 CTN131074:CTX131141 DDJ131074:DDT131141 DNF131074:DNP131141 DXB131074:DXL131141 EGX131074:EHH131141 EQT131074:ERD131141 FAP131074:FAZ131141 FKL131074:FKV131141 FUH131074:FUR131141 GED131074:GEN131141 GNZ131074:GOJ131141 GXV131074:GYF131141 HHR131074:HIB131141 HRN131074:HRX131141 IBJ131074:IBT131141 ILF131074:ILP131141 IVB131074:IVL131141 JEX131074:JFH131141 JOT131074:JPD131141 JYP131074:JYZ131141 KIL131074:KIV131141 KSH131074:KSR131141 LCD131074:LCN131141 LLZ131074:LMJ131141 LVV131074:LWF131141 MFR131074:MGB131141 MPN131074:MPX131141 MZJ131074:MZT131141 NJF131074:NJP131141 NTB131074:NTL131141 OCX131074:ODH131141 OMT131074:OND131141 OWP131074:OWZ131141 PGL131074:PGV131141 PQH131074:PQR131141 QAD131074:QAN131141 QJZ131074:QKJ131141 QTV131074:QUF131141 RDR131074:REB131141 RNN131074:RNX131141 RXJ131074:RXT131141 SHF131074:SHP131141 SRB131074:SRL131141 TAX131074:TBH131141 TKT131074:TLD131141 TUP131074:TUZ131141 UEL131074:UEV131141 UOH131074:UOR131141 UYD131074:UYN131141 VHZ131074:VIJ131141 VRV131074:VSF131141 WBR131074:WCB131141 WLN131074:WLX131141 WVJ131074:WVT131141 B196610:L196677 IX196610:JH196677 ST196610:TD196677 ACP196610:ACZ196677 AML196610:AMV196677 AWH196610:AWR196677 BGD196610:BGN196677 BPZ196610:BQJ196677 BZV196610:CAF196677 CJR196610:CKB196677 CTN196610:CTX196677 DDJ196610:DDT196677 DNF196610:DNP196677 DXB196610:DXL196677 EGX196610:EHH196677 EQT196610:ERD196677 FAP196610:FAZ196677 FKL196610:FKV196677 FUH196610:FUR196677 GED196610:GEN196677 GNZ196610:GOJ196677 GXV196610:GYF196677 HHR196610:HIB196677 HRN196610:HRX196677 IBJ196610:IBT196677 ILF196610:ILP196677 IVB196610:IVL196677 JEX196610:JFH196677 JOT196610:JPD196677 JYP196610:JYZ196677 KIL196610:KIV196677 KSH196610:KSR196677 LCD196610:LCN196677 LLZ196610:LMJ196677 LVV196610:LWF196677 MFR196610:MGB196677 MPN196610:MPX196677 MZJ196610:MZT196677 NJF196610:NJP196677 NTB196610:NTL196677 OCX196610:ODH196677 OMT196610:OND196677 OWP196610:OWZ196677 PGL196610:PGV196677 PQH196610:PQR196677 QAD196610:QAN196677 QJZ196610:QKJ196677 QTV196610:QUF196677 RDR196610:REB196677 RNN196610:RNX196677 RXJ196610:RXT196677 SHF196610:SHP196677 SRB196610:SRL196677 TAX196610:TBH196677 TKT196610:TLD196677 TUP196610:TUZ196677 UEL196610:UEV196677 UOH196610:UOR196677 UYD196610:UYN196677 VHZ196610:VIJ196677 VRV196610:VSF196677 WBR196610:WCB196677 WLN196610:WLX196677 WVJ196610:WVT196677 B262146:L262213 IX262146:JH262213 ST262146:TD262213 ACP262146:ACZ262213 AML262146:AMV262213 AWH262146:AWR262213 BGD262146:BGN262213 BPZ262146:BQJ262213 BZV262146:CAF262213 CJR262146:CKB262213 CTN262146:CTX262213 DDJ262146:DDT262213 DNF262146:DNP262213 DXB262146:DXL262213 EGX262146:EHH262213 EQT262146:ERD262213 FAP262146:FAZ262213 FKL262146:FKV262213 FUH262146:FUR262213 GED262146:GEN262213 GNZ262146:GOJ262213 GXV262146:GYF262213 HHR262146:HIB262213 HRN262146:HRX262213 IBJ262146:IBT262213 ILF262146:ILP262213 IVB262146:IVL262213 JEX262146:JFH262213 JOT262146:JPD262213 JYP262146:JYZ262213 KIL262146:KIV262213 KSH262146:KSR262213 LCD262146:LCN262213 LLZ262146:LMJ262213 LVV262146:LWF262213 MFR262146:MGB262213 MPN262146:MPX262213 MZJ262146:MZT262213 NJF262146:NJP262213 NTB262146:NTL262213 OCX262146:ODH262213 OMT262146:OND262213 OWP262146:OWZ262213 PGL262146:PGV262213 PQH262146:PQR262213 QAD262146:QAN262213 QJZ262146:QKJ262213 QTV262146:QUF262213 RDR262146:REB262213 RNN262146:RNX262213 RXJ262146:RXT262213 SHF262146:SHP262213 SRB262146:SRL262213 TAX262146:TBH262213 TKT262146:TLD262213 TUP262146:TUZ262213 UEL262146:UEV262213 UOH262146:UOR262213 UYD262146:UYN262213 VHZ262146:VIJ262213 VRV262146:VSF262213 WBR262146:WCB262213 WLN262146:WLX262213 WVJ262146:WVT262213 B327682:L327749 IX327682:JH327749 ST327682:TD327749 ACP327682:ACZ327749 AML327682:AMV327749 AWH327682:AWR327749 BGD327682:BGN327749 BPZ327682:BQJ327749 BZV327682:CAF327749 CJR327682:CKB327749 CTN327682:CTX327749 DDJ327682:DDT327749 DNF327682:DNP327749 DXB327682:DXL327749 EGX327682:EHH327749 EQT327682:ERD327749 FAP327682:FAZ327749 FKL327682:FKV327749 FUH327682:FUR327749 GED327682:GEN327749 GNZ327682:GOJ327749 GXV327682:GYF327749 HHR327682:HIB327749 HRN327682:HRX327749 IBJ327682:IBT327749 ILF327682:ILP327749 IVB327682:IVL327749 JEX327682:JFH327749 JOT327682:JPD327749 JYP327682:JYZ327749 KIL327682:KIV327749 KSH327682:KSR327749 LCD327682:LCN327749 LLZ327682:LMJ327749 LVV327682:LWF327749 MFR327682:MGB327749 MPN327682:MPX327749 MZJ327682:MZT327749 NJF327682:NJP327749 NTB327682:NTL327749 OCX327682:ODH327749 OMT327682:OND327749 OWP327682:OWZ327749 PGL327682:PGV327749 PQH327682:PQR327749 QAD327682:QAN327749 QJZ327682:QKJ327749 QTV327682:QUF327749 RDR327682:REB327749 RNN327682:RNX327749 RXJ327682:RXT327749 SHF327682:SHP327749 SRB327682:SRL327749 TAX327682:TBH327749 TKT327682:TLD327749 TUP327682:TUZ327749 UEL327682:UEV327749 UOH327682:UOR327749 UYD327682:UYN327749 VHZ327682:VIJ327749 VRV327682:VSF327749 WBR327682:WCB327749 WLN327682:WLX327749 WVJ327682:WVT327749 B393218:L393285 IX393218:JH393285 ST393218:TD393285 ACP393218:ACZ393285 AML393218:AMV393285 AWH393218:AWR393285 BGD393218:BGN393285 BPZ393218:BQJ393285 BZV393218:CAF393285 CJR393218:CKB393285 CTN393218:CTX393285 DDJ393218:DDT393285 DNF393218:DNP393285 DXB393218:DXL393285 EGX393218:EHH393285 EQT393218:ERD393285 FAP393218:FAZ393285 FKL393218:FKV393285 FUH393218:FUR393285 GED393218:GEN393285 GNZ393218:GOJ393285 GXV393218:GYF393285 HHR393218:HIB393285 HRN393218:HRX393285 IBJ393218:IBT393285 ILF393218:ILP393285 IVB393218:IVL393285 JEX393218:JFH393285 JOT393218:JPD393285 JYP393218:JYZ393285 KIL393218:KIV393285 KSH393218:KSR393285 LCD393218:LCN393285 LLZ393218:LMJ393285 LVV393218:LWF393285 MFR393218:MGB393285 MPN393218:MPX393285 MZJ393218:MZT393285 NJF393218:NJP393285 NTB393218:NTL393285 OCX393218:ODH393285 OMT393218:OND393285 OWP393218:OWZ393285 PGL393218:PGV393285 PQH393218:PQR393285 QAD393218:QAN393285 QJZ393218:QKJ393285 QTV393218:QUF393285 RDR393218:REB393285 RNN393218:RNX393285 RXJ393218:RXT393285 SHF393218:SHP393285 SRB393218:SRL393285 TAX393218:TBH393285 TKT393218:TLD393285 TUP393218:TUZ393285 UEL393218:UEV393285 UOH393218:UOR393285 UYD393218:UYN393285 VHZ393218:VIJ393285 VRV393218:VSF393285 WBR393218:WCB393285 WLN393218:WLX393285 WVJ393218:WVT393285 B458754:L458821 IX458754:JH458821 ST458754:TD458821 ACP458754:ACZ458821 AML458754:AMV458821 AWH458754:AWR458821 BGD458754:BGN458821 BPZ458754:BQJ458821 BZV458754:CAF458821 CJR458754:CKB458821 CTN458754:CTX458821 DDJ458754:DDT458821 DNF458754:DNP458821 DXB458754:DXL458821 EGX458754:EHH458821 EQT458754:ERD458821 FAP458754:FAZ458821 FKL458754:FKV458821 FUH458754:FUR458821 GED458754:GEN458821 GNZ458754:GOJ458821 GXV458754:GYF458821 HHR458754:HIB458821 HRN458754:HRX458821 IBJ458754:IBT458821 ILF458754:ILP458821 IVB458754:IVL458821 JEX458754:JFH458821 JOT458754:JPD458821 JYP458754:JYZ458821 KIL458754:KIV458821 KSH458754:KSR458821 LCD458754:LCN458821 LLZ458754:LMJ458821 LVV458754:LWF458821 MFR458754:MGB458821 MPN458754:MPX458821 MZJ458754:MZT458821 NJF458754:NJP458821 NTB458754:NTL458821 OCX458754:ODH458821 OMT458754:OND458821 OWP458754:OWZ458821 PGL458754:PGV458821 PQH458754:PQR458821 QAD458754:QAN458821 QJZ458754:QKJ458821 QTV458754:QUF458821 RDR458754:REB458821 RNN458754:RNX458821 RXJ458754:RXT458821 SHF458754:SHP458821 SRB458754:SRL458821 TAX458754:TBH458821 TKT458754:TLD458821 TUP458754:TUZ458821 UEL458754:UEV458821 UOH458754:UOR458821 UYD458754:UYN458821 VHZ458754:VIJ458821 VRV458754:VSF458821 WBR458754:WCB458821 WLN458754:WLX458821 WVJ458754:WVT458821 B524290:L524357 IX524290:JH524357 ST524290:TD524357 ACP524290:ACZ524357 AML524290:AMV524357 AWH524290:AWR524357 BGD524290:BGN524357 BPZ524290:BQJ524357 BZV524290:CAF524357 CJR524290:CKB524357 CTN524290:CTX524357 DDJ524290:DDT524357 DNF524290:DNP524357 DXB524290:DXL524357 EGX524290:EHH524357 EQT524290:ERD524357 FAP524290:FAZ524357 FKL524290:FKV524357 FUH524290:FUR524357 GED524290:GEN524357 GNZ524290:GOJ524357 GXV524290:GYF524357 HHR524290:HIB524357 HRN524290:HRX524357 IBJ524290:IBT524357 ILF524290:ILP524357 IVB524290:IVL524357 JEX524290:JFH524357 JOT524290:JPD524357 JYP524290:JYZ524357 KIL524290:KIV524357 KSH524290:KSR524357 LCD524290:LCN524357 LLZ524290:LMJ524357 LVV524290:LWF524357 MFR524290:MGB524357 MPN524290:MPX524357 MZJ524290:MZT524357 NJF524290:NJP524357 NTB524290:NTL524357 OCX524290:ODH524357 OMT524290:OND524357 OWP524290:OWZ524357 PGL524290:PGV524357 PQH524290:PQR524357 QAD524290:QAN524357 QJZ524290:QKJ524357 QTV524290:QUF524357 RDR524290:REB524357 RNN524290:RNX524357 RXJ524290:RXT524357 SHF524290:SHP524357 SRB524290:SRL524357 TAX524290:TBH524357 TKT524290:TLD524357 TUP524290:TUZ524357 UEL524290:UEV524357 UOH524290:UOR524357 UYD524290:UYN524357 VHZ524290:VIJ524357 VRV524290:VSF524357 WBR524290:WCB524357 WLN524290:WLX524357 WVJ524290:WVT524357 B589826:L589893 IX589826:JH589893 ST589826:TD589893 ACP589826:ACZ589893 AML589826:AMV589893 AWH589826:AWR589893 BGD589826:BGN589893 BPZ589826:BQJ589893 BZV589826:CAF589893 CJR589826:CKB589893 CTN589826:CTX589893 DDJ589826:DDT589893 DNF589826:DNP589893 DXB589826:DXL589893 EGX589826:EHH589893 EQT589826:ERD589893 FAP589826:FAZ589893 FKL589826:FKV589893 FUH589826:FUR589893 GED589826:GEN589893 GNZ589826:GOJ589893 GXV589826:GYF589893 HHR589826:HIB589893 HRN589826:HRX589893 IBJ589826:IBT589893 ILF589826:ILP589893 IVB589826:IVL589893 JEX589826:JFH589893 JOT589826:JPD589893 JYP589826:JYZ589893 KIL589826:KIV589893 KSH589826:KSR589893 LCD589826:LCN589893 LLZ589826:LMJ589893 LVV589826:LWF589893 MFR589826:MGB589893 MPN589826:MPX589893 MZJ589826:MZT589893 NJF589826:NJP589893 NTB589826:NTL589893 OCX589826:ODH589893 OMT589826:OND589893 OWP589826:OWZ589893 PGL589826:PGV589893 PQH589826:PQR589893 QAD589826:QAN589893 QJZ589826:QKJ589893 QTV589826:QUF589893 RDR589826:REB589893 RNN589826:RNX589893 RXJ589826:RXT589893 SHF589826:SHP589893 SRB589826:SRL589893 TAX589826:TBH589893 TKT589826:TLD589893 TUP589826:TUZ589893 UEL589826:UEV589893 UOH589826:UOR589893 UYD589826:UYN589893 VHZ589826:VIJ589893 VRV589826:VSF589893 WBR589826:WCB589893 WLN589826:WLX589893 WVJ589826:WVT589893 B655362:L655429 IX655362:JH655429 ST655362:TD655429 ACP655362:ACZ655429 AML655362:AMV655429 AWH655362:AWR655429 BGD655362:BGN655429 BPZ655362:BQJ655429 BZV655362:CAF655429 CJR655362:CKB655429 CTN655362:CTX655429 DDJ655362:DDT655429 DNF655362:DNP655429 DXB655362:DXL655429 EGX655362:EHH655429 EQT655362:ERD655429 FAP655362:FAZ655429 FKL655362:FKV655429 FUH655362:FUR655429 GED655362:GEN655429 GNZ655362:GOJ655429 GXV655362:GYF655429 HHR655362:HIB655429 HRN655362:HRX655429 IBJ655362:IBT655429 ILF655362:ILP655429 IVB655362:IVL655429 JEX655362:JFH655429 JOT655362:JPD655429 JYP655362:JYZ655429 KIL655362:KIV655429 KSH655362:KSR655429 LCD655362:LCN655429 LLZ655362:LMJ655429 LVV655362:LWF655429 MFR655362:MGB655429 MPN655362:MPX655429 MZJ655362:MZT655429 NJF655362:NJP655429 NTB655362:NTL655429 OCX655362:ODH655429 OMT655362:OND655429 OWP655362:OWZ655429 PGL655362:PGV655429 PQH655362:PQR655429 QAD655362:QAN655429 QJZ655362:QKJ655429 QTV655362:QUF655429 RDR655362:REB655429 RNN655362:RNX655429 RXJ655362:RXT655429 SHF655362:SHP655429 SRB655362:SRL655429 TAX655362:TBH655429 TKT655362:TLD655429 TUP655362:TUZ655429 UEL655362:UEV655429 UOH655362:UOR655429 UYD655362:UYN655429 VHZ655362:VIJ655429 VRV655362:VSF655429 WBR655362:WCB655429 WLN655362:WLX655429 WVJ655362:WVT655429 B720898:L720965 IX720898:JH720965 ST720898:TD720965 ACP720898:ACZ720965 AML720898:AMV720965 AWH720898:AWR720965 BGD720898:BGN720965 BPZ720898:BQJ720965 BZV720898:CAF720965 CJR720898:CKB720965 CTN720898:CTX720965 DDJ720898:DDT720965 DNF720898:DNP720965 DXB720898:DXL720965 EGX720898:EHH720965 EQT720898:ERD720965 FAP720898:FAZ720965 FKL720898:FKV720965 FUH720898:FUR720965 GED720898:GEN720965 GNZ720898:GOJ720965 GXV720898:GYF720965 HHR720898:HIB720965 HRN720898:HRX720965 IBJ720898:IBT720965 ILF720898:ILP720965 IVB720898:IVL720965 JEX720898:JFH720965 JOT720898:JPD720965 JYP720898:JYZ720965 KIL720898:KIV720965 KSH720898:KSR720965 LCD720898:LCN720965 LLZ720898:LMJ720965 LVV720898:LWF720965 MFR720898:MGB720965 MPN720898:MPX720965 MZJ720898:MZT720965 NJF720898:NJP720965 NTB720898:NTL720965 OCX720898:ODH720965 OMT720898:OND720965 OWP720898:OWZ720965 PGL720898:PGV720965 PQH720898:PQR720965 QAD720898:QAN720965 QJZ720898:QKJ720965 QTV720898:QUF720965 RDR720898:REB720965 RNN720898:RNX720965 RXJ720898:RXT720965 SHF720898:SHP720965 SRB720898:SRL720965 TAX720898:TBH720965 TKT720898:TLD720965 TUP720898:TUZ720965 UEL720898:UEV720965 UOH720898:UOR720965 UYD720898:UYN720965 VHZ720898:VIJ720965 VRV720898:VSF720965 WBR720898:WCB720965 WLN720898:WLX720965 WVJ720898:WVT720965 B786434:L786501 IX786434:JH786501 ST786434:TD786501 ACP786434:ACZ786501 AML786434:AMV786501 AWH786434:AWR786501 BGD786434:BGN786501 BPZ786434:BQJ786501 BZV786434:CAF786501 CJR786434:CKB786501 CTN786434:CTX786501 DDJ786434:DDT786501 DNF786434:DNP786501 DXB786434:DXL786501 EGX786434:EHH786501 EQT786434:ERD786501 FAP786434:FAZ786501 FKL786434:FKV786501 FUH786434:FUR786501 GED786434:GEN786501 GNZ786434:GOJ786501 GXV786434:GYF786501 HHR786434:HIB786501 HRN786434:HRX786501 IBJ786434:IBT786501 ILF786434:ILP786501 IVB786434:IVL786501 JEX786434:JFH786501 JOT786434:JPD786501 JYP786434:JYZ786501 KIL786434:KIV786501 KSH786434:KSR786501 LCD786434:LCN786501 LLZ786434:LMJ786501 LVV786434:LWF786501 MFR786434:MGB786501 MPN786434:MPX786501 MZJ786434:MZT786501 NJF786434:NJP786501 NTB786434:NTL786501 OCX786434:ODH786501 OMT786434:OND786501 OWP786434:OWZ786501 PGL786434:PGV786501 PQH786434:PQR786501 QAD786434:QAN786501 QJZ786434:QKJ786501 QTV786434:QUF786501 RDR786434:REB786501 RNN786434:RNX786501 RXJ786434:RXT786501 SHF786434:SHP786501 SRB786434:SRL786501 TAX786434:TBH786501 TKT786434:TLD786501 TUP786434:TUZ786501 UEL786434:UEV786501 UOH786434:UOR786501 UYD786434:UYN786501 VHZ786434:VIJ786501 VRV786434:VSF786501 WBR786434:WCB786501 WLN786434:WLX786501 WVJ786434:WVT786501 B851970:L852037 IX851970:JH852037 ST851970:TD852037 ACP851970:ACZ852037 AML851970:AMV852037 AWH851970:AWR852037 BGD851970:BGN852037 BPZ851970:BQJ852037 BZV851970:CAF852037 CJR851970:CKB852037 CTN851970:CTX852037 DDJ851970:DDT852037 DNF851970:DNP852037 DXB851970:DXL852037 EGX851970:EHH852037 EQT851970:ERD852037 FAP851970:FAZ852037 FKL851970:FKV852037 FUH851970:FUR852037 GED851970:GEN852037 GNZ851970:GOJ852037 GXV851970:GYF852037 HHR851970:HIB852037 HRN851970:HRX852037 IBJ851970:IBT852037 ILF851970:ILP852037 IVB851970:IVL852037 JEX851970:JFH852037 JOT851970:JPD852037 JYP851970:JYZ852037 KIL851970:KIV852037 KSH851970:KSR852037 LCD851970:LCN852037 LLZ851970:LMJ852037 LVV851970:LWF852037 MFR851970:MGB852037 MPN851970:MPX852037 MZJ851970:MZT852037 NJF851970:NJP852037 NTB851970:NTL852037 OCX851970:ODH852037 OMT851970:OND852037 OWP851970:OWZ852037 PGL851970:PGV852037 PQH851970:PQR852037 QAD851970:QAN852037 QJZ851970:QKJ852037 QTV851970:QUF852037 RDR851970:REB852037 RNN851970:RNX852037 RXJ851970:RXT852037 SHF851970:SHP852037 SRB851970:SRL852037 TAX851970:TBH852037 TKT851970:TLD852037 TUP851970:TUZ852037 UEL851970:UEV852037 UOH851970:UOR852037 UYD851970:UYN852037 VHZ851970:VIJ852037 VRV851970:VSF852037 WBR851970:WCB852037 WLN851970:WLX852037 WVJ851970:WVT852037 B917506:L917573 IX917506:JH917573 ST917506:TD917573 ACP917506:ACZ917573 AML917506:AMV917573 AWH917506:AWR917573 BGD917506:BGN917573 BPZ917506:BQJ917573 BZV917506:CAF917573 CJR917506:CKB917573 CTN917506:CTX917573 DDJ917506:DDT917573 DNF917506:DNP917573 DXB917506:DXL917573 EGX917506:EHH917573 EQT917506:ERD917573 FAP917506:FAZ917573 FKL917506:FKV917573 FUH917506:FUR917573 GED917506:GEN917573 GNZ917506:GOJ917573 GXV917506:GYF917573 HHR917506:HIB917573 HRN917506:HRX917573 IBJ917506:IBT917573 ILF917506:ILP917573 IVB917506:IVL917573 JEX917506:JFH917573 JOT917506:JPD917573 JYP917506:JYZ917573 KIL917506:KIV917573 KSH917506:KSR917573 LCD917506:LCN917573 LLZ917506:LMJ917573 LVV917506:LWF917573 MFR917506:MGB917573 MPN917506:MPX917573 MZJ917506:MZT917573 NJF917506:NJP917573 NTB917506:NTL917573 OCX917506:ODH917573 OMT917506:OND917573 OWP917506:OWZ917573 PGL917506:PGV917573 PQH917506:PQR917573 QAD917506:QAN917573 QJZ917506:QKJ917573 QTV917506:QUF917573 RDR917506:REB917573 RNN917506:RNX917573 RXJ917506:RXT917573 SHF917506:SHP917573 SRB917506:SRL917573 TAX917506:TBH917573 TKT917506:TLD917573 TUP917506:TUZ917573 UEL917506:UEV917573 UOH917506:UOR917573 UYD917506:UYN917573 VHZ917506:VIJ917573 VRV917506:VSF917573 WBR917506:WCB917573 WLN917506:WLX917573 WVJ917506:WVT917573 B983042:L983109 IX983042:JH983109 ST983042:TD983109 ACP983042:ACZ983109 AML983042:AMV983109 AWH983042:AWR983109 BGD983042:BGN983109 BPZ983042:BQJ983109 BZV983042:CAF983109 CJR983042:CKB983109 CTN983042:CTX983109 DDJ983042:DDT983109 DNF983042:DNP983109 DXB983042:DXL983109 EGX983042:EHH983109 EQT983042:ERD983109 FAP983042:FAZ983109 FKL983042:FKV983109 FUH983042:FUR983109 GED983042:GEN983109 GNZ983042:GOJ983109 GXV983042:GYF983109 HHR983042:HIB983109 HRN983042:HRX983109 IBJ983042:IBT983109 ILF983042:ILP983109 IVB983042:IVL983109 JEX983042:JFH983109 JOT983042:JPD983109 JYP983042:JYZ983109 KIL983042:KIV983109 KSH983042:KSR983109 LCD983042:LCN983109 LLZ983042:LMJ983109 LVV983042:LWF983109 MFR983042:MGB983109 MPN983042:MPX983109 MZJ983042:MZT983109 NJF983042:NJP983109 NTB983042:NTL983109 OCX983042:ODH983109 OMT983042:OND983109 OWP983042:OWZ983109 PGL983042:PGV983109 PQH983042:PQR983109 QAD983042:QAN983109 QJZ983042:QKJ983109 QTV983042:QUF983109 RDR983042:REB983109 RNN983042:RNX983109 RXJ983042:RXT983109 SHF983042:SHP983109 SRB983042:SRL983109 TAX983042:TBH983109 TKT983042:TLD983109 TUP983042:TUZ983109 UEL983042:UEV983109 UOH983042:UOR983109 UYD983042:UYN983109 VHZ983042:VIJ983109 VRV983042:VSF983109 WBR983042:WCB983109 WLN983042:WLX983109 WVJ983042:WVT983109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A64:A69 IW64:IW69 SS64:SS69 ACO64:ACO69 AMK64:AMK69 AWG64:AWG69 BGC64:BGC69 BPY64:BPY69 BZU64:BZU69 CJQ64:CJQ69 CTM64:CTM69 DDI64:DDI69 DNE64:DNE69 DXA64:DXA69 EGW64:EGW69 EQS64:EQS69 FAO64:FAO69 FKK64:FKK69 FUG64:FUG69 GEC64:GEC69 GNY64:GNY69 GXU64:GXU69 HHQ64:HHQ69 HRM64:HRM69 IBI64:IBI69 ILE64:ILE69 IVA64:IVA69 JEW64:JEW69 JOS64:JOS69 JYO64:JYO69 KIK64:KIK69 KSG64:KSG69 LCC64:LCC69 LLY64:LLY69 LVU64:LVU69 MFQ64:MFQ69 MPM64:MPM69 MZI64:MZI69 NJE64:NJE69 NTA64:NTA69 OCW64:OCW69 OMS64:OMS69 OWO64:OWO69 PGK64:PGK69 PQG64:PQG69 QAC64:QAC69 QJY64:QJY69 QTU64:QTU69 RDQ64:RDQ69 RNM64:RNM69 RXI64:RXI69 SHE64:SHE69 SRA64:SRA69 TAW64:TAW69 TKS64:TKS69 TUO64:TUO69 UEK64:UEK69 UOG64:UOG69 UYC64:UYC69 VHY64:VHY69 VRU64:VRU69 WBQ64:WBQ69 WLM64:WLM69 WVI64:WVI69 A65600:A65605 IW65600:IW65605 SS65600:SS65605 ACO65600:ACO65605 AMK65600:AMK65605 AWG65600:AWG65605 BGC65600:BGC65605 BPY65600:BPY65605 BZU65600:BZU65605 CJQ65600:CJQ65605 CTM65600:CTM65605 DDI65600:DDI65605 DNE65600:DNE65605 DXA65600:DXA65605 EGW65600:EGW65605 EQS65600:EQS65605 FAO65600:FAO65605 FKK65600:FKK65605 FUG65600:FUG65605 GEC65600:GEC65605 GNY65600:GNY65605 GXU65600:GXU65605 HHQ65600:HHQ65605 HRM65600:HRM65605 IBI65600:IBI65605 ILE65600:ILE65605 IVA65600:IVA65605 JEW65600:JEW65605 JOS65600:JOS65605 JYO65600:JYO65605 KIK65600:KIK65605 KSG65600:KSG65605 LCC65600:LCC65605 LLY65600:LLY65605 LVU65600:LVU65605 MFQ65600:MFQ65605 MPM65600:MPM65605 MZI65600:MZI65605 NJE65600:NJE65605 NTA65600:NTA65605 OCW65600:OCW65605 OMS65600:OMS65605 OWO65600:OWO65605 PGK65600:PGK65605 PQG65600:PQG65605 QAC65600:QAC65605 QJY65600:QJY65605 QTU65600:QTU65605 RDQ65600:RDQ65605 RNM65600:RNM65605 RXI65600:RXI65605 SHE65600:SHE65605 SRA65600:SRA65605 TAW65600:TAW65605 TKS65600:TKS65605 TUO65600:TUO65605 UEK65600:UEK65605 UOG65600:UOG65605 UYC65600:UYC65605 VHY65600:VHY65605 VRU65600:VRU65605 WBQ65600:WBQ65605 WLM65600:WLM65605 WVI65600:WVI65605 A131136:A131141 IW131136:IW131141 SS131136:SS131141 ACO131136:ACO131141 AMK131136:AMK131141 AWG131136:AWG131141 BGC131136:BGC131141 BPY131136:BPY131141 BZU131136:BZU131141 CJQ131136:CJQ131141 CTM131136:CTM131141 DDI131136:DDI131141 DNE131136:DNE131141 DXA131136:DXA131141 EGW131136:EGW131141 EQS131136:EQS131141 FAO131136:FAO131141 FKK131136:FKK131141 FUG131136:FUG131141 GEC131136:GEC131141 GNY131136:GNY131141 GXU131136:GXU131141 HHQ131136:HHQ131141 HRM131136:HRM131141 IBI131136:IBI131141 ILE131136:ILE131141 IVA131136:IVA131141 JEW131136:JEW131141 JOS131136:JOS131141 JYO131136:JYO131141 KIK131136:KIK131141 KSG131136:KSG131141 LCC131136:LCC131141 LLY131136:LLY131141 LVU131136:LVU131141 MFQ131136:MFQ131141 MPM131136:MPM131141 MZI131136:MZI131141 NJE131136:NJE131141 NTA131136:NTA131141 OCW131136:OCW131141 OMS131136:OMS131141 OWO131136:OWO131141 PGK131136:PGK131141 PQG131136:PQG131141 QAC131136:QAC131141 QJY131136:QJY131141 QTU131136:QTU131141 RDQ131136:RDQ131141 RNM131136:RNM131141 RXI131136:RXI131141 SHE131136:SHE131141 SRA131136:SRA131141 TAW131136:TAW131141 TKS131136:TKS131141 TUO131136:TUO131141 UEK131136:UEK131141 UOG131136:UOG131141 UYC131136:UYC131141 VHY131136:VHY131141 VRU131136:VRU131141 WBQ131136:WBQ131141 WLM131136:WLM131141 WVI131136:WVI131141 A196672:A196677 IW196672:IW196677 SS196672:SS196677 ACO196672:ACO196677 AMK196672:AMK196677 AWG196672:AWG196677 BGC196672:BGC196677 BPY196672:BPY196677 BZU196672:BZU196677 CJQ196672:CJQ196677 CTM196672:CTM196677 DDI196672:DDI196677 DNE196672:DNE196677 DXA196672:DXA196677 EGW196672:EGW196677 EQS196672:EQS196677 FAO196672:FAO196677 FKK196672:FKK196677 FUG196672:FUG196677 GEC196672:GEC196677 GNY196672:GNY196677 GXU196672:GXU196677 HHQ196672:HHQ196677 HRM196672:HRM196677 IBI196672:IBI196677 ILE196672:ILE196677 IVA196672:IVA196677 JEW196672:JEW196677 JOS196672:JOS196677 JYO196672:JYO196677 KIK196672:KIK196677 KSG196672:KSG196677 LCC196672:LCC196677 LLY196672:LLY196677 LVU196672:LVU196677 MFQ196672:MFQ196677 MPM196672:MPM196677 MZI196672:MZI196677 NJE196672:NJE196677 NTA196672:NTA196677 OCW196672:OCW196677 OMS196672:OMS196677 OWO196672:OWO196677 PGK196672:PGK196677 PQG196672:PQG196677 QAC196672:QAC196677 QJY196672:QJY196677 QTU196672:QTU196677 RDQ196672:RDQ196677 RNM196672:RNM196677 RXI196672:RXI196677 SHE196672:SHE196677 SRA196672:SRA196677 TAW196672:TAW196677 TKS196672:TKS196677 TUO196672:TUO196677 UEK196672:UEK196677 UOG196672:UOG196677 UYC196672:UYC196677 VHY196672:VHY196677 VRU196672:VRU196677 WBQ196672:WBQ196677 WLM196672:WLM196677 WVI196672:WVI196677 A262208:A262213 IW262208:IW262213 SS262208:SS262213 ACO262208:ACO262213 AMK262208:AMK262213 AWG262208:AWG262213 BGC262208:BGC262213 BPY262208:BPY262213 BZU262208:BZU262213 CJQ262208:CJQ262213 CTM262208:CTM262213 DDI262208:DDI262213 DNE262208:DNE262213 DXA262208:DXA262213 EGW262208:EGW262213 EQS262208:EQS262213 FAO262208:FAO262213 FKK262208:FKK262213 FUG262208:FUG262213 GEC262208:GEC262213 GNY262208:GNY262213 GXU262208:GXU262213 HHQ262208:HHQ262213 HRM262208:HRM262213 IBI262208:IBI262213 ILE262208:ILE262213 IVA262208:IVA262213 JEW262208:JEW262213 JOS262208:JOS262213 JYO262208:JYO262213 KIK262208:KIK262213 KSG262208:KSG262213 LCC262208:LCC262213 LLY262208:LLY262213 LVU262208:LVU262213 MFQ262208:MFQ262213 MPM262208:MPM262213 MZI262208:MZI262213 NJE262208:NJE262213 NTA262208:NTA262213 OCW262208:OCW262213 OMS262208:OMS262213 OWO262208:OWO262213 PGK262208:PGK262213 PQG262208:PQG262213 QAC262208:QAC262213 QJY262208:QJY262213 QTU262208:QTU262213 RDQ262208:RDQ262213 RNM262208:RNM262213 RXI262208:RXI262213 SHE262208:SHE262213 SRA262208:SRA262213 TAW262208:TAW262213 TKS262208:TKS262213 TUO262208:TUO262213 UEK262208:UEK262213 UOG262208:UOG262213 UYC262208:UYC262213 VHY262208:VHY262213 VRU262208:VRU262213 WBQ262208:WBQ262213 WLM262208:WLM262213 WVI262208:WVI262213 A327744:A327749 IW327744:IW327749 SS327744:SS327749 ACO327744:ACO327749 AMK327744:AMK327749 AWG327744:AWG327749 BGC327744:BGC327749 BPY327744:BPY327749 BZU327744:BZU327749 CJQ327744:CJQ327749 CTM327744:CTM327749 DDI327744:DDI327749 DNE327744:DNE327749 DXA327744:DXA327749 EGW327744:EGW327749 EQS327744:EQS327749 FAO327744:FAO327749 FKK327744:FKK327749 FUG327744:FUG327749 GEC327744:GEC327749 GNY327744:GNY327749 GXU327744:GXU327749 HHQ327744:HHQ327749 HRM327744:HRM327749 IBI327744:IBI327749 ILE327744:ILE327749 IVA327744:IVA327749 JEW327744:JEW327749 JOS327744:JOS327749 JYO327744:JYO327749 KIK327744:KIK327749 KSG327744:KSG327749 LCC327744:LCC327749 LLY327744:LLY327749 LVU327744:LVU327749 MFQ327744:MFQ327749 MPM327744:MPM327749 MZI327744:MZI327749 NJE327744:NJE327749 NTA327744:NTA327749 OCW327744:OCW327749 OMS327744:OMS327749 OWO327744:OWO327749 PGK327744:PGK327749 PQG327744:PQG327749 QAC327744:QAC327749 QJY327744:QJY327749 QTU327744:QTU327749 RDQ327744:RDQ327749 RNM327744:RNM327749 RXI327744:RXI327749 SHE327744:SHE327749 SRA327744:SRA327749 TAW327744:TAW327749 TKS327744:TKS327749 TUO327744:TUO327749 UEK327744:UEK327749 UOG327744:UOG327749 UYC327744:UYC327749 VHY327744:VHY327749 VRU327744:VRU327749 WBQ327744:WBQ327749 WLM327744:WLM327749 WVI327744:WVI327749 A393280:A393285 IW393280:IW393285 SS393280:SS393285 ACO393280:ACO393285 AMK393280:AMK393285 AWG393280:AWG393285 BGC393280:BGC393285 BPY393280:BPY393285 BZU393280:BZU393285 CJQ393280:CJQ393285 CTM393280:CTM393285 DDI393280:DDI393285 DNE393280:DNE393285 DXA393280:DXA393285 EGW393280:EGW393285 EQS393280:EQS393285 FAO393280:FAO393285 FKK393280:FKK393285 FUG393280:FUG393285 GEC393280:GEC393285 GNY393280:GNY393285 GXU393280:GXU393285 HHQ393280:HHQ393285 HRM393280:HRM393285 IBI393280:IBI393285 ILE393280:ILE393285 IVA393280:IVA393285 JEW393280:JEW393285 JOS393280:JOS393285 JYO393280:JYO393285 KIK393280:KIK393285 KSG393280:KSG393285 LCC393280:LCC393285 LLY393280:LLY393285 LVU393280:LVU393285 MFQ393280:MFQ393285 MPM393280:MPM393285 MZI393280:MZI393285 NJE393280:NJE393285 NTA393280:NTA393285 OCW393280:OCW393285 OMS393280:OMS393285 OWO393280:OWO393285 PGK393280:PGK393285 PQG393280:PQG393285 QAC393280:QAC393285 QJY393280:QJY393285 QTU393280:QTU393285 RDQ393280:RDQ393285 RNM393280:RNM393285 RXI393280:RXI393285 SHE393280:SHE393285 SRA393280:SRA393285 TAW393280:TAW393285 TKS393280:TKS393285 TUO393280:TUO393285 UEK393280:UEK393285 UOG393280:UOG393285 UYC393280:UYC393285 VHY393280:VHY393285 VRU393280:VRU393285 WBQ393280:WBQ393285 WLM393280:WLM393285 WVI393280:WVI393285 A458816:A458821 IW458816:IW458821 SS458816:SS458821 ACO458816:ACO458821 AMK458816:AMK458821 AWG458816:AWG458821 BGC458816:BGC458821 BPY458816:BPY458821 BZU458816:BZU458821 CJQ458816:CJQ458821 CTM458816:CTM458821 DDI458816:DDI458821 DNE458816:DNE458821 DXA458816:DXA458821 EGW458816:EGW458821 EQS458816:EQS458821 FAO458816:FAO458821 FKK458816:FKK458821 FUG458816:FUG458821 GEC458816:GEC458821 GNY458816:GNY458821 GXU458816:GXU458821 HHQ458816:HHQ458821 HRM458816:HRM458821 IBI458816:IBI458821 ILE458816:ILE458821 IVA458816:IVA458821 JEW458816:JEW458821 JOS458816:JOS458821 JYO458816:JYO458821 KIK458816:KIK458821 KSG458816:KSG458821 LCC458816:LCC458821 LLY458816:LLY458821 LVU458816:LVU458821 MFQ458816:MFQ458821 MPM458816:MPM458821 MZI458816:MZI458821 NJE458816:NJE458821 NTA458816:NTA458821 OCW458816:OCW458821 OMS458816:OMS458821 OWO458816:OWO458821 PGK458816:PGK458821 PQG458816:PQG458821 QAC458816:QAC458821 QJY458816:QJY458821 QTU458816:QTU458821 RDQ458816:RDQ458821 RNM458816:RNM458821 RXI458816:RXI458821 SHE458816:SHE458821 SRA458816:SRA458821 TAW458816:TAW458821 TKS458816:TKS458821 TUO458816:TUO458821 UEK458816:UEK458821 UOG458816:UOG458821 UYC458816:UYC458821 VHY458816:VHY458821 VRU458816:VRU458821 WBQ458816:WBQ458821 WLM458816:WLM458821 WVI458816:WVI458821 A524352:A524357 IW524352:IW524357 SS524352:SS524357 ACO524352:ACO524357 AMK524352:AMK524357 AWG524352:AWG524357 BGC524352:BGC524357 BPY524352:BPY524357 BZU524352:BZU524357 CJQ524352:CJQ524357 CTM524352:CTM524357 DDI524352:DDI524357 DNE524352:DNE524357 DXA524352:DXA524357 EGW524352:EGW524357 EQS524352:EQS524357 FAO524352:FAO524357 FKK524352:FKK524357 FUG524352:FUG524357 GEC524352:GEC524357 GNY524352:GNY524357 GXU524352:GXU524357 HHQ524352:HHQ524357 HRM524352:HRM524357 IBI524352:IBI524357 ILE524352:ILE524357 IVA524352:IVA524357 JEW524352:JEW524357 JOS524352:JOS524357 JYO524352:JYO524357 KIK524352:KIK524357 KSG524352:KSG524357 LCC524352:LCC524357 LLY524352:LLY524357 LVU524352:LVU524357 MFQ524352:MFQ524357 MPM524352:MPM524357 MZI524352:MZI524357 NJE524352:NJE524357 NTA524352:NTA524357 OCW524352:OCW524357 OMS524352:OMS524357 OWO524352:OWO524357 PGK524352:PGK524357 PQG524352:PQG524357 QAC524352:QAC524357 QJY524352:QJY524357 QTU524352:QTU524357 RDQ524352:RDQ524357 RNM524352:RNM524357 RXI524352:RXI524357 SHE524352:SHE524357 SRA524352:SRA524357 TAW524352:TAW524357 TKS524352:TKS524357 TUO524352:TUO524357 UEK524352:UEK524357 UOG524352:UOG524357 UYC524352:UYC524357 VHY524352:VHY524357 VRU524352:VRU524357 WBQ524352:WBQ524357 WLM524352:WLM524357 WVI524352:WVI524357 A589888:A589893 IW589888:IW589893 SS589888:SS589893 ACO589888:ACO589893 AMK589888:AMK589893 AWG589888:AWG589893 BGC589888:BGC589893 BPY589888:BPY589893 BZU589888:BZU589893 CJQ589888:CJQ589893 CTM589888:CTM589893 DDI589888:DDI589893 DNE589888:DNE589893 DXA589888:DXA589893 EGW589888:EGW589893 EQS589888:EQS589893 FAO589888:FAO589893 FKK589888:FKK589893 FUG589888:FUG589893 GEC589888:GEC589893 GNY589888:GNY589893 GXU589888:GXU589893 HHQ589888:HHQ589893 HRM589888:HRM589893 IBI589888:IBI589893 ILE589888:ILE589893 IVA589888:IVA589893 JEW589888:JEW589893 JOS589888:JOS589893 JYO589888:JYO589893 KIK589888:KIK589893 KSG589888:KSG589893 LCC589888:LCC589893 LLY589888:LLY589893 LVU589888:LVU589893 MFQ589888:MFQ589893 MPM589888:MPM589893 MZI589888:MZI589893 NJE589888:NJE589893 NTA589888:NTA589893 OCW589888:OCW589893 OMS589888:OMS589893 OWO589888:OWO589893 PGK589888:PGK589893 PQG589888:PQG589893 QAC589888:QAC589893 QJY589888:QJY589893 QTU589888:QTU589893 RDQ589888:RDQ589893 RNM589888:RNM589893 RXI589888:RXI589893 SHE589888:SHE589893 SRA589888:SRA589893 TAW589888:TAW589893 TKS589888:TKS589893 TUO589888:TUO589893 UEK589888:UEK589893 UOG589888:UOG589893 UYC589888:UYC589893 VHY589888:VHY589893 VRU589888:VRU589893 WBQ589888:WBQ589893 WLM589888:WLM589893 WVI589888:WVI589893 A655424:A655429 IW655424:IW655429 SS655424:SS655429 ACO655424:ACO655429 AMK655424:AMK655429 AWG655424:AWG655429 BGC655424:BGC655429 BPY655424:BPY655429 BZU655424:BZU655429 CJQ655424:CJQ655429 CTM655424:CTM655429 DDI655424:DDI655429 DNE655424:DNE655429 DXA655424:DXA655429 EGW655424:EGW655429 EQS655424:EQS655429 FAO655424:FAO655429 FKK655424:FKK655429 FUG655424:FUG655429 GEC655424:GEC655429 GNY655424:GNY655429 GXU655424:GXU655429 HHQ655424:HHQ655429 HRM655424:HRM655429 IBI655424:IBI655429 ILE655424:ILE655429 IVA655424:IVA655429 JEW655424:JEW655429 JOS655424:JOS655429 JYO655424:JYO655429 KIK655424:KIK655429 KSG655424:KSG655429 LCC655424:LCC655429 LLY655424:LLY655429 LVU655424:LVU655429 MFQ655424:MFQ655429 MPM655424:MPM655429 MZI655424:MZI655429 NJE655424:NJE655429 NTA655424:NTA655429 OCW655424:OCW655429 OMS655424:OMS655429 OWO655424:OWO655429 PGK655424:PGK655429 PQG655424:PQG655429 QAC655424:QAC655429 QJY655424:QJY655429 QTU655424:QTU655429 RDQ655424:RDQ655429 RNM655424:RNM655429 RXI655424:RXI655429 SHE655424:SHE655429 SRA655424:SRA655429 TAW655424:TAW655429 TKS655424:TKS655429 TUO655424:TUO655429 UEK655424:UEK655429 UOG655424:UOG655429 UYC655424:UYC655429 VHY655424:VHY655429 VRU655424:VRU655429 WBQ655424:WBQ655429 WLM655424:WLM655429 WVI655424:WVI655429 A720960:A720965 IW720960:IW720965 SS720960:SS720965 ACO720960:ACO720965 AMK720960:AMK720965 AWG720960:AWG720965 BGC720960:BGC720965 BPY720960:BPY720965 BZU720960:BZU720965 CJQ720960:CJQ720965 CTM720960:CTM720965 DDI720960:DDI720965 DNE720960:DNE720965 DXA720960:DXA720965 EGW720960:EGW720965 EQS720960:EQS720965 FAO720960:FAO720965 FKK720960:FKK720965 FUG720960:FUG720965 GEC720960:GEC720965 GNY720960:GNY720965 GXU720960:GXU720965 HHQ720960:HHQ720965 HRM720960:HRM720965 IBI720960:IBI720965 ILE720960:ILE720965 IVA720960:IVA720965 JEW720960:JEW720965 JOS720960:JOS720965 JYO720960:JYO720965 KIK720960:KIK720965 KSG720960:KSG720965 LCC720960:LCC720965 LLY720960:LLY720965 LVU720960:LVU720965 MFQ720960:MFQ720965 MPM720960:MPM720965 MZI720960:MZI720965 NJE720960:NJE720965 NTA720960:NTA720965 OCW720960:OCW720965 OMS720960:OMS720965 OWO720960:OWO720965 PGK720960:PGK720965 PQG720960:PQG720965 QAC720960:QAC720965 QJY720960:QJY720965 QTU720960:QTU720965 RDQ720960:RDQ720965 RNM720960:RNM720965 RXI720960:RXI720965 SHE720960:SHE720965 SRA720960:SRA720965 TAW720960:TAW720965 TKS720960:TKS720965 TUO720960:TUO720965 UEK720960:UEK720965 UOG720960:UOG720965 UYC720960:UYC720965 VHY720960:VHY720965 VRU720960:VRU720965 WBQ720960:WBQ720965 WLM720960:WLM720965 WVI720960:WVI720965 A786496:A786501 IW786496:IW786501 SS786496:SS786501 ACO786496:ACO786501 AMK786496:AMK786501 AWG786496:AWG786501 BGC786496:BGC786501 BPY786496:BPY786501 BZU786496:BZU786501 CJQ786496:CJQ786501 CTM786496:CTM786501 DDI786496:DDI786501 DNE786496:DNE786501 DXA786496:DXA786501 EGW786496:EGW786501 EQS786496:EQS786501 FAO786496:FAO786501 FKK786496:FKK786501 FUG786496:FUG786501 GEC786496:GEC786501 GNY786496:GNY786501 GXU786496:GXU786501 HHQ786496:HHQ786501 HRM786496:HRM786501 IBI786496:IBI786501 ILE786496:ILE786501 IVA786496:IVA786501 JEW786496:JEW786501 JOS786496:JOS786501 JYO786496:JYO786501 KIK786496:KIK786501 KSG786496:KSG786501 LCC786496:LCC786501 LLY786496:LLY786501 LVU786496:LVU786501 MFQ786496:MFQ786501 MPM786496:MPM786501 MZI786496:MZI786501 NJE786496:NJE786501 NTA786496:NTA786501 OCW786496:OCW786501 OMS786496:OMS786501 OWO786496:OWO786501 PGK786496:PGK786501 PQG786496:PQG786501 QAC786496:QAC786501 QJY786496:QJY786501 QTU786496:QTU786501 RDQ786496:RDQ786501 RNM786496:RNM786501 RXI786496:RXI786501 SHE786496:SHE786501 SRA786496:SRA786501 TAW786496:TAW786501 TKS786496:TKS786501 TUO786496:TUO786501 UEK786496:UEK786501 UOG786496:UOG786501 UYC786496:UYC786501 VHY786496:VHY786501 VRU786496:VRU786501 WBQ786496:WBQ786501 WLM786496:WLM786501 WVI786496:WVI786501 A852032:A852037 IW852032:IW852037 SS852032:SS852037 ACO852032:ACO852037 AMK852032:AMK852037 AWG852032:AWG852037 BGC852032:BGC852037 BPY852032:BPY852037 BZU852032:BZU852037 CJQ852032:CJQ852037 CTM852032:CTM852037 DDI852032:DDI852037 DNE852032:DNE852037 DXA852032:DXA852037 EGW852032:EGW852037 EQS852032:EQS852037 FAO852032:FAO852037 FKK852032:FKK852037 FUG852032:FUG852037 GEC852032:GEC852037 GNY852032:GNY852037 GXU852032:GXU852037 HHQ852032:HHQ852037 HRM852032:HRM852037 IBI852032:IBI852037 ILE852032:ILE852037 IVA852032:IVA852037 JEW852032:JEW852037 JOS852032:JOS852037 JYO852032:JYO852037 KIK852032:KIK852037 KSG852032:KSG852037 LCC852032:LCC852037 LLY852032:LLY852037 LVU852032:LVU852037 MFQ852032:MFQ852037 MPM852032:MPM852037 MZI852032:MZI852037 NJE852032:NJE852037 NTA852032:NTA852037 OCW852032:OCW852037 OMS852032:OMS852037 OWO852032:OWO852037 PGK852032:PGK852037 PQG852032:PQG852037 QAC852032:QAC852037 QJY852032:QJY852037 QTU852032:QTU852037 RDQ852032:RDQ852037 RNM852032:RNM852037 RXI852032:RXI852037 SHE852032:SHE852037 SRA852032:SRA852037 TAW852032:TAW852037 TKS852032:TKS852037 TUO852032:TUO852037 UEK852032:UEK852037 UOG852032:UOG852037 UYC852032:UYC852037 VHY852032:VHY852037 VRU852032:VRU852037 WBQ852032:WBQ852037 WLM852032:WLM852037 WVI852032:WVI852037 A917568:A917573 IW917568:IW917573 SS917568:SS917573 ACO917568:ACO917573 AMK917568:AMK917573 AWG917568:AWG917573 BGC917568:BGC917573 BPY917568:BPY917573 BZU917568:BZU917573 CJQ917568:CJQ917573 CTM917568:CTM917573 DDI917568:DDI917573 DNE917568:DNE917573 DXA917568:DXA917573 EGW917568:EGW917573 EQS917568:EQS917573 FAO917568:FAO917573 FKK917568:FKK917573 FUG917568:FUG917573 GEC917568:GEC917573 GNY917568:GNY917573 GXU917568:GXU917573 HHQ917568:HHQ917573 HRM917568:HRM917573 IBI917568:IBI917573 ILE917568:ILE917573 IVA917568:IVA917573 JEW917568:JEW917573 JOS917568:JOS917573 JYO917568:JYO917573 KIK917568:KIK917573 KSG917568:KSG917573 LCC917568:LCC917573 LLY917568:LLY917573 LVU917568:LVU917573 MFQ917568:MFQ917573 MPM917568:MPM917573 MZI917568:MZI917573 NJE917568:NJE917573 NTA917568:NTA917573 OCW917568:OCW917573 OMS917568:OMS917573 OWO917568:OWO917573 PGK917568:PGK917573 PQG917568:PQG917573 QAC917568:QAC917573 QJY917568:QJY917573 QTU917568:QTU917573 RDQ917568:RDQ917573 RNM917568:RNM917573 RXI917568:RXI917573 SHE917568:SHE917573 SRA917568:SRA917573 TAW917568:TAW917573 TKS917568:TKS917573 TUO917568:TUO917573 UEK917568:UEK917573 UOG917568:UOG917573 UYC917568:UYC917573 VHY917568:VHY917573 VRU917568:VRU917573 WBQ917568:WBQ917573 WLM917568:WLM917573 WVI917568:WVI917573 A983104:A983109 IW983104:IW983109 SS983104:SS983109 ACO983104:ACO983109 AMK983104:AMK983109 AWG983104:AWG983109 BGC983104:BGC983109 BPY983104:BPY983109 BZU983104:BZU983109 CJQ983104:CJQ983109 CTM983104:CTM983109 DDI983104:DDI983109 DNE983104:DNE983109 DXA983104:DXA983109 EGW983104:EGW983109 EQS983104:EQS983109 FAO983104:FAO983109 FKK983104:FKK983109 FUG983104:FUG983109 GEC983104:GEC983109 GNY983104:GNY983109 GXU983104:GXU983109 HHQ983104:HHQ983109 HRM983104:HRM983109 IBI983104:IBI983109 ILE983104:ILE983109 IVA983104:IVA983109 JEW983104:JEW983109 JOS983104:JOS983109 JYO983104:JYO983109 KIK983104:KIK983109 KSG983104:KSG983109 LCC983104:LCC983109 LLY983104:LLY983109 LVU983104:LVU983109 MFQ983104:MFQ983109 MPM983104:MPM983109 MZI983104:MZI983109 NJE983104:NJE983109 NTA983104:NTA983109 OCW983104:OCW983109 OMS983104:OMS983109 OWO983104:OWO983109 PGK983104:PGK983109 PQG983104:PQG983109 QAC983104:QAC983109 QJY983104:QJY983109 QTU983104:QTU983109 RDQ983104:RDQ983109 RNM983104:RNM983109 RXI983104:RXI983109 SHE983104:SHE983109 SRA983104:SRA983109 TAW983104:TAW983109 TKS983104:TKS983109 TUO983104:TUO983109 UEK983104:UEK983109 UOG983104:UOG983109 UYC983104:UYC983109 VHY983104:VHY983109 VRU983104:VRU983109 WBQ983104:WBQ983109 WLM983104:WLM983109 WVI983104:WVI983109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3"/>
  <sheetViews>
    <sheetView zoomScaleNormal="100" workbookViewId="0">
      <pane xSplit="1" ySplit="5" topLeftCell="B6" activePane="bottomRight" state="frozen"/>
      <selection activeCell="H20" sqref="H20"/>
      <selection pane="topRight" activeCell="H20" sqref="H20"/>
      <selection pane="bottomLeft" activeCell="H20" sqref="H20"/>
      <selection pane="bottomRight" activeCell="H20" sqref="H20"/>
    </sheetView>
  </sheetViews>
  <sheetFormatPr defaultColWidth="15.75" defaultRowHeight="10.5" x14ac:dyDescent="0.4"/>
  <cols>
    <col min="1" max="1" width="23.375" style="58" customWidth="1"/>
    <col min="2" max="2" width="11" style="130" customWidth="1"/>
    <col min="3" max="3" width="11" style="59"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４月(上旬～中旬)</v>
      </c>
      <c r="F1" s="13" t="s">
        <v>203</v>
      </c>
      <c r="G1" s="12"/>
      <c r="H1" s="13"/>
      <c r="I1" s="9"/>
      <c r="J1" s="295"/>
      <c r="K1" s="295"/>
      <c r="L1" s="9"/>
    </row>
    <row r="2" spans="1:12" s="58" customFormat="1" x14ac:dyDescent="0.4">
      <c r="A2" s="845"/>
      <c r="B2" s="849" t="s">
        <v>149</v>
      </c>
      <c r="C2" s="850"/>
      <c r="D2" s="850"/>
      <c r="E2" s="839"/>
      <c r="F2" s="849" t="s">
        <v>148</v>
      </c>
      <c r="G2" s="850"/>
      <c r="H2" s="850"/>
      <c r="I2" s="839"/>
      <c r="J2" s="837" t="s">
        <v>147</v>
      </c>
      <c r="K2" s="838"/>
      <c r="L2" s="839"/>
    </row>
    <row r="3" spans="1:12" s="58" customFormat="1" x14ac:dyDescent="0.4">
      <c r="A3" s="845"/>
      <c r="B3" s="840"/>
      <c r="C3" s="841"/>
      <c r="D3" s="841"/>
      <c r="E3" s="842"/>
      <c r="F3" s="840"/>
      <c r="G3" s="841"/>
      <c r="H3" s="841"/>
      <c r="I3" s="842"/>
      <c r="J3" s="840"/>
      <c r="K3" s="841"/>
      <c r="L3" s="842"/>
    </row>
    <row r="4" spans="1:12" s="58" customFormat="1" x14ac:dyDescent="0.4">
      <c r="A4" s="845"/>
      <c r="B4" s="846" t="s">
        <v>154</v>
      </c>
      <c r="C4" s="847" t="s">
        <v>153</v>
      </c>
      <c r="D4" s="845" t="s">
        <v>144</v>
      </c>
      <c r="E4" s="845"/>
      <c r="F4" s="836" t="str">
        <f>+B4</f>
        <v>(13'4/1～20)</v>
      </c>
      <c r="G4" s="836" t="str">
        <f>+C4</f>
        <v>(12'4/1～20)</v>
      </c>
      <c r="H4" s="845" t="s">
        <v>144</v>
      </c>
      <c r="I4" s="845"/>
      <c r="J4" s="836" t="str">
        <f>+B4</f>
        <v>(13'4/1～20)</v>
      </c>
      <c r="K4" s="836" t="str">
        <f>+C4</f>
        <v>(12'4/1～20)</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17">
        <f>+B7+B41</f>
        <v>294557</v>
      </c>
      <c r="C6" s="117">
        <f>+C7+C41</f>
        <v>283927</v>
      </c>
      <c r="D6" s="115">
        <f t="shared" ref="D6:D37" si="0">+B6/C6</f>
        <v>1.0374392009213635</v>
      </c>
      <c r="E6" s="116">
        <f t="shared" ref="E6:E37" si="1">+B6-C6</f>
        <v>10630</v>
      </c>
      <c r="F6" s="117">
        <f>+F7+F41</f>
        <v>391750</v>
      </c>
      <c r="G6" s="117">
        <f>+G7+G41</f>
        <v>401439</v>
      </c>
      <c r="H6" s="115">
        <f t="shared" ref="H6:H37" si="2">+F6/G6</f>
        <v>0.97586432807973311</v>
      </c>
      <c r="I6" s="116">
        <f t="shared" ref="I6:I37" si="3">+F6-G6</f>
        <v>-9689</v>
      </c>
      <c r="J6" s="115">
        <f t="shared" ref="J6:J37" si="4">+B6/F6</f>
        <v>0.75190044671346523</v>
      </c>
      <c r="K6" s="115">
        <f t="shared" ref="K6:K37" si="5">+C6/G6</f>
        <v>0.70727308507643749</v>
      </c>
      <c r="L6" s="114">
        <f t="shared" ref="L6:L37" si="6">+J6-K6</f>
        <v>4.462736163702774E-2</v>
      </c>
    </row>
    <row r="7" spans="1:12" s="60" customFormat="1" x14ac:dyDescent="0.4">
      <c r="A7" s="119" t="s">
        <v>140</v>
      </c>
      <c r="B7" s="117">
        <f>+B8+B18+B38</f>
        <v>128594</v>
      </c>
      <c r="C7" s="117">
        <f>+C8+C18+C38</f>
        <v>131605</v>
      </c>
      <c r="D7" s="115">
        <f t="shared" si="0"/>
        <v>0.97712093005584899</v>
      </c>
      <c r="E7" s="116">
        <f t="shared" si="1"/>
        <v>-3011</v>
      </c>
      <c r="F7" s="117">
        <f>+F8+F18+F38</f>
        <v>167804</v>
      </c>
      <c r="G7" s="117">
        <f>+G8+G18+G38</f>
        <v>180765</v>
      </c>
      <c r="H7" s="115">
        <f t="shared" si="2"/>
        <v>0.92829917295936715</v>
      </c>
      <c r="I7" s="116">
        <f t="shared" si="3"/>
        <v>-12961</v>
      </c>
      <c r="J7" s="115">
        <f t="shared" si="4"/>
        <v>0.76633453314581301</v>
      </c>
      <c r="K7" s="115">
        <f t="shared" si="5"/>
        <v>0.72804469891848533</v>
      </c>
      <c r="L7" s="114">
        <f t="shared" si="6"/>
        <v>3.8289834227327679E-2</v>
      </c>
    </row>
    <row r="8" spans="1:12" x14ac:dyDescent="0.4">
      <c r="A8" s="85" t="s">
        <v>139</v>
      </c>
      <c r="B8" s="84">
        <f>SUM(B9:B17)</f>
        <v>81279</v>
      </c>
      <c r="C8" s="84">
        <f>SUM(C9:C17)</f>
        <v>93470</v>
      </c>
      <c r="D8" s="82">
        <f t="shared" si="0"/>
        <v>0.86957312506686635</v>
      </c>
      <c r="E8" s="83">
        <f t="shared" si="1"/>
        <v>-12191</v>
      </c>
      <c r="F8" s="84">
        <f>SUM(F9:F17)</f>
        <v>110325</v>
      </c>
      <c r="G8" s="84">
        <f>SUM(G9:G17)</f>
        <v>130414</v>
      </c>
      <c r="H8" s="82">
        <f t="shared" si="2"/>
        <v>0.84595978959314189</v>
      </c>
      <c r="I8" s="83">
        <f t="shared" si="3"/>
        <v>-20089</v>
      </c>
      <c r="J8" s="82">
        <f t="shared" si="4"/>
        <v>0.73672331747110809</v>
      </c>
      <c r="K8" s="82">
        <f t="shared" si="5"/>
        <v>0.71671753032649865</v>
      </c>
      <c r="L8" s="81">
        <f t="shared" si="6"/>
        <v>2.0005787144609433E-2</v>
      </c>
    </row>
    <row r="9" spans="1:12" x14ac:dyDescent="0.4">
      <c r="A9" s="73" t="s">
        <v>107</v>
      </c>
      <c r="B9" s="105">
        <f>'４月(上旬)'!B9+'４月(中旬)'!B9</f>
        <v>70416</v>
      </c>
      <c r="C9" s="105">
        <f>'４月(上旬)'!C9+'４月(中旬)'!C9</f>
        <v>71764</v>
      </c>
      <c r="D9" s="98">
        <f t="shared" si="0"/>
        <v>0.98121620868401982</v>
      </c>
      <c r="E9" s="106">
        <f t="shared" si="1"/>
        <v>-1348</v>
      </c>
      <c r="F9" s="105">
        <f>'４月(上旬)'!F9+'４月(中旬)'!F9</f>
        <v>97605</v>
      </c>
      <c r="G9" s="105">
        <f>'４月(上旬)'!G9+'４月(中旬)'!G9</f>
        <v>105071</v>
      </c>
      <c r="H9" s="98">
        <f t="shared" si="2"/>
        <v>0.92894328596853559</v>
      </c>
      <c r="I9" s="106">
        <f t="shared" si="3"/>
        <v>-7466</v>
      </c>
      <c r="J9" s="98">
        <f t="shared" si="4"/>
        <v>0.7214384508990318</v>
      </c>
      <c r="K9" s="98">
        <f t="shared" si="5"/>
        <v>0.68300482530860085</v>
      </c>
      <c r="L9" s="120">
        <f t="shared" si="6"/>
        <v>3.8433625590430953E-2</v>
      </c>
    </row>
    <row r="10" spans="1:12" x14ac:dyDescent="0.4">
      <c r="A10" s="74" t="s">
        <v>138</v>
      </c>
      <c r="B10" s="105">
        <f>'４月(上旬)'!B10+'４月(中旬)'!B10</f>
        <v>9436</v>
      </c>
      <c r="C10" s="105">
        <f>'４月(上旬)'!C10+'４月(中旬)'!C10</f>
        <v>9232</v>
      </c>
      <c r="D10" s="69">
        <f t="shared" si="0"/>
        <v>1.0220970537261698</v>
      </c>
      <c r="E10" s="70">
        <f t="shared" si="1"/>
        <v>204</v>
      </c>
      <c r="F10" s="105">
        <f>'４月(上旬)'!F10+'４月(中旬)'!F10</f>
        <v>10000</v>
      </c>
      <c r="G10" s="105">
        <f>'４月(上旬)'!G10+'４月(中旬)'!G10</f>
        <v>10000</v>
      </c>
      <c r="H10" s="69">
        <f t="shared" si="2"/>
        <v>1</v>
      </c>
      <c r="I10" s="70">
        <f t="shared" si="3"/>
        <v>0</v>
      </c>
      <c r="J10" s="69">
        <f t="shared" si="4"/>
        <v>0.94359999999999999</v>
      </c>
      <c r="K10" s="69">
        <f t="shared" si="5"/>
        <v>0.92320000000000002</v>
      </c>
      <c r="L10" s="68">
        <f t="shared" si="6"/>
        <v>2.0399999999999974E-2</v>
      </c>
    </row>
    <row r="11" spans="1:12" x14ac:dyDescent="0.4">
      <c r="A11" s="74" t="s">
        <v>105</v>
      </c>
      <c r="B11" s="105">
        <f>'４月(上旬)'!B11+'４月(中旬)'!B11</f>
        <v>0</v>
      </c>
      <c r="C11" s="105">
        <f>'４月(上旬)'!C11+'４月(中旬)'!C11</f>
        <v>11252</v>
      </c>
      <c r="D11" s="69">
        <f t="shared" si="0"/>
        <v>0</v>
      </c>
      <c r="E11" s="70">
        <f t="shared" si="1"/>
        <v>-11252</v>
      </c>
      <c r="F11" s="105">
        <f>'４月(上旬)'!F11+'４月(中旬)'!F11</f>
        <v>0</v>
      </c>
      <c r="G11" s="105">
        <f>'４月(上旬)'!G11+'４月(中旬)'!G11</f>
        <v>12322</v>
      </c>
      <c r="H11" s="69">
        <f t="shared" si="2"/>
        <v>0</v>
      </c>
      <c r="I11" s="70">
        <f t="shared" si="3"/>
        <v>-12322</v>
      </c>
      <c r="J11" s="69" t="e">
        <f t="shared" si="4"/>
        <v>#DIV/0!</v>
      </c>
      <c r="K11" s="69">
        <f t="shared" si="5"/>
        <v>0.91316344749229017</v>
      </c>
      <c r="L11" s="68" t="e">
        <f t="shared" si="6"/>
        <v>#DIV/0!</v>
      </c>
    </row>
    <row r="12" spans="1:12" x14ac:dyDescent="0.4">
      <c r="A12" s="74" t="s">
        <v>102</v>
      </c>
      <c r="B12" s="105">
        <f>'４月(上旬)'!B12+'４月(中旬)'!B12</f>
        <v>0</v>
      </c>
      <c r="C12" s="105">
        <f>'４月(上旬)'!C12+'４月(中旬)'!C12</f>
        <v>0</v>
      </c>
      <c r="D12" s="69" t="e">
        <f t="shared" si="0"/>
        <v>#DIV/0!</v>
      </c>
      <c r="E12" s="70">
        <f t="shared" si="1"/>
        <v>0</v>
      </c>
      <c r="F12" s="105">
        <f>'４月(上旬)'!F12+'４月(中旬)'!F12</f>
        <v>0</v>
      </c>
      <c r="G12" s="105">
        <f>'４月(上旬)'!G12+'４月(中旬)'!G12</f>
        <v>0</v>
      </c>
      <c r="H12" s="69" t="e">
        <f t="shared" si="2"/>
        <v>#DIV/0!</v>
      </c>
      <c r="I12" s="70">
        <f t="shared" si="3"/>
        <v>0</v>
      </c>
      <c r="J12" s="69" t="e">
        <f t="shared" si="4"/>
        <v>#DIV/0!</v>
      </c>
      <c r="K12" s="69" t="e">
        <f t="shared" si="5"/>
        <v>#DIV/0!</v>
      </c>
      <c r="L12" s="68" t="e">
        <f t="shared" si="6"/>
        <v>#DIV/0!</v>
      </c>
    </row>
    <row r="13" spans="1:12" x14ac:dyDescent="0.4">
      <c r="A13" s="74" t="s">
        <v>103</v>
      </c>
      <c r="B13" s="105">
        <f>'４月(上旬)'!B13+'４月(中旬)'!B13</f>
        <v>0</v>
      </c>
      <c r="C13" s="105">
        <f>'４月(上旬)'!C13+'４月(中旬)'!C13</f>
        <v>0</v>
      </c>
      <c r="D13" s="69" t="e">
        <f t="shared" si="0"/>
        <v>#DIV/0!</v>
      </c>
      <c r="E13" s="70">
        <f t="shared" si="1"/>
        <v>0</v>
      </c>
      <c r="F13" s="105">
        <f>'４月(上旬)'!F13+'４月(中旬)'!F13</f>
        <v>0</v>
      </c>
      <c r="G13" s="105">
        <f>'４月(上旬)'!G13+'４月(中旬)'!G13</f>
        <v>0</v>
      </c>
      <c r="H13" s="69" t="e">
        <f t="shared" si="2"/>
        <v>#DIV/0!</v>
      </c>
      <c r="I13" s="70">
        <f t="shared" si="3"/>
        <v>0</v>
      </c>
      <c r="J13" s="69" t="e">
        <f t="shared" si="4"/>
        <v>#DIV/0!</v>
      </c>
      <c r="K13" s="69" t="e">
        <f t="shared" si="5"/>
        <v>#DIV/0!</v>
      </c>
      <c r="L13" s="68" t="e">
        <f t="shared" si="6"/>
        <v>#DIV/0!</v>
      </c>
    </row>
    <row r="14" spans="1:12" x14ac:dyDescent="0.4">
      <c r="A14" s="80" t="s">
        <v>136</v>
      </c>
      <c r="B14" s="139">
        <f>'４月(上旬)'!B14+'４月(中旬)'!B14</f>
        <v>1427</v>
      </c>
      <c r="C14" s="139">
        <f>'４月(上旬)'!C14+'４月(中旬)'!C14</f>
        <v>1222</v>
      </c>
      <c r="D14" s="89">
        <f t="shared" si="0"/>
        <v>1.1677577741407528</v>
      </c>
      <c r="E14" s="90">
        <f t="shared" si="1"/>
        <v>205</v>
      </c>
      <c r="F14" s="139">
        <f>'４月(上旬)'!F14+'４月(中旬)'!F14</f>
        <v>2720</v>
      </c>
      <c r="G14" s="139">
        <f>'４月(上旬)'!G14+'４月(中旬)'!G14</f>
        <v>3021</v>
      </c>
      <c r="H14" s="89">
        <f t="shared" si="2"/>
        <v>0.90036411784177428</v>
      </c>
      <c r="I14" s="90">
        <f t="shared" si="3"/>
        <v>-301</v>
      </c>
      <c r="J14" s="89">
        <f t="shared" si="4"/>
        <v>0.52463235294117649</v>
      </c>
      <c r="K14" s="89">
        <f t="shared" si="5"/>
        <v>0.40450182058920886</v>
      </c>
      <c r="L14" s="88">
        <f t="shared" si="6"/>
        <v>0.12013053235196763</v>
      </c>
    </row>
    <row r="15" spans="1:12" x14ac:dyDescent="0.4">
      <c r="A15" s="74" t="s">
        <v>135</v>
      </c>
      <c r="B15" s="71">
        <f>'４月(上旬)'!B15+'４月(中旬)'!B15</f>
        <v>0</v>
      </c>
      <c r="C15" s="71">
        <f>'４月(上旬)'!C15+'４月(中旬)'!C15</f>
        <v>0</v>
      </c>
      <c r="D15" s="69" t="e">
        <f t="shared" si="0"/>
        <v>#DIV/0!</v>
      </c>
      <c r="E15" s="70">
        <f t="shared" si="1"/>
        <v>0</v>
      </c>
      <c r="F15" s="71">
        <f>'４月(上旬)'!F15+'４月(中旬)'!F15</f>
        <v>0</v>
      </c>
      <c r="G15" s="71">
        <f>'４月(上旬)'!G15+'４月(中旬)'!G15</f>
        <v>0</v>
      </c>
      <c r="H15" s="69" t="e">
        <f t="shared" si="2"/>
        <v>#DIV/0!</v>
      </c>
      <c r="I15" s="70">
        <f t="shared" si="3"/>
        <v>0</v>
      </c>
      <c r="J15" s="69" t="e">
        <f t="shared" si="4"/>
        <v>#DIV/0!</v>
      </c>
      <c r="K15" s="69" t="e">
        <f t="shared" si="5"/>
        <v>#DIV/0!</v>
      </c>
      <c r="L15" s="68" t="e">
        <f t="shared" si="6"/>
        <v>#DIV/0!</v>
      </c>
    </row>
    <row r="16" spans="1:12" x14ac:dyDescent="0.4">
      <c r="A16" s="94" t="s">
        <v>134</v>
      </c>
      <c r="B16" s="105">
        <f>'４月(上旬)'!B16+'４月(中旬)'!B16</f>
        <v>0</v>
      </c>
      <c r="C16" s="105">
        <f>'４月(上旬)'!C16+'４月(中旬)'!C16</f>
        <v>0</v>
      </c>
      <c r="D16" s="69" t="e">
        <f t="shared" si="0"/>
        <v>#DIV/0!</v>
      </c>
      <c r="E16" s="70">
        <f t="shared" si="1"/>
        <v>0</v>
      </c>
      <c r="F16" s="105">
        <f>'４月(上旬)'!F16+'４月(中旬)'!F16</f>
        <v>0</v>
      </c>
      <c r="G16" s="105">
        <f>'４月(上旬)'!G16+'４月(中旬)'!G16</f>
        <v>0</v>
      </c>
      <c r="H16" s="69" t="e">
        <f t="shared" si="2"/>
        <v>#DIV/0!</v>
      </c>
      <c r="I16" s="70">
        <f t="shared" si="3"/>
        <v>0</v>
      </c>
      <c r="J16" s="69" t="e">
        <f t="shared" si="4"/>
        <v>#DIV/0!</v>
      </c>
      <c r="K16" s="69" t="e">
        <f t="shared" si="5"/>
        <v>#DIV/0!</v>
      </c>
      <c r="L16" s="68" t="e">
        <f t="shared" si="6"/>
        <v>#DIV/0!</v>
      </c>
    </row>
    <row r="17" spans="1:12" x14ac:dyDescent="0.4">
      <c r="A17" s="94" t="s">
        <v>133</v>
      </c>
      <c r="B17" s="97">
        <f>'４月(上旬)'!B17+'４月(中旬)'!B17</f>
        <v>0</v>
      </c>
      <c r="C17" s="97">
        <f>'４月(上旬)'!C17+'４月(中旬)'!C17</f>
        <v>0</v>
      </c>
      <c r="D17" s="89" t="e">
        <f t="shared" si="0"/>
        <v>#DIV/0!</v>
      </c>
      <c r="E17" s="90">
        <f t="shared" si="1"/>
        <v>0</v>
      </c>
      <c r="F17" s="97">
        <f>'４月(上旬)'!F17+'４月(中旬)'!F17</f>
        <v>0</v>
      </c>
      <c r="G17" s="97">
        <f>'４月(上旬)'!G17+'４月(中旬)'!G17</f>
        <v>0</v>
      </c>
      <c r="H17" s="89" t="e">
        <f t="shared" si="2"/>
        <v>#DIV/0!</v>
      </c>
      <c r="I17" s="90">
        <f t="shared" si="3"/>
        <v>0</v>
      </c>
      <c r="J17" s="126" t="e">
        <f t="shared" si="4"/>
        <v>#DIV/0!</v>
      </c>
      <c r="K17" s="69" t="e">
        <f t="shared" si="5"/>
        <v>#DIV/0!</v>
      </c>
      <c r="L17" s="68" t="e">
        <f t="shared" si="6"/>
        <v>#DIV/0!</v>
      </c>
    </row>
    <row r="18" spans="1:12" x14ac:dyDescent="0.4">
      <c r="A18" s="85" t="s">
        <v>132</v>
      </c>
      <c r="B18" s="84">
        <f>SUM(B19:B37)</f>
        <v>46400</v>
      </c>
      <c r="C18" s="84">
        <f>SUM(C19:C37)</f>
        <v>37280</v>
      </c>
      <c r="D18" s="82">
        <f t="shared" si="0"/>
        <v>1.2446351931330473</v>
      </c>
      <c r="E18" s="83">
        <f t="shared" si="1"/>
        <v>9120</v>
      </c>
      <c r="F18" s="84">
        <f>SUM(F19:F37)</f>
        <v>55760</v>
      </c>
      <c r="G18" s="84">
        <f>SUM(G19:G37)</f>
        <v>48780</v>
      </c>
      <c r="H18" s="82">
        <f t="shared" si="2"/>
        <v>1.1430914309143092</v>
      </c>
      <c r="I18" s="83">
        <f t="shared" si="3"/>
        <v>6980</v>
      </c>
      <c r="J18" s="82">
        <f t="shared" si="4"/>
        <v>0.83213773314203732</v>
      </c>
      <c r="K18" s="82">
        <f t="shared" si="5"/>
        <v>0.76424764247642474</v>
      </c>
      <c r="L18" s="81">
        <f t="shared" si="6"/>
        <v>6.7890090665612579E-2</v>
      </c>
    </row>
    <row r="19" spans="1:12" x14ac:dyDescent="0.4">
      <c r="A19" s="73" t="s">
        <v>131</v>
      </c>
      <c r="B19" s="105">
        <f>'４月(上旬)'!B19+'４月(中旬)'!B19</f>
        <v>0</v>
      </c>
      <c r="C19" s="105">
        <f>'４月(上旬)'!C19+'４月(中旬)'!C19</f>
        <v>0</v>
      </c>
      <c r="D19" s="98" t="e">
        <f t="shared" si="0"/>
        <v>#DIV/0!</v>
      </c>
      <c r="E19" s="106">
        <f t="shared" si="1"/>
        <v>0</v>
      </c>
      <c r="F19" s="105">
        <f>'４月(上旬)'!F19+'４月(中旬)'!F19</f>
        <v>0</v>
      </c>
      <c r="G19" s="105">
        <f>'４月(上旬)'!G19+'４月(中旬)'!G19</f>
        <v>0</v>
      </c>
      <c r="H19" s="98" t="e">
        <f t="shared" si="2"/>
        <v>#DIV/0!</v>
      </c>
      <c r="I19" s="106">
        <f t="shared" si="3"/>
        <v>0</v>
      </c>
      <c r="J19" s="98" t="e">
        <f t="shared" si="4"/>
        <v>#DIV/0!</v>
      </c>
      <c r="K19" s="98" t="e">
        <f t="shared" si="5"/>
        <v>#DIV/0!</v>
      </c>
      <c r="L19" s="120" t="e">
        <f t="shared" si="6"/>
        <v>#DIV/0!</v>
      </c>
    </row>
    <row r="20" spans="1:12" x14ac:dyDescent="0.4">
      <c r="A20" s="74" t="s">
        <v>130</v>
      </c>
      <c r="B20" s="105">
        <f>'４月(上旬)'!B20+'４月(中旬)'!B20</f>
        <v>8326</v>
      </c>
      <c r="C20" s="105">
        <f>'４月(上旬)'!C20+'４月(中旬)'!C20</f>
        <v>0</v>
      </c>
      <c r="D20" s="69" t="e">
        <f t="shared" si="0"/>
        <v>#DIV/0!</v>
      </c>
      <c r="E20" s="70">
        <f t="shared" si="1"/>
        <v>8326</v>
      </c>
      <c r="F20" s="105">
        <f>'４月(上旬)'!F20+'４月(中旬)'!F20</f>
        <v>9505</v>
      </c>
      <c r="G20" s="105">
        <f>'４月(上旬)'!G20+'４月(中旬)'!G20</f>
        <v>0</v>
      </c>
      <c r="H20" s="69" t="e">
        <f t="shared" si="2"/>
        <v>#DIV/0!</v>
      </c>
      <c r="I20" s="70">
        <f t="shared" si="3"/>
        <v>9505</v>
      </c>
      <c r="J20" s="69">
        <f t="shared" si="4"/>
        <v>0.87596002104155712</v>
      </c>
      <c r="K20" s="69" t="e">
        <f t="shared" si="5"/>
        <v>#DIV/0!</v>
      </c>
      <c r="L20" s="68" t="e">
        <f t="shared" si="6"/>
        <v>#DIV/0!</v>
      </c>
    </row>
    <row r="21" spans="1:12" x14ac:dyDescent="0.4">
      <c r="A21" s="74" t="s">
        <v>129</v>
      </c>
      <c r="B21" s="105">
        <f>'４月(上旬)'!B21+'４月(中旬)'!B21</f>
        <v>13235</v>
      </c>
      <c r="C21" s="105">
        <f>'４月(上旬)'!C21+'４月(中旬)'!C21</f>
        <v>12289</v>
      </c>
      <c r="D21" s="69">
        <f t="shared" si="0"/>
        <v>1.0769794124827081</v>
      </c>
      <c r="E21" s="70">
        <f t="shared" si="1"/>
        <v>946</v>
      </c>
      <c r="F21" s="105">
        <f>'４月(上旬)'!F21+'４月(中旬)'!F21</f>
        <v>17335</v>
      </c>
      <c r="G21" s="105">
        <f>'４月(上旬)'!G21+'４月(中旬)'!G21</f>
        <v>17440</v>
      </c>
      <c r="H21" s="69">
        <f t="shared" si="2"/>
        <v>0.99397935779816515</v>
      </c>
      <c r="I21" s="70">
        <f t="shared" si="3"/>
        <v>-105</v>
      </c>
      <c r="J21" s="69">
        <f t="shared" si="4"/>
        <v>0.76348428035765792</v>
      </c>
      <c r="K21" s="69">
        <f t="shared" si="5"/>
        <v>0.70464449541284402</v>
      </c>
      <c r="L21" s="68">
        <f t="shared" si="6"/>
        <v>5.88397849448139E-2</v>
      </c>
    </row>
    <row r="22" spans="1:12" x14ac:dyDescent="0.4">
      <c r="A22" s="74" t="s">
        <v>128</v>
      </c>
      <c r="B22" s="105">
        <f>'４月(上旬)'!B22+'４月(中旬)'!B22</f>
        <v>4989</v>
      </c>
      <c r="C22" s="105">
        <f>'４月(上旬)'!C22+'４月(中旬)'!C22</f>
        <v>4817</v>
      </c>
      <c r="D22" s="69">
        <f t="shared" si="0"/>
        <v>1.0357068714967823</v>
      </c>
      <c r="E22" s="70">
        <f t="shared" si="1"/>
        <v>172</v>
      </c>
      <c r="F22" s="105">
        <f>'４月(上旬)'!F22+'４月(中旬)'!F22</f>
        <v>5655</v>
      </c>
      <c r="G22" s="105">
        <f>'４月(上旬)'!G22+'４月(中旬)'!G22</f>
        <v>5930</v>
      </c>
      <c r="H22" s="69">
        <f t="shared" si="2"/>
        <v>0.95362563237774034</v>
      </c>
      <c r="I22" s="70">
        <f t="shared" si="3"/>
        <v>-275</v>
      </c>
      <c r="J22" s="69">
        <f t="shared" si="4"/>
        <v>0.88222811671087531</v>
      </c>
      <c r="K22" s="69">
        <f t="shared" si="5"/>
        <v>0.81231028667790894</v>
      </c>
      <c r="L22" s="68">
        <f t="shared" si="6"/>
        <v>6.9917830032966366E-2</v>
      </c>
    </row>
    <row r="23" spans="1:12" x14ac:dyDescent="0.4">
      <c r="A23" s="74" t="s">
        <v>127</v>
      </c>
      <c r="B23" s="105">
        <f>'４月(上旬)'!B23+'４月(中旬)'!B23</f>
        <v>2392</v>
      </c>
      <c r="C23" s="105">
        <f>'４月(上旬)'!C23+'４月(中旬)'!C23</f>
        <v>2400</v>
      </c>
      <c r="D23" s="89">
        <f t="shared" si="0"/>
        <v>0.9966666666666667</v>
      </c>
      <c r="E23" s="90">
        <f t="shared" si="1"/>
        <v>-8</v>
      </c>
      <c r="F23" s="105">
        <f>'４月(上旬)'!F23+'４月(中旬)'!F23</f>
        <v>2830</v>
      </c>
      <c r="G23" s="105">
        <f>'４月(上旬)'!G23+'４月(中旬)'!G23</f>
        <v>2945</v>
      </c>
      <c r="H23" s="89">
        <f t="shared" si="2"/>
        <v>0.96095076400679114</v>
      </c>
      <c r="I23" s="90">
        <f t="shared" si="3"/>
        <v>-115</v>
      </c>
      <c r="J23" s="89">
        <f t="shared" si="4"/>
        <v>0.84522968197879855</v>
      </c>
      <c r="K23" s="89">
        <f t="shared" si="5"/>
        <v>0.81494057724957558</v>
      </c>
      <c r="L23" s="88">
        <f t="shared" si="6"/>
        <v>3.0289104729222971E-2</v>
      </c>
    </row>
    <row r="24" spans="1:12" x14ac:dyDescent="0.4">
      <c r="A24" s="94" t="s">
        <v>126</v>
      </c>
      <c r="B24" s="105">
        <f>'４月(上旬)'!B24+'４月(中旬)'!B24</f>
        <v>0</v>
      </c>
      <c r="C24" s="105">
        <f>'４月(上旬)'!C24+'４月(中旬)'!C24</f>
        <v>0</v>
      </c>
      <c r="D24" s="69" t="e">
        <f t="shared" si="0"/>
        <v>#DIV/0!</v>
      </c>
      <c r="E24" s="70">
        <f t="shared" si="1"/>
        <v>0</v>
      </c>
      <c r="F24" s="105">
        <f>'４月(上旬)'!F24+'４月(中旬)'!F24</f>
        <v>0</v>
      </c>
      <c r="G24" s="105">
        <f>'４月(上旬)'!G24+'４月(中旬)'!G24</f>
        <v>0</v>
      </c>
      <c r="H24" s="69" t="e">
        <f t="shared" si="2"/>
        <v>#DIV/0!</v>
      </c>
      <c r="I24" s="70">
        <f t="shared" si="3"/>
        <v>0</v>
      </c>
      <c r="J24" s="69" t="e">
        <f t="shared" si="4"/>
        <v>#DIV/0!</v>
      </c>
      <c r="K24" s="69" t="e">
        <f t="shared" si="5"/>
        <v>#DIV/0!</v>
      </c>
      <c r="L24" s="68" t="e">
        <f t="shared" si="6"/>
        <v>#DIV/0!</v>
      </c>
    </row>
    <row r="25" spans="1:12" x14ac:dyDescent="0.4">
      <c r="A25" s="94" t="s">
        <v>125</v>
      </c>
      <c r="B25" s="105">
        <f>'４月(上旬)'!B25+'４月(中旬)'!B25</f>
        <v>2606</v>
      </c>
      <c r="C25" s="105">
        <f>'４月(上旬)'!C25+'４月(中旬)'!C25</f>
        <v>2586</v>
      </c>
      <c r="D25" s="69">
        <f t="shared" si="0"/>
        <v>1.0077339520494972</v>
      </c>
      <c r="E25" s="70">
        <f t="shared" si="1"/>
        <v>20</v>
      </c>
      <c r="F25" s="105">
        <f>'４月(上旬)'!F25+'４月(中旬)'!F25</f>
        <v>2955</v>
      </c>
      <c r="G25" s="105">
        <f>'４月(上旬)'!G25+'４月(中旬)'!G25</f>
        <v>2975</v>
      </c>
      <c r="H25" s="69">
        <f t="shared" si="2"/>
        <v>0.99327731092436977</v>
      </c>
      <c r="I25" s="70">
        <f t="shared" si="3"/>
        <v>-20</v>
      </c>
      <c r="J25" s="69">
        <f t="shared" si="4"/>
        <v>0.88189509306260572</v>
      </c>
      <c r="K25" s="69">
        <f t="shared" si="5"/>
        <v>0.86924369747899155</v>
      </c>
      <c r="L25" s="68">
        <f t="shared" si="6"/>
        <v>1.2651395583614167E-2</v>
      </c>
    </row>
    <row r="26" spans="1:12" s="58" customFormat="1" x14ac:dyDescent="0.4">
      <c r="A26" s="94" t="s">
        <v>124</v>
      </c>
      <c r="B26" s="105">
        <f>'４月(上旬)'!B26+'４月(中旬)'!B26</f>
        <v>0</v>
      </c>
      <c r="C26" s="105">
        <f>'４月(上旬)'!C26+'４月(中旬)'!C26</f>
        <v>0</v>
      </c>
      <c r="D26" s="69" t="e">
        <f t="shared" si="0"/>
        <v>#DIV/0!</v>
      </c>
      <c r="E26" s="70">
        <f t="shared" si="1"/>
        <v>0</v>
      </c>
      <c r="F26" s="105">
        <f>'４月(上旬)'!F26+'４月(中旬)'!F26</f>
        <v>0</v>
      </c>
      <c r="G26" s="105">
        <f>'４月(上旬)'!G26+'４月(中旬)'!G26</f>
        <v>0</v>
      </c>
      <c r="H26" s="69" t="e">
        <f t="shared" si="2"/>
        <v>#DIV/0!</v>
      </c>
      <c r="I26" s="70">
        <f t="shared" si="3"/>
        <v>0</v>
      </c>
      <c r="J26" s="69" t="e">
        <f t="shared" si="4"/>
        <v>#DIV/0!</v>
      </c>
      <c r="K26" s="69" t="e">
        <f t="shared" si="5"/>
        <v>#DIV/0!</v>
      </c>
      <c r="L26" s="68" t="e">
        <f t="shared" si="6"/>
        <v>#DIV/0!</v>
      </c>
    </row>
    <row r="27" spans="1:12" s="58" customFormat="1" x14ac:dyDescent="0.4">
      <c r="A27" s="74" t="s">
        <v>123</v>
      </c>
      <c r="B27" s="105">
        <f>'４月(上旬)'!B27+'４月(中旬)'!B27</f>
        <v>0</v>
      </c>
      <c r="C27" s="105">
        <f>'４月(上旬)'!C27+'４月(中旬)'!C27</f>
        <v>0</v>
      </c>
      <c r="D27" s="69" t="e">
        <f t="shared" si="0"/>
        <v>#DIV/0!</v>
      </c>
      <c r="E27" s="70">
        <f t="shared" si="1"/>
        <v>0</v>
      </c>
      <c r="F27" s="105">
        <f>'４月(上旬)'!F27+'４月(中旬)'!F27</f>
        <v>0</v>
      </c>
      <c r="G27" s="105">
        <f>'４月(上旬)'!G27+'４月(中旬)'!G27</f>
        <v>0</v>
      </c>
      <c r="H27" s="69" t="e">
        <f t="shared" si="2"/>
        <v>#DIV/0!</v>
      </c>
      <c r="I27" s="70">
        <f t="shared" si="3"/>
        <v>0</v>
      </c>
      <c r="J27" s="69" t="e">
        <f t="shared" si="4"/>
        <v>#DIV/0!</v>
      </c>
      <c r="K27" s="69" t="e">
        <f t="shared" si="5"/>
        <v>#DIV/0!</v>
      </c>
      <c r="L27" s="68" t="e">
        <f t="shared" si="6"/>
        <v>#DIV/0!</v>
      </c>
    </row>
    <row r="28" spans="1:12" s="58" customFormat="1" x14ac:dyDescent="0.4">
      <c r="A28" s="74" t="s">
        <v>122</v>
      </c>
      <c r="B28" s="105">
        <f>'４月(上旬)'!B28+'４月(中旬)'!B28</f>
        <v>0</v>
      </c>
      <c r="C28" s="105">
        <f>'４月(上旬)'!C28+'４月(中旬)'!C28</f>
        <v>0</v>
      </c>
      <c r="D28" s="69" t="e">
        <f t="shared" si="0"/>
        <v>#DIV/0!</v>
      </c>
      <c r="E28" s="70">
        <f t="shared" si="1"/>
        <v>0</v>
      </c>
      <c r="F28" s="105">
        <f>'４月(上旬)'!F28+'４月(中旬)'!F28</f>
        <v>0</v>
      </c>
      <c r="G28" s="105">
        <f>'４月(上旬)'!G28+'４月(中旬)'!G28</f>
        <v>1495</v>
      </c>
      <c r="H28" s="69">
        <f t="shared" si="2"/>
        <v>0</v>
      </c>
      <c r="I28" s="70">
        <f t="shared" si="3"/>
        <v>-1495</v>
      </c>
      <c r="J28" s="69" t="e">
        <f t="shared" si="4"/>
        <v>#DIV/0!</v>
      </c>
      <c r="K28" s="69">
        <f t="shared" si="5"/>
        <v>0</v>
      </c>
      <c r="L28" s="68" t="e">
        <f t="shared" si="6"/>
        <v>#DIV/0!</v>
      </c>
    </row>
    <row r="29" spans="1:12" s="58" customFormat="1" x14ac:dyDescent="0.4">
      <c r="A29" s="74" t="s">
        <v>121</v>
      </c>
      <c r="B29" s="105">
        <f>'４月(上旬)'!B29+'４月(中旬)'!B29</f>
        <v>0</v>
      </c>
      <c r="C29" s="105">
        <f>'４月(上旬)'!C29+'４月(中旬)'!C29</f>
        <v>0</v>
      </c>
      <c r="D29" s="69" t="e">
        <f t="shared" si="0"/>
        <v>#DIV/0!</v>
      </c>
      <c r="E29" s="70">
        <f t="shared" si="1"/>
        <v>0</v>
      </c>
      <c r="F29" s="105">
        <f>'４月(上旬)'!F29+'４月(中旬)'!F29</f>
        <v>0</v>
      </c>
      <c r="G29" s="105">
        <f>'４月(上旬)'!G29+'４月(中旬)'!G29</f>
        <v>0</v>
      </c>
      <c r="H29" s="69" t="e">
        <f t="shared" si="2"/>
        <v>#DIV/0!</v>
      </c>
      <c r="I29" s="70">
        <f t="shared" si="3"/>
        <v>0</v>
      </c>
      <c r="J29" s="69" t="e">
        <f t="shared" si="4"/>
        <v>#DIV/0!</v>
      </c>
      <c r="K29" s="69" t="e">
        <f t="shared" si="5"/>
        <v>#DIV/0!</v>
      </c>
      <c r="L29" s="68" t="e">
        <f t="shared" si="6"/>
        <v>#DIV/0!</v>
      </c>
    </row>
    <row r="30" spans="1:12" s="58" customFormat="1" x14ac:dyDescent="0.4">
      <c r="A30" s="74" t="s">
        <v>120</v>
      </c>
      <c r="B30" s="105">
        <f>'４月(上旬)'!B30+'４月(中旬)'!B30</f>
        <v>0</v>
      </c>
      <c r="C30" s="105">
        <f>'４月(上旬)'!C30+'４月(中旬)'!C30</f>
        <v>0</v>
      </c>
      <c r="D30" s="89" t="e">
        <f t="shared" si="0"/>
        <v>#DIV/0!</v>
      </c>
      <c r="E30" s="90">
        <f t="shared" si="1"/>
        <v>0</v>
      </c>
      <c r="F30" s="105">
        <f>'４月(上旬)'!F30+'４月(中旬)'!F30</f>
        <v>0</v>
      </c>
      <c r="G30" s="105">
        <f>'４月(上旬)'!G30+'４月(中旬)'!G30</f>
        <v>0</v>
      </c>
      <c r="H30" s="89" t="e">
        <f t="shared" si="2"/>
        <v>#DIV/0!</v>
      </c>
      <c r="I30" s="90">
        <f t="shared" si="3"/>
        <v>0</v>
      </c>
      <c r="J30" s="89" t="e">
        <f t="shared" si="4"/>
        <v>#DIV/0!</v>
      </c>
      <c r="K30" s="89" t="e">
        <f t="shared" si="5"/>
        <v>#DIV/0!</v>
      </c>
      <c r="L30" s="88" t="e">
        <f t="shared" si="6"/>
        <v>#DIV/0!</v>
      </c>
    </row>
    <row r="31" spans="1:12" s="58" customFormat="1" x14ac:dyDescent="0.4">
      <c r="A31" s="94" t="s">
        <v>119</v>
      </c>
      <c r="B31" s="105">
        <f>'４月(上旬)'!B31+'４月(中旬)'!B31</f>
        <v>0</v>
      </c>
      <c r="C31" s="105">
        <f>'４月(上旬)'!C31+'４月(中旬)'!C31</f>
        <v>0</v>
      </c>
      <c r="D31" s="69" t="e">
        <f t="shared" si="0"/>
        <v>#DIV/0!</v>
      </c>
      <c r="E31" s="70">
        <f t="shared" si="1"/>
        <v>0</v>
      </c>
      <c r="F31" s="105">
        <f>'４月(上旬)'!F31+'４月(中旬)'!F31</f>
        <v>0</v>
      </c>
      <c r="G31" s="105">
        <f>'４月(上旬)'!G31+'４月(中旬)'!G31</f>
        <v>0</v>
      </c>
      <c r="H31" s="69" t="e">
        <f t="shared" si="2"/>
        <v>#DIV/0!</v>
      </c>
      <c r="I31" s="70">
        <f t="shared" si="3"/>
        <v>0</v>
      </c>
      <c r="J31" s="69" t="e">
        <f t="shared" si="4"/>
        <v>#DIV/0!</v>
      </c>
      <c r="K31" s="69" t="e">
        <f t="shared" si="5"/>
        <v>#DIV/0!</v>
      </c>
      <c r="L31" s="68" t="e">
        <f t="shared" si="6"/>
        <v>#DIV/0!</v>
      </c>
    </row>
    <row r="32" spans="1:12" s="58" customFormat="1" x14ac:dyDescent="0.4">
      <c r="A32" s="74" t="s">
        <v>118</v>
      </c>
      <c r="B32" s="105">
        <f>'４月(上旬)'!B32+'４月(中旬)'!B32</f>
        <v>2751</v>
      </c>
      <c r="C32" s="105">
        <f>'４月(上旬)'!C32+'４月(中旬)'!C32</f>
        <v>2613</v>
      </c>
      <c r="D32" s="69">
        <f t="shared" si="0"/>
        <v>1.0528128587830081</v>
      </c>
      <c r="E32" s="70">
        <f t="shared" si="1"/>
        <v>138</v>
      </c>
      <c r="F32" s="105">
        <f>'４月(上旬)'!F32+'４月(中旬)'!F32</f>
        <v>2900</v>
      </c>
      <c r="G32" s="105">
        <f>'４月(上旬)'!G32+'４月(中旬)'!G32</f>
        <v>3235</v>
      </c>
      <c r="H32" s="69">
        <f t="shared" si="2"/>
        <v>0.89644513137557957</v>
      </c>
      <c r="I32" s="70">
        <f t="shared" si="3"/>
        <v>-335</v>
      </c>
      <c r="J32" s="69">
        <f t="shared" si="4"/>
        <v>0.94862068965517243</v>
      </c>
      <c r="K32" s="69">
        <f t="shared" si="5"/>
        <v>0.80772797527047913</v>
      </c>
      <c r="L32" s="68">
        <f t="shared" si="6"/>
        <v>0.14089271438469331</v>
      </c>
    </row>
    <row r="33" spans="1:12" s="58" customFormat="1" x14ac:dyDescent="0.4">
      <c r="A33" s="94" t="s">
        <v>117</v>
      </c>
      <c r="B33" s="105">
        <f>'４月(上旬)'!B33+'４月(中旬)'!B33</f>
        <v>0</v>
      </c>
      <c r="C33" s="105">
        <f>'４月(上旬)'!C33+'４月(中旬)'!C33</f>
        <v>0</v>
      </c>
      <c r="D33" s="89" t="e">
        <f t="shared" si="0"/>
        <v>#DIV/0!</v>
      </c>
      <c r="E33" s="90">
        <f t="shared" si="1"/>
        <v>0</v>
      </c>
      <c r="F33" s="105">
        <f>'４月(上旬)'!F33+'４月(中旬)'!F33</f>
        <v>0</v>
      </c>
      <c r="G33" s="105">
        <f>'４月(上旬)'!G33+'４月(中旬)'!G33</f>
        <v>0</v>
      </c>
      <c r="H33" s="89" t="e">
        <f t="shared" si="2"/>
        <v>#DIV/0!</v>
      </c>
      <c r="I33" s="90">
        <f t="shared" si="3"/>
        <v>0</v>
      </c>
      <c r="J33" s="89" t="e">
        <f t="shared" si="4"/>
        <v>#DIV/0!</v>
      </c>
      <c r="K33" s="89" t="e">
        <f t="shared" si="5"/>
        <v>#DIV/0!</v>
      </c>
      <c r="L33" s="88" t="e">
        <f t="shared" si="6"/>
        <v>#DIV/0!</v>
      </c>
    </row>
    <row r="34" spans="1:12" s="58" customFormat="1" x14ac:dyDescent="0.4">
      <c r="A34" s="94" t="s">
        <v>116</v>
      </c>
      <c r="B34" s="139">
        <f>'４月(上旬)'!B34+'４月(中旬)'!B34</f>
        <v>1710</v>
      </c>
      <c r="C34" s="139">
        <f>'４月(上旬)'!C34+'４月(中旬)'!C34</f>
        <v>2360</v>
      </c>
      <c r="D34" s="89">
        <f t="shared" si="0"/>
        <v>0.72457627118644063</v>
      </c>
      <c r="E34" s="90">
        <f t="shared" si="1"/>
        <v>-650</v>
      </c>
      <c r="F34" s="139">
        <f>'４月(上旬)'!F34+'４月(中旬)'!F34</f>
        <v>2900</v>
      </c>
      <c r="G34" s="139">
        <f>'４月(上旬)'!G34+'４月(中旬)'!G34</f>
        <v>2940</v>
      </c>
      <c r="H34" s="89">
        <f t="shared" si="2"/>
        <v>0.98639455782312924</v>
      </c>
      <c r="I34" s="90">
        <f t="shared" si="3"/>
        <v>-40</v>
      </c>
      <c r="J34" s="89">
        <f t="shared" si="4"/>
        <v>0.58965517241379306</v>
      </c>
      <c r="K34" s="89">
        <f t="shared" si="5"/>
        <v>0.80272108843537415</v>
      </c>
      <c r="L34" s="88">
        <f t="shared" si="6"/>
        <v>-0.21306591602158109</v>
      </c>
    </row>
    <row r="35" spans="1:12" s="58" customFormat="1" x14ac:dyDescent="0.4">
      <c r="A35" s="74" t="s">
        <v>115</v>
      </c>
      <c r="B35" s="71">
        <f>'４月(上旬)'!B35+'４月(中旬)'!B35</f>
        <v>0</v>
      </c>
      <c r="C35" s="71">
        <f>'４月(上旬)'!C35+'４月(中旬)'!C35</f>
        <v>0</v>
      </c>
      <c r="D35" s="69" t="e">
        <f t="shared" si="0"/>
        <v>#DIV/0!</v>
      </c>
      <c r="E35" s="70">
        <f t="shared" si="1"/>
        <v>0</v>
      </c>
      <c r="F35" s="71">
        <f>'４月(上旬)'!F35+'４月(中旬)'!F35</f>
        <v>0</v>
      </c>
      <c r="G35" s="71">
        <f>'４月(上旬)'!G35+'４月(中旬)'!G35</f>
        <v>0</v>
      </c>
      <c r="H35" s="69" t="e">
        <f t="shared" si="2"/>
        <v>#DIV/0!</v>
      </c>
      <c r="I35" s="70">
        <f t="shared" si="3"/>
        <v>0</v>
      </c>
      <c r="J35" s="69" t="e">
        <f t="shared" si="4"/>
        <v>#DIV/0!</v>
      </c>
      <c r="K35" s="69" t="e">
        <f t="shared" si="5"/>
        <v>#DIV/0!</v>
      </c>
      <c r="L35" s="68" t="e">
        <f t="shared" si="6"/>
        <v>#DIV/0!</v>
      </c>
    </row>
    <row r="36" spans="1:12" s="58" customFormat="1" x14ac:dyDescent="0.4">
      <c r="A36" s="94" t="s">
        <v>114</v>
      </c>
      <c r="B36" s="139">
        <f>'４月(上旬)'!B36+'４月(中旬)'!B36</f>
        <v>0</v>
      </c>
      <c r="C36" s="139">
        <f>'４月(上旬)'!C36+'４月(中旬)'!C36</f>
        <v>0</v>
      </c>
      <c r="D36" s="89" t="e">
        <f t="shared" si="0"/>
        <v>#DIV/0!</v>
      </c>
      <c r="E36" s="90">
        <f t="shared" si="1"/>
        <v>0</v>
      </c>
      <c r="F36" s="139">
        <f>'４月(上旬)'!F36+'４月(中旬)'!F36</f>
        <v>0</v>
      </c>
      <c r="G36" s="139">
        <f>'４月(上旬)'!G36+'４月(中旬)'!G36</f>
        <v>0</v>
      </c>
      <c r="H36" s="89" t="e">
        <f t="shared" si="2"/>
        <v>#DIV/0!</v>
      </c>
      <c r="I36" s="90">
        <f t="shared" si="3"/>
        <v>0</v>
      </c>
      <c r="J36" s="89" t="e">
        <f t="shared" si="4"/>
        <v>#DIV/0!</v>
      </c>
      <c r="K36" s="89" t="e">
        <f t="shared" si="5"/>
        <v>#DIV/0!</v>
      </c>
      <c r="L36" s="88" t="e">
        <f t="shared" si="6"/>
        <v>#DIV/0!</v>
      </c>
    </row>
    <row r="37" spans="1:12" s="58" customFormat="1" x14ac:dyDescent="0.4">
      <c r="A37" s="67" t="s">
        <v>113</v>
      </c>
      <c r="B37" s="65">
        <f>'４月(上旬)'!B37+'４月(中旬)'!B37</f>
        <v>10391</v>
      </c>
      <c r="C37" s="65">
        <f>'４月(上旬)'!C37+'４月(中旬)'!C37</f>
        <v>10215</v>
      </c>
      <c r="D37" s="63">
        <f t="shared" si="0"/>
        <v>1.0172295643661282</v>
      </c>
      <c r="E37" s="64">
        <f t="shared" si="1"/>
        <v>176</v>
      </c>
      <c r="F37" s="65">
        <f>'４月(上旬)'!F37+'４月(中旬)'!F37</f>
        <v>11680</v>
      </c>
      <c r="G37" s="71">
        <f>'４月(上旬)'!G37+'４月(中旬)'!G37</f>
        <v>11820</v>
      </c>
      <c r="H37" s="69">
        <f t="shared" si="2"/>
        <v>0.98815566835871405</v>
      </c>
      <c r="I37" s="70">
        <f t="shared" si="3"/>
        <v>-140</v>
      </c>
      <c r="J37" s="69">
        <f t="shared" si="4"/>
        <v>0.88964041095890412</v>
      </c>
      <c r="K37" s="69">
        <f t="shared" si="5"/>
        <v>0.8642131979695431</v>
      </c>
      <c r="L37" s="68">
        <f t="shared" si="6"/>
        <v>2.5427212989361014E-2</v>
      </c>
    </row>
    <row r="38" spans="1:12" x14ac:dyDescent="0.4">
      <c r="A38" s="85" t="s">
        <v>112</v>
      </c>
      <c r="B38" s="84">
        <f>SUM(B39:B40)</f>
        <v>915</v>
      </c>
      <c r="C38" s="84">
        <f>SUM(C39:C40)</f>
        <v>855</v>
      </c>
      <c r="D38" s="82">
        <f t="shared" ref="D38:D69" si="7">+B38/C38</f>
        <v>1.0701754385964912</v>
      </c>
      <c r="E38" s="83">
        <f t="shared" ref="E38:E60" si="8">+B38-C38</f>
        <v>60</v>
      </c>
      <c r="F38" s="84">
        <f>SUM(F39:F40)</f>
        <v>1719</v>
      </c>
      <c r="G38" s="84">
        <f>SUM(G39:G40)</f>
        <v>1571</v>
      </c>
      <c r="H38" s="82">
        <f t="shared" ref="H38:H69" si="9">+F38/G38</f>
        <v>1.0942075111394016</v>
      </c>
      <c r="I38" s="83">
        <f t="shared" ref="I38:I69" si="10">+F38-G38</f>
        <v>148</v>
      </c>
      <c r="J38" s="82">
        <f t="shared" ref="J38:J69" si="11">+B38/F38</f>
        <v>0.53228621291448519</v>
      </c>
      <c r="K38" s="82">
        <f t="shared" ref="K38:K69" si="12">+C38/G38</f>
        <v>0.54423933800127311</v>
      </c>
      <c r="L38" s="81">
        <f t="shared" ref="L38:L69" si="13">+J38-K38</f>
        <v>-1.1953125086787919E-2</v>
      </c>
    </row>
    <row r="39" spans="1:12" x14ac:dyDescent="0.4">
      <c r="A39" s="73" t="s">
        <v>111</v>
      </c>
      <c r="B39" s="105">
        <f>'４月(上旬)'!B39+'４月(中旬)'!B39</f>
        <v>503</v>
      </c>
      <c r="C39" s="105">
        <f>'４月(上旬)'!C39+'４月(中旬)'!C39</f>
        <v>462</v>
      </c>
      <c r="D39" s="98">
        <f t="shared" si="7"/>
        <v>1.0887445887445888</v>
      </c>
      <c r="E39" s="106">
        <f t="shared" si="8"/>
        <v>41</v>
      </c>
      <c r="F39" s="105">
        <f>'４月(上旬)'!F39+'４月(中旬)'!F39</f>
        <v>967</v>
      </c>
      <c r="G39" s="105">
        <f>'４月(上旬)'!G39+'４月(中旬)'!G39</f>
        <v>780</v>
      </c>
      <c r="H39" s="98">
        <f t="shared" si="9"/>
        <v>1.2397435897435898</v>
      </c>
      <c r="I39" s="106">
        <f t="shared" si="10"/>
        <v>187</v>
      </c>
      <c r="J39" s="98">
        <f t="shared" si="11"/>
        <v>0.52016546018614274</v>
      </c>
      <c r="K39" s="98">
        <f t="shared" si="12"/>
        <v>0.59230769230769231</v>
      </c>
      <c r="L39" s="120">
        <f t="shared" si="13"/>
        <v>-7.2142232121549577E-2</v>
      </c>
    </row>
    <row r="40" spans="1:12" x14ac:dyDescent="0.4">
      <c r="A40" s="74" t="s">
        <v>110</v>
      </c>
      <c r="B40" s="105">
        <f>'４月(上旬)'!B40+'４月(中旬)'!B40</f>
        <v>412</v>
      </c>
      <c r="C40" s="105">
        <f>'４月(上旬)'!C40+'４月(中旬)'!C40</f>
        <v>393</v>
      </c>
      <c r="D40" s="69">
        <f t="shared" si="7"/>
        <v>1.0483460559796438</v>
      </c>
      <c r="E40" s="70">
        <f t="shared" si="8"/>
        <v>19</v>
      </c>
      <c r="F40" s="105">
        <f>'４月(上旬)'!F40+'４月(中旬)'!F40</f>
        <v>752</v>
      </c>
      <c r="G40" s="105">
        <f>'４月(上旬)'!G40+'４月(中旬)'!G40</f>
        <v>791</v>
      </c>
      <c r="H40" s="69">
        <f t="shared" si="9"/>
        <v>0.95069532237673826</v>
      </c>
      <c r="I40" s="70">
        <f t="shared" si="10"/>
        <v>-39</v>
      </c>
      <c r="J40" s="69">
        <f t="shared" si="11"/>
        <v>0.5478723404255319</v>
      </c>
      <c r="K40" s="69">
        <f t="shared" si="12"/>
        <v>0.4968394437420986</v>
      </c>
      <c r="L40" s="68">
        <f t="shared" si="13"/>
        <v>5.1032896683433304E-2</v>
      </c>
    </row>
    <row r="41" spans="1:12" s="118" customFormat="1" x14ac:dyDescent="0.4">
      <c r="A41" s="119" t="s">
        <v>109</v>
      </c>
      <c r="B41" s="117">
        <f>B42+B65</f>
        <v>165963</v>
      </c>
      <c r="C41" s="117">
        <f>C42+C65</f>
        <v>152322</v>
      </c>
      <c r="D41" s="115">
        <f t="shared" si="7"/>
        <v>1.0895537085910112</v>
      </c>
      <c r="E41" s="116">
        <f t="shared" si="8"/>
        <v>13641</v>
      </c>
      <c r="F41" s="117">
        <f>F42+F65</f>
        <v>223946</v>
      </c>
      <c r="G41" s="117">
        <f>G42+G65</f>
        <v>220674</v>
      </c>
      <c r="H41" s="115">
        <f t="shared" si="9"/>
        <v>1.0148273018117222</v>
      </c>
      <c r="I41" s="116">
        <f t="shared" si="10"/>
        <v>3272</v>
      </c>
      <c r="J41" s="115">
        <f t="shared" si="11"/>
        <v>0.74108490439659558</v>
      </c>
      <c r="K41" s="115">
        <f t="shared" si="12"/>
        <v>0.69025802767883848</v>
      </c>
      <c r="L41" s="114">
        <f t="shared" si="13"/>
        <v>5.0826876717757097E-2</v>
      </c>
    </row>
    <row r="42" spans="1:12" s="118" customFormat="1" x14ac:dyDescent="0.4">
      <c r="A42" s="85" t="s">
        <v>108</v>
      </c>
      <c r="B42" s="117">
        <f>SUM(B43:B64)</f>
        <v>164639</v>
      </c>
      <c r="C42" s="117">
        <f>SUM(C43:C64)</f>
        <v>150060</v>
      </c>
      <c r="D42" s="115">
        <f t="shared" si="7"/>
        <v>1.0971544715447155</v>
      </c>
      <c r="E42" s="116">
        <f t="shared" si="8"/>
        <v>14579</v>
      </c>
      <c r="F42" s="117">
        <f>SUM(F43:F64)</f>
        <v>223946</v>
      </c>
      <c r="G42" s="117">
        <f>SUM(G43:G64)</f>
        <v>216976</v>
      </c>
      <c r="H42" s="115">
        <f t="shared" si="9"/>
        <v>1.0321233684831501</v>
      </c>
      <c r="I42" s="116">
        <f t="shared" si="10"/>
        <v>6970</v>
      </c>
      <c r="J42" s="115">
        <f t="shared" si="11"/>
        <v>0.73517276486295802</v>
      </c>
      <c r="K42" s="115">
        <f t="shared" si="12"/>
        <v>0.69159722734311624</v>
      </c>
      <c r="L42" s="114">
        <f t="shared" si="13"/>
        <v>4.3575537519841778E-2</v>
      </c>
    </row>
    <row r="43" spans="1:12" x14ac:dyDescent="0.4">
      <c r="A43" s="74" t="s">
        <v>107</v>
      </c>
      <c r="B43" s="79">
        <v>58654</v>
      </c>
      <c r="C43" s="78">
        <v>56297</v>
      </c>
      <c r="D43" s="76">
        <f t="shared" si="7"/>
        <v>1.0418672398173969</v>
      </c>
      <c r="E43" s="90">
        <f t="shared" si="8"/>
        <v>2357</v>
      </c>
      <c r="F43" s="79">
        <v>77300</v>
      </c>
      <c r="G43" s="79">
        <v>83650</v>
      </c>
      <c r="H43" s="89">
        <f t="shared" si="9"/>
        <v>0.92408846383741783</v>
      </c>
      <c r="I43" s="70">
        <f t="shared" si="10"/>
        <v>-6350</v>
      </c>
      <c r="J43" s="69">
        <f t="shared" si="11"/>
        <v>0.75878395860284609</v>
      </c>
      <c r="K43" s="69">
        <f t="shared" si="12"/>
        <v>0.67300657501494321</v>
      </c>
      <c r="L43" s="68">
        <f t="shared" si="13"/>
        <v>8.5777383587902878E-2</v>
      </c>
    </row>
    <row r="44" spans="1:12" x14ac:dyDescent="0.4">
      <c r="A44" s="74" t="s">
        <v>106</v>
      </c>
      <c r="B44" s="72">
        <v>8576</v>
      </c>
      <c r="C44" s="71">
        <v>8893</v>
      </c>
      <c r="D44" s="98">
        <f t="shared" si="7"/>
        <v>0.96435398628134483</v>
      </c>
      <c r="E44" s="90">
        <f t="shared" si="8"/>
        <v>-317</v>
      </c>
      <c r="F44" s="72">
        <v>10271</v>
      </c>
      <c r="G44" s="72">
        <v>10280</v>
      </c>
      <c r="H44" s="89">
        <f t="shared" si="9"/>
        <v>0.99912451361867705</v>
      </c>
      <c r="I44" s="70">
        <f t="shared" si="10"/>
        <v>-9</v>
      </c>
      <c r="J44" s="69">
        <f t="shared" si="11"/>
        <v>0.83497225197157043</v>
      </c>
      <c r="K44" s="69">
        <f t="shared" si="12"/>
        <v>0.86507782101167319</v>
      </c>
      <c r="L44" s="68">
        <f t="shared" si="13"/>
        <v>-3.0105569040102753E-2</v>
      </c>
    </row>
    <row r="45" spans="1:12" x14ac:dyDescent="0.4">
      <c r="A45" s="94" t="s">
        <v>105</v>
      </c>
      <c r="B45" s="72">
        <v>12300</v>
      </c>
      <c r="C45" s="71">
        <v>14074</v>
      </c>
      <c r="D45" s="98">
        <f t="shared" si="7"/>
        <v>0.87395196816825349</v>
      </c>
      <c r="E45" s="90">
        <f t="shared" si="8"/>
        <v>-1774</v>
      </c>
      <c r="F45" s="72">
        <v>14480</v>
      </c>
      <c r="G45" s="72">
        <v>18289</v>
      </c>
      <c r="H45" s="89">
        <f t="shared" si="9"/>
        <v>0.79173273552408552</v>
      </c>
      <c r="I45" s="70">
        <f t="shared" si="10"/>
        <v>-3809</v>
      </c>
      <c r="J45" s="69">
        <f t="shared" si="11"/>
        <v>0.84944751381215466</v>
      </c>
      <c r="K45" s="69">
        <f t="shared" si="12"/>
        <v>0.76953359943135213</v>
      </c>
      <c r="L45" s="68">
        <f t="shared" si="13"/>
        <v>7.9913914380802531E-2</v>
      </c>
    </row>
    <row r="46" spans="1:12" x14ac:dyDescent="0.4">
      <c r="A46" s="94" t="s">
        <v>104</v>
      </c>
      <c r="B46" s="72">
        <v>9815</v>
      </c>
      <c r="C46" s="71">
        <v>7927</v>
      </c>
      <c r="D46" s="98">
        <f t="shared" si="7"/>
        <v>1.2381733316513184</v>
      </c>
      <c r="E46" s="90">
        <f t="shared" si="8"/>
        <v>1888</v>
      </c>
      <c r="F46" s="72">
        <v>16200</v>
      </c>
      <c r="G46" s="72">
        <v>12184</v>
      </c>
      <c r="H46" s="89">
        <f t="shared" si="9"/>
        <v>1.329612606697308</v>
      </c>
      <c r="I46" s="70">
        <f t="shared" si="10"/>
        <v>4016</v>
      </c>
      <c r="J46" s="69">
        <f t="shared" si="11"/>
        <v>0.60586419753086418</v>
      </c>
      <c r="K46" s="69">
        <f t="shared" si="12"/>
        <v>0.65060735390676294</v>
      </c>
      <c r="L46" s="68">
        <f t="shared" si="13"/>
        <v>-4.4743156375898763E-2</v>
      </c>
    </row>
    <row r="47" spans="1:12" x14ac:dyDescent="0.4">
      <c r="A47" s="74" t="s">
        <v>103</v>
      </c>
      <c r="B47" s="72">
        <v>11336</v>
      </c>
      <c r="C47" s="71">
        <v>13352</v>
      </c>
      <c r="D47" s="98">
        <f t="shared" si="7"/>
        <v>0.8490113840623128</v>
      </c>
      <c r="E47" s="90">
        <f t="shared" si="8"/>
        <v>-2016</v>
      </c>
      <c r="F47" s="72">
        <v>13334</v>
      </c>
      <c r="G47" s="72">
        <v>16924</v>
      </c>
      <c r="H47" s="89">
        <f t="shared" si="9"/>
        <v>0.78787520680690148</v>
      </c>
      <c r="I47" s="70">
        <f t="shared" si="10"/>
        <v>-3590</v>
      </c>
      <c r="J47" s="69">
        <f t="shared" si="11"/>
        <v>0.85015749212539371</v>
      </c>
      <c r="K47" s="69">
        <f t="shared" si="12"/>
        <v>0.78893878515717319</v>
      </c>
      <c r="L47" s="68">
        <f t="shared" si="13"/>
        <v>6.1218706968220515E-2</v>
      </c>
    </row>
    <row r="48" spans="1:12" x14ac:dyDescent="0.4">
      <c r="A48" s="74" t="s">
        <v>102</v>
      </c>
      <c r="B48" s="72">
        <v>20292</v>
      </c>
      <c r="C48" s="71">
        <v>20412</v>
      </c>
      <c r="D48" s="98">
        <f t="shared" si="7"/>
        <v>0.99412110523221631</v>
      </c>
      <c r="E48" s="90">
        <f t="shared" si="8"/>
        <v>-120</v>
      </c>
      <c r="F48" s="72">
        <v>27815</v>
      </c>
      <c r="G48" s="72">
        <v>30319</v>
      </c>
      <c r="H48" s="89">
        <f t="shared" si="9"/>
        <v>0.91741152412678517</v>
      </c>
      <c r="I48" s="70">
        <f t="shared" si="10"/>
        <v>-2504</v>
      </c>
      <c r="J48" s="69">
        <f t="shared" si="11"/>
        <v>0.72953442387201151</v>
      </c>
      <c r="K48" s="69">
        <f t="shared" si="12"/>
        <v>0.67324120188660574</v>
      </c>
      <c r="L48" s="68">
        <f t="shared" si="13"/>
        <v>5.6293221985405761E-2</v>
      </c>
    </row>
    <row r="49" spans="1:12" x14ac:dyDescent="0.4">
      <c r="A49" s="96" t="s">
        <v>101</v>
      </c>
      <c r="B49" s="72">
        <v>2740</v>
      </c>
      <c r="C49" s="71">
        <v>2659</v>
      </c>
      <c r="D49" s="98">
        <f t="shared" si="7"/>
        <v>1.0304625799172622</v>
      </c>
      <c r="E49" s="90">
        <f t="shared" si="8"/>
        <v>81</v>
      </c>
      <c r="F49" s="72">
        <v>5400</v>
      </c>
      <c r="G49" s="72">
        <v>4860</v>
      </c>
      <c r="H49" s="89">
        <f t="shared" si="9"/>
        <v>1.1111111111111112</v>
      </c>
      <c r="I49" s="70">
        <f t="shared" si="10"/>
        <v>540</v>
      </c>
      <c r="J49" s="69">
        <f t="shared" si="11"/>
        <v>0.50740740740740742</v>
      </c>
      <c r="K49" s="69">
        <f t="shared" si="12"/>
        <v>0.54711934156378605</v>
      </c>
      <c r="L49" s="68">
        <f t="shared" si="13"/>
        <v>-3.9711934156378637E-2</v>
      </c>
    </row>
    <row r="50" spans="1:12" s="58" customFormat="1" x14ac:dyDescent="0.4">
      <c r="A50" s="74" t="s">
        <v>100</v>
      </c>
      <c r="B50" s="72">
        <v>2423</v>
      </c>
      <c r="C50" s="71"/>
      <c r="D50" s="98" t="e">
        <f t="shared" si="7"/>
        <v>#DIV/0!</v>
      </c>
      <c r="E50" s="106">
        <f t="shared" si="8"/>
        <v>2423</v>
      </c>
      <c r="F50" s="72">
        <v>3520</v>
      </c>
      <c r="G50" s="72"/>
      <c r="H50" s="89" t="e">
        <f t="shared" si="9"/>
        <v>#DIV/0!</v>
      </c>
      <c r="I50" s="70">
        <f t="shared" si="10"/>
        <v>3520</v>
      </c>
      <c r="J50" s="69">
        <f t="shared" si="11"/>
        <v>0.68835227272727273</v>
      </c>
      <c r="K50" s="69" t="e">
        <f t="shared" si="12"/>
        <v>#DIV/0!</v>
      </c>
      <c r="L50" s="68" t="e">
        <f t="shared" si="13"/>
        <v>#DIV/0!</v>
      </c>
    </row>
    <row r="51" spans="1:12" x14ac:dyDescent="0.4">
      <c r="A51" s="74" t="s">
        <v>99</v>
      </c>
      <c r="B51" s="72">
        <v>4017</v>
      </c>
      <c r="C51" s="71">
        <v>4444</v>
      </c>
      <c r="D51" s="98">
        <f t="shared" si="7"/>
        <v>0.9039153915391539</v>
      </c>
      <c r="E51" s="90">
        <f t="shared" si="8"/>
        <v>-427</v>
      </c>
      <c r="F51" s="72">
        <v>5400</v>
      </c>
      <c r="G51" s="72">
        <v>5400</v>
      </c>
      <c r="H51" s="89">
        <f t="shared" si="9"/>
        <v>1</v>
      </c>
      <c r="I51" s="70">
        <f t="shared" si="10"/>
        <v>0</v>
      </c>
      <c r="J51" s="69">
        <f t="shared" si="11"/>
        <v>0.74388888888888893</v>
      </c>
      <c r="K51" s="69">
        <f t="shared" si="12"/>
        <v>0.82296296296296301</v>
      </c>
      <c r="L51" s="68">
        <f t="shared" si="13"/>
        <v>-7.9074074074074074E-2</v>
      </c>
    </row>
    <row r="52" spans="1:12" s="58" customFormat="1" x14ac:dyDescent="0.4">
      <c r="A52" s="74" t="s">
        <v>98</v>
      </c>
      <c r="B52" s="72">
        <v>2148</v>
      </c>
      <c r="C52" s="71">
        <v>1765</v>
      </c>
      <c r="D52" s="98">
        <f t="shared" si="7"/>
        <v>1.2169971671388102</v>
      </c>
      <c r="E52" s="90">
        <f t="shared" si="8"/>
        <v>383</v>
      </c>
      <c r="F52" s="72">
        <v>2740</v>
      </c>
      <c r="G52" s="72">
        <v>2520</v>
      </c>
      <c r="H52" s="89">
        <f t="shared" si="9"/>
        <v>1.0873015873015872</v>
      </c>
      <c r="I52" s="70">
        <f t="shared" si="10"/>
        <v>220</v>
      </c>
      <c r="J52" s="69">
        <f t="shared" si="11"/>
        <v>0.78394160583941608</v>
      </c>
      <c r="K52" s="69">
        <f t="shared" si="12"/>
        <v>0.70039682539682535</v>
      </c>
      <c r="L52" s="68">
        <f t="shared" si="13"/>
        <v>8.3544780442590727E-2</v>
      </c>
    </row>
    <row r="53" spans="1:12" x14ac:dyDescent="0.4">
      <c r="A53" s="74" t="s">
        <v>97</v>
      </c>
      <c r="B53" s="72">
        <v>2352</v>
      </c>
      <c r="C53" s="71">
        <v>2035</v>
      </c>
      <c r="D53" s="98">
        <f t="shared" si="7"/>
        <v>1.1557739557739557</v>
      </c>
      <c r="E53" s="90">
        <f t="shared" si="8"/>
        <v>317</v>
      </c>
      <c r="F53" s="72">
        <v>3520</v>
      </c>
      <c r="G53" s="72">
        <v>2400</v>
      </c>
      <c r="H53" s="89">
        <f t="shared" si="9"/>
        <v>1.4666666666666666</v>
      </c>
      <c r="I53" s="70">
        <f t="shared" si="10"/>
        <v>1120</v>
      </c>
      <c r="J53" s="69">
        <f t="shared" si="11"/>
        <v>0.66818181818181821</v>
      </c>
      <c r="K53" s="69">
        <f t="shared" si="12"/>
        <v>0.84791666666666665</v>
      </c>
      <c r="L53" s="68">
        <f t="shared" si="13"/>
        <v>-0.17973484848484844</v>
      </c>
    </row>
    <row r="54" spans="1:12" x14ac:dyDescent="0.4">
      <c r="A54" s="74" t="s">
        <v>96</v>
      </c>
      <c r="B54" s="72">
        <v>4040</v>
      </c>
      <c r="C54" s="71">
        <v>4496</v>
      </c>
      <c r="D54" s="98">
        <f t="shared" si="7"/>
        <v>0.89857651245551606</v>
      </c>
      <c r="E54" s="90">
        <f t="shared" si="8"/>
        <v>-456</v>
      </c>
      <c r="F54" s="72">
        <v>5400</v>
      </c>
      <c r="G54" s="72">
        <v>6640</v>
      </c>
      <c r="H54" s="89">
        <f t="shared" si="9"/>
        <v>0.81325301204819278</v>
      </c>
      <c r="I54" s="70">
        <f t="shared" si="10"/>
        <v>-1240</v>
      </c>
      <c r="J54" s="69">
        <f t="shared" si="11"/>
        <v>0.74814814814814812</v>
      </c>
      <c r="K54" s="69">
        <f t="shared" si="12"/>
        <v>0.67710843373493979</v>
      </c>
      <c r="L54" s="68">
        <f t="shared" si="13"/>
        <v>7.1039714413208332E-2</v>
      </c>
    </row>
    <row r="55" spans="1:12" x14ac:dyDescent="0.4">
      <c r="A55" s="74" t="s">
        <v>95</v>
      </c>
      <c r="B55" s="72">
        <v>4239</v>
      </c>
      <c r="C55" s="71">
        <v>3633</v>
      </c>
      <c r="D55" s="98">
        <f t="shared" si="7"/>
        <v>1.1668042939719241</v>
      </c>
      <c r="E55" s="70">
        <f t="shared" si="8"/>
        <v>606</v>
      </c>
      <c r="F55" s="72">
        <v>5400</v>
      </c>
      <c r="G55" s="72">
        <v>5643</v>
      </c>
      <c r="H55" s="69">
        <f t="shared" si="9"/>
        <v>0.9569377990430622</v>
      </c>
      <c r="I55" s="70">
        <f t="shared" si="10"/>
        <v>-243</v>
      </c>
      <c r="J55" s="69">
        <f t="shared" si="11"/>
        <v>0.78500000000000003</v>
      </c>
      <c r="K55" s="69">
        <f t="shared" si="12"/>
        <v>0.64380648591174905</v>
      </c>
      <c r="L55" s="68">
        <f t="shared" si="13"/>
        <v>0.14119351408825098</v>
      </c>
    </row>
    <row r="56" spans="1:12" x14ac:dyDescent="0.4">
      <c r="A56" s="74" t="s">
        <v>94</v>
      </c>
      <c r="B56" s="72">
        <v>2198</v>
      </c>
      <c r="C56" s="71">
        <v>1966</v>
      </c>
      <c r="D56" s="98">
        <f t="shared" si="7"/>
        <v>1.1180061037639879</v>
      </c>
      <c r="E56" s="70">
        <f t="shared" si="8"/>
        <v>232</v>
      </c>
      <c r="F56" s="72">
        <v>3511</v>
      </c>
      <c r="G56" s="72">
        <v>2400</v>
      </c>
      <c r="H56" s="69">
        <f t="shared" si="9"/>
        <v>1.4629166666666666</v>
      </c>
      <c r="I56" s="70">
        <f t="shared" si="10"/>
        <v>1111</v>
      </c>
      <c r="J56" s="69">
        <f t="shared" si="11"/>
        <v>0.62603246938194246</v>
      </c>
      <c r="K56" s="69">
        <f t="shared" si="12"/>
        <v>0.81916666666666671</v>
      </c>
      <c r="L56" s="68">
        <f t="shared" si="13"/>
        <v>-0.19313419728472425</v>
      </c>
    </row>
    <row r="57" spans="1:12" x14ac:dyDescent="0.4">
      <c r="A57" s="99" t="s">
        <v>93</v>
      </c>
      <c r="B57" s="72">
        <v>1983</v>
      </c>
      <c r="C57" s="71">
        <v>1392</v>
      </c>
      <c r="D57" s="98">
        <f t="shared" si="7"/>
        <v>1.4245689655172413</v>
      </c>
      <c r="E57" s="90">
        <f t="shared" si="8"/>
        <v>591</v>
      </c>
      <c r="F57" s="72">
        <v>3320</v>
      </c>
      <c r="G57" s="72">
        <v>2401</v>
      </c>
      <c r="H57" s="89">
        <f t="shared" si="9"/>
        <v>1.3827571845064557</v>
      </c>
      <c r="I57" s="70">
        <f t="shared" si="10"/>
        <v>919</v>
      </c>
      <c r="J57" s="69">
        <f t="shared" si="11"/>
        <v>0.59728915662650606</v>
      </c>
      <c r="K57" s="89">
        <f t="shared" si="12"/>
        <v>0.57975843398583926</v>
      </c>
      <c r="L57" s="88">
        <f t="shared" si="13"/>
        <v>1.7530722640666796E-2</v>
      </c>
    </row>
    <row r="58" spans="1:12" x14ac:dyDescent="0.4">
      <c r="A58" s="74" t="s">
        <v>92</v>
      </c>
      <c r="B58" s="72">
        <v>1650</v>
      </c>
      <c r="C58" s="71">
        <v>1244</v>
      </c>
      <c r="D58" s="98">
        <f t="shared" si="7"/>
        <v>1.3263665594855305</v>
      </c>
      <c r="E58" s="70">
        <f t="shared" si="8"/>
        <v>406</v>
      </c>
      <c r="F58" s="72">
        <v>3420</v>
      </c>
      <c r="G58" s="72">
        <v>2400</v>
      </c>
      <c r="H58" s="69">
        <f t="shared" si="9"/>
        <v>1.425</v>
      </c>
      <c r="I58" s="70">
        <f t="shared" si="10"/>
        <v>1020</v>
      </c>
      <c r="J58" s="69">
        <f t="shared" si="11"/>
        <v>0.48245614035087719</v>
      </c>
      <c r="K58" s="69">
        <f t="shared" si="12"/>
        <v>0.51833333333333331</v>
      </c>
      <c r="L58" s="68">
        <f t="shared" si="13"/>
        <v>-3.5877192982456119E-2</v>
      </c>
    </row>
    <row r="59" spans="1:12" x14ac:dyDescent="0.4">
      <c r="A59" s="74" t="s">
        <v>91</v>
      </c>
      <c r="B59" s="72">
        <v>1365</v>
      </c>
      <c r="C59" s="71">
        <v>1447</v>
      </c>
      <c r="D59" s="98">
        <f t="shared" si="7"/>
        <v>0.94333102971665517</v>
      </c>
      <c r="E59" s="70">
        <f t="shared" si="8"/>
        <v>-82</v>
      </c>
      <c r="F59" s="72">
        <v>2451</v>
      </c>
      <c r="G59" s="72">
        <v>2396</v>
      </c>
      <c r="H59" s="69">
        <f t="shared" si="9"/>
        <v>1.0229549248747913</v>
      </c>
      <c r="I59" s="70">
        <f t="shared" si="10"/>
        <v>55</v>
      </c>
      <c r="J59" s="69">
        <f t="shared" si="11"/>
        <v>0.55691554467564264</v>
      </c>
      <c r="K59" s="69">
        <f t="shared" si="12"/>
        <v>0.60392320534223709</v>
      </c>
      <c r="L59" s="68">
        <f t="shared" si="13"/>
        <v>-4.7007660666594453E-2</v>
      </c>
    </row>
    <row r="60" spans="1:12" x14ac:dyDescent="0.4">
      <c r="A60" s="96" t="s">
        <v>90</v>
      </c>
      <c r="B60" s="72">
        <v>3927</v>
      </c>
      <c r="C60" s="71">
        <v>4024</v>
      </c>
      <c r="D60" s="98">
        <f t="shared" si="7"/>
        <v>0.97589463220675943</v>
      </c>
      <c r="E60" s="70">
        <f t="shared" si="8"/>
        <v>-97</v>
      </c>
      <c r="F60" s="72">
        <v>8195</v>
      </c>
      <c r="G60" s="72">
        <v>8270</v>
      </c>
      <c r="H60" s="69">
        <f t="shared" si="9"/>
        <v>0.99093107617896015</v>
      </c>
      <c r="I60" s="70">
        <f t="shared" si="10"/>
        <v>-75</v>
      </c>
      <c r="J60" s="69">
        <f t="shared" si="11"/>
        <v>0.47919463087248321</v>
      </c>
      <c r="K60" s="69">
        <f t="shared" si="12"/>
        <v>0.48657799274486097</v>
      </c>
      <c r="L60" s="68">
        <f t="shared" si="13"/>
        <v>-7.3833618723777583E-3</v>
      </c>
    </row>
    <row r="61" spans="1:12" s="58" customFormat="1" x14ac:dyDescent="0.4">
      <c r="A61" s="94" t="s">
        <v>89</v>
      </c>
      <c r="B61" s="92">
        <v>4724</v>
      </c>
      <c r="C61" s="93"/>
      <c r="D61" s="89" t="e">
        <f t="shared" si="7"/>
        <v>#DIV/0!</v>
      </c>
      <c r="E61" s="90"/>
      <c r="F61" s="92">
        <v>5400</v>
      </c>
      <c r="G61" s="121"/>
      <c r="H61" s="89" t="e">
        <f t="shared" si="9"/>
        <v>#DIV/0!</v>
      </c>
      <c r="I61" s="90">
        <f t="shared" si="10"/>
        <v>5400</v>
      </c>
      <c r="J61" s="89">
        <f t="shared" si="11"/>
        <v>0.87481481481481482</v>
      </c>
      <c r="K61" s="89" t="e">
        <f t="shared" si="12"/>
        <v>#DIV/0!</v>
      </c>
      <c r="L61" s="88" t="e">
        <f t="shared" si="13"/>
        <v>#DIV/0!</v>
      </c>
    </row>
    <row r="62" spans="1:12" s="58" customFormat="1" x14ac:dyDescent="0.4">
      <c r="A62" s="94" t="s">
        <v>88</v>
      </c>
      <c r="B62" s="92">
        <v>2650</v>
      </c>
      <c r="C62" s="97"/>
      <c r="D62" s="89" t="e">
        <f t="shared" si="7"/>
        <v>#DIV/0!</v>
      </c>
      <c r="E62" s="90">
        <f t="shared" ref="E62:E69" si="14">+B62-C62</f>
        <v>2650</v>
      </c>
      <c r="F62" s="92">
        <v>3349</v>
      </c>
      <c r="G62" s="92"/>
      <c r="H62" s="89" t="e">
        <f t="shared" si="9"/>
        <v>#DIV/0!</v>
      </c>
      <c r="I62" s="90">
        <f t="shared" si="10"/>
        <v>3349</v>
      </c>
      <c r="J62" s="89">
        <f t="shared" si="11"/>
        <v>0.79128097939683484</v>
      </c>
      <c r="K62" s="89" t="e">
        <f t="shared" si="12"/>
        <v>#DIV/0!</v>
      </c>
      <c r="L62" s="88" t="e">
        <f t="shared" si="13"/>
        <v>#DIV/0!</v>
      </c>
    </row>
    <row r="63" spans="1:12" s="58" customFormat="1" x14ac:dyDescent="0.4">
      <c r="A63" s="94" t="s">
        <v>87</v>
      </c>
      <c r="B63" s="92">
        <v>3210</v>
      </c>
      <c r="C63" s="93"/>
      <c r="D63" s="89" t="e">
        <f t="shared" si="7"/>
        <v>#DIV/0!</v>
      </c>
      <c r="E63" s="90">
        <f t="shared" si="14"/>
        <v>3210</v>
      </c>
      <c r="F63" s="92">
        <v>3520</v>
      </c>
      <c r="G63" s="121"/>
      <c r="H63" s="89" t="e">
        <f t="shared" si="9"/>
        <v>#DIV/0!</v>
      </c>
      <c r="I63" s="90">
        <f t="shared" si="10"/>
        <v>3520</v>
      </c>
      <c r="J63" s="89">
        <f t="shared" si="11"/>
        <v>0.91193181818181823</v>
      </c>
      <c r="K63" s="89" t="e">
        <f t="shared" si="12"/>
        <v>#DIV/0!</v>
      </c>
      <c r="L63" s="88" t="e">
        <f t="shared" si="13"/>
        <v>#DIV/0!</v>
      </c>
    </row>
    <row r="64" spans="1:12" s="58" customFormat="1" x14ac:dyDescent="0.4">
      <c r="A64" s="67" t="s">
        <v>86</v>
      </c>
      <c r="B64" s="87"/>
      <c r="C64" s="86"/>
      <c r="D64" s="63" t="e">
        <f t="shared" si="7"/>
        <v>#DIV/0!</v>
      </c>
      <c r="E64" s="64">
        <f t="shared" si="14"/>
        <v>0</v>
      </c>
      <c r="F64" s="87"/>
      <c r="G64" s="87"/>
      <c r="H64" s="63" t="e">
        <f t="shared" si="9"/>
        <v>#DIV/0!</v>
      </c>
      <c r="I64" s="64">
        <f t="shared" si="10"/>
        <v>0</v>
      </c>
      <c r="J64" s="63" t="e">
        <f t="shared" si="11"/>
        <v>#DIV/0!</v>
      </c>
      <c r="K64" s="63" t="e">
        <f t="shared" si="12"/>
        <v>#DIV/0!</v>
      </c>
      <c r="L64" s="62" t="e">
        <f t="shared" si="13"/>
        <v>#DIV/0!</v>
      </c>
    </row>
    <row r="65" spans="1:12" x14ac:dyDescent="0.4">
      <c r="A65" s="85" t="s">
        <v>85</v>
      </c>
      <c r="B65" s="84">
        <f>SUM(B66:B69)</f>
        <v>1324</v>
      </c>
      <c r="C65" s="84">
        <f>SUM(C66:C69)</f>
        <v>2262</v>
      </c>
      <c r="D65" s="82">
        <f t="shared" si="7"/>
        <v>0.58532272325375778</v>
      </c>
      <c r="E65" s="83">
        <f t="shared" si="14"/>
        <v>-938</v>
      </c>
      <c r="F65" s="84"/>
      <c r="G65" s="84">
        <f>SUM(G66:G69)</f>
        <v>3698</v>
      </c>
      <c r="H65" s="82">
        <f t="shared" si="9"/>
        <v>0</v>
      </c>
      <c r="I65" s="83">
        <f t="shared" si="10"/>
        <v>-3698</v>
      </c>
      <c r="J65" s="82" t="e">
        <f t="shared" si="11"/>
        <v>#DIV/0!</v>
      </c>
      <c r="K65" s="82">
        <f t="shared" si="12"/>
        <v>0.61168199026500814</v>
      </c>
      <c r="L65" s="81" t="e">
        <f t="shared" si="13"/>
        <v>#DIV/0!</v>
      </c>
    </row>
    <row r="66" spans="1:12" x14ac:dyDescent="0.4">
      <c r="A66" s="80" t="s">
        <v>84</v>
      </c>
      <c r="B66" s="139">
        <f>'４月(上旬)'!B66+'４月(中旬)'!B66</f>
        <v>483</v>
      </c>
      <c r="C66" s="139">
        <f>'４月(上旬)'!C66+'４月(中旬)'!C66</f>
        <v>509</v>
      </c>
      <c r="D66" s="126">
        <f t="shared" si="7"/>
        <v>0.94891944990176813</v>
      </c>
      <c r="E66" s="183">
        <f t="shared" si="14"/>
        <v>-26</v>
      </c>
      <c r="F66" s="139">
        <f>'４月(上旬)'!F66+'４月(中旬)'!F66</f>
        <v>1029</v>
      </c>
      <c r="G66" s="139">
        <f>'４月(上旬)'!G66+'４月(中旬)'!G66</f>
        <v>634</v>
      </c>
      <c r="H66" s="98">
        <f t="shared" si="9"/>
        <v>1.6230283911671923</v>
      </c>
      <c r="I66" s="106">
        <f t="shared" si="10"/>
        <v>395</v>
      </c>
      <c r="J66" s="98">
        <f t="shared" si="11"/>
        <v>0.46938775510204084</v>
      </c>
      <c r="K66" s="98">
        <f t="shared" si="12"/>
        <v>0.80283911671924291</v>
      </c>
      <c r="L66" s="120">
        <f t="shared" si="13"/>
        <v>-0.33345136161720207</v>
      </c>
    </row>
    <row r="67" spans="1:12" x14ac:dyDescent="0.4">
      <c r="A67" s="74" t="s">
        <v>83</v>
      </c>
      <c r="B67" s="71">
        <f>'４月(上旬)'!B67+'４月(中旬)'!B67</f>
        <v>0</v>
      </c>
      <c r="C67" s="71">
        <f>'４月(上旬)'!C67+'４月(中旬)'!C67</f>
        <v>533</v>
      </c>
      <c r="D67" s="69">
        <f t="shared" si="7"/>
        <v>0</v>
      </c>
      <c r="E67" s="70">
        <f t="shared" si="14"/>
        <v>-533</v>
      </c>
      <c r="F67" s="71">
        <f>'４月(上旬)'!F67+'４月(中旬)'!F67</f>
        <v>0</v>
      </c>
      <c r="G67" s="71">
        <f>'４月(上旬)'!G67+'４月(中旬)'!G67</f>
        <v>1133</v>
      </c>
      <c r="H67" s="98">
        <f t="shared" si="9"/>
        <v>0</v>
      </c>
      <c r="I67" s="106">
        <f t="shared" si="10"/>
        <v>-1133</v>
      </c>
      <c r="J67" s="98" t="e">
        <f t="shared" si="11"/>
        <v>#DIV/0!</v>
      </c>
      <c r="K67" s="98">
        <f t="shared" si="12"/>
        <v>0.47043248014121802</v>
      </c>
      <c r="L67" s="120" t="e">
        <f t="shared" si="13"/>
        <v>#DIV/0!</v>
      </c>
    </row>
    <row r="68" spans="1:12" x14ac:dyDescent="0.4">
      <c r="A68" s="73" t="s">
        <v>82</v>
      </c>
      <c r="B68" s="139">
        <f>'４月(上旬)'!B68+'４月(中旬)'!B68</f>
        <v>0</v>
      </c>
      <c r="C68" s="139">
        <f>'４月(上旬)'!C68+'４月(中旬)'!C68</f>
        <v>371</v>
      </c>
      <c r="D68" s="98">
        <f t="shared" si="7"/>
        <v>0</v>
      </c>
      <c r="E68" s="106">
        <f t="shared" si="14"/>
        <v>-371</v>
      </c>
      <c r="F68" s="139">
        <f>'４月(上旬)'!F68+'４月(中旬)'!F68</f>
        <v>0</v>
      </c>
      <c r="G68" s="139">
        <f>'４月(上旬)'!G68+'４月(中旬)'!G68</f>
        <v>630</v>
      </c>
      <c r="H68" s="98">
        <f t="shared" si="9"/>
        <v>0</v>
      </c>
      <c r="I68" s="106">
        <f t="shared" si="10"/>
        <v>-630</v>
      </c>
      <c r="J68" s="98" t="e">
        <f t="shared" si="11"/>
        <v>#DIV/0!</v>
      </c>
      <c r="K68" s="98">
        <f t="shared" si="12"/>
        <v>0.58888888888888891</v>
      </c>
      <c r="L68" s="120" t="e">
        <f t="shared" si="13"/>
        <v>#DIV/0!</v>
      </c>
    </row>
    <row r="69" spans="1:12" x14ac:dyDescent="0.4">
      <c r="A69" s="67" t="s">
        <v>81</v>
      </c>
      <c r="B69" s="65">
        <f>'４月(上旬)'!B69+'４月(中旬)'!B69</f>
        <v>841</v>
      </c>
      <c r="C69" s="65">
        <f>'４月(上旬)'!C69+'４月(中旬)'!C69</f>
        <v>849</v>
      </c>
      <c r="D69" s="63">
        <f t="shared" si="7"/>
        <v>0.99057714958775034</v>
      </c>
      <c r="E69" s="64">
        <f t="shared" si="14"/>
        <v>-8</v>
      </c>
      <c r="F69" s="65">
        <f>'４月(上旬)'!F69+'４月(中旬)'!F69</f>
        <v>1175</v>
      </c>
      <c r="G69" s="65">
        <f>'４月(上旬)'!G69+'４月(中旬)'!G69</f>
        <v>1301</v>
      </c>
      <c r="H69" s="63">
        <f t="shared" si="9"/>
        <v>0.90315142198308995</v>
      </c>
      <c r="I69" s="64">
        <f t="shared" si="10"/>
        <v>-126</v>
      </c>
      <c r="J69" s="63">
        <f t="shared" si="11"/>
        <v>0.7157446808510638</v>
      </c>
      <c r="K69" s="63">
        <f t="shared" si="12"/>
        <v>0.65257494235203695</v>
      </c>
      <c r="L69" s="62">
        <f t="shared" si="13"/>
        <v>6.3169738499026851E-2</v>
      </c>
    </row>
    <row r="70" spans="1:12" x14ac:dyDescent="0.4">
      <c r="A70" s="58" t="s">
        <v>80</v>
      </c>
      <c r="C70" s="58"/>
      <c r="E70" s="130"/>
      <c r="G70" s="61"/>
      <c r="I70" s="130"/>
      <c r="K70" s="61"/>
    </row>
    <row r="71" spans="1:12" x14ac:dyDescent="0.4">
      <c r="A71" s="60" t="s">
        <v>79</v>
      </c>
      <c r="C71" s="58"/>
      <c r="E71" s="130"/>
      <c r="G71" s="61"/>
      <c r="I71" s="130"/>
      <c r="K71" s="61"/>
    </row>
    <row r="72" spans="1:12" s="58" customFormat="1" x14ac:dyDescent="0.4">
      <c r="A72" s="58" t="s">
        <v>78</v>
      </c>
      <c r="B72" s="59"/>
      <c r="C72" s="59"/>
      <c r="F72" s="59"/>
      <c r="G72" s="59"/>
      <c r="J72" s="59"/>
      <c r="K72" s="59"/>
    </row>
    <row r="73" spans="1:12" x14ac:dyDescent="0.4">
      <c r="A73"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A64:L73 IW64:JH73 SS64:TD73 ACO64:ACZ73 AMK64:AMV73 AWG64:AWR73 BGC64:BGN73 BPY64:BQJ73 BZU64:CAF73 CJQ64:CKB73 CTM64:CTX73 DDI64:DDT73 DNE64:DNP73 DXA64:DXL73 EGW64:EHH73 EQS64:ERD73 FAO64:FAZ73 FKK64:FKV73 FUG64:FUR73 GEC64:GEN73 GNY64:GOJ73 GXU64:GYF73 HHQ64:HIB73 HRM64:HRX73 IBI64:IBT73 ILE64:ILP73 IVA64:IVL73 JEW64:JFH73 JOS64:JPD73 JYO64:JYZ73 KIK64:KIV73 KSG64:KSR73 LCC64:LCN73 LLY64:LMJ73 LVU64:LWF73 MFQ64:MGB73 MPM64:MPX73 MZI64:MZT73 NJE64:NJP73 NTA64:NTL73 OCW64:ODH73 OMS64:OND73 OWO64:OWZ73 PGK64:PGV73 PQG64:PQR73 QAC64:QAN73 QJY64:QKJ73 QTU64:QUF73 RDQ64:REB73 RNM64:RNX73 RXI64:RXT73 SHE64:SHP73 SRA64:SRL73 TAW64:TBH73 TKS64:TLD73 TUO64:TUZ73 UEK64:UEV73 UOG64:UOR73 UYC64:UYN73 VHY64:VIJ73 VRU64:VSF73 WBQ64:WCB73 WLM64:WLX73 WVI64:WVT73 A65600:L65609 IW65600:JH65609 SS65600:TD65609 ACO65600:ACZ65609 AMK65600:AMV65609 AWG65600:AWR65609 BGC65600:BGN65609 BPY65600:BQJ65609 BZU65600:CAF65609 CJQ65600:CKB65609 CTM65600:CTX65609 DDI65600:DDT65609 DNE65600:DNP65609 DXA65600:DXL65609 EGW65600:EHH65609 EQS65600:ERD65609 FAO65600:FAZ65609 FKK65600:FKV65609 FUG65600:FUR65609 GEC65600:GEN65609 GNY65600:GOJ65609 GXU65600:GYF65609 HHQ65600:HIB65609 HRM65600:HRX65609 IBI65600:IBT65609 ILE65600:ILP65609 IVA65600:IVL65609 JEW65600:JFH65609 JOS65600:JPD65609 JYO65600:JYZ65609 KIK65600:KIV65609 KSG65600:KSR65609 LCC65600:LCN65609 LLY65600:LMJ65609 LVU65600:LWF65609 MFQ65600:MGB65609 MPM65600:MPX65609 MZI65600:MZT65609 NJE65600:NJP65609 NTA65600:NTL65609 OCW65600:ODH65609 OMS65600:OND65609 OWO65600:OWZ65609 PGK65600:PGV65609 PQG65600:PQR65609 QAC65600:QAN65609 QJY65600:QKJ65609 QTU65600:QUF65609 RDQ65600:REB65609 RNM65600:RNX65609 RXI65600:RXT65609 SHE65600:SHP65609 SRA65600:SRL65609 TAW65600:TBH65609 TKS65600:TLD65609 TUO65600:TUZ65609 UEK65600:UEV65609 UOG65600:UOR65609 UYC65600:UYN65609 VHY65600:VIJ65609 VRU65600:VSF65609 WBQ65600:WCB65609 WLM65600:WLX65609 WVI65600:WVT65609 A131136:L131145 IW131136:JH131145 SS131136:TD131145 ACO131136:ACZ131145 AMK131136:AMV131145 AWG131136:AWR131145 BGC131136:BGN131145 BPY131136:BQJ131145 BZU131136:CAF131145 CJQ131136:CKB131145 CTM131136:CTX131145 DDI131136:DDT131145 DNE131136:DNP131145 DXA131136:DXL131145 EGW131136:EHH131145 EQS131136:ERD131145 FAO131136:FAZ131145 FKK131136:FKV131145 FUG131136:FUR131145 GEC131136:GEN131145 GNY131136:GOJ131145 GXU131136:GYF131145 HHQ131136:HIB131145 HRM131136:HRX131145 IBI131136:IBT131145 ILE131136:ILP131145 IVA131136:IVL131145 JEW131136:JFH131145 JOS131136:JPD131145 JYO131136:JYZ131145 KIK131136:KIV131145 KSG131136:KSR131145 LCC131136:LCN131145 LLY131136:LMJ131145 LVU131136:LWF131145 MFQ131136:MGB131145 MPM131136:MPX131145 MZI131136:MZT131145 NJE131136:NJP131145 NTA131136:NTL131145 OCW131136:ODH131145 OMS131136:OND131145 OWO131136:OWZ131145 PGK131136:PGV131145 PQG131136:PQR131145 QAC131136:QAN131145 QJY131136:QKJ131145 QTU131136:QUF131145 RDQ131136:REB131145 RNM131136:RNX131145 RXI131136:RXT131145 SHE131136:SHP131145 SRA131136:SRL131145 TAW131136:TBH131145 TKS131136:TLD131145 TUO131136:TUZ131145 UEK131136:UEV131145 UOG131136:UOR131145 UYC131136:UYN131145 VHY131136:VIJ131145 VRU131136:VSF131145 WBQ131136:WCB131145 WLM131136:WLX131145 WVI131136:WVT131145 A196672:L196681 IW196672:JH196681 SS196672:TD196681 ACO196672:ACZ196681 AMK196672:AMV196681 AWG196672:AWR196681 BGC196672:BGN196681 BPY196672:BQJ196681 BZU196672:CAF196681 CJQ196672:CKB196681 CTM196672:CTX196681 DDI196672:DDT196681 DNE196672:DNP196681 DXA196672:DXL196681 EGW196672:EHH196681 EQS196672:ERD196681 FAO196672:FAZ196681 FKK196672:FKV196681 FUG196672:FUR196681 GEC196672:GEN196681 GNY196672:GOJ196681 GXU196672:GYF196681 HHQ196672:HIB196681 HRM196672:HRX196681 IBI196672:IBT196681 ILE196672:ILP196681 IVA196672:IVL196681 JEW196672:JFH196681 JOS196672:JPD196681 JYO196672:JYZ196681 KIK196672:KIV196681 KSG196672:KSR196681 LCC196672:LCN196681 LLY196672:LMJ196681 LVU196672:LWF196681 MFQ196672:MGB196681 MPM196672:MPX196681 MZI196672:MZT196681 NJE196672:NJP196681 NTA196672:NTL196681 OCW196672:ODH196681 OMS196672:OND196681 OWO196672:OWZ196681 PGK196672:PGV196681 PQG196672:PQR196681 QAC196672:QAN196681 QJY196672:QKJ196681 QTU196672:QUF196681 RDQ196672:REB196681 RNM196672:RNX196681 RXI196672:RXT196681 SHE196672:SHP196681 SRA196672:SRL196681 TAW196672:TBH196681 TKS196672:TLD196681 TUO196672:TUZ196681 UEK196672:UEV196681 UOG196672:UOR196681 UYC196672:UYN196681 VHY196672:VIJ196681 VRU196672:VSF196681 WBQ196672:WCB196681 WLM196672:WLX196681 WVI196672:WVT196681 A262208:L262217 IW262208:JH262217 SS262208:TD262217 ACO262208:ACZ262217 AMK262208:AMV262217 AWG262208:AWR262217 BGC262208:BGN262217 BPY262208:BQJ262217 BZU262208:CAF262217 CJQ262208:CKB262217 CTM262208:CTX262217 DDI262208:DDT262217 DNE262208:DNP262217 DXA262208:DXL262217 EGW262208:EHH262217 EQS262208:ERD262217 FAO262208:FAZ262217 FKK262208:FKV262217 FUG262208:FUR262217 GEC262208:GEN262217 GNY262208:GOJ262217 GXU262208:GYF262217 HHQ262208:HIB262217 HRM262208:HRX262217 IBI262208:IBT262217 ILE262208:ILP262217 IVA262208:IVL262217 JEW262208:JFH262217 JOS262208:JPD262217 JYO262208:JYZ262217 KIK262208:KIV262217 KSG262208:KSR262217 LCC262208:LCN262217 LLY262208:LMJ262217 LVU262208:LWF262217 MFQ262208:MGB262217 MPM262208:MPX262217 MZI262208:MZT262217 NJE262208:NJP262217 NTA262208:NTL262217 OCW262208:ODH262217 OMS262208:OND262217 OWO262208:OWZ262217 PGK262208:PGV262217 PQG262208:PQR262217 QAC262208:QAN262217 QJY262208:QKJ262217 QTU262208:QUF262217 RDQ262208:REB262217 RNM262208:RNX262217 RXI262208:RXT262217 SHE262208:SHP262217 SRA262208:SRL262217 TAW262208:TBH262217 TKS262208:TLD262217 TUO262208:TUZ262217 UEK262208:UEV262217 UOG262208:UOR262217 UYC262208:UYN262217 VHY262208:VIJ262217 VRU262208:VSF262217 WBQ262208:WCB262217 WLM262208:WLX262217 WVI262208:WVT262217 A327744:L327753 IW327744:JH327753 SS327744:TD327753 ACO327744:ACZ327753 AMK327744:AMV327753 AWG327744:AWR327753 BGC327744:BGN327753 BPY327744:BQJ327753 BZU327744:CAF327753 CJQ327744:CKB327753 CTM327744:CTX327753 DDI327744:DDT327753 DNE327744:DNP327753 DXA327744:DXL327753 EGW327744:EHH327753 EQS327744:ERD327753 FAO327744:FAZ327753 FKK327744:FKV327753 FUG327744:FUR327753 GEC327744:GEN327753 GNY327744:GOJ327753 GXU327744:GYF327753 HHQ327744:HIB327753 HRM327744:HRX327753 IBI327744:IBT327753 ILE327744:ILP327753 IVA327744:IVL327753 JEW327744:JFH327753 JOS327744:JPD327753 JYO327744:JYZ327753 KIK327744:KIV327753 KSG327744:KSR327753 LCC327744:LCN327753 LLY327744:LMJ327753 LVU327744:LWF327753 MFQ327744:MGB327753 MPM327744:MPX327753 MZI327744:MZT327753 NJE327744:NJP327753 NTA327744:NTL327753 OCW327744:ODH327753 OMS327744:OND327753 OWO327744:OWZ327753 PGK327744:PGV327753 PQG327744:PQR327753 QAC327744:QAN327753 QJY327744:QKJ327753 QTU327744:QUF327753 RDQ327744:REB327753 RNM327744:RNX327753 RXI327744:RXT327753 SHE327744:SHP327753 SRA327744:SRL327753 TAW327744:TBH327753 TKS327744:TLD327753 TUO327744:TUZ327753 UEK327744:UEV327753 UOG327744:UOR327753 UYC327744:UYN327753 VHY327744:VIJ327753 VRU327744:VSF327753 WBQ327744:WCB327753 WLM327744:WLX327753 WVI327744:WVT327753 A393280:L393289 IW393280:JH393289 SS393280:TD393289 ACO393280:ACZ393289 AMK393280:AMV393289 AWG393280:AWR393289 BGC393280:BGN393289 BPY393280:BQJ393289 BZU393280:CAF393289 CJQ393280:CKB393289 CTM393280:CTX393289 DDI393280:DDT393289 DNE393280:DNP393289 DXA393280:DXL393289 EGW393280:EHH393289 EQS393280:ERD393289 FAO393280:FAZ393289 FKK393280:FKV393289 FUG393280:FUR393289 GEC393280:GEN393289 GNY393280:GOJ393289 GXU393280:GYF393289 HHQ393280:HIB393289 HRM393280:HRX393289 IBI393280:IBT393289 ILE393280:ILP393289 IVA393280:IVL393289 JEW393280:JFH393289 JOS393280:JPD393289 JYO393280:JYZ393289 KIK393280:KIV393289 KSG393280:KSR393289 LCC393280:LCN393289 LLY393280:LMJ393289 LVU393280:LWF393289 MFQ393280:MGB393289 MPM393280:MPX393289 MZI393280:MZT393289 NJE393280:NJP393289 NTA393280:NTL393289 OCW393280:ODH393289 OMS393280:OND393289 OWO393280:OWZ393289 PGK393280:PGV393289 PQG393280:PQR393289 QAC393280:QAN393289 QJY393280:QKJ393289 QTU393280:QUF393289 RDQ393280:REB393289 RNM393280:RNX393289 RXI393280:RXT393289 SHE393280:SHP393289 SRA393280:SRL393289 TAW393280:TBH393289 TKS393280:TLD393289 TUO393280:TUZ393289 UEK393280:UEV393289 UOG393280:UOR393289 UYC393280:UYN393289 VHY393280:VIJ393289 VRU393280:VSF393289 WBQ393280:WCB393289 WLM393280:WLX393289 WVI393280:WVT393289 A458816:L458825 IW458816:JH458825 SS458816:TD458825 ACO458816:ACZ458825 AMK458816:AMV458825 AWG458816:AWR458825 BGC458816:BGN458825 BPY458816:BQJ458825 BZU458816:CAF458825 CJQ458816:CKB458825 CTM458816:CTX458825 DDI458816:DDT458825 DNE458816:DNP458825 DXA458816:DXL458825 EGW458816:EHH458825 EQS458816:ERD458825 FAO458816:FAZ458825 FKK458816:FKV458825 FUG458816:FUR458825 GEC458816:GEN458825 GNY458816:GOJ458825 GXU458816:GYF458825 HHQ458816:HIB458825 HRM458816:HRX458825 IBI458816:IBT458825 ILE458816:ILP458825 IVA458816:IVL458825 JEW458816:JFH458825 JOS458816:JPD458825 JYO458816:JYZ458825 KIK458816:KIV458825 KSG458816:KSR458825 LCC458816:LCN458825 LLY458816:LMJ458825 LVU458816:LWF458825 MFQ458816:MGB458825 MPM458816:MPX458825 MZI458816:MZT458825 NJE458816:NJP458825 NTA458816:NTL458825 OCW458816:ODH458825 OMS458816:OND458825 OWO458816:OWZ458825 PGK458816:PGV458825 PQG458816:PQR458825 QAC458816:QAN458825 QJY458816:QKJ458825 QTU458816:QUF458825 RDQ458816:REB458825 RNM458816:RNX458825 RXI458816:RXT458825 SHE458816:SHP458825 SRA458816:SRL458825 TAW458816:TBH458825 TKS458816:TLD458825 TUO458816:TUZ458825 UEK458816:UEV458825 UOG458816:UOR458825 UYC458816:UYN458825 VHY458816:VIJ458825 VRU458816:VSF458825 WBQ458816:WCB458825 WLM458816:WLX458825 WVI458816:WVT458825 A524352:L524361 IW524352:JH524361 SS524352:TD524361 ACO524352:ACZ524361 AMK524352:AMV524361 AWG524352:AWR524361 BGC524352:BGN524361 BPY524352:BQJ524361 BZU524352:CAF524361 CJQ524352:CKB524361 CTM524352:CTX524361 DDI524352:DDT524361 DNE524352:DNP524361 DXA524352:DXL524361 EGW524352:EHH524361 EQS524352:ERD524361 FAO524352:FAZ524361 FKK524352:FKV524361 FUG524352:FUR524361 GEC524352:GEN524361 GNY524352:GOJ524361 GXU524352:GYF524361 HHQ524352:HIB524361 HRM524352:HRX524361 IBI524352:IBT524361 ILE524352:ILP524361 IVA524352:IVL524361 JEW524352:JFH524361 JOS524352:JPD524361 JYO524352:JYZ524361 KIK524352:KIV524361 KSG524352:KSR524361 LCC524352:LCN524361 LLY524352:LMJ524361 LVU524352:LWF524361 MFQ524352:MGB524361 MPM524352:MPX524361 MZI524352:MZT524361 NJE524352:NJP524361 NTA524352:NTL524361 OCW524352:ODH524361 OMS524352:OND524361 OWO524352:OWZ524361 PGK524352:PGV524361 PQG524352:PQR524361 QAC524352:QAN524361 QJY524352:QKJ524361 QTU524352:QUF524361 RDQ524352:REB524361 RNM524352:RNX524361 RXI524352:RXT524361 SHE524352:SHP524361 SRA524352:SRL524361 TAW524352:TBH524361 TKS524352:TLD524361 TUO524352:TUZ524361 UEK524352:UEV524361 UOG524352:UOR524361 UYC524352:UYN524361 VHY524352:VIJ524361 VRU524352:VSF524361 WBQ524352:WCB524361 WLM524352:WLX524361 WVI524352:WVT524361 A589888:L589897 IW589888:JH589897 SS589888:TD589897 ACO589888:ACZ589897 AMK589888:AMV589897 AWG589888:AWR589897 BGC589888:BGN589897 BPY589888:BQJ589897 BZU589888:CAF589897 CJQ589888:CKB589897 CTM589888:CTX589897 DDI589888:DDT589897 DNE589888:DNP589897 DXA589888:DXL589897 EGW589888:EHH589897 EQS589888:ERD589897 FAO589888:FAZ589897 FKK589888:FKV589897 FUG589888:FUR589897 GEC589888:GEN589897 GNY589888:GOJ589897 GXU589888:GYF589897 HHQ589888:HIB589897 HRM589888:HRX589897 IBI589888:IBT589897 ILE589888:ILP589897 IVA589888:IVL589897 JEW589888:JFH589897 JOS589888:JPD589897 JYO589888:JYZ589897 KIK589888:KIV589897 KSG589888:KSR589897 LCC589888:LCN589897 LLY589888:LMJ589897 LVU589888:LWF589897 MFQ589888:MGB589897 MPM589888:MPX589897 MZI589888:MZT589897 NJE589888:NJP589897 NTA589888:NTL589897 OCW589888:ODH589897 OMS589888:OND589897 OWO589888:OWZ589897 PGK589888:PGV589897 PQG589888:PQR589897 QAC589888:QAN589897 QJY589888:QKJ589897 QTU589888:QUF589897 RDQ589888:REB589897 RNM589888:RNX589897 RXI589888:RXT589897 SHE589888:SHP589897 SRA589888:SRL589897 TAW589888:TBH589897 TKS589888:TLD589897 TUO589888:TUZ589897 UEK589888:UEV589897 UOG589888:UOR589897 UYC589888:UYN589897 VHY589888:VIJ589897 VRU589888:VSF589897 WBQ589888:WCB589897 WLM589888:WLX589897 WVI589888:WVT589897 A655424:L655433 IW655424:JH655433 SS655424:TD655433 ACO655424:ACZ655433 AMK655424:AMV655433 AWG655424:AWR655433 BGC655424:BGN655433 BPY655424:BQJ655433 BZU655424:CAF655433 CJQ655424:CKB655433 CTM655424:CTX655433 DDI655424:DDT655433 DNE655424:DNP655433 DXA655424:DXL655433 EGW655424:EHH655433 EQS655424:ERD655433 FAO655424:FAZ655433 FKK655424:FKV655433 FUG655424:FUR655433 GEC655424:GEN655433 GNY655424:GOJ655433 GXU655424:GYF655433 HHQ655424:HIB655433 HRM655424:HRX655433 IBI655424:IBT655433 ILE655424:ILP655433 IVA655424:IVL655433 JEW655424:JFH655433 JOS655424:JPD655433 JYO655424:JYZ655433 KIK655424:KIV655433 KSG655424:KSR655433 LCC655424:LCN655433 LLY655424:LMJ655433 LVU655424:LWF655433 MFQ655424:MGB655433 MPM655424:MPX655433 MZI655424:MZT655433 NJE655424:NJP655433 NTA655424:NTL655433 OCW655424:ODH655433 OMS655424:OND655433 OWO655424:OWZ655433 PGK655424:PGV655433 PQG655424:PQR655433 QAC655424:QAN655433 QJY655424:QKJ655433 QTU655424:QUF655433 RDQ655424:REB655433 RNM655424:RNX655433 RXI655424:RXT655433 SHE655424:SHP655433 SRA655424:SRL655433 TAW655424:TBH655433 TKS655424:TLD655433 TUO655424:TUZ655433 UEK655424:UEV655433 UOG655424:UOR655433 UYC655424:UYN655433 VHY655424:VIJ655433 VRU655424:VSF655433 WBQ655424:WCB655433 WLM655424:WLX655433 WVI655424:WVT655433 A720960:L720969 IW720960:JH720969 SS720960:TD720969 ACO720960:ACZ720969 AMK720960:AMV720969 AWG720960:AWR720969 BGC720960:BGN720969 BPY720960:BQJ720969 BZU720960:CAF720969 CJQ720960:CKB720969 CTM720960:CTX720969 DDI720960:DDT720969 DNE720960:DNP720969 DXA720960:DXL720969 EGW720960:EHH720969 EQS720960:ERD720969 FAO720960:FAZ720969 FKK720960:FKV720969 FUG720960:FUR720969 GEC720960:GEN720969 GNY720960:GOJ720969 GXU720960:GYF720969 HHQ720960:HIB720969 HRM720960:HRX720969 IBI720960:IBT720969 ILE720960:ILP720969 IVA720960:IVL720969 JEW720960:JFH720969 JOS720960:JPD720969 JYO720960:JYZ720969 KIK720960:KIV720969 KSG720960:KSR720969 LCC720960:LCN720969 LLY720960:LMJ720969 LVU720960:LWF720969 MFQ720960:MGB720969 MPM720960:MPX720969 MZI720960:MZT720969 NJE720960:NJP720969 NTA720960:NTL720969 OCW720960:ODH720969 OMS720960:OND720969 OWO720960:OWZ720969 PGK720960:PGV720969 PQG720960:PQR720969 QAC720960:QAN720969 QJY720960:QKJ720969 QTU720960:QUF720969 RDQ720960:REB720969 RNM720960:RNX720969 RXI720960:RXT720969 SHE720960:SHP720969 SRA720960:SRL720969 TAW720960:TBH720969 TKS720960:TLD720969 TUO720960:TUZ720969 UEK720960:UEV720969 UOG720960:UOR720969 UYC720960:UYN720969 VHY720960:VIJ720969 VRU720960:VSF720969 WBQ720960:WCB720969 WLM720960:WLX720969 WVI720960:WVT720969 A786496:L786505 IW786496:JH786505 SS786496:TD786505 ACO786496:ACZ786505 AMK786496:AMV786505 AWG786496:AWR786505 BGC786496:BGN786505 BPY786496:BQJ786505 BZU786496:CAF786505 CJQ786496:CKB786505 CTM786496:CTX786505 DDI786496:DDT786505 DNE786496:DNP786505 DXA786496:DXL786505 EGW786496:EHH786505 EQS786496:ERD786505 FAO786496:FAZ786505 FKK786496:FKV786505 FUG786496:FUR786505 GEC786496:GEN786505 GNY786496:GOJ786505 GXU786496:GYF786505 HHQ786496:HIB786505 HRM786496:HRX786505 IBI786496:IBT786505 ILE786496:ILP786505 IVA786496:IVL786505 JEW786496:JFH786505 JOS786496:JPD786505 JYO786496:JYZ786505 KIK786496:KIV786505 KSG786496:KSR786505 LCC786496:LCN786505 LLY786496:LMJ786505 LVU786496:LWF786505 MFQ786496:MGB786505 MPM786496:MPX786505 MZI786496:MZT786505 NJE786496:NJP786505 NTA786496:NTL786505 OCW786496:ODH786505 OMS786496:OND786505 OWO786496:OWZ786505 PGK786496:PGV786505 PQG786496:PQR786505 QAC786496:QAN786505 QJY786496:QKJ786505 QTU786496:QUF786505 RDQ786496:REB786505 RNM786496:RNX786505 RXI786496:RXT786505 SHE786496:SHP786505 SRA786496:SRL786505 TAW786496:TBH786505 TKS786496:TLD786505 TUO786496:TUZ786505 UEK786496:UEV786505 UOG786496:UOR786505 UYC786496:UYN786505 VHY786496:VIJ786505 VRU786496:VSF786505 WBQ786496:WCB786505 WLM786496:WLX786505 WVI786496:WVT786505 A852032:L852041 IW852032:JH852041 SS852032:TD852041 ACO852032:ACZ852041 AMK852032:AMV852041 AWG852032:AWR852041 BGC852032:BGN852041 BPY852032:BQJ852041 BZU852032:CAF852041 CJQ852032:CKB852041 CTM852032:CTX852041 DDI852032:DDT852041 DNE852032:DNP852041 DXA852032:DXL852041 EGW852032:EHH852041 EQS852032:ERD852041 FAO852032:FAZ852041 FKK852032:FKV852041 FUG852032:FUR852041 GEC852032:GEN852041 GNY852032:GOJ852041 GXU852032:GYF852041 HHQ852032:HIB852041 HRM852032:HRX852041 IBI852032:IBT852041 ILE852032:ILP852041 IVA852032:IVL852041 JEW852032:JFH852041 JOS852032:JPD852041 JYO852032:JYZ852041 KIK852032:KIV852041 KSG852032:KSR852041 LCC852032:LCN852041 LLY852032:LMJ852041 LVU852032:LWF852041 MFQ852032:MGB852041 MPM852032:MPX852041 MZI852032:MZT852041 NJE852032:NJP852041 NTA852032:NTL852041 OCW852032:ODH852041 OMS852032:OND852041 OWO852032:OWZ852041 PGK852032:PGV852041 PQG852032:PQR852041 QAC852032:QAN852041 QJY852032:QKJ852041 QTU852032:QUF852041 RDQ852032:REB852041 RNM852032:RNX852041 RXI852032:RXT852041 SHE852032:SHP852041 SRA852032:SRL852041 TAW852032:TBH852041 TKS852032:TLD852041 TUO852032:TUZ852041 UEK852032:UEV852041 UOG852032:UOR852041 UYC852032:UYN852041 VHY852032:VIJ852041 VRU852032:VSF852041 WBQ852032:WCB852041 WLM852032:WLX852041 WVI852032:WVT852041 A917568:L917577 IW917568:JH917577 SS917568:TD917577 ACO917568:ACZ917577 AMK917568:AMV917577 AWG917568:AWR917577 BGC917568:BGN917577 BPY917568:BQJ917577 BZU917568:CAF917577 CJQ917568:CKB917577 CTM917568:CTX917577 DDI917568:DDT917577 DNE917568:DNP917577 DXA917568:DXL917577 EGW917568:EHH917577 EQS917568:ERD917577 FAO917568:FAZ917577 FKK917568:FKV917577 FUG917568:FUR917577 GEC917568:GEN917577 GNY917568:GOJ917577 GXU917568:GYF917577 HHQ917568:HIB917577 HRM917568:HRX917577 IBI917568:IBT917577 ILE917568:ILP917577 IVA917568:IVL917577 JEW917568:JFH917577 JOS917568:JPD917577 JYO917568:JYZ917577 KIK917568:KIV917577 KSG917568:KSR917577 LCC917568:LCN917577 LLY917568:LMJ917577 LVU917568:LWF917577 MFQ917568:MGB917577 MPM917568:MPX917577 MZI917568:MZT917577 NJE917568:NJP917577 NTA917568:NTL917577 OCW917568:ODH917577 OMS917568:OND917577 OWO917568:OWZ917577 PGK917568:PGV917577 PQG917568:PQR917577 QAC917568:QAN917577 QJY917568:QKJ917577 QTU917568:QUF917577 RDQ917568:REB917577 RNM917568:RNX917577 RXI917568:RXT917577 SHE917568:SHP917577 SRA917568:SRL917577 TAW917568:TBH917577 TKS917568:TLD917577 TUO917568:TUZ917577 UEK917568:UEV917577 UOG917568:UOR917577 UYC917568:UYN917577 VHY917568:VIJ917577 VRU917568:VSF917577 WBQ917568:WCB917577 WLM917568:WLX917577 WVI917568:WVT917577 A983104:L983113 IW983104:JH983113 SS983104:TD983113 ACO983104:ACZ983113 AMK983104:AMV983113 AWG983104:AWR983113 BGC983104:BGN983113 BPY983104:BQJ983113 BZU983104:CAF983113 CJQ983104:CKB983113 CTM983104:CTX983113 DDI983104:DDT983113 DNE983104:DNP983113 DXA983104:DXL983113 EGW983104:EHH983113 EQS983104:ERD983113 FAO983104:FAZ983113 FKK983104:FKV983113 FUG983104:FUR983113 GEC983104:GEN983113 GNY983104:GOJ983113 GXU983104:GYF983113 HHQ983104:HIB983113 HRM983104:HRX983113 IBI983104:IBT983113 ILE983104:ILP983113 IVA983104:IVL983113 JEW983104:JFH983113 JOS983104:JPD983113 JYO983104:JYZ983113 KIK983104:KIV983113 KSG983104:KSR983113 LCC983104:LCN983113 LLY983104:LMJ983113 LVU983104:LWF983113 MFQ983104:MGB983113 MPM983104:MPX983113 MZI983104:MZT983113 NJE983104:NJP983113 NTA983104:NTL983113 OCW983104:ODH983113 OMS983104:OND983113 OWO983104:OWZ983113 PGK983104:PGV983113 PQG983104:PQR983113 QAC983104:QAN983113 QJY983104:QKJ983113 QTU983104:QUF983113 RDQ983104:REB983113 RNM983104:RNX983113 RXI983104:RXT983113 SHE983104:SHP983113 SRA983104:SRL983113 TAW983104:TBH983113 TKS983104:TLD983113 TUO983104:TUZ983113 UEK983104:UEV983113 UOG983104:UOR983113 UYC983104:UYN983113 VHY983104:VIJ983113 VRU983104:VSF983113 WBQ983104:WCB983113 WLM983104:WLX983113 WVI983104:WVT983113</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９月(上旬～中旬)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318</v>
      </c>
      <c r="C4" s="847" t="s">
        <v>317</v>
      </c>
      <c r="D4" s="845" t="s">
        <v>144</v>
      </c>
      <c r="E4" s="845"/>
      <c r="F4" s="836" t="s">
        <v>318</v>
      </c>
      <c r="G4" s="836" t="s">
        <v>317</v>
      </c>
      <c r="H4" s="845" t="s">
        <v>144</v>
      </c>
      <c r="I4" s="845"/>
      <c r="J4" s="836" t="s">
        <v>318</v>
      </c>
      <c r="K4" s="836" t="s">
        <v>317</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17">
        <v>334219</v>
      </c>
      <c r="C6" s="117">
        <v>312782</v>
      </c>
      <c r="D6" s="115">
        <v>1.0685365526149202</v>
      </c>
      <c r="E6" s="116">
        <v>21437</v>
      </c>
      <c r="F6" s="117">
        <v>438674</v>
      </c>
      <c r="G6" s="117">
        <v>402966</v>
      </c>
      <c r="H6" s="115">
        <v>1.0886129350863347</v>
      </c>
      <c r="I6" s="116">
        <v>35708</v>
      </c>
      <c r="J6" s="115">
        <v>0.76188467973939644</v>
      </c>
      <c r="K6" s="115">
        <v>0.77619948084950097</v>
      </c>
      <c r="L6" s="114">
        <v>-1.4314801110104525E-2</v>
      </c>
    </row>
    <row r="7" spans="1:12" s="60" customFormat="1" x14ac:dyDescent="0.4">
      <c r="A7" s="119" t="s">
        <v>140</v>
      </c>
      <c r="B7" s="117">
        <v>142974</v>
      </c>
      <c r="C7" s="117">
        <v>140839</v>
      </c>
      <c r="D7" s="115">
        <v>1.0151591533595099</v>
      </c>
      <c r="E7" s="116">
        <v>2135</v>
      </c>
      <c r="F7" s="117">
        <v>179462</v>
      </c>
      <c r="G7" s="117">
        <v>179634</v>
      </c>
      <c r="H7" s="115">
        <v>0.99904249752274066</v>
      </c>
      <c r="I7" s="116">
        <v>-172</v>
      </c>
      <c r="J7" s="115">
        <v>0.79668119156144479</v>
      </c>
      <c r="K7" s="115">
        <v>0.78403308950421413</v>
      </c>
      <c r="L7" s="114">
        <v>1.2648102057230659E-2</v>
      </c>
    </row>
    <row r="8" spans="1:12" x14ac:dyDescent="0.4">
      <c r="A8" s="85" t="s">
        <v>139</v>
      </c>
      <c r="B8" s="84">
        <v>95738</v>
      </c>
      <c r="C8" s="84">
        <v>97044</v>
      </c>
      <c r="D8" s="82">
        <v>0.98654218704917362</v>
      </c>
      <c r="E8" s="83">
        <v>-1306</v>
      </c>
      <c r="F8" s="84">
        <v>121789</v>
      </c>
      <c r="G8" s="84">
        <v>121803</v>
      </c>
      <c r="H8" s="82">
        <v>0.99988506030229141</v>
      </c>
      <c r="I8" s="83">
        <v>-14</v>
      </c>
      <c r="J8" s="82">
        <v>0.78609726658401002</v>
      </c>
      <c r="K8" s="82">
        <v>0.79672914460234967</v>
      </c>
      <c r="L8" s="81">
        <v>-1.0631878018339647E-2</v>
      </c>
    </row>
    <row r="9" spans="1:12" x14ac:dyDescent="0.4">
      <c r="A9" s="73" t="s">
        <v>107</v>
      </c>
      <c r="B9" s="105">
        <v>84733</v>
      </c>
      <c r="C9" s="105">
        <v>81181</v>
      </c>
      <c r="D9" s="98">
        <v>1.0437540803882681</v>
      </c>
      <c r="E9" s="106">
        <v>3552</v>
      </c>
      <c r="F9" s="105">
        <v>109029</v>
      </c>
      <c r="G9" s="105">
        <v>103411</v>
      </c>
      <c r="H9" s="98">
        <v>1.0543269091295897</v>
      </c>
      <c r="I9" s="106">
        <v>5618</v>
      </c>
      <c r="J9" s="98">
        <v>0.77716020508305128</v>
      </c>
      <c r="K9" s="98">
        <v>0.78503254005860112</v>
      </c>
      <c r="L9" s="120">
        <v>-7.872334975549844E-3</v>
      </c>
    </row>
    <row r="10" spans="1:12" x14ac:dyDescent="0.4">
      <c r="A10" s="74" t="s">
        <v>138</v>
      </c>
      <c r="B10" s="105">
        <v>9389</v>
      </c>
      <c r="C10" s="105">
        <v>8711</v>
      </c>
      <c r="D10" s="69">
        <v>1.0778326254161406</v>
      </c>
      <c r="E10" s="70">
        <v>678</v>
      </c>
      <c r="F10" s="105">
        <v>10000</v>
      </c>
      <c r="G10" s="105">
        <v>9500</v>
      </c>
      <c r="H10" s="69">
        <v>1.0526315789473684</v>
      </c>
      <c r="I10" s="70">
        <v>500</v>
      </c>
      <c r="J10" s="69">
        <v>0.93889999999999996</v>
      </c>
      <c r="K10" s="69">
        <v>0.91694736842105262</v>
      </c>
      <c r="L10" s="68">
        <v>2.1952631578947335E-2</v>
      </c>
    </row>
    <row r="11" spans="1:12" x14ac:dyDescent="0.4">
      <c r="A11" s="74" t="s">
        <v>105</v>
      </c>
      <c r="B11" s="105">
        <v>0</v>
      </c>
      <c r="C11" s="105">
        <v>5715</v>
      </c>
      <c r="D11" s="69">
        <v>0</v>
      </c>
      <c r="E11" s="70">
        <v>-5715</v>
      </c>
      <c r="F11" s="105">
        <v>0</v>
      </c>
      <c r="G11" s="105">
        <v>6270</v>
      </c>
      <c r="H11" s="69">
        <v>0</v>
      </c>
      <c r="I11" s="70">
        <v>-6270</v>
      </c>
      <c r="J11" s="69" t="e">
        <v>#DIV/0!</v>
      </c>
      <c r="K11" s="69">
        <v>0.91148325358851678</v>
      </c>
      <c r="L11" s="68" t="e">
        <v>#DIV/0!</v>
      </c>
    </row>
    <row r="12" spans="1:12" x14ac:dyDescent="0.4">
      <c r="A12" s="74" t="s">
        <v>102</v>
      </c>
      <c r="B12" s="105">
        <v>0</v>
      </c>
      <c r="C12" s="105">
        <v>0</v>
      </c>
      <c r="D12" s="69" t="e">
        <v>#DIV/0!</v>
      </c>
      <c r="E12" s="70">
        <v>0</v>
      </c>
      <c r="F12" s="105">
        <v>0</v>
      </c>
      <c r="G12" s="105">
        <v>0</v>
      </c>
      <c r="H12" s="69" t="e">
        <v>#DIV/0!</v>
      </c>
      <c r="I12" s="70">
        <v>0</v>
      </c>
      <c r="J12" s="69" t="e">
        <v>#DIV/0!</v>
      </c>
      <c r="K12" s="69" t="e">
        <v>#DIV/0!</v>
      </c>
      <c r="L12" s="68" t="e">
        <v>#DIV/0!</v>
      </c>
    </row>
    <row r="13" spans="1:12" x14ac:dyDescent="0.4">
      <c r="A13" s="74" t="s">
        <v>103</v>
      </c>
      <c r="B13" s="105">
        <v>0</v>
      </c>
      <c r="C13" s="105">
        <v>0</v>
      </c>
      <c r="D13" s="69" t="e">
        <v>#DIV/0!</v>
      </c>
      <c r="E13" s="70">
        <v>0</v>
      </c>
      <c r="F13" s="105">
        <v>0</v>
      </c>
      <c r="G13" s="105">
        <v>0</v>
      </c>
      <c r="H13" s="69" t="e">
        <v>#DIV/0!</v>
      </c>
      <c r="I13" s="70">
        <v>0</v>
      </c>
      <c r="J13" s="69" t="e">
        <v>#DIV/0!</v>
      </c>
      <c r="K13" s="69" t="e">
        <v>#DIV/0!</v>
      </c>
      <c r="L13" s="68" t="e">
        <v>#DIV/0!</v>
      </c>
    </row>
    <row r="14" spans="1:12" x14ac:dyDescent="0.4">
      <c r="A14" s="80" t="s">
        <v>136</v>
      </c>
      <c r="B14" s="139">
        <v>1616</v>
      </c>
      <c r="C14" s="139">
        <v>1437</v>
      </c>
      <c r="D14" s="89">
        <v>1.1245650661099513</v>
      </c>
      <c r="E14" s="90">
        <v>179</v>
      </c>
      <c r="F14" s="139">
        <v>2760</v>
      </c>
      <c r="G14" s="139">
        <v>2622</v>
      </c>
      <c r="H14" s="89">
        <v>1.0526315789473684</v>
      </c>
      <c r="I14" s="90">
        <v>138</v>
      </c>
      <c r="J14" s="89">
        <v>0.58550724637681162</v>
      </c>
      <c r="K14" s="89">
        <v>0.54805491990846678</v>
      </c>
      <c r="L14" s="88">
        <v>3.7452326468344843E-2</v>
      </c>
    </row>
    <row r="15" spans="1:12" x14ac:dyDescent="0.4">
      <c r="A15" s="74" t="s">
        <v>135</v>
      </c>
      <c r="B15" s="71">
        <v>0</v>
      </c>
      <c r="C15" s="71">
        <v>0</v>
      </c>
      <c r="D15" s="69" t="e">
        <v>#DIV/0!</v>
      </c>
      <c r="E15" s="70">
        <v>0</v>
      </c>
      <c r="F15" s="71">
        <v>0</v>
      </c>
      <c r="G15" s="71">
        <v>0</v>
      </c>
      <c r="H15" s="69" t="e">
        <v>#DIV/0!</v>
      </c>
      <c r="I15" s="70">
        <v>0</v>
      </c>
      <c r="J15" s="69" t="e">
        <v>#DIV/0!</v>
      </c>
      <c r="K15" s="69" t="e">
        <v>#DIV/0!</v>
      </c>
      <c r="L15" s="68" t="e">
        <v>#DIV/0!</v>
      </c>
    </row>
    <row r="16" spans="1:12" x14ac:dyDescent="0.4">
      <c r="A16" s="94" t="s">
        <v>134</v>
      </c>
      <c r="B16" s="105">
        <v>0</v>
      </c>
      <c r="C16" s="105">
        <v>0</v>
      </c>
      <c r="D16" s="69" t="e">
        <v>#DIV/0!</v>
      </c>
      <c r="E16" s="70">
        <v>0</v>
      </c>
      <c r="F16" s="105">
        <v>0</v>
      </c>
      <c r="G16" s="105">
        <v>0</v>
      </c>
      <c r="H16" s="69" t="e">
        <v>#DIV/0!</v>
      </c>
      <c r="I16" s="70">
        <v>0</v>
      </c>
      <c r="J16" s="69" t="e">
        <v>#DIV/0!</v>
      </c>
      <c r="K16" s="69" t="e">
        <v>#DIV/0!</v>
      </c>
      <c r="L16" s="68" t="e">
        <v>#DIV/0!</v>
      </c>
    </row>
    <row r="17" spans="1:12" x14ac:dyDescent="0.4">
      <c r="A17" s="94" t="s">
        <v>133</v>
      </c>
      <c r="B17" s="97">
        <v>0</v>
      </c>
      <c r="C17" s="97">
        <v>0</v>
      </c>
      <c r="D17" s="89" t="e">
        <v>#DIV/0!</v>
      </c>
      <c r="E17" s="90">
        <v>0</v>
      </c>
      <c r="F17" s="97">
        <v>0</v>
      </c>
      <c r="G17" s="97">
        <v>0</v>
      </c>
      <c r="H17" s="89" t="e">
        <v>#DIV/0!</v>
      </c>
      <c r="I17" s="90">
        <v>0</v>
      </c>
      <c r="J17" s="126" t="e">
        <v>#DIV/0!</v>
      </c>
      <c r="K17" s="69" t="e">
        <v>#DIV/0!</v>
      </c>
      <c r="L17" s="68" t="e">
        <v>#DIV/0!</v>
      </c>
    </row>
    <row r="18" spans="1:12" x14ac:dyDescent="0.4">
      <c r="A18" s="85" t="s">
        <v>132</v>
      </c>
      <c r="B18" s="84">
        <v>45448</v>
      </c>
      <c r="C18" s="84">
        <v>41989</v>
      </c>
      <c r="D18" s="82">
        <v>1.0823787182357285</v>
      </c>
      <c r="E18" s="83">
        <v>3459</v>
      </c>
      <c r="F18" s="84">
        <v>55230</v>
      </c>
      <c r="G18" s="84">
        <v>55410</v>
      </c>
      <c r="H18" s="82">
        <v>0.99675148890092036</v>
      </c>
      <c r="I18" s="83">
        <v>-180</v>
      </c>
      <c r="J18" s="82">
        <v>0.82288611261995293</v>
      </c>
      <c r="K18" s="82">
        <v>0.75778740299584912</v>
      </c>
      <c r="L18" s="81">
        <v>6.5098709624103801E-2</v>
      </c>
    </row>
    <row r="19" spans="1:12" x14ac:dyDescent="0.4">
      <c r="A19" s="73" t="s">
        <v>131</v>
      </c>
      <c r="B19" s="105">
        <v>0</v>
      </c>
      <c r="C19" s="105">
        <v>0</v>
      </c>
      <c r="D19" s="98" t="e">
        <v>#DIV/0!</v>
      </c>
      <c r="E19" s="106">
        <v>0</v>
      </c>
      <c r="F19" s="105">
        <v>0</v>
      </c>
      <c r="G19" s="105">
        <v>0</v>
      </c>
      <c r="H19" s="98" t="e">
        <v>#DIV/0!</v>
      </c>
      <c r="I19" s="106">
        <v>0</v>
      </c>
      <c r="J19" s="98" t="e">
        <v>#DIV/0!</v>
      </c>
      <c r="K19" s="98" t="e">
        <v>#DIV/0!</v>
      </c>
      <c r="L19" s="120" t="e">
        <v>#DIV/0!</v>
      </c>
    </row>
    <row r="20" spans="1:12" x14ac:dyDescent="0.4">
      <c r="A20" s="74" t="s">
        <v>130</v>
      </c>
      <c r="B20" s="105">
        <v>7958</v>
      </c>
      <c r="C20" s="105">
        <v>7051</v>
      </c>
      <c r="D20" s="69">
        <v>1.128634236278542</v>
      </c>
      <c r="E20" s="70">
        <v>907</v>
      </c>
      <c r="F20" s="105">
        <v>8645</v>
      </c>
      <c r="G20" s="105">
        <v>8605</v>
      </c>
      <c r="H20" s="69">
        <v>1.0046484601975596</v>
      </c>
      <c r="I20" s="70">
        <v>40</v>
      </c>
      <c r="J20" s="69">
        <v>0.9205320994794679</v>
      </c>
      <c r="K20" s="69">
        <v>0.8194073213248112</v>
      </c>
      <c r="L20" s="68">
        <v>0.1011247781546567</v>
      </c>
    </row>
    <row r="21" spans="1:12" x14ac:dyDescent="0.4">
      <c r="A21" s="74" t="s">
        <v>129</v>
      </c>
      <c r="B21" s="105">
        <v>12940</v>
      </c>
      <c r="C21" s="105">
        <v>11246</v>
      </c>
      <c r="D21" s="69">
        <v>1.1506313355859861</v>
      </c>
      <c r="E21" s="70">
        <v>1694</v>
      </c>
      <c r="F21" s="105">
        <v>17485</v>
      </c>
      <c r="G21" s="105">
        <v>16390</v>
      </c>
      <c r="H21" s="69">
        <v>1.0668090298962782</v>
      </c>
      <c r="I21" s="70">
        <v>1095</v>
      </c>
      <c r="J21" s="69">
        <v>0.74006291106662858</v>
      </c>
      <c r="K21" s="69">
        <v>0.68615009151921902</v>
      </c>
      <c r="L21" s="68">
        <v>5.3912819547409563E-2</v>
      </c>
    </row>
    <row r="22" spans="1:12" x14ac:dyDescent="0.4">
      <c r="A22" s="74" t="s">
        <v>128</v>
      </c>
      <c r="B22" s="105">
        <v>4965</v>
      </c>
      <c r="C22" s="105">
        <v>2687</v>
      </c>
      <c r="D22" s="69">
        <v>1.8477856345366579</v>
      </c>
      <c r="E22" s="70">
        <v>2278</v>
      </c>
      <c r="F22" s="105">
        <v>5655</v>
      </c>
      <c r="G22" s="105">
        <v>2810</v>
      </c>
      <c r="H22" s="69">
        <v>2.012455516014235</v>
      </c>
      <c r="I22" s="70">
        <v>2845</v>
      </c>
      <c r="J22" s="69">
        <v>0.87798408488063662</v>
      </c>
      <c r="K22" s="69">
        <v>0.95622775800711746</v>
      </c>
      <c r="L22" s="68">
        <v>-7.8243673126480839E-2</v>
      </c>
    </row>
    <row r="23" spans="1:12" x14ac:dyDescent="0.4">
      <c r="A23" s="74" t="s">
        <v>127</v>
      </c>
      <c r="B23" s="105">
        <v>2895</v>
      </c>
      <c r="C23" s="105">
        <v>3955</v>
      </c>
      <c r="D23" s="89">
        <v>0.73198482932996212</v>
      </c>
      <c r="E23" s="90">
        <v>-1060</v>
      </c>
      <c r="F23" s="105">
        <v>2980</v>
      </c>
      <c r="G23" s="105">
        <v>5470</v>
      </c>
      <c r="H23" s="89">
        <v>0.54478976234003651</v>
      </c>
      <c r="I23" s="90">
        <v>-2490</v>
      </c>
      <c r="J23" s="89">
        <v>0.97147651006711411</v>
      </c>
      <c r="K23" s="89">
        <v>0.72303473491773307</v>
      </c>
      <c r="L23" s="88">
        <v>0.24844177514938104</v>
      </c>
    </row>
    <row r="24" spans="1:12" x14ac:dyDescent="0.4">
      <c r="A24" s="94" t="s">
        <v>126</v>
      </c>
      <c r="B24" s="105">
        <v>0</v>
      </c>
      <c r="C24" s="105">
        <v>0</v>
      </c>
      <c r="D24" s="69" t="e">
        <v>#DIV/0!</v>
      </c>
      <c r="E24" s="70">
        <v>0</v>
      </c>
      <c r="F24" s="105">
        <v>0</v>
      </c>
      <c r="G24" s="105">
        <v>0</v>
      </c>
      <c r="H24" s="69" t="e">
        <v>#DIV/0!</v>
      </c>
      <c r="I24" s="70">
        <v>0</v>
      </c>
      <c r="J24" s="69" t="e">
        <v>#DIV/0!</v>
      </c>
      <c r="K24" s="69" t="e">
        <v>#DIV/0!</v>
      </c>
      <c r="L24" s="68" t="e">
        <v>#DIV/0!</v>
      </c>
    </row>
    <row r="25" spans="1:12" x14ac:dyDescent="0.4">
      <c r="A25" s="94" t="s">
        <v>125</v>
      </c>
      <c r="B25" s="105">
        <v>2801</v>
      </c>
      <c r="C25" s="105">
        <v>2477</v>
      </c>
      <c r="D25" s="69">
        <v>1.1308033911990312</v>
      </c>
      <c r="E25" s="70">
        <v>324</v>
      </c>
      <c r="F25" s="105">
        <v>2980</v>
      </c>
      <c r="G25" s="105">
        <v>2795</v>
      </c>
      <c r="H25" s="69">
        <v>1.0661896243291593</v>
      </c>
      <c r="I25" s="70">
        <v>185</v>
      </c>
      <c r="J25" s="69">
        <v>0.93993288590604029</v>
      </c>
      <c r="K25" s="69">
        <v>0.88622540250447224</v>
      </c>
      <c r="L25" s="68">
        <v>5.3707483401568057E-2</v>
      </c>
    </row>
    <row r="26" spans="1:12" x14ac:dyDescent="0.4">
      <c r="A26" s="94" t="s">
        <v>124</v>
      </c>
      <c r="B26" s="105">
        <v>0</v>
      </c>
      <c r="C26" s="105">
        <v>1302</v>
      </c>
      <c r="D26" s="69">
        <v>0</v>
      </c>
      <c r="E26" s="70">
        <v>-1302</v>
      </c>
      <c r="F26" s="105">
        <v>0</v>
      </c>
      <c r="G26" s="105">
        <v>1770</v>
      </c>
      <c r="H26" s="69">
        <v>0</v>
      </c>
      <c r="I26" s="70">
        <v>-1770</v>
      </c>
      <c r="J26" s="69" t="e">
        <v>#DIV/0!</v>
      </c>
      <c r="K26" s="69">
        <v>0.735593220338983</v>
      </c>
      <c r="L26" s="68" t="e">
        <v>#DIV/0!</v>
      </c>
    </row>
    <row r="27" spans="1:12" x14ac:dyDescent="0.4">
      <c r="A27" s="74" t="s">
        <v>123</v>
      </c>
      <c r="B27" s="105">
        <v>0</v>
      </c>
      <c r="C27" s="105">
        <v>0</v>
      </c>
      <c r="D27" s="69" t="e">
        <v>#DIV/0!</v>
      </c>
      <c r="E27" s="70">
        <v>0</v>
      </c>
      <c r="F27" s="105">
        <v>0</v>
      </c>
      <c r="G27" s="105">
        <v>0</v>
      </c>
      <c r="H27" s="69" t="e">
        <v>#DIV/0!</v>
      </c>
      <c r="I27" s="70">
        <v>0</v>
      </c>
      <c r="J27" s="69" t="e">
        <v>#DIV/0!</v>
      </c>
      <c r="K27" s="69" t="e">
        <v>#DIV/0!</v>
      </c>
      <c r="L27" s="68" t="e">
        <v>#DIV/0!</v>
      </c>
    </row>
    <row r="28" spans="1:12" x14ac:dyDescent="0.4">
      <c r="A28" s="74" t="s">
        <v>122</v>
      </c>
      <c r="B28" s="105">
        <v>0</v>
      </c>
      <c r="C28" s="105">
        <v>650</v>
      </c>
      <c r="D28" s="69">
        <v>0</v>
      </c>
      <c r="E28" s="70">
        <v>-650</v>
      </c>
      <c r="F28" s="105">
        <v>0</v>
      </c>
      <c r="G28" s="105">
        <v>1025</v>
      </c>
      <c r="H28" s="69">
        <v>0</v>
      </c>
      <c r="I28" s="70">
        <v>-1025</v>
      </c>
      <c r="J28" s="69" t="e">
        <v>#DIV/0!</v>
      </c>
      <c r="K28" s="69">
        <v>0.63414634146341464</v>
      </c>
      <c r="L28" s="68" t="e">
        <v>#DIV/0!</v>
      </c>
    </row>
    <row r="29" spans="1:12" x14ac:dyDescent="0.4">
      <c r="A29" s="74" t="s">
        <v>121</v>
      </c>
      <c r="B29" s="105">
        <v>0</v>
      </c>
      <c r="C29" s="105">
        <v>0</v>
      </c>
      <c r="D29" s="69" t="e">
        <v>#DIV/0!</v>
      </c>
      <c r="E29" s="70">
        <v>0</v>
      </c>
      <c r="F29" s="105">
        <v>0</v>
      </c>
      <c r="G29" s="105">
        <v>0</v>
      </c>
      <c r="H29" s="69" t="e">
        <v>#DIV/0!</v>
      </c>
      <c r="I29" s="70">
        <v>0</v>
      </c>
      <c r="J29" s="69" t="e">
        <v>#DIV/0!</v>
      </c>
      <c r="K29" s="69" t="e">
        <v>#DIV/0!</v>
      </c>
      <c r="L29" s="68" t="e">
        <v>#DIV/0!</v>
      </c>
    </row>
    <row r="30" spans="1:12" x14ac:dyDescent="0.4">
      <c r="A30" s="74" t="s">
        <v>120</v>
      </c>
      <c r="B30" s="105">
        <v>0</v>
      </c>
      <c r="C30" s="105">
        <v>0</v>
      </c>
      <c r="D30" s="89" t="e">
        <v>#DIV/0!</v>
      </c>
      <c r="E30" s="90">
        <v>0</v>
      </c>
      <c r="F30" s="105">
        <v>0</v>
      </c>
      <c r="G30" s="105">
        <v>0</v>
      </c>
      <c r="H30" s="89" t="e">
        <v>#DIV/0!</v>
      </c>
      <c r="I30" s="90">
        <v>0</v>
      </c>
      <c r="J30" s="89" t="e">
        <v>#DIV/0!</v>
      </c>
      <c r="K30" s="89" t="e">
        <v>#DIV/0!</v>
      </c>
      <c r="L30" s="88" t="e">
        <v>#DIV/0!</v>
      </c>
    </row>
    <row r="31" spans="1:12" x14ac:dyDescent="0.4">
      <c r="A31" s="94" t="s">
        <v>119</v>
      </c>
      <c r="B31" s="105">
        <v>0</v>
      </c>
      <c r="C31" s="105">
        <v>0</v>
      </c>
      <c r="D31" s="69" t="e">
        <v>#DIV/0!</v>
      </c>
      <c r="E31" s="70">
        <v>0</v>
      </c>
      <c r="F31" s="105">
        <v>0</v>
      </c>
      <c r="G31" s="105">
        <v>0</v>
      </c>
      <c r="H31" s="69" t="e">
        <v>#DIV/0!</v>
      </c>
      <c r="I31" s="70">
        <v>0</v>
      </c>
      <c r="J31" s="69" t="e">
        <v>#DIV/0!</v>
      </c>
      <c r="K31" s="69" t="e">
        <v>#DIV/0!</v>
      </c>
      <c r="L31" s="68" t="e">
        <v>#DIV/0!</v>
      </c>
    </row>
    <row r="32" spans="1:12" x14ac:dyDescent="0.4">
      <c r="A32" s="74" t="s">
        <v>118</v>
      </c>
      <c r="B32" s="105">
        <v>2391</v>
      </c>
      <c r="C32" s="105">
        <v>2005</v>
      </c>
      <c r="D32" s="69">
        <v>1.1925187032418954</v>
      </c>
      <c r="E32" s="70">
        <v>386</v>
      </c>
      <c r="F32" s="105">
        <v>2900</v>
      </c>
      <c r="G32" s="105">
        <v>2760</v>
      </c>
      <c r="H32" s="69">
        <v>1.0507246376811594</v>
      </c>
      <c r="I32" s="70">
        <v>140</v>
      </c>
      <c r="J32" s="69">
        <v>0.82448275862068965</v>
      </c>
      <c r="K32" s="69">
        <v>0.72644927536231885</v>
      </c>
      <c r="L32" s="68">
        <v>9.8033483258370802E-2</v>
      </c>
    </row>
    <row r="33" spans="1:12" x14ac:dyDescent="0.4">
      <c r="A33" s="94" t="s">
        <v>117</v>
      </c>
      <c r="B33" s="105">
        <v>0</v>
      </c>
      <c r="C33" s="105">
        <v>0</v>
      </c>
      <c r="D33" s="89" t="e">
        <v>#DIV/0!</v>
      </c>
      <c r="E33" s="90">
        <v>0</v>
      </c>
      <c r="F33" s="105">
        <v>0</v>
      </c>
      <c r="G33" s="105">
        <v>0</v>
      </c>
      <c r="H33" s="89" t="e">
        <v>#DIV/0!</v>
      </c>
      <c r="I33" s="90">
        <v>0</v>
      </c>
      <c r="J33" s="89" t="e">
        <v>#DIV/0!</v>
      </c>
      <c r="K33" s="89" t="e">
        <v>#DIV/0!</v>
      </c>
      <c r="L33" s="88" t="e">
        <v>#DIV/0!</v>
      </c>
    </row>
    <row r="34" spans="1:12" x14ac:dyDescent="0.4">
      <c r="A34" s="94" t="s">
        <v>116</v>
      </c>
      <c r="B34" s="139">
        <v>1431</v>
      </c>
      <c r="C34" s="139">
        <v>1635</v>
      </c>
      <c r="D34" s="89">
        <v>0.87522935779816513</v>
      </c>
      <c r="E34" s="90">
        <v>-204</v>
      </c>
      <c r="F34" s="139">
        <v>2900</v>
      </c>
      <c r="G34" s="139">
        <v>2610</v>
      </c>
      <c r="H34" s="89">
        <v>1.1111111111111112</v>
      </c>
      <c r="I34" s="90">
        <v>290</v>
      </c>
      <c r="J34" s="89">
        <v>0.49344827586206896</v>
      </c>
      <c r="K34" s="89">
        <v>0.62643678160919536</v>
      </c>
      <c r="L34" s="88">
        <v>-0.1329885057471264</v>
      </c>
    </row>
    <row r="35" spans="1:12" x14ac:dyDescent="0.4">
      <c r="A35" s="74" t="s">
        <v>115</v>
      </c>
      <c r="B35" s="71">
        <v>0</v>
      </c>
      <c r="C35" s="71">
        <v>0</v>
      </c>
      <c r="D35" s="69" t="e">
        <v>#DIV/0!</v>
      </c>
      <c r="E35" s="70">
        <v>0</v>
      </c>
      <c r="F35" s="71">
        <v>0</v>
      </c>
      <c r="G35" s="71">
        <v>0</v>
      </c>
      <c r="H35" s="69" t="e">
        <v>#DIV/0!</v>
      </c>
      <c r="I35" s="70">
        <v>0</v>
      </c>
      <c r="J35" s="69" t="e">
        <v>#DIV/0!</v>
      </c>
      <c r="K35" s="69" t="e">
        <v>#DIV/0!</v>
      </c>
      <c r="L35" s="68" t="e">
        <v>#DIV/0!</v>
      </c>
    </row>
    <row r="36" spans="1:12" x14ac:dyDescent="0.4">
      <c r="A36" s="94" t="s">
        <v>114</v>
      </c>
      <c r="B36" s="139">
        <v>0</v>
      </c>
      <c r="C36" s="139">
        <v>0</v>
      </c>
      <c r="D36" s="89" t="e">
        <v>#DIV/0!</v>
      </c>
      <c r="E36" s="90">
        <v>0</v>
      </c>
      <c r="F36" s="139">
        <v>0</v>
      </c>
      <c r="G36" s="139">
        <v>0</v>
      </c>
      <c r="H36" s="89" t="e">
        <v>#DIV/0!</v>
      </c>
      <c r="I36" s="90">
        <v>0</v>
      </c>
      <c r="J36" s="89" t="e">
        <v>#DIV/0!</v>
      </c>
      <c r="K36" s="89" t="e">
        <v>#DIV/0!</v>
      </c>
      <c r="L36" s="88" t="e">
        <v>#DIV/0!</v>
      </c>
    </row>
    <row r="37" spans="1:12" x14ac:dyDescent="0.4">
      <c r="A37" s="67" t="s">
        <v>113</v>
      </c>
      <c r="B37" s="65">
        <v>10067</v>
      </c>
      <c r="C37" s="65">
        <v>8981</v>
      </c>
      <c r="D37" s="63">
        <v>1.1209219463311435</v>
      </c>
      <c r="E37" s="64">
        <v>1086</v>
      </c>
      <c r="F37" s="65">
        <v>11685</v>
      </c>
      <c r="G37" s="71">
        <v>11175</v>
      </c>
      <c r="H37" s="69">
        <v>1.0456375838926175</v>
      </c>
      <c r="I37" s="70">
        <v>510</v>
      </c>
      <c r="J37" s="69">
        <v>0.86153187847667956</v>
      </c>
      <c r="K37" s="69">
        <v>0.80366890380313194</v>
      </c>
      <c r="L37" s="68">
        <v>5.7862974673547618E-2</v>
      </c>
    </row>
    <row r="38" spans="1:12" x14ac:dyDescent="0.4">
      <c r="A38" s="85" t="s">
        <v>112</v>
      </c>
      <c r="B38" s="84">
        <v>1788</v>
      </c>
      <c r="C38" s="84">
        <v>1806</v>
      </c>
      <c r="D38" s="82">
        <v>0.99003322259136217</v>
      </c>
      <c r="E38" s="83">
        <v>-18</v>
      </c>
      <c r="F38" s="84">
        <v>2443</v>
      </c>
      <c r="G38" s="84">
        <v>2421</v>
      </c>
      <c r="H38" s="82">
        <v>1.0090871540685666</v>
      </c>
      <c r="I38" s="83">
        <v>22</v>
      </c>
      <c r="J38" s="82">
        <v>0.73188702415063445</v>
      </c>
      <c r="K38" s="82">
        <v>0.74597273853779433</v>
      </c>
      <c r="L38" s="81">
        <v>-1.4085714387159887E-2</v>
      </c>
    </row>
    <row r="39" spans="1:12" x14ac:dyDescent="0.4">
      <c r="A39" s="73" t="s">
        <v>111</v>
      </c>
      <c r="B39" s="105">
        <v>1285</v>
      </c>
      <c r="C39" s="105">
        <v>1302</v>
      </c>
      <c r="D39" s="98">
        <v>0.98694316436251917</v>
      </c>
      <c r="E39" s="106">
        <v>-17</v>
      </c>
      <c r="F39" s="105">
        <v>1465</v>
      </c>
      <c r="G39" s="105">
        <v>1680</v>
      </c>
      <c r="H39" s="98">
        <v>0.87202380952380953</v>
      </c>
      <c r="I39" s="106">
        <v>-215</v>
      </c>
      <c r="J39" s="98">
        <v>0.87713310580204773</v>
      </c>
      <c r="K39" s="98">
        <v>0.77500000000000002</v>
      </c>
      <c r="L39" s="120">
        <v>0.10213310580204771</v>
      </c>
    </row>
    <row r="40" spans="1:12" x14ac:dyDescent="0.4">
      <c r="A40" s="74" t="s">
        <v>110</v>
      </c>
      <c r="B40" s="105">
        <v>503</v>
      </c>
      <c r="C40" s="105">
        <v>504</v>
      </c>
      <c r="D40" s="69">
        <v>0.99801587301587302</v>
      </c>
      <c r="E40" s="70">
        <v>-1</v>
      </c>
      <c r="F40" s="105">
        <v>978</v>
      </c>
      <c r="G40" s="105">
        <v>741</v>
      </c>
      <c r="H40" s="69">
        <v>1.319838056680162</v>
      </c>
      <c r="I40" s="70">
        <v>237</v>
      </c>
      <c r="J40" s="69">
        <v>0.51431492842535786</v>
      </c>
      <c r="K40" s="69">
        <v>0.68016194331983804</v>
      </c>
      <c r="L40" s="68">
        <v>-0.16584701489448017</v>
      </c>
    </row>
    <row r="41" spans="1:12" s="60" customFormat="1" x14ac:dyDescent="0.4">
      <c r="A41" s="119" t="s">
        <v>109</v>
      </c>
      <c r="B41" s="117">
        <v>191245</v>
      </c>
      <c r="C41" s="117">
        <v>171943</v>
      </c>
      <c r="D41" s="115">
        <v>1.1122581320553904</v>
      </c>
      <c r="E41" s="116">
        <v>19302</v>
      </c>
      <c r="F41" s="117">
        <v>259212</v>
      </c>
      <c r="G41" s="117">
        <v>223332</v>
      </c>
      <c r="H41" s="115">
        <v>1.1606576755682123</v>
      </c>
      <c r="I41" s="116">
        <v>35880</v>
      </c>
      <c r="J41" s="115">
        <v>0.73779377497955345</v>
      </c>
      <c r="K41" s="115">
        <v>0.76989862626045524</v>
      </c>
      <c r="L41" s="114">
        <v>-3.2104851280901792E-2</v>
      </c>
    </row>
    <row r="42" spans="1:12" s="60" customFormat="1" x14ac:dyDescent="0.4">
      <c r="A42" s="85" t="s">
        <v>108</v>
      </c>
      <c r="B42" s="117">
        <v>188044</v>
      </c>
      <c r="C42" s="117">
        <v>169914</v>
      </c>
      <c r="D42" s="115">
        <v>1.1067010369951857</v>
      </c>
      <c r="E42" s="116">
        <v>18130</v>
      </c>
      <c r="F42" s="117">
        <v>252912</v>
      </c>
      <c r="G42" s="117">
        <v>220063</v>
      </c>
      <c r="H42" s="115">
        <v>1.1492708906085984</v>
      </c>
      <c r="I42" s="116">
        <v>32849</v>
      </c>
      <c r="J42" s="115">
        <v>0.74351553109381918</v>
      </c>
      <c r="K42" s="115">
        <v>0.77211525790341862</v>
      </c>
      <c r="L42" s="114">
        <v>-2.8599726809599435E-2</v>
      </c>
    </row>
    <row r="43" spans="1:12" x14ac:dyDescent="0.4">
      <c r="A43" s="74" t="s">
        <v>107</v>
      </c>
      <c r="B43" s="79">
        <v>76075</v>
      </c>
      <c r="C43" s="78">
        <v>73076</v>
      </c>
      <c r="D43" s="76">
        <v>1.0410394657616728</v>
      </c>
      <c r="E43" s="90">
        <v>2999</v>
      </c>
      <c r="F43" s="79">
        <v>93574</v>
      </c>
      <c r="G43" s="79">
        <v>83221</v>
      </c>
      <c r="H43" s="89">
        <v>1.1244036961824539</v>
      </c>
      <c r="I43" s="70">
        <v>10353</v>
      </c>
      <c r="J43" s="69">
        <v>0.81299292538525658</v>
      </c>
      <c r="K43" s="69">
        <v>0.87809567296715973</v>
      </c>
      <c r="L43" s="68">
        <v>-6.5102747581903153E-2</v>
      </c>
    </row>
    <row r="44" spans="1:12" x14ac:dyDescent="0.4">
      <c r="A44" s="74" t="s">
        <v>106</v>
      </c>
      <c r="B44" s="72">
        <v>15267</v>
      </c>
      <c r="C44" s="71">
        <v>9017</v>
      </c>
      <c r="D44" s="98">
        <v>1.6931351890872797</v>
      </c>
      <c r="E44" s="90">
        <v>6250</v>
      </c>
      <c r="F44" s="72">
        <v>16685</v>
      </c>
      <c r="G44" s="72">
        <v>9657</v>
      </c>
      <c r="H44" s="89">
        <v>1.7277622450036243</v>
      </c>
      <c r="I44" s="70">
        <v>7028</v>
      </c>
      <c r="J44" s="69">
        <v>0.91501348516631709</v>
      </c>
      <c r="K44" s="69">
        <v>0.93372683027855441</v>
      </c>
      <c r="L44" s="68">
        <v>-1.8713345112237323E-2</v>
      </c>
    </row>
    <row r="45" spans="1:12" x14ac:dyDescent="0.4">
      <c r="A45" s="94" t="s">
        <v>105</v>
      </c>
      <c r="B45" s="72">
        <v>13109</v>
      </c>
      <c r="C45" s="71">
        <v>15983</v>
      </c>
      <c r="D45" s="98">
        <v>0.82018394544203221</v>
      </c>
      <c r="E45" s="90">
        <v>-2874</v>
      </c>
      <c r="F45" s="72">
        <v>14749</v>
      </c>
      <c r="G45" s="72">
        <v>19185</v>
      </c>
      <c r="H45" s="89">
        <v>0.76877769090435233</v>
      </c>
      <c r="I45" s="70">
        <v>-4436</v>
      </c>
      <c r="J45" s="69">
        <v>0.8888060207471693</v>
      </c>
      <c r="K45" s="69">
        <v>0.83309877508470154</v>
      </c>
      <c r="L45" s="68">
        <v>5.5707245662467764E-2</v>
      </c>
    </row>
    <row r="46" spans="1:12" x14ac:dyDescent="0.4">
      <c r="A46" s="94" t="s">
        <v>104</v>
      </c>
      <c r="B46" s="72">
        <v>5990</v>
      </c>
      <c r="C46" s="71">
        <v>9563</v>
      </c>
      <c r="D46" s="98">
        <v>0.62637247725609113</v>
      </c>
      <c r="E46" s="90">
        <v>-3573</v>
      </c>
      <c r="F46" s="72">
        <v>7366</v>
      </c>
      <c r="G46" s="72">
        <v>11646</v>
      </c>
      <c r="H46" s="89">
        <v>0.63249184269277003</v>
      </c>
      <c r="I46" s="70">
        <v>-4280</v>
      </c>
      <c r="J46" s="69">
        <v>0.81319576432256313</v>
      </c>
      <c r="K46" s="69">
        <v>0.82114030568435514</v>
      </c>
      <c r="L46" s="68">
        <v>-7.9445413617920124E-3</v>
      </c>
    </row>
    <row r="47" spans="1:12" x14ac:dyDescent="0.4">
      <c r="A47" s="74" t="s">
        <v>103</v>
      </c>
      <c r="B47" s="72">
        <v>12592</v>
      </c>
      <c r="C47" s="71">
        <v>11205</v>
      </c>
      <c r="D47" s="98">
        <v>1.1237840249888442</v>
      </c>
      <c r="E47" s="90">
        <v>1387</v>
      </c>
      <c r="F47" s="72">
        <v>18931</v>
      </c>
      <c r="G47" s="72">
        <v>17004</v>
      </c>
      <c r="H47" s="89">
        <v>1.1133262761703129</v>
      </c>
      <c r="I47" s="70">
        <v>1927</v>
      </c>
      <c r="J47" s="69">
        <v>0.66515239554170413</v>
      </c>
      <c r="K47" s="69">
        <v>0.65896259703599158</v>
      </c>
      <c r="L47" s="68">
        <v>6.1897985057125515E-3</v>
      </c>
    </row>
    <row r="48" spans="1:12" x14ac:dyDescent="0.4">
      <c r="A48" s="74" t="s">
        <v>102</v>
      </c>
      <c r="B48" s="72">
        <v>25593</v>
      </c>
      <c r="C48" s="71">
        <v>22756</v>
      </c>
      <c r="D48" s="98">
        <v>1.1246704165934258</v>
      </c>
      <c r="E48" s="90">
        <v>2837</v>
      </c>
      <c r="F48" s="72">
        <v>37320</v>
      </c>
      <c r="G48" s="72">
        <v>33893</v>
      </c>
      <c r="H48" s="89">
        <v>1.1011123240787184</v>
      </c>
      <c r="I48" s="70">
        <v>3427</v>
      </c>
      <c r="J48" s="69">
        <v>0.68577170418006428</v>
      </c>
      <c r="K48" s="69">
        <v>0.67140707520726994</v>
      </c>
      <c r="L48" s="68">
        <v>1.4364628972794335E-2</v>
      </c>
    </row>
    <row r="49" spans="1:12" x14ac:dyDescent="0.4">
      <c r="A49" s="96" t="s">
        <v>101</v>
      </c>
      <c r="B49" s="72">
        <v>2780</v>
      </c>
      <c r="C49" s="71">
        <v>2647</v>
      </c>
      <c r="D49" s="98">
        <v>1.050245561012467</v>
      </c>
      <c r="E49" s="90">
        <v>133</v>
      </c>
      <c r="F49" s="72">
        <v>5400</v>
      </c>
      <c r="G49" s="72">
        <v>5130</v>
      </c>
      <c r="H49" s="89">
        <v>1.0526315789473684</v>
      </c>
      <c r="I49" s="70">
        <v>270</v>
      </c>
      <c r="J49" s="69">
        <v>0.51481481481481484</v>
      </c>
      <c r="K49" s="69">
        <v>0.51598440545808966</v>
      </c>
      <c r="L49" s="68">
        <v>-1.1695906432748204E-3</v>
      </c>
    </row>
    <row r="50" spans="1:12" x14ac:dyDescent="0.4">
      <c r="A50" s="74" t="s">
        <v>100</v>
      </c>
      <c r="B50" s="72">
        <v>2667</v>
      </c>
      <c r="C50" s="71"/>
      <c r="D50" s="98" t="e">
        <v>#DIV/0!</v>
      </c>
      <c r="E50" s="106">
        <v>2667</v>
      </c>
      <c r="F50" s="72">
        <v>3614</v>
      </c>
      <c r="G50" s="72"/>
      <c r="H50" s="89" t="e">
        <v>#DIV/0!</v>
      </c>
      <c r="I50" s="70">
        <v>3614</v>
      </c>
      <c r="J50" s="69">
        <v>0.73796347537354734</v>
      </c>
      <c r="K50" s="69" t="e">
        <v>#DIV/0!</v>
      </c>
      <c r="L50" s="68" t="e">
        <v>#DIV/0!</v>
      </c>
    </row>
    <row r="51" spans="1:12" x14ac:dyDescent="0.4">
      <c r="A51" s="74" t="s">
        <v>99</v>
      </c>
      <c r="B51" s="72">
        <v>3841</v>
      </c>
      <c r="C51" s="71">
        <v>3957</v>
      </c>
      <c r="D51" s="98">
        <v>0.97068486226939599</v>
      </c>
      <c r="E51" s="90">
        <v>-116</v>
      </c>
      <c r="F51" s="72">
        <v>5130</v>
      </c>
      <c r="G51" s="72">
        <v>4933</v>
      </c>
      <c r="H51" s="89">
        <v>1.0399351307520779</v>
      </c>
      <c r="I51" s="70">
        <v>197</v>
      </c>
      <c r="J51" s="69">
        <v>0.74873294346978558</v>
      </c>
      <c r="K51" s="69">
        <v>0.80214879383742144</v>
      </c>
      <c r="L51" s="68">
        <v>-5.3415850367635853E-2</v>
      </c>
    </row>
    <row r="52" spans="1:12" x14ac:dyDescent="0.4">
      <c r="A52" s="74" t="s">
        <v>98</v>
      </c>
      <c r="B52" s="72"/>
      <c r="C52" s="71"/>
      <c r="D52" s="98" t="e">
        <v>#DIV/0!</v>
      </c>
      <c r="E52" s="90">
        <v>0</v>
      </c>
      <c r="F52" s="72"/>
      <c r="G52" s="72"/>
      <c r="H52" s="89" t="e">
        <v>#DIV/0!</v>
      </c>
      <c r="I52" s="70">
        <v>0</v>
      </c>
      <c r="J52" s="69" t="e">
        <v>#DIV/0!</v>
      </c>
      <c r="K52" s="69" t="e">
        <v>#DIV/0!</v>
      </c>
      <c r="L52" s="68" t="e">
        <v>#DIV/0!</v>
      </c>
    </row>
    <row r="53" spans="1:12" x14ac:dyDescent="0.4">
      <c r="A53" s="74" t="s">
        <v>97</v>
      </c>
      <c r="B53" s="72">
        <v>1662</v>
      </c>
      <c r="C53" s="71">
        <v>1577</v>
      </c>
      <c r="D53" s="98">
        <v>1.0538998097653773</v>
      </c>
      <c r="E53" s="90">
        <v>85</v>
      </c>
      <c r="F53" s="72">
        <v>3344</v>
      </c>
      <c r="G53" s="72">
        <v>2280</v>
      </c>
      <c r="H53" s="89">
        <v>1.4666666666666666</v>
      </c>
      <c r="I53" s="70">
        <v>1064</v>
      </c>
      <c r="J53" s="69">
        <v>0.49700956937799046</v>
      </c>
      <c r="K53" s="69">
        <v>0.69166666666666665</v>
      </c>
      <c r="L53" s="68">
        <v>-0.1946570972886762</v>
      </c>
    </row>
    <row r="54" spans="1:12" x14ac:dyDescent="0.4">
      <c r="A54" s="74" t="s">
        <v>96</v>
      </c>
      <c r="B54" s="72">
        <v>3820</v>
      </c>
      <c r="C54" s="71">
        <v>4464</v>
      </c>
      <c r="D54" s="98">
        <v>0.85573476702508966</v>
      </c>
      <c r="E54" s="90">
        <v>-644</v>
      </c>
      <c r="F54" s="72">
        <v>5400</v>
      </c>
      <c r="G54" s="72">
        <v>6308</v>
      </c>
      <c r="H54" s="89">
        <v>0.85605580215599242</v>
      </c>
      <c r="I54" s="70">
        <v>-908</v>
      </c>
      <c r="J54" s="69">
        <v>0.70740740740740737</v>
      </c>
      <c r="K54" s="69">
        <v>0.70767279644895376</v>
      </c>
      <c r="L54" s="68">
        <v>-2.6538904154638221E-4</v>
      </c>
    </row>
    <row r="55" spans="1:12" x14ac:dyDescent="0.4">
      <c r="A55" s="74" t="s">
        <v>95</v>
      </c>
      <c r="B55" s="72">
        <v>2726</v>
      </c>
      <c r="C55" s="71">
        <v>2628</v>
      </c>
      <c r="D55" s="98">
        <v>1.0372907153729072</v>
      </c>
      <c r="E55" s="70">
        <v>98</v>
      </c>
      <c r="F55" s="72">
        <v>5400</v>
      </c>
      <c r="G55" s="72">
        <v>5130</v>
      </c>
      <c r="H55" s="69">
        <v>1.0526315789473684</v>
      </c>
      <c r="I55" s="70">
        <v>270</v>
      </c>
      <c r="J55" s="69">
        <v>0.50481481481481483</v>
      </c>
      <c r="K55" s="69">
        <v>0.512280701754386</v>
      </c>
      <c r="L55" s="68">
        <v>-7.4658869395711758E-3</v>
      </c>
    </row>
    <row r="56" spans="1:12" x14ac:dyDescent="0.4">
      <c r="A56" s="74" t="s">
        <v>94</v>
      </c>
      <c r="B56" s="72">
        <v>2016</v>
      </c>
      <c r="C56" s="71">
        <v>1866</v>
      </c>
      <c r="D56" s="98">
        <v>1.0803858520900322</v>
      </c>
      <c r="E56" s="70">
        <v>150</v>
      </c>
      <c r="F56" s="72">
        <v>3520</v>
      </c>
      <c r="G56" s="72">
        <v>2326</v>
      </c>
      <c r="H56" s="69">
        <v>1.5133276010318142</v>
      </c>
      <c r="I56" s="70">
        <v>1194</v>
      </c>
      <c r="J56" s="69">
        <v>0.57272727272727275</v>
      </c>
      <c r="K56" s="69">
        <v>0.80223559759243335</v>
      </c>
      <c r="L56" s="68">
        <v>-0.2295083248651606</v>
      </c>
    </row>
    <row r="57" spans="1:12" x14ac:dyDescent="0.4">
      <c r="A57" s="99" t="s">
        <v>93</v>
      </c>
      <c r="B57" s="72">
        <v>1885</v>
      </c>
      <c r="C57" s="71">
        <v>1362</v>
      </c>
      <c r="D57" s="98">
        <v>1.3839941262848752</v>
      </c>
      <c r="E57" s="90">
        <v>523</v>
      </c>
      <c r="F57" s="72">
        <v>3520</v>
      </c>
      <c r="G57" s="72">
        <v>2280</v>
      </c>
      <c r="H57" s="89">
        <v>1.5438596491228069</v>
      </c>
      <c r="I57" s="70">
        <v>1240</v>
      </c>
      <c r="J57" s="69">
        <v>0.53551136363636365</v>
      </c>
      <c r="K57" s="89">
        <v>0.59736842105263155</v>
      </c>
      <c r="L57" s="88">
        <v>-6.1857057416267902E-2</v>
      </c>
    </row>
    <row r="58" spans="1:12" x14ac:dyDescent="0.4">
      <c r="A58" s="74" t="s">
        <v>92</v>
      </c>
      <c r="B58" s="72">
        <v>1466</v>
      </c>
      <c r="C58" s="71">
        <v>1238</v>
      </c>
      <c r="D58" s="98">
        <v>1.184168012924071</v>
      </c>
      <c r="E58" s="70">
        <v>228</v>
      </c>
      <c r="F58" s="72">
        <v>3520</v>
      </c>
      <c r="G58" s="72">
        <v>2280</v>
      </c>
      <c r="H58" s="69">
        <v>1.5438596491228069</v>
      </c>
      <c r="I58" s="70">
        <v>1240</v>
      </c>
      <c r="J58" s="69">
        <v>0.41647727272727275</v>
      </c>
      <c r="K58" s="69">
        <v>0.5429824561403509</v>
      </c>
      <c r="L58" s="68">
        <v>-0.12650518341307815</v>
      </c>
    </row>
    <row r="59" spans="1:12" x14ac:dyDescent="0.4">
      <c r="A59" s="74" t="s">
        <v>91</v>
      </c>
      <c r="B59" s="72">
        <v>1459</v>
      </c>
      <c r="C59" s="71">
        <v>1399</v>
      </c>
      <c r="D59" s="98">
        <v>1.0428877769835596</v>
      </c>
      <c r="E59" s="70">
        <v>60</v>
      </c>
      <c r="F59" s="72">
        <v>2400</v>
      </c>
      <c r="G59" s="72">
        <v>2281</v>
      </c>
      <c r="H59" s="69">
        <v>1.052170100832968</v>
      </c>
      <c r="I59" s="70">
        <v>119</v>
      </c>
      <c r="J59" s="69">
        <v>0.60791666666666666</v>
      </c>
      <c r="K59" s="69">
        <v>0.61332748794388425</v>
      </c>
      <c r="L59" s="68">
        <v>-5.4108212772175923E-3</v>
      </c>
    </row>
    <row r="60" spans="1:12" x14ac:dyDescent="0.4">
      <c r="A60" s="96" t="s">
        <v>90</v>
      </c>
      <c r="B60" s="72">
        <v>3905</v>
      </c>
      <c r="C60" s="71">
        <v>3825</v>
      </c>
      <c r="D60" s="98">
        <v>1.0209150326797385</v>
      </c>
      <c r="E60" s="70">
        <v>80</v>
      </c>
      <c r="F60" s="72">
        <v>8252</v>
      </c>
      <c r="G60" s="72">
        <v>7590</v>
      </c>
      <c r="H60" s="69">
        <v>1.0872200263504612</v>
      </c>
      <c r="I60" s="70">
        <v>662</v>
      </c>
      <c r="J60" s="69">
        <v>0.47321861366941348</v>
      </c>
      <c r="K60" s="69">
        <v>0.50395256916996045</v>
      </c>
      <c r="L60" s="68">
        <v>-3.0733955500546972E-2</v>
      </c>
    </row>
    <row r="61" spans="1:12" x14ac:dyDescent="0.4">
      <c r="A61" s="94" t="s">
        <v>89</v>
      </c>
      <c r="B61" s="92">
        <v>4484</v>
      </c>
      <c r="C61" s="93"/>
      <c r="D61" s="89" t="e">
        <v>#DIV/0!</v>
      </c>
      <c r="E61" s="70">
        <v>4484</v>
      </c>
      <c r="F61" s="92">
        <v>5400</v>
      </c>
      <c r="G61" s="121"/>
      <c r="H61" s="89" t="e">
        <v>#DIV/0!</v>
      </c>
      <c r="I61" s="90">
        <v>5400</v>
      </c>
      <c r="J61" s="89">
        <v>0.83037037037037043</v>
      </c>
      <c r="K61" s="89" t="e">
        <v>#DIV/0!</v>
      </c>
      <c r="L61" s="88" t="e">
        <v>#DIV/0!</v>
      </c>
    </row>
    <row r="62" spans="1:12" x14ac:dyDescent="0.4">
      <c r="A62" s="94" t="s">
        <v>88</v>
      </c>
      <c r="B62" s="92">
        <v>2660</v>
      </c>
      <c r="C62" s="97">
        <v>1620</v>
      </c>
      <c r="D62" s="89">
        <v>1.6419753086419753</v>
      </c>
      <c r="E62" s="90">
        <v>1040</v>
      </c>
      <c r="F62" s="92">
        <v>3340</v>
      </c>
      <c r="G62" s="92">
        <v>2399</v>
      </c>
      <c r="H62" s="89">
        <v>1.3922467694872864</v>
      </c>
      <c r="I62" s="90">
        <v>941</v>
      </c>
      <c r="J62" s="89">
        <v>0.79640718562874246</v>
      </c>
      <c r="K62" s="89">
        <v>0.67528136723634846</v>
      </c>
      <c r="L62" s="88">
        <v>0.121125818392394</v>
      </c>
    </row>
    <row r="63" spans="1:12" x14ac:dyDescent="0.4">
      <c r="A63" s="94" t="s">
        <v>87</v>
      </c>
      <c r="B63" s="92">
        <v>2183</v>
      </c>
      <c r="C63" s="93"/>
      <c r="D63" s="89" t="e">
        <v>#DIV/0!</v>
      </c>
      <c r="E63" s="90">
        <v>2183</v>
      </c>
      <c r="F63" s="92">
        <v>3520</v>
      </c>
      <c r="G63" s="121"/>
      <c r="H63" s="89" t="e">
        <v>#DIV/0!</v>
      </c>
      <c r="I63" s="90">
        <v>3520</v>
      </c>
      <c r="J63" s="89">
        <v>0.6201704545454545</v>
      </c>
      <c r="K63" s="89" t="e">
        <v>#DIV/0!</v>
      </c>
      <c r="L63" s="88" t="e">
        <v>#DIV/0!</v>
      </c>
    </row>
    <row r="64" spans="1:12" x14ac:dyDescent="0.4">
      <c r="A64" s="67" t="s">
        <v>86</v>
      </c>
      <c r="B64" s="87">
        <v>1864</v>
      </c>
      <c r="C64" s="65">
        <v>1731</v>
      </c>
      <c r="D64" s="63">
        <v>1.0768341998844599</v>
      </c>
      <c r="E64" s="64">
        <v>133</v>
      </c>
      <c r="F64" s="87">
        <v>2527</v>
      </c>
      <c r="G64" s="65">
        <v>2520</v>
      </c>
      <c r="H64" s="63">
        <v>1.0027777777777778</v>
      </c>
      <c r="I64" s="64">
        <v>7</v>
      </c>
      <c r="J64" s="63">
        <v>0.73763355757815596</v>
      </c>
      <c r="K64" s="63">
        <v>0.68690476190476191</v>
      </c>
      <c r="L64" s="62">
        <v>5.0728795673394056E-2</v>
      </c>
    </row>
    <row r="65" spans="1:12" x14ac:dyDescent="0.4">
      <c r="A65" s="85" t="s">
        <v>85</v>
      </c>
      <c r="B65" s="84">
        <v>3201</v>
      </c>
      <c r="C65" s="84">
        <v>2029</v>
      </c>
      <c r="D65" s="82">
        <v>1.5776244455396746</v>
      </c>
      <c r="E65" s="83">
        <v>1172</v>
      </c>
      <c r="F65" s="84">
        <v>6300</v>
      </c>
      <c r="G65" s="84">
        <v>3269</v>
      </c>
      <c r="H65" s="82">
        <v>1.9271948608137044</v>
      </c>
      <c r="I65" s="83">
        <v>3031</v>
      </c>
      <c r="J65" s="82">
        <v>0.50809523809523804</v>
      </c>
      <c r="K65" s="82">
        <v>0.62067910676047722</v>
      </c>
      <c r="L65" s="81">
        <v>-0.11258386866523917</v>
      </c>
    </row>
    <row r="66" spans="1:12" x14ac:dyDescent="0.4">
      <c r="A66" s="80" t="s">
        <v>84</v>
      </c>
      <c r="B66" s="139">
        <v>673</v>
      </c>
      <c r="C66" s="139">
        <v>426</v>
      </c>
      <c r="D66" s="126">
        <v>1.57981220657277</v>
      </c>
      <c r="E66" s="183">
        <v>247</v>
      </c>
      <c r="F66" s="139">
        <v>1080</v>
      </c>
      <c r="G66" s="139">
        <v>569</v>
      </c>
      <c r="H66" s="98">
        <v>1.898066783831283</v>
      </c>
      <c r="I66" s="106">
        <v>511</v>
      </c>
      <c r="J66" s="98">
        <v>0.62314814814814812</v>
      </c>
      <c r="K66" s="98">
        <v>0.74868189806678387</v>
      </c>
      <c r="L66" s="120">
        <v>-0.12553374991863575</v>
      </c>
    </row>
    <row r="67" spans="1:12" x14ac:dyDescent="0.4">
      <c r="A67" s="74" t="s">
        <v>83</v>
      </c>
      <c r="B67" s="71">
        <v>0</v>
      </c>
      <c r="C67" s="71">
        <v>473</v>
      </c>
      <c r="D67" s="69">
        <v>0</v>
      </c>
      <c r="E67" s="70">
        <v>-473</v>
      </c>
      <c r="F67" s="71">
        <v>0</v>
      </c>
      <c r="G67" s="71">
        <v>1026</v>
      </c>
      <c r="H67" s="98">
        <v>0</v>
      </c>
      <c r="I67" s="106">
        <v>-1026</v>
      </c>
      <c r="J67" s="98" t="e">
        <v>#DIV/0!</v>
      </c>
      <c r="K67" s="98">
        <v>0.46101364522417154</v>
      </c>
      <c r="L67" s="120" t="e">
        <v>#DIV/0!</v>
      </c>
    </row>
    <row r="68" spans="1:12" x14ac:dyDescent="0.4">
      <c r="A68" s="73" t="s">
        <v>82</v>
      </c>
      <c r="B68" s="139">
        <v>0</v>
      </c>
      <c r="C68" s="139">
        <v>354</v>
      </c>
      <c r="D68" s="98">
        <v>0</v>
      </c>
      <c r="E68" s="106">
        <v>-354</v>
      </c>
      <c r="F68" s="139">
        <v>0</v>
      </c>
      <c r="G68" s="139">
        <v>570</v>
      </c>
      <c r="H68" s="98">
        <v>0</v>
      </c>
      <c r="I68" s="106">
        <v>-570</v>
      </c>
      <c r="J68" s="98" t="e">
        <v>#DIV/0!</v>
      </c>
      <c r="K68" s="98">
        <v>0.62105263157894741</v>
      </c>
      <c r="L68" s="120" t="e">
        <v>#DIV/0!</v>
      </c>
    </row>
    <row r="69" spans="1:12" x14ac:dyDescent="0.4">
      <c r="A69" s="94" t="s">
        <v>81</v>
      </c>
      <c r="B69" s="97">
        <v>1252</v>
      </c>
      <c r="C69" s="97">
        <v>776</v>
      </c>
      <c r="D69" s="89">
        <v>1.6134020618556701</v>
      </c>
      <c r="E69" s="90">
        <v>476</v>
      </c>
      <c r="F69" s="97">
        <v>2146</v>
      </c>
      <c r="G69" s="97">
        <v>1104</v>
      </c>
      <c r="H69" s="89">
        <v>1.943840579710145</v>
      </c>
      <c r="I69" s="90">
        <v>1042</v>
      </c>
      <c r="J69" s="89">
        <v>0.58341099720410061</v>
      </c>
      <c r="K69" s="89">
        <v>0.70289855072463769</v>
      </c>
      <c r="L69" s="88">
        <v>-0.11948755352053708</v>
      </c>
    </row>
    <row r="70" spans="1:12" x14ac:dyDescent="0.4">
      <c r="A70" s="67" t="s">
        <v>230</v>
      </c>
      <c r="B70" s="65">
        <v>1276</v>
      </c>
      <c r="C70" s="65">
        <v>0</v>
      </c>
      <c r="D70" s="63" t="e">
        <v>#DIV/0!</v>
      </c>
      <c r="E70" s="64">
        <v>1276</v>
      </c>
      <c r="F70" s="65">
        <v>3074</v>
      </c>
      <c r="G70" s="65">
        <v>0</v>
      </c>
      <c r="H70" s="63" t="e">
        <v>#DIV/0!</v>
      </c>
      <c r="I70" s="64">
        <v>3074</v>
      </c>
      <c r="J70" s="63">
        <v>0.41509433962264153</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B70:L70 IX70:JH70 ST70:TD70 ACP70:ACZ70 AML70:AMV70 AWH70:AWR70 BGD70:BGN70 BPZ70:BQJ70 BZV70:CAF70 CJR70:CKB70 CTN70:CTX70 DDJ70:DDT70 DNF70:DNP70 DXB70:DXL70 EGX70:EHH70 EQT70:ERD70 FAP70:FAZ70 FKL70:FKV70 FUH70:FUR70 GED70:GEN70 GNZ70:GOJ70 GXV70:GYF70 HHR70:HIB70 HRN70:HRX70 IBJ70:IBT70 ILF70:ILP70 IVB70:IVL70 JEX70:JFH70 JOT70:JPD70 JYP70:JYZ70 KIL70:KIV70 KSH70:KSR70 LCD70:LCN70 LLZ70:LMJ70 LVV70:LWF70 MFR70:MGB70 MPN70:MPX70 MZJ70:MZT70 NJF70:NJP70 NTB70:NTL70 OCX70:ODH70 OMT70:OND70 OWP70:OWZ70 PGL70:PGV70 PQH70:PQR70 QAD70:QAN70 QJZ70:QKJ70 QTV70:QUF70 RDR70:REB70 RNN70:RNX70 RXJ70:RXT70 SHF70:SHP70 SRB70:SRL70 TAX70:TBH70 TKT70:TLD70 TUP70:TUZ70 UEL70:UEV70 UOH70:UOR70 UYD70:UYN70 VHZ70:VIJ70 VRV70:VSF70 WBR70:WCB70 WLN70:WLX70 WVJ70:WVT70 B65606:L65606 IX65606:JH65606 ST65606:TD65606 ACP65606:ACZ65606 AML65606:AMV65606 AWH65606:AWR65606 BGD65606:BGN65606 BPZ65606:BQJ65606 BZV65606:CAF65606 CJR65606:CKB65606 CTN65606:CTX65606 DDJ65606:DDT65606 DNF65606:DNP65606 DXB65606:DXL65606 EGX65606:EHH65606 EQT65606:ERD65606 FAP65606:FAZ65606 FKL65606:FKV65606 FUH65606:FUR65606 GED65606:GEN65606 GNZ65606:GOJ65606 GXV65606:GYF65606 HHR65606:HIB65606 HRN65606:HRX65606 IBJ65606:IBT65606 ILF65606:ILP65606 IVB65606:IVL65606 JEX65606:JFH65606 JOT65606:JPD65606 JYP65606:JYZ65606 KIL65606:KIV65606 KSH65606:KSR65606 LCD65606:LCN65606 LLZ65606:LMJ65606 LVV65606:LWF65606 MFR65606:MGB65606 MPN65606:MPX65606 MZJ65606:MZT65606 NJF65606:NJP65606 NTB65606:NTL65606 OCX65606:ODH65606 OMT65606:OND65606 OWP65606:OWZ65606 PGL65606:PGV65606 PQH65606:PQR65606 QAD65606:QAN65606 QJZ65606:QKJ65606 QTV65606:QUF65606 RDR65606:REB65606 RNN65606:RNX65606 RXJ65606:RXT65606 SHF65606:SHP65606 SRB65606:SRL65606 TAX65606:TBH65606 TKT65606:TLD65606 TUP65606:TUZ65606 UEL65606:UEV65606 UOH65606:UOR65606 UYD65606:UYN65606 VHZ65606:VIJ65606 VRV65606:VSF65606 WBR65606:WCB65606 WLN65606:WLX65606 WVJ65606:WVT65606 B131142:L131142 IX131142:JH131142 ST131142:TD131142 ACP131142:ACZ131142 AML131142:AMV131142 AWH131142:AWR131142 BGD131142:BGN131142 BPZ131142:BQJ131142 BZV131142:CAF131142 CJR131142:CKB131142 CTN131142:CTX131142 DDJ131142:DDT131142 DNF131142:DNP131142 DXB131142:DXL131142 EGX131142:EHH131142 EQT131142:ERD131142 FAP131142:FAZ131142 FKL131142:FKV131142 FUH131142:FUR131142 GED131142:GEN131142 GNZ131142:GOJ131142 GXV131142:GYF131142 HHR131142:HIB131142 HRN131142:HRX131142 IBJ131142:IBT131142 ILF131142:ILP131142 IVB131142:IVL131142 JEX131142:JFH131142 JOT131142:JPD131142 JYP131142:JYZ131142 KIL131142:KIV131142 KSH131142:KSR131142 LCD131142:LCN131142 LLZ131142:LMJ131142 LVV131142:LWF131142 MFR131142:MGB131142 MPN131142:MPX131142 MZJ131142:MZT131142 NJF131142:NJP131142 NTB131142:NTL131142 OCX131142:ODH131142 OMT131142:OND131142 OWP131142:OWZ131142 PGL131142:PGV131142 PQH131142:PQR131142 QAD131142:QAN131142 QJZ131142:QKJ131142 QTV131142:QUF131142 RDR131142:REB131142 RNN131142:RNX131142 RXJ131142:RXT131142 SHF131142:SHP131142 SRB131142:SRL131142 TAX131142:TBH131142 TKT131142:TLD131142 TUP131142:TUZ131142 UEL131142:UEV131142 UOH131142:UOR131142 UYD131142:UYN131142 VHZ131142:VIJ131142 VRV131142:VSF131142 WBR131142:WCB131142 WLN131142:WLX131142 WVJ131142:WVT131142 B196678:L196678 IX196678:JH196678 ST196678:TD196678 ACP196678:ACZ196678 AML196678:AMV196678 AWH196678:AWR196678 BGD196678:BGN196678 BPZ196678:BQJ196678 BZV196678:CAF196678 CJR196678:CKB196678 CTN196678:CTX196678 DDJ196678:DDT196678 DNF196678:DNP196678 DXB196678:DXL196678 EGX196678:EHH196678 EQT196678:ERD196678 FAP196678:FAZ196678 FKL196678:FKV196678 FUH196678:FUR196678 GED196678:GEN196678 GNZ196678:GOJ196678 GXV196678:GYF196678 HHR196678:HIB196678 HRN196678:HRX196678 IBJ196678:IBT196678 ILF196678:ILP196678 IVB196678:IVL196678 JEX196678:JFH196678 JOT196678:JPD196678 JYP196678:JYZ196678 KIL196678:KIV196678 KSH196678:KSR196678 LCD196678:LCN196678 LLZ196678:LMJ196678 LVV196678:LWF196678 MFR196678:MGB196678 MPN196678:MPX196678 MZJ196678:MZT196678 NJF196678:NJP196678 NTB196678:NTL196678 OCX196678:ODH196678 OMT196678:OND196678 OWP196678:OWZ196678 PGL196678:PGV196678 PQH196678:PQR196678 QAD196678:QAN196678 QJZ196678:QKJ196678 QTV196678:QUF196678 RDR196678:REB196678 RNN196678:RNX196678 RXJ196678:RXT196678 SHF196678:SHP196678 SRB196678:SRL196678 TAX196678:TBH196678 TKT196678:TLD196678 TUP196678:TUZ196678 UEL196678:UEV196678 UOH196678:UOR196678 UYD196678:UYN196678 VHZ196678:VIJ196678 VRV196678:VSF196678 WBR196678:WCB196678 WLN196678:WLX196678 WVJ196678:WVT196678 B262214:L262214 IX262214:JH262214 ST262214:TD262214 ACP262214:ACZ262214 AML262214:AMV262214 AWH262214:AWR262214 BGD262214:BGN262214 BPZ262214:BQJ262214 BZV262214:CAF262214 CJR262214:CKB262214 CTN262214:CTX262214 DDJ262214:DDT262214 DNF262214:DNP262214 DXB262214:DXL262214 EGX262214:EHH262214 EQT262214:ERD262214 FAP262214:FAZ262214 FKL262214:FKV262214 FUH262214:FUR262214 GED262214:GEN262214 GNZ262214:GOJ262214 GXV262214:GYF262214 HHR262214:HIB262214 HRN262214:HRX262214 IBJ262214:IBT262214 ILF262214:ILP262214 IVB262214:IVL262214 JEX262214:JFH262214 JOT262214:JPD262214 JYP262214:JYZ262214 KIL262214:KIV262214 KSH262214:KSR262214 LCD262214:LCN262214 LLZ262214:LMJ262214 LVV262214:LWF262214 MFR262214:MGB262214 MPN262214:MPX262214 MZJ262214:MZT262214 NJF262214:NJP262214 NTB262214:NTL262214 OCX262214:ODH262214 OMT262214:OND262214 OWP262214:OWZ262214 PGL262214:PGV262214 PQH262214:PQR262214 QAD262214:QAN262214 QJZ262214:QKJ262214 QTV262214:QUF262214 RDR262214:REB262214 RNN262214:RNX262214 RXJ262214:RXT262214 SHF262214:SHP262214 SRB262214:SRL262214 TAX262214:TBH262214 TKT262214:TLD262214 TUP262214:TUZ262214 UEL262214:UEV262214 UOH262214:UOR262214 UYD262214:UYN262214 VHZ262214:VIJ262214 VRV262214:VSF262214 WBR262214:WCB262214 WLN262214:WLX262214 WVJ262214:WVT262214 B327750:L327750 IX327750:JH327750 ST327750:TD327750 ACP327750:ACZ327750 AML327750:AMV327750 AWH327750:AWR327750 BGD327750:BGN327750 BPZ327750:BQJ327750 BZV327750:CAF327750 CJR327750:CKB327750 CTN327750:CTX327750 DDJ327750:DDT327750 DNF327750:DNP327750 DXB327750:DXL327750 EGX327750:EHH327750 EQT327750:ERD327750 FAP327750:FAZ327750 FKL327750:FKV327750 FUH327750:FUR327750 GED327750:GEN327750 GNZ327750:GOJ327750 GXV327750:GYF327750 HHR327750:HIB327750 HRN327750:HRX327750 IBJ327750:IBT327750 ILF327750:ILP327750 IVB327750:IVL327750 JEX327750:JFH327750 JOT327750:JPD327750 JYP327750:JYZ327750 KIL327750:KIV327750 KSH327750:KSR327750 LCD327750:LCN327750 LLZ327750:LMJ327750 LVV327750:LWF327750 MFR327750:MGB327750 MPN327750:MPX327750 MZJ327750:MZT327750 NJF327750:NJP327750 NTB327750:NTL327750 OCX327750:ODH327750 OMT327750:OND327750 OWP327750:OWZ327750 PGL327750:PGV327750 PQH327750:PQR327750 QAD327750:QAN327750 QJZ327750:QKJ327750 QTV327750:QUF327750 RDR327750:REB327750 RNN327750:RNX327750 RXJ327750:RXT327750 SHF327750:SHP327750 SRB327750:SRL327750 TAX327750:TBH327750 TKT327750:TLD327750 TUP327750:TUZ327750 UEL327750:UEV327750 UOH327750:UOR327750 UYD327750:UYN327750 VHZ327750:VIJ327750 VRV327750:VSF327750 WBR327750:WCB327750 WLN327750:WLX327750 WVJ327750:WVT327750 B393286:L393286 IX393286:JH393286 ST393286:TD393286 ACP393286:ACZ393286 AML393286:AMV393286 AWH393286:AWR393286 BGD393286:BGN393286 BPZ393286:BQJ393286 BZV393286:CAF393286 CJR393286:CKB393286 CTN393286:CTX393286 DDJ393286:DDT393286 DNF393286:DNP393286 DXB393286:DXL393286 EGX393286:EHH393286 EQT393286:ERD393286 FAP393286:FAZ393286 FKL393286:FKV393286 FUH393286:FUR393286 GED393286:GEN393286 GNZ393286:GOJ393286 GXV393286:GYF393286 HHR393286:HIB393286 HRN393286:HRX393286 IBJ393286:IBT393286 ILF393286:ILP393286 IVB393286:IVL393286 JEX393286:JFH393286 JOT393286:JPD393286 JYP393286:JYZ393286 KIL393286:KIV393286 KSH393286:KSR393286 LCD393286:LCN393286 LLZ393286:LMJ393286 LVV393286:LWF393286 MFR393286:MGB393286 MPN393286:MPX393286 MZJ393286:MZT393286 NJF393286:NJP393286 NTB393286:NTL393286 OCX393286:ODH393286 OMT393286:OND393286 OWP393286:OWZ393286 PGL393286:PGV393286 PQH393286:PQR393286 QAD393286:QAN393286 QJZ393286:QKJ393286 QTV393286:QUF393286 RDR393286:REB393286 RNN393286:RNX393286 RXJ393286:RXT393286 SHF393286:SHP393286 SRB393286:SRL393286 TAX393286:TBH393286 TKT393286:TLD393286 TUP393286:TUZ393286 UEL393286:UEV393286 UOH393286:UOR393286 UYD393286:UYN393286 VHZ393286:VIJ393286 VRV393286:VSF393286 WBR393286:WCB393286 WLN393286:WLX393286 WVJ393286:WVT393286 B458822:L458822 IX458822:JH458822 ST458822:TD458822 ACP458822:ACZ458822 AML458822:AMV458822 AWH458822:AWR458822 BGD458822:BGN458822 BPZ458822:BQJ458822 BZV458822:CAF458822 CJR458822:CKB458822 CTN458822:CTX458822 DDJ458822:DDT458822 DNF458822:DNP458822 DXB458822:DXL458822 EGX458822:EHH458822 EQT458822:ERD458822 FAP458822:FAZ458822 FKL458822:FKV458822 FUH458822:FUR458822 GED458822:GEN458822 GNZ458822:GOJ458822 GXV458822:GYF458822 HHR458822:HIB458822 HRN458822:HRX458822 IBJ458822:IBT458822 ILF458822:ILP458822 IVB458822:IVL458822 JEX458822:JFH458822 JOT458822:JPD458822 JYP458822:JYZ458822 KIL458822:KIV458822 KSH458822:KSR458822 LCD458822:LCN458822 LLZ458822:LMJ458822 LVV458822:LWF458822 MFR458822:MGB458822 MPN458822:MPX458822 MZJ458822:MZT458822 NJF458822:NJP458822 NTB458822:NTL458822 OCX458822:ODH458822 OMT458822:OND458822 OWP458822:OWZ458822 PGL458822:PGV458822 PQH458822:PQR458822 QAD458822:QAN458822 QJZ458822:QKJ458822 QTV458822:QUF458822 RDR458822:REB458822 RNN458822:RNX458822 RXJ458822:RXT458822 SHF458822:SHP458822 SRB458822:SRL458822 TAX458822:TBH458822 TKT458822:TLD458822 TUP458822:TUZ458822 UEL458822:UEV458822 UOH458822:UOR458822 UYD458822:UYN458822 VHZ458822:VIJ458822 VRV458822:VSF458822 WBR458822:WCB458822 WLN458822:WLX458822 WVJ458822:WVT458822 B524358:L524358 IX524358:JH524358 ST524358:TD524358 ACP524358:ACZ524358 AML524358:AMV524358 AWH524358:AWR524358 BGD524358:BGN524358 BPZ524358:BQJ524358 BZV524358:CAF524358 CJR524358:CKB524358 CTN524358:CTX524358 DDJ524358:DDT524358 DNF524358:DNP524358 DXB524358:DXL524358 EGX524358:EHH524358 EQT524358:ERD524358 FAP524358:FAZ524358 FKL524358:FKV524358 FUH524358:FUR524358 GED524358:GEN524358 GNZ524358:GOJ524358 GXV524358:GYF524358 HHR524358:HIB524358 HRN524358:HRX524358 IBJ524358:IBT524358 ILF524358:ILP524358 IVB524358:IVL524358 JEX524358:JFH524358 JOT524358:JPD524358 JYP524358:JYZ524358 KIL524358:KIV524358 KSH524358:KSR524358 LCD524358:LCN524358 LLZ524358:LMJ524358 LVV524358:LWF524358 MFR524358:MGB524358 MPN524358:MPX524358 MZJ524358:MZT524358 NJF524358:NJP524358 NTB524358:NTL524358 OCX524358:ODH524358 OMT524358:OND524358 OWP524358:OWZ524358 PGL524358:PGV524358 PQH524358:PQR524358 QAD524358:QAN524358 QJZ524358:QKJ524358 QTV524358:QUF524358 RDR524358:REB524358 RNN524358:RNX524358 RXJ524358:RXT524358 SHF524358:SHP524358 SRB524358:SRL524358 TAX524358:TBH524358 TKT524358:TLD524358 TUP524358:TUZ524358 UEL524358:UEV524358 UOH524358:UOR524358 UYD524358:UYN524358 VHZ524358:VIJ524358 VRV524358:VSF524358 WBR524358:WCB524358 WLN524358:WLX524358 WVJ524358:WVT524358 B589894:L589894 IX589894:JH589894 ST589894:TD589894 ACP589894:ACZ589894 AML589894:AMV589894 AWH589894:AWR589894 BGD589894:BGN589894 BPZ589894:BQJ589894 BZV589894:CAF589894 CJR589894:CKB589894 CTN589894:CTX589894 DDJ589894:DDT589894 DNF589894:DNP589894 DXB589894:DXL589894 EGX589894:EHH589894 EQT589894:ERD589894 FAP589894:FAZ589894 FKL589894:FKV589894 FUH589894:FUR589894 GED589894:GEN589894 GNZ589894:GOJ589894 GXV589894:GYF589894 HHR589894:HIB589894 HRN589894:HRX589894 IBJ589894:IBT589894 ILF589894:ILP589894 IVB589894:IVL589894 JEX589894:JFH589894 JOT589894:JPD589894 JYP589894:JYZ589894 KIL589894:KIV589894 KSH589894:KSR589894 LCD589894:LCN589894 LLZ589894:LMJ589894 LVV589894:LWF589894 MFR589894:MGB589894 MPN589894:MPX589894 MZJ589894:MZT589894 NJF589894:NJP589894 NTB589894:NTL589894 OCX589894:ODH589894 OMT589894:OND589894 OWP589894:OWZ589894 PGL589894:PGV589894 PQH589894:PQR589894 QAD589894:QAN589894 QJZ589894:QKJ589894 QTV589894:QUF589894 RDR589894:REB589894 RNN589894:RNX589894 RXJ589894:RXT589894 SHF589894:SHP589894 SRB589894:SRL589894 TAX589894:TBH589894 TKT589894:TLD589894 TUP589894:TUZ589894 UEL589894:UEV589894 UOH589894:UOR589894 UYD589894:UYN589894 VHZ589894:VIJ589894 VRV589894:VSF589894 WBR589894:WCB589894 WLN589894:WLX589894 WVJ589894:WVT589894 B655430:L655430 IX655430:JH655430 ST655430:TD655430 ACP655430:ACZ655430 AML655430:AMV655430 AWH655430:AWR655430 BGD655430:BGN655430 BPZ655430:BQJ655430 BZV655430:CAF655430 CJR655430:CKB655430 CTN655430:CTX655430 DDJ655430:DDT655430 DNF655430:DNP655430 DXB655430:DXL655430 EGX655430:EHH655430 EQT655430:ERD655430 FAP655430:FAZ655430 FKL655430:FKV655430 FUH655430:FUR655430 GED655430:GEN655430 GNZ655430:GOJ655430 GXV655430:GYF655430 HHR655430:HIB655430 HRN655430:HRX655430 IBJ655430:IBT655430 ILF655430:ILP655430 IVB655430:IVL655430 JEX655430:JFH655430 JOT655430:JPD655430 JYP655430:JYZ655430 KIL655430:KIV655430 KSH655430:KSR655430 LCD655430:LCN655430 LLZ655430:LMJ655430 LVV655430:LWF655430 MFR655430:MGB655430 MPN655430:MPX655430 MZJ655430:MZT655430 NJF655430:NJP655430 NTB655430:NTL655430 OCX655430:ODH655430 OMT655430:OND655430 OWP655430:OWZ655430 PGL655430:PGV655430 PQH655430:PQR655430 QAD655430:QAN655430 QJZ655430:QKJ655430 QTV655430:QUF655430 RDR655430:REB655430 RNN655430:RNX655430 RXJ655430:RXT655430 SHF655430:SHP655430 SRB655430:SRL655430 TAX655430:TBH655430 TKT655430:TLD655430 TUP655430:TUZ655430 UEL655430:UEV655430 UOH655430:UOR655430 UYD655430:UYN655430 VHZ655430:VIJ655430 VRV655430:VSF655430 WBR655430:WCB655430 WLN655430:WLX655430 WVJ655430:WVT655430 B720966:L720966 IX720966:JH720966 ST720966:TD720966 ACP720966:ACZ720966 AML720966:AMV720966 AWH720966:AWR720966 BGD720966:BGN720966 BPZ720966:BQJ720966 BZV720966:CAF720966 CJR720966:CKB720966 CTN720966:CTX720966 DDJ720966:DDT720966 DNF720966:DNP720966 DXB720966:DXL720966 EGX720966:EHH720966 EQT720966:ERD720966 FAP720966:FAZ720966 FKL720966:FKV720966 FUH720966:FUR720966 GED720966:GEN720966 GNZ720966:GOJ720966 GXV720966:GYF720966 HHR720966:HIB720966 HRN720966:HRX720966 IBJ720966:IBT720966 ILF720966:ILP720966 IVB720966:IVL720966 JEX720966:JFH720966 JOT720966:JPD720966 JYP720966:JYZ720966 KIL720966:KIV720966 KSH720966:KSR720966 LCD720966:LCN720966 LLZ720966:LMJ720966 LVV720966:LWF720966 MFR720966:MGB720966 MPN720966:MPX720966 MZJ720966:MZT720966 NJF720966:NJP720966 NTB720966:NTL720966 OCX720966:ODH720966 OMT720966:OND720966 OWP720966:OWZ720966 PGL720966:PGV720966 PQH720966:PQR720966 QAD720966:QAN720966 QJZ720966:QKJ720966 QTV720966:QUF720966 RDR720966:REB720966 RNN720966:RNX720966 RXJ720966:RXT720966 SHF720966:SHP720966 SRB720966:SRL720966 TAX720966:TBH720966 TKT720966:TLD720966 TUP720966:TUZ720966 UEL720966:UEV720966 UOH720966:UOR720966 UYD720966:UYN720966 VHZ720966:VIJ720966 VRV720966:VSF720966 WBR720966:WCB720966 WLN720966:WLX720966 WVJ720966:WVT720966 B786502:L786502 IX786502:JH786502 ST786502:TD786502 ACP786502:ACZ786502 AML786502:AMV786502 AWH786502:AWR786502 BGD786502:BGN786502 BPZ786502:BQJ786502 BZV786502:CAF786502 CJR786502:CKB786502 CTN786502:CTX786502 DDJ786502:DDT786502 DNF786502:DNP786502 DXB786502:DXL786502 EGX786502:EHH786502 EQT786502:ERD786502 FAP786502:FAZ786502 FKL786502:FKV786502 FUH786502:FUR786502 GED786502:GEN786502 GNZ786502:GOJ786502 GXV786502:GYF786502 HHR786502:HIB786502 HRN786502:HRX786502 IBJ786502:IBT786502 ILF786502:ILP786502 IVB786502:IVL786502 JEX786502:JFH786502 JOT786502:JPD786502 JYP786502:JYZ786502 KIL786502:KIV786502 KSH786502:KSR786502 LCD786502:LCN786502 LLZ786502:LMJ786502 LVV786502:LWF786502 MFR786502:MGB786502 MPN786502:MPX786502 MZJ786502:MZT786502 NJF786502:NJP786502 NTB786502:NTL786502 OCX786502:ODH786502 OMT786502:OND786502 OWP786502:OWZ786502 PGL786502:PGV786502 PQH786502:PQR786502 QAD786502:QAN786502 QJZ786502:QKJ786502 QTV786502:QUF786502 RDR786502:REB786502 RNN786502:RNX786502 RXJ786502:RXT786502 SHF786502:SHP786502 SRB786502:SRL786502 TAX786502:TBH786502 TKT786502:TLD786502 TUP786502:TUZ786502 UEL786502:UEV786502 UOH786502:UOR786502 UYD786502:UYN786502 VHZ786502:VIJ786502 VRV786502:VSF786502 WBR786502:WCB786502 WLN786502:WLX786502 WVJ786502:WVT786502 B852038:L852038 IX852038:JH852038 ST852038:TD852038 ACP852038:ACZ852038 AML852038:AMV852038 AWH852038:AWR852038 BGD852038:BGN852038 BPZ852038:BQJ852038 BZV852038:CAF852038 CJR852038:CKB852038 CTN852038:CTX852038 DDJ852038:DDT852038 DNF852038:DNP852038 DXB852038:DXL852038 EGX852038:EHH852038 EQT852038:ERD852038 FAP852038:FAZ852038 FKL852038:FKV852038 FUH852038:FUR852038 GED852038:GEN852038 GNZ852038:GOJ852038 GXV852038:GYF852038 HHR852038:HIB852038 HRN852038:HRX852038 IBJ852038:IBT852038 ILF852038:ILP852038 IVB852038:IVL852038 JEX852038:JFH852038 JOT852038:JPD852038 JYP852038:JYZ852038 KIL852038:KIV852038 KSH852038:KSR852038 LCD852038:LCN852038 LLZ852038:LMJ852038 LVV852038:LWF852038 MFR852038:MGB852038 MPN852038:MPX852038 MZJ852038:MZT852038 NJF852038:NJP852038 NTB852038:NTL852038 OCX852038:ODH852038 OMT852038:OND852038 OWP852038:OWZ852038 PGL852038:PGV852038 PQH852038:PQR852038 QAD852038:QAN852038 QJZ852038:QKJ852038 QTV852038:QUF852038 RDR852038:REB852038 RNN852038:RNX852038 RXJ852038:RXT852038 SHF852038:SHP852038 SRB852038:SRL852038 TAX852038:TBH852038 TKT852038:TLD852038 TUP852038:TUZ852038 UEL852038:UEV852038 UOH852038:UOR852038 UYD852038:UYN852038 VHZ852038:VIJ852038 VRV852038:VSF852038 WBR852038:WCB852038 WLN852038:WLX852038 WVJ852038:WVT852038 B917574:L917574 IX917574:JH917574 ST917574:TD917574 ACP917574:ACZ917574 AML917574:AMV917574 AWH917574:AWR917574 BGD917574:BGN917574 BPZ917574:BQJ917574 BZV917574:CAF917574 CJR917574:CKB917574 CTN917574:CTX917574 DDJ917574:DDT917574 DNF917574:DNP917574 DXB917574:DXL917574 EGX917574:EHH917574 EQT917574:ERD917574 FAP917574:FAZ917574 FKL917574:FKV917574 FUH917574:FUR917574 GED917574:GEN917574 GNZ917574:GOJ917574 GXV917574:GYF917574 HHR917574:HIB917574 HRN917574:HRX917574 IBJ917574:IBT917574 ILF917574:ILP917574 IVB917574:IVL917574 JEX917574:JFH917574 JOT917574:JPD917574 JYP917574:JYZ917574 KIL917574:KIV917574 KSH917574:KSR917574 LCD917574:LCN917574 LLZ917574:LMJ917574 LVV917574:LWF917574 MFR917574:MGB917574 MPN917574:MPX917574 MZJ917574:MZT917574 NJF917574:NJP917574 NTB917574:NTL917574 OCX917574:ODH917574 OMT917574:OND917574 OWP917574:OWZ917574 PGL917574:PGV917574 PQH917574:PQR917574 QAD917574:QAN917574 QJZ917574:QKJ917574 QTV917574:QUF917574 RDR917574:REB917574 RNN917574:RNX917574 RXJ917574:RXT917574 SHF917574:SHP917574 SRB917574:SRL917574 TAX917574:TBH917574 TKT917574:TLD917574 TUP917574:TUZ917574 UEL917574:UEV917574 UOH917574:UOR917574 UYD917574:UYN917574 VHZ917574:VIJ917574 VRV917574:VSF917574 WBR917574:WCB917574 WLN917574:WLX917574 WVJ917574:WVT917574 B983110:L983110 IX983110:JH983110 ST983110:TD983110 ACP983110:ACZ983110 AML983110:AMV983110 AWH983110:AWR983110 BGD983110:BGN983110 BPZ983110:BQJ983110 BZV983110:CAF983110 CJR983110:CKB983110 CTN983110:CTX983110 DDJ983110:DDT983110 DNF983110:DNP983110 DXB983110:DXL983110 EGX983110:EHH983110 EQT983110:ERD983110 FAP983110:FAZ983110 FKL983110:FKV983110 FUH983110:FUR983110 GED983110:GEN983110 GNZ983110:GOJ983110 GXV983110:GYF983110 HHR983110:HIB983110 HRN983110:HRX983110 IBJ983110:IBT983110 ILF983110:ILP983110 IVB983110:IVL983110 JEX983110:JFH983110 JOT983110:JPD983110 JYP983110:JYZ983110 KIL983110:KIV983110 KSH983110:KSR983110 LCD983110:LCN983110 LLZ983110:LMJ983110 LVV983110:LWF983110 MFR983110:MGB983110 MPN983110:MPX983110 MZJ983110:MZT983110 NJF983110:NJP983110 NTB983110:NTL983110 OCX983110:ODH983110 OMT983110:OND983110 OWP983110:OWZ983110 PGL983110:PGV983110 PQH983110:PQR983110 QAD983110:QAN983110 QJZ983110:QKJ983110 QTV983110:QUF983110 RDR983110:REB983110 RNN983110:RNX983110 RXJ983110:RXT983110 SHF983110:SHP983110 SRB983110:SRL983110 TAX983110:TBH983110 TKT983110:TLD983110 TUP983110:TUZ983110 UEL983110:UEV983110 UOH983110:UOR983110 UYD983110:UYN983110 VHZ983110:VIJ983110 VRV983110:VSF983110 WBR983110:WCB983110 WLN983110:WLX983110 WVJ983110:WVT983110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A64:L69 IW64:JH69 SS64:TD69 ACO64:ACZ69 AMK64:AMV69 AWG64:AWR69 BGC64:BGN69 BPY64:BQJ69 BZU64:CAF69 CJQ64:CKB69 CTM64:CTX69 DDI64:DDT69 DNE64:DNP69 DXA64:DXL69 EGW64:EHH69 EQS64:ERD69 FAO64:FAZ69 FKK64:FKV69 FUG64:FUR69 GEC64:GEN69 GNY64:GOJ69 GXU64:GYF69 HHQ64:HIB69 HRM64:HRX69 IBI64:IBT69 ILE64:ILP69 IVA64:IVL69 JEW64:JFH69 JOS64:JPD69 JYO64:JYZ69 KIK64:KIV69 KSG64:KSR69 LCC64:LCN69 LLY64:LMJ69 LVU64:LWF69 MFQ64:MGB69 MPM64:MPX69 MZI64:MZT69 NJE64:NJP69 NTA64:NTL69 OCW64:ODH69 OMS64:OND69 OWO64:OWZ69 PGK64:PGV69 PQG64:PQR69 QAC64:QAN69 QJY64:QKJ69 QTU64:QUF69 RDQ64:REB69 RNM64:RNX69 RXI64:RXT69 SHE64:SHP69 SRA64:SRL69 TAW64:TBH69 TKS64:TLD69 TUO64:TUZ69 UEK64:UEV69 UOG64:UOR69 UYC64:UYN69 VHY64:VIJ69 VRU64:VSF69 WBQ64:WCB69 WLM64:WLX69 WVI64:WVT69 A65600:L65605 IW65600:JH65605 SS65600:TD65605 ACO65600:ACZ65605 AMK65600:AMV65605 AWG65600:AWR65605 BGC65600:BGN65605 BPY65600:BQJ65605 BZU65600:CAF65605 CJQ65600:CKB65605 CTM65600:CTX65605 DDI65600:DDT65605 DNE65600:DNP65605 DXA65600:DXL65605 EGW65600:EHH65605 EQS65600:ERD65605 FAO65600:FAZ65605 FKK65600:FKV65605 FUG65600:FUR65605 GEC65600:GEN65605 GNY65600:GOJ65605 GXU65600:GYF65605 HHQ65600:HIB65605 HRM65600:HRX65605 IBI65600:IBT65605 ILE65600:ILP65605 IVA65600:IVL65605 JEW65600:JFH65605 JOS65600:JPD65605 JYO65600:JYZ65605 KIK65600:KIV65605 KSG65600:KSR65605 LCC65600:LCN65605 LLY65600:LMJ65605 LVU65600:LWF65605 MFQ65600:MGB65605 MPM65600:MPX65605 MZI65600:MZT65605 NJE65600:NJP65605 NTA65600:NTL65605 OCW65600:ODH65605 OMS65600:OND65605 OWO65600:OWZ65605 PGK65600:PGV65605 PQG65600:PQR65605 QAC65600:QAN65605 QJY65600:QKJ65605 QTU65600:QUF65605 RDQ65600:REB65605 RNM65600:RNX65605 RXI65600:RXT65605 SHE65600:SHP65605 SRA65600:SRL65605 TAW65600:TBH65605 TKS65600:TLD65605 TUO65600:TUZ65605 UEK65600:UEV65605 UOG65600:UOR65605 UYC65600:UYN65605 VHY65600:VIJ65605 VRU65600:VSF65605 WBQ65600:WCB65605 WLM65600:WLX65605 WVI65600:WVT65605 A131136:L131141 IW131136:JH131141 SS131136:TD131141 ACO131136:ACZ131141 AMK131136:AMV131141 AWG131136:AWR131141 BGC131136:BGN131141 BPY131136:BQJ131141 BZU131136:CAF131141 CJQ131136:CKB131141 CTM131136:CTX131141 DDI131136:DDT131141 DNE131136:DNP131141 DXA131136:DXL131141 EGW131136:EHH131141 EQS131136:ERD131141 FAO131136:FAZ131141 FKK131136:FKV131141 FUG131136:FUR131141 GEC131136:GEN131141 GNY131136:GOJ131141 GXU131136:GYF131141 HHQ131136:HIB131141 HRM131136:HRX131141 IBI131136:IBT131141 ILE131136:ILP131141 IVA131136:IVL131141 JEW131136:JFH131141 JOS131136:JPD131141 JYO131136:JYZ131141 KIK131136:KIV131141 KSG131136:KSR131141 LCC131136:LCN131141 LLY131136:LMJ131141 LVU131136:LWF131141 MFQ131136:MGB131141 MPM131136:MPX131141 MZI131136:MZT131141 NJE131136:NJP131141 NTA131136:NTL131141 OCW131136:ODH131141 OMS131136:OND131141 OWO131136:OWZ131141 PGK131136:PGV131141 PQG131136:PQR131141 QAC131136:QAN131141 QJY131136:QKJ131141 QTU131136:QUF131141 RDQ131136:REB131141 RNM131136:RNX131141 RXI131136:RXT131141 SHE131136:SHP131141 SRA131136:SRL131141 TAW131136:TBH131141 TKS131136:TLD131141 TUO131136:TUZ131141 UEK131136:UEV131141 UOG131136:UOR131141 UYC131136:UYN131141 VHY131136:VIJ131141 VRU131136:VSF131141 WBQ131136:WCB131141 WLM131136:WLX131141 WVI131136:WVT131141 A196672:L196677 IW196672:JH196677 SS196672:TD196677 ACO196672:ACZ196677 AMK196672:AMV196677 AWG196672:AWR196677 BGC196672:BGN196677 BPY196672:BQJ196677 BZU196672:CAF196677 CJQ196672:CKB196677 CTM196672:CTX196677 DDI196672:DDT196677 DNE196672:DNP196677 DXA196672:DXL196677 EGW196672:EHH196677 EQS196672:ERD196677 FAO196672:FAZ196677 FKK196672:FKV196677 FUG196672:FUR196677 GEC196672:GEN196677 GNY196672:GOJ196677 GXU196672:GYF196677 HHQ196672:HIB196677 HRM196672:HRX196677 IBI196672:IBT196677 ILE196672:ILP196677 IVA196672:IVL196677 JEW196672:JFH196677 JOS196672:JPD196677 JYO196672:JYZ196677 KIK196672:KIV196677 KSG196672:KSR196677 LCC196672:LCN196677 LLY196672:LMJ196677 LVU196672:LWF196677 MFQ196672:MGB196677 MPM196672:MPX196677 MZI196672:MZT196677 NJE196672:NJP196677 NTA196672:NTL196677 OCW196672:ODH196677 OMS196672:OND196677 OWO196672:OWZ196677 PGK196672:PGV196677 PQG196672:PQR196677 QAC196672:QAN196677 QJY196672:QKJ196677 QTU196672:QUF196677 RDQ196672:REB196677 RNM196672:RNX196677 RXI196672:RXT196677 SHE196672:SHP196677 SRA196672:SRL196677 TAW196672:TBH196677 TKS196672:TLD196677 TUO196672:TUZ196677 UEK196672:UEV196677 UOG196672:UOR196677 UYC196672:UYN196677 VHY196672:VIJ196677 VRU196672:VSF196677 WBQ196672:WCB196677 WLM196672:WLX196677 WVI196672:WVT196677 A262208:L262213 IW262208:JH262213 SS262208:TD262213 ACO262208:ACZ262213 AMK262208:AMV262213 AWG262208:AWR262213 BGC262208:BGN262213 BPY262208:BQJ262213 BZU262208:CAF262213 CJQ262208:CKB262213 CTM262208:CTX262213 DDI262208:DDT262213 DNE262208:DNP262213 DXA262208:DXL262213 EGW262208:EHH262213 EQS262208:ERD262213 FAO262208:FAZ262213 FKK262208:FKV262213 FUG262208:FUR262213 GEC262208:GEN262213 GNY262208:GOJ262213 GXU262208:GYF262213 HHQ262208:HIB262213 HRM262208:HRX262213 IBI262208:IBT262213 ILE262208:ILP262213 IVA262208:IVL262213 JEW262208:JFH262213 JOS262208:JPD262213 JYO262208:JYZ262213 KIK262208:KIV262213 KSG262208:KSR262213 LCC262208:LCN262213 LLY262208:LMJ262213 LVU262208:LWF262213 MFQ262208:MGB262213 MPM262208:MPX262213 MZI262208:MZT262213 NJE262208:NJP262213 NTA262208:NTL262213 OCW262208:ODH262213 OMS262208:OND262213 OWO262208:OWZ262213 PGK262208:PGV262213 PQG262208:PQR262213 QAC262208:QAN262213 QJY262208:QKJ262213 QTU262208:QUF262213 RDQ262208:REB262213 RNM262208:RNX262213 RXI262208:RXT262213 SHE262208:SHP262213 SRA262208:SRL262213 TAW262208:TBH262213 TKS262208:TLD262213 TUO262208:TUZ262213 UEK262208:UEV262213 UOG262208:UOR262213 UYC262208:UYN262213 VHY262208:VIJ262213 VRU262208:VSF262213 WBQ262208:WCB262213 WLM262208:WLX262213 WVI262208:WVT262213 A327744:L327749 IW327744:JH327749 SS327744:TD327749 ACO327744:ACZ327749 AMK327744:AMV327749 AWG327744:AWR327749 BGC327744:BGN327749 BPY327744:BQJ327749 BZU327744:CAF327749 CJQ327744:CKB327749 CTM327744:CTX327749 DDI327744:DDT327749 DNE327744:DNP327749 DXA327744:DXL327749 EGW327744:EHH327749 EQS327744:ERD327749 FAO327744:FAZ327749 FKK327744:FKV327749 FUG327744:FUR327749 GEC327744:GEN327749 GNY327744:GOJ327749 GXU327744:GYF327749 HHQ327744:HIB327749 HRM327744:HRX327749 IBI327744:IBT327749 ILE327744:ILP327749 IVA327744:IVL327749 JEW327744:JFH327749 JOS327744:JPD327749 JYO327744:JYZ327749 KIK327744:KIV327749 KSG327744:KSR327749 LCC327744:LCN327749 LLY327744:LMJ327749 LVU327744:LWF327749 MFQ327744:MGB327749 MPM327744:MPX327749 MZI327744:MZT327749 NJE327744:NJP327749 NTA327744:NTL327749 OCW327744:ODH327749 OMS327744:OND327749 OWO327744:OWZ327749 PGK327744:PGV327749 PQG327744:PQR327749 QAC327744:QAN327749 QJY327744:QKJ327749 QTU327744:QUF327749 RDQ327744:REB327749 RNM327744:RNX327749 RXI327744:RXT327749 SHE327744:SHP327749 SRA327744:SRL327749 TAW327744:TBH327749 TKS327744:TLD327749 TUO327744:TUZ327749 UEK327744:UEV327749 UOG327744:UOR327749 UYC327744:UYN327749 VHY327744:VIJ327749 VRU327744:VSF327749 WBQ327744:WCB327749 WLM327744:WLX327749 WVI327744:WVT327749 A393280:L393285 IW393280:JH393285 SS393280:TD393285 ACO393280:ACZ393285 AMK393280:AMV393285 AWG393280:AWR393285 BGC393280:BGN393285 BPY393280:BQJ393285 BZU393280:CAF393285 CJQ393280:CKB393285 CTM393280:CTX393285 DDI393280:DDT393285 DNE393280:DNP393285 DXA393280:DXL393285 EGW393280:EHH393285 EQS393280:ERD393285 FAO393280:FAZ393285 FKK393280:FKV393285 FUG393280:FUR393285 GEC393280:GEN393285 GNY393280:GOJ393285 GXU393280:GYF393285 HHQ393280:HIB393285 HRM393280:HRX393285 IBI393280:IBT393285 ILE393280:ILP393285 IVA393280:IVL393285 JEW393280:JFH393285 JOS393280:JPD393285 JYO393280:JYZ393285 KIK393280:KIV393285 KSG393280:KSR393285 LCC393280:LCN393285 LLY393280:LMJ393285 LVU393280:LWF393285 MFQ393280:MGB393285 MPM393280:MPX393285 MZI393280:MZT393285 NJE393280:NJP393285 NTA393280:NTL393285 OCW393280:ODH393285 OMS393280:OND393285 OWO393280:OWZ393285 PGK393280:PGV393285 PQG393280:PQR393285 QAC393280:QAN393285 QJY393280:QKJ393285 QTU393280:QUF393285 RDQ393280:REB393285 RNM393280:RNX393285 RXI393280:RXT393285 SHE393280:SHP393285 SRA393280:SRL393285 TAW393280:TBH393285 TKS393280:TLD393285 TUO393280:TUZ393285 UEK393280:UEV393285 UOG393280:UOR393285 UYC393280:UYN393285 VHY393280:VIJ393285 VRU393280:VSF393285 WBQ393280:WCB393285 WLM393280:WLX393285 WVI393280:WVT393285 A458816:L458821 IW458816:JH458821 SS458816:TD458821 ACO458816:ACZ458821 AMK458816:AMV458821 AWG458816:AWR458821 BGC458816:BGN458821 BPY458816:BQJ458821 BZU458816:CAF458821 CJQ458816:CKB458821 CTM458816:CTX458821 DDI458816:DDT458821 DNE458816:DNP458821 DXA458816:DXL458821 EGW458816:EHH458821 EQS458816:ERD458821 FAO458816:FAZ458821 FKK458816:FKV458821 FUG458816:FUR458821 GEC458816:GEN458821 GNY458816:GOJ458821 GXU458816:GYF458821 HHQ458816:HIB458821 HRM458816:HRX458821 IBI458816:IBT458821 ILE458816:ILP458821 IVA458816:IVL458821 JEW458816:JFH458821 JOS458816:JPD458821 JYO458816:JYZ458821 KIK458816:KIV458821 KSG458816:KSR458821 LCC458816:LCN458821 LLY458816:LMJ458821 LVU458816:LWF458821 MFQ458816:MGB458821 MPM458816:MPX458821 MZI458816:MZT458821 NJE458816:NJP458821 NTA458816:NTL458821 OCW458816:ODH458821 OMS458816:OND458821 OWO458816:OWZ458821 PGK458816:PGV458821 PQG458816:PQR458821 QAC458816:QAN458821 QJY458816:QKJ458821 QTU458816:QUF458821 RDQ458816:REB458821 RNM458816:RNX458821 RXI458816:RXT458821 SHE458816:SHP458821 SRA458816:SRL458821 TAW458816:TBH458821 TKS458816:TLD458821 TUO458816:TUZ458821 UEK458816:UEV458821 UOG458816:UOR458821 UYC458816:UYN458821 VHY458816:VIJ458821 VRU458816:VSF458821 WBQ458816:WCB458821 WLM458816:WLX458821 WVI458816:WVT458821 A524352:L524357 IW524352:JH524357 SS524352:TD524357 ACO524352:ACZ524357 AMK524352:AMV524357 AWG524352:AWR524357 BGC524352:BGN524357 BPY524352:BQJ524357 BZU524352:CAF524357 CJQ524352:CKB524357 CTM524352:CTX524357 DDI524352:DDT524357 DNE524352:DNP524357 DXA524352:DXL524357 EGW524352:EHH524357 EQS524352:ERD524357 FAO524352:FAZ524357 FKK524352:FKV524357 FUG524352:FUR524357 GEC524352:GEN524357 GNY524352:GOJ524357 GXU524352:GYF524357 HHQ524352:HIB524357 HRM524352:HRX524357 IBI524352:IBT524357 ILE524352:ILP524357 IVA524352:IVL524357 JEW524352:JFH524357 JOS524352:JPD524357 JYO524352:JYZ524357 KIK524352:KIV524357 KSG524352:KSR524357 LCC524352:LCN524357 LLY524352:LMJ524357 LVU524352:LWF524357 MFQ524352:MGB524357 MPM524352:MPX524357 MZI524352:MZT524357 NJE524352:NJP524357 NTA524352:NTL524357 OCW524352:ODH524357 OMS524352:OND524357 OWO524352:OWZ524357 PGK524352:PGV524357 PQG524352:PQR524357 QAC524352:QAN524357 QJY524352:QKJ524357 QTU524352:QUF524357 RDQ524352:REB524357 RNM524352:RNX524357 RXI524352:RXT524357 SHE524352:SHP524357 SRA524352:SRL524357 TAW524352:TBH524357 TKS524352:TLD524357 TUO524352:TUZ524357 UEK524352:UEV524357 UOG524352:UOR524357 UYC524352:UYN524357 VHY524352:VIJ524357 VRU524352:VSF524357 WBQ524352:WCB524357 WLM524352:WLX524357 WVI524352:WVT524357 A589888:L589893 IW589888:JH589893 SS589888:TD589893 ACO589888:ACZ589893 AMK589888:AMV589893 AWG589888:AWR589893 BGC589888:BGN589893 BPY589888:BQJ589893 BZU589888:CAF589893 CJQ589888:CKB589893 CTM589888:CTX589893 DDI589888:DDT589893 DNE589888:DNP589893 DXA589888:DXL589893 EGW589888:EHH589893 EQS589888:ERD589893 FAO589888:FAZ589893 FKK589888:FKV589893 FUG589888:FUR589893 GEC589888:GEN589893 GNY589888:GOJ589893 GXU589888:GYF589893 HHQ589888:HIB589893 HRM589888:HRX589893 IBI589888:IBT589893 ILE589888:ILP589893 IVA589888:IVL589893 JEW589888:JFH589893 JOS589888:JPD589893 JYO589888:JYZ589893 KIK589888:KIV589893 KSG589888:KSR589893 LCC589888:LCN589893 LLY589888:LMJ589893 LVU589888:LWF589893 MFQ589888:MGB589893 MPM589888:MPX589893 MZI589888:MZT589893 NJE589888:NJP589893 NTA589888:NTL589893 OCW589888:ODH589893 OMS589888:OND589893 OWO589888:OWZ589893 PGK589888:PGV589893 PQG589888:PQR589893 QAC589888:QAN589893 QJY589888:QKJ589893 QTU589888:QUF589893 RDQ589888:REB589893 RNM589888:RNX589893 RXI589888:RXT589893 SHE589888:SHP589893 SRA589888:SRL589893 TAW589888:TBH589893 TKS589888:TLD589893 TUO589888:TUZ589893 UEK589888:UEV589893 UOG589888:UOR589893 UYC589888:UYN589893 VHY589888:VIJ589893 VRU589888:VSF589893 WBQ589888:WCB589893 WLM589888:WLX589893 WVI589888:WVT589893 A655424:L655429 IW655424:JH655429 SS655424:TD655429 ACO655424:ACZ655429 AMK655424:AMV655429 AWG655424:AWR655429 BGC655424:BGN655429 BPY655424:BQJ655429 BZU655424:CAF655429 CJQ655424:CKB655429 CTM655424:CTX655429 DDI655424:DDT655429 DNE655424:DNP655429 DXA655424:DXL655429 EGW655424:EHH655429 EQS655424:ERD655429 FAO655424:FAZ655429 FKK655424:FKV655429 FUG655424:FUR655429 GEC655424:GEN655429 GNY655424:GOJ655429 GXU655424:GYF655429 HHQ655424:HIB655429 HRM655424:HRX655429 IBI655424:IBT655429 ILE655424:ILP655429 IVA655424:IVL655429 JEW655424:JFH655429 JOS655424:JPD655429 JYO655424:JYZ655429 KIK655424:KIV655429 KSG655424:KSR655429 LCC655424:LCN655429 LLY655424:LMJ655429 LVU655424:LWF655429 MFQ655424:MGB655429 MPM655424:MPX655429 MZI655424:MZT655429 NJE655424:NJP655429 NTA655424:NTL655429 OCW655424:ODH655429 OMS655424:OND655429 OWO655424:OWZ655429 PGK655424:PGV655429 PQG655424:PQR655429 QAC655424:QAN655429 QJY655424:QKJ655429 QTU655424:QUF655429 RDQ655424:REB655429 RNM655424:RNX655429 RXI655424:RXT655429 SHE655424:SHP655429 SRA655424:SRL655429 TAW655424:TBH655429 TKS655424:TLD655429 TUO655424:TUZ655429 UEK655424:UEV655429 UOG655424:UOR655429 UYC655424:UYN655429 VHY655424:VIJ655429 VRU655424:VSF655429 WBQ655424:WCB655429 WLM655424:WLX655429 WVI655424:WVT655429 A720960:L720965 IW720960:JH720965 SS720960:TD720965 ACO720960:ACZ720965 AMK720960:AMV720965 AWG720960:AWR720965 BGC720960:BGN720965 BPY720960:BQJ720965 BZU720960:CAF720965 CJQ720960:CKB720965 CTM720960:CTX720965 DDI720960:DDT720965 DNE720960:DNP720965 DXA720960:DXL720965 EGW720960:EHH720965 EQS720960:ERD720965 FAO720960:FAZ720965 FKK720960:FKV720965 FUG720960:FUR720965 GEC720960:GEN720965 GNY720960:GOJ720965 GXU720960:GYF720965 HHQ720960:HIB720965 HRM720960:HRX720965 IBI720960:IBT720965 ILE720960:ILP720965 IVA720960:IVL720965 JEW720960:JFH720965 JOS720960:JPD720965 JYO720960:JYZ720965 KIK720960:KIV720965 KSG720960:KSR720965 LCC720960:LCN720965 LLY720960:LMJ720965 LVU720960:LWF720965 MFQ720960:MGB720965 MPM720960:MPX720965 MZI720960:MZT720965 NJE720960:NJP720965 NTA720960:NTL720965 OCW720960:ODH720965 OMS720960:OND720965 OWO720960:OWZ720965 PGK720960:PGV720965 PQG720960:PQR720965 QAC720960:QAN720965 QJY720960:QKJ720965 QTU720960:QUF720965 RDQ720960:REB720965 RNM720960:RNX720965 RXI720960:RXT720965 SHE720960:SHP720965 SRA720960:SRL720965 TAW720960:TBH720965 TKS720960:TLD720965 TUO720960:TUZ720965 UEK720960:UEV720965 UOG720960:UOR720965 UYC720960:UYN720965 VHY720960:VIJ720965 VRU720960:VSF720965 WBQ720960:WCB720965 WLM720960:WLX720965 WVI720960:WVT720965 A786496:L786501 IW786496:JH786501 SS786496:TD786501 ACO786496:ACZ786501 AMK786496:AMV786501 AWG786496:AWR786501 BGC786496:BGN786501 BPY786496:BQJ786501 BZU786496:CAF786501 CJQ786496:CKB786501 CTM786496:CTX786501 DDI786496:DDT786501 DNE786496:DNP786501 DXA786496:DXL786501 EGW786496:EHH786501 EQS786496:ERD786501 FAO786496:FAZ786501 FKK786496:FKV786501 FUG786496:FUR786501 GEC786496:GEN786501 GNY786496:GOJ786501 GXU786496:GYF786501 HHQ786496:HIB786501 HRM786496:HRX786501 IBI786496:IBT786501 ILE786496:ILP786501 IVA786496:IVL786501 JEW786496:JFH786501 JOS786496:JPD786501 JYO786496:JYZ786501 KIK786496:KIV786501 KSG786496:KSR786501 LCC786496:LCN786501 LLY786496:LMJ786501 LVU786496:LWF786501 MFQ786496:MGB786501 MPM786496:MPX786501 MZI786496:MZT786501 NJE786496:NJP786501 NTA786496:NTL786501 OCW786496:ODH786501 OMS786496:OND786501 OWO786496:OWZ786501 PGK786496:PGV786501 PQG786496:PQR786501 QAC786496:QAN786501 QJY786496:QKJ786501 QTU786496:QUF786501 RDQ786496:REB786501 RNM786496:RNX786501 RXI786496:RXT786501 SHE786496:SHP786501 SRA786496:SRL786501 TAW786496:TBH786501 TKS786496:TLD786501 TUO786496:TUZ786501 UEK786496:UEV786501 UOG786496:UOR786501 UYC786496:UYN786501 VHY786496:VIJ786501 VRU786496:VSF786501 WBQ786496:WCB786501 WLM786496:WLX786501 WVI786496:WVT786501 A852032:L852037 IW852032:JH852037 SS852032:TD852037 ACO852032:ACZ852037 AMK852032:AMV852037 AWG852032:AWR852037 BGC852032:BGN852037 BPY852032:BQJ852037 BZU852032:CAF852037 CJQ852032:CKB852037 CTM852032:CTX852037 DDI852032:DDT852037 DNE852032:DNP852037 DXA852032:DXL852037 EGW852032:EHH852037 EQS852032:ERD852037 FAO852032:FAZ852037 FKK852032:FKV852037 FUG852032:FUR852037 GEC852032:GEN852037 GNY852032:GOJ852037 GXU852032:GYF852037 HHQ852032:HIB852037 HRM852032:HRX852037 IBI852032:IBT852037 ILE852032:ILP852037 IVA852032:IVL852037 JEW852032:JFH852037 JOS852032:JPD852037 JYO852032:JYZ852037 KIK852032:KIV852037 KSG852032:KSR852037 LCC852032:LCN852037 LLY852032:LMJ852037 LVU852032:LWF852037 MFQ852032:MGB852037 MPM852032:MPX852037 MZI852032:MZT852037 NJE852032:NJP852037 NTA852032:NTL852037 OCW852032:ODH852037 OMS852032:OND852037 OWO852032:OWZ852037 PGK852032:PGV852037 PQG852032:PQR852037 QAC852032:QAN852037 QJY852032:QKJ852037 QTU852032:QUF852037 RDQ852032:REB852037 RNM852032:RNX852037 RXI852032:RXT852037 SHE852032:SHP852037 SRA852032:SRL852037 TAW852032:TBH852037 TKS852032:TLD852037 TUO852032:TUZ852037 UEK852032:UEV852037 UOG852032:UOR852037 UYC852032:UYN852037 VHY852032:VIJ852037 VRU852032:VSF852037 WBQ852032:WCB852037 WLM852032:WLX852037 WVI852032:WVT852037 A917568:L917573 IW917568:JH917573 SS917568:TD917573 ACO917568:ACZ917573 AMK917568:AMV917573 AWG917568:AWR917573 BGC917568:BGN917573 BPY917568:BQJ917573 BZU917568:CAF917573 CJQ917568:CKB917573 CTM917568:CTX917573 DDI917568:DDT917573 DNE917568:DNP917573 DXA917568:DXL917573 EGW917568:EHH917573 EQS917568:ERD917573 FAO917568:FAZ917573 FKK917568:FKV917573 FUG917568:FUR917573 GEC917568:GEN917573 GNY917568:GOJ917573 GXU917568:GYF917573 HHQ917568:HIB917573 HRM917568:HRX917573 IBI917568:IBT917573 ILE917568:ILP917573 IVA917568:IVL917573 JEW917568:JFH917573 JOS917568:JPD917573 JYO917568:JYZ917573 KIK917568:KIV917573 KSG917568:KSR917573 LCC917568:LCN917573 LLY917568:LMJ917573 LVU917568:LWF917573 MFQ917568:MGB917573 MPM917568:MPX917573 MZI917568:MZT917573 NJE917568:NJP917573 NTA917568:NTL917573 OCW917568:ODH917573 OMS917568:OND917573 OWO917568:OWZ917573 PGK917568:PGV917573 PQG917568:PQR917573 QAC917568:QAN917573 QJY917568:QKJ917573 QTU917568:QUF917573 RDQ917568:REB917573 RNM917568:RNX917573 RXI917568:RXT917573 SHE917568:SHP917573 SRA917568:SRL917573 TAW917568:TBH917573 TKS917568:TLD917573 TUO917568:TUZ917573 UEK917568:UEV917573 UOG917568:UOR917573 UYC917568:UYN917573 VHY917568:VIJ917573 VRU917568:VSF917573 WBQ917568:WCB917573 WLM917568:WLX917573 WVI917568:WVT917573 A983104:L983109 IW983104:JH983109 SS983104:TD983109 ACO983104:ACZ983109 AMK983104:AMV983109 AWG983104:AWR983109 BGC983104:BGN983109 BPY983104:BQJ983109 BZU983104:CAF983109 CJQ983104:CKB983109 CTM983104:CTX983109 DDI983104:DDT983109 DNE983104:DNP983109 DXA983104:DXL983109 EGW983104:EHH983109 EQS983104:ERD983109 FAO983104:FAZ983109 FKK983104:FKV983109 FUG983104:FUR983109 GEC983104:GEN983109 GNY983104:GOJ983109 GXU983104:GYF983109 HHQ983104:HIB983109 HRM983104:HRX983109 IBI983104:IBT983109 ILE983104:ILP983109 IVA983104:IVL983109 JEW983104:JFH983109 JOS983104:JPD983109 JYO983104:JYZ983109 KIK983104:KIV983109 KSG983104:KSR983109 LCC983104:LCN983109 LLY983104:LMJ983109 LVU983104:LWF983109 MFQ983104:MGB983109 MPM983104:MPX983109 MZI983104:MZT983109 NJE983104:NJP983109 NTA983104:NTL983109 OCW983104:ODH983109 OMS983104:OND983109 OWO983104:OWZ983109 PGK983104:PGV983109 PQG983104:PQR983109 QAC983104:QAN983109 QJY983104:QKJ983109 QTU983104:QUF983109 RDQ983104:REB983109 RNM983104:RNX983109 RXI983104:RXT983109 SHE983104:SHP983109 SRA983104:SRL983109 TAW983104:TBH983109 TKS983104:TLD983109 TUO983104:TUZ983109 UEK983104:UEV983109 UOG983104:UOR983109 UYC983104:UYN983109 VHY983104:VIJ983109 VRU983104:VSF983109 WBQ983104:WCB983109 WLM983104:WLX983109 WVI983104:WVT983109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pane="topRight"/>
      <selection pane="bottomLeft"/>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９月(下旬)</v>
      </c>
      <c r="F1" s="13" t="s">
        <v>70</v>
      </c>
      <c r="G1" s="295"/>
      <c r="H1" s="295"/>
      <c r="I1" s="9"/>
      <c r="J1" s="1"/>
      <c r="K1" s="1"/>
      <c r="L1" s="9"/>
    </row>
    <row r="2" spans="1:12" x14ac:dyDescent="0.4">
      <c r="A2" s="845"/>
      <c r="B2" s="850" t="s">
        <v>149</v>
      </c>
      <c r="C2" s="850"/>
      <c r="D2" s="850"/>
      <c r="E2" s="839"/>
      <c r="F2" s="849" t="s">
        <v>148</v>
      </c>
      <c r="G2" s="850"/>
      <c r="H2" s="850"/>
      <c r="I2" s="839"/>
      <c r="J2" s="849" t="s">
        <v>147</v>
      </c>
      <c r="K2" s="850"/>
      <c r="L2" s="839"/>
    </row>
    <row r="3" spans="1:12" x14ac:dyDescent="0.4">
      <c r="A3" s="845"/>
      <c r="B3" s="841"/>
      <c r="C3" s="841"/>
      <c r="D3" s="841"/>
      <c r="E3" s="842"/>
      <c r="F3" s="840"/>
      <c r="G3" s="841"/>
      <c r="H3" s="841"/>
      <c r="I3" s="842"/>
      <c r="J3" s="840"/>
      <c r="K3" s="841"/>
      <c r="L3" s="842"/>
    </row>
    <row r="4" spans="1:12" x14ac:dyDescent="0.4">
      <c r="A4" s="845"/>
      <c r="B4" s="846" t="s">
        <v>320</v>
      </c>
      <c r="C4" s="847" t="s">
        <v>319</v>
      </c>
      <c r="D4" s="845" t="s">
        <v>144</v>
      </c>
      <c r="E4" s="845"/>
      <c r="F4" s="836" t="s">
        <v>320</v>
      </c>
      <c r="G4" s="836" t="s">
        <v>319</v>
      </c>
      <c r="H4" s="845" t="s">
        <v>144</v>
      </c>
      <c r="I4" s="845"/>
      <c r="J4" s="836" t="s">
        <v>320</v>
      </c>
      <c r="K4" s="836" t="s">
        <v>319</v>
      </c>
      <c r="L4" s="843" t="s">
        <v>142</v>
      </c>
    </row>
    <row r="5" spans="1:12" s="128" customFormat="1" x14ac:dyDescent="0.4">
      <c r="A5" s="845"/>
      <c r="B5" s="846"/>
      <c r="C5" s="848"/>
      <c r="D5" s="129" t="s">
        <v>143</v>
      </c>
      <c r="E5" s="199" t="s">
        <v>142</v>
      </c>
      <c r="F5" s="836"/>
      <c r="G5" s="836"/>
      <c r="H5" s="129" t="s">
        <v>143</v>
      </c>
      <c r="I5" s="129" t="s">
        <v>142</v>
      </c>
      <c r="J5" s="836"/>
      <c r="K5" s="836"/>
      <c r="L5" s="844"/>
    </row>
    <row r="6" spans="1:12" s="60" customFormat="1" x14ac:dyDescent="0.4">
      <c r="A6" s="119" t="s">
        <v>141</v>
      </c>
      <c r="B6" s="117">
        <v>159964</v>
      </c>
      <c r="C6" s="117">
        <v>139091</v>
      </c>
      <c r="D6" s="115">
        <v>1.1500672221782862</v>
      </c>
      <c r="E6" s="116">
        <v>20873</v>
      </c>
      <c r="F6" s="117">
        <v>220152</v>
      </c>
      <c r="G6" s="117">
        <v>188500</v>
      </c>
      <c r="H6" s="115">
        <v>1.1679151193633952</v>
      </c>
      <c r="I6" s="116">
        <v>31652</v>
      </c>
      <c r="J6" s="115">
        <v>0.72660707147788806</v>
      </c>
      <c r="K6" s="115">
        <v>0.73788328912466838</v>
      </c>
      <c r="L6" s="114">
        <v>-1.1276217646780329E-2</v>
      </c>
    </row>
    <row r="7" spans="1:12" s="60" customFormat="1" x14ac:dyDescent="0.4">
      <c r="A7" s="119" t="s">
        <v>140</v>
      </c>
      <c r="B7" s="198">
        <v>67437</v>
      </c>
      <c r="C7" s="117">
        <v>63185</v>
      </c>
      <c r="D7" s="115">
        <v>1.0672944527973411</v>
      </c>
      <c r="E7" s="116">
        <v>4252</v>
      </c>
      <c r="F7" s="117">
        <v>88872</v>
      </c>
      <c r="G7" s="117">
        <v>86258</v>
      </c>
      <c r="H7" s="115">
        <v>1.0303044355306175</v>
      </c>
      <c r="I7" s="197">
        <v>2614</v>
      </c>
      <c r="J7" s="115">
        <v>0.75881042398055631</v>
      </c>
      <c r="K7" s="115">
        <v>0.73251176702450782</v>
      </c>
      <c r="L7" s="114">
        <v>2.6298656956048494E-2</v>
      </c>
    </row>
    <row r="8" spans="1:12" x14ac:dyDescent="0.4">
      <c r="A8" s="85" t="s">
        <v>139</v>
      </c>
      <c r="B8" s="193">
        <v>44366</v>
      </c>
      <c r="C8" s="84">
        <v>43165</v>
      </c>
      <c r="D8" s="82">
        <v>1.0278234680875709</v>
      </c>
      <c r="E8" s="192">
        <v>1201</v>
      </c>
      <c r="F8" s="84">
        <v>59841</v>
      </c>
      <c r="G8" s="84">
        <v>58446</v>
      </c>
      <c r="H8" s="82">
        <v>1.0238681860178627</v>
      </c>
      <c r="I8" s="192">
        <v>1395</v>
      </c>
      <c r="J8" s="82">
        <v>0.74139803813438943</v>
      </c>
      <c r="K8" s="82">
        <v>0.73854498169250249</v>
      </c>
      <c r="L8" s="81">
        <v>2.8530564418869364E-3</v>
      </c>
    </row>
    <row r="9" spans="1:12" x14ac:dyDescent="0.4">
      <c r="A9" s="73" t="s">
        <v>107</v>
      </c>
      <c r="B9" s="188">
        <v>39010</v>
      </c>
      <c r="C9" s="188">
        <v>36302</v>
      </c>
      <c r="D9" s="98">
        <v>1.0745964409674398</v>
      </c>
      <c r="E9" s="107">
        <v>2708</v>
      </c>
      <c r="F9" s="105">
        <v>53461</v>
      </c>
      <c r="G9" s="105">
        <v>49596</v>
      </c>
      <c r="H9" s="98">
        <v>1.0779296717477216</v>
      </c>
      <c r="I9" s="107">
        <v>3865</v>
      </c>
      <c r="J9" s="98">
        <v>0.72969080264117769</v>
      </c>
      <c r="K9" s="98">
        <v>0.7319541898540205</v>
      </c>
      <c r="L9" s="120">
        <v>-2.2633872128428045E-3</v>
      </c>
    </row>
    <row r="10" spans="1:12" x14ac:dyDescent="0.4">
      <c r="A10" s="74" t="s">
        <v>138</v>
      </c>
      <c r="B10" s="188">
        <v>4413</v>
      </c>
      <c r="C10" s="188">
        <v>3631</v>
      </c>
      <c r="D10" s="69">
        <v>1.2153676673092813</v>
      </c>
      <c r="E10" s="102">
        <v>782</v>
      </c>
      <c r="F10" s="105">
        <v>5000</v>
      </c>
      <c r="G10" s="105">
        <v>4500</v>
      </c>
      <c r="H10" s="69">
        <v>1.1111111111111112</v>
      </c>
      <c r="I10" s="102">
        <v>500</v>
      </c>
      <c r="J10" s="69">
        <v>0.88260000000000005</v>
      </c>
      <c r="K10" s="69">
        <v>0.80688888888888888</v>
      </c>
      <c r="L10" s="68">
        <v>7.5711111111111173E-2</v>
      </c>
    </row>
    <row r="11" spans="1:12" x14ac:dyDescent="0.4">
      <c r="A11" s="74" t="s">
        <v>105</v>
      </c>
      <c r="B11" s="188">
        <v>0</v>
      </c>
      <c r="C11" s="188">
        <v>2370</v>
      </c>
      <c r="D11" s="69">
        <v>0</v>
      </c>
      <c r="E11" s="102">
        <v>-2370</v>
      </c>
      <c r="F11" s="105">
        <v>0</v>
      </c>
      <c r="G11" s="105">
        <v>2970</v>
      </c>
      <c r="H11" s="69">
        <v>0</v>
      </c>
      <c r="I11" s="102">
        <v>-2970</v>
      </c>
      <c r="J11" s="69" t="e">
        <v>#DIV/0!</v>
      </c>
      <c r="K11" s="69">
        <v>0.79797979797979801</v>
      </c>
      <c r="L11" s="68" t="e">
        <v>#DIV/0!</v>
      </c>
    </row>
    <row r="12" spans="1:12" x14ac:dyDescent="0.4">
      <c r="A12" s="74" t="s">
        <v>102</v>
      </c>
      <c r="B12" s="188">
        <v>0</v>
      </c>
      <c r="C12" s="188">
        <v>0</v>
      </c>
      <c r="D12" s="69" t="e">
        <v>#DIV/0!</v>
      </c>
      <c r="E12" s="102">
        <v>0</v>
      </c>
      <c r="F12" s="105">
        <v>0</v>
      </c>
      <c r="G12" s="105">
        <v>0</v>
      </c>
      <c r="H12" s="69" t="e">
        <v>#DIV/0!</v>
      </c>
      <c r="I12" s="102">
        <v>0</v>
      </c>
      <c r="J12" s="69" t="e">
        <v>#DIV/0!</v>
      </c>
      <c r="K12" s="69" t="e">
        <v>#DIV/0!</v>
      </c>
      <c r="L12" s="68" t="e">
        <v>#DIV/0!</v>
      </c>
    </row>
    <row r="13" spans="1:12" x14ac:dyDescent="0.4">
      <c r="A13" s="74" t="s">
        <v>103</v>
      </c>
      <c r="B13" s="188">
        <v>0</v>
      </c>
      <c r="C13" s="188">
        <v>0</v>
      </c>
      <c r="D13" s="69" t="e">
        <v>#DIV/0!</v>
      </c>
      <c r="E13" s="102">
        <v>0</v>
      </c>
      <c r="F13" s="105">
        <v>0</v>
      </c>
      <c r="G13" s="105">
        <v>0</v>
      </c>
      <c r="H13" s="69" t="e">
        <v>#DIV/0!</v>
      </c>
      <c r="I13" s="102">
        <v>0</v>
      </c>
      <c r="J13" s="69" t="e">
        <v>#DIV/0!</v>
      </c>
      <c r="K13" s="69" t="e">
        <v>#DIV/0!</v>
      </c>
      <c r="L13" s="68" t="e">
        <v>#DIV/0!</v>
      </c>
    </row>
    <row r="14" spans="1:12" x14ac:dyDescent="0.4">
      <c r="A14" s="80" t="s">
        <v>136</v>
      </c>
      <c r="B14" s="190">
        <v>943</v>
      </c>
      <c r="C14" s="188">
        <v>862</v>
      </c>
      <c r="D14" s="89">
        <v>1.0939675174013921</v>
      </c>
      <c r="E14" s="109">
        <v>81</v>
      </c>
      <c r="F14" s="139">
        <v>1380</v>
      </c>
      <c r="G14" s="139">
        <v>1380</v>
      </c>
      <c r="H14" s="89">
        <v>1</v>
      </c>
      <c r="I14" s="109">
        <v>0</v>
      </c>
      <c r="J14" s="89">
        <v>0.68333333333333335</v>
      </c>
      <c r="K14" s="89">
        <v>0.62463768115942031</v>
      </c>
      <c r="L14" s="88">
        <v>5.8695652173913038E-2</v>
      </c>
    </row>
    <row r="15" spans="1:12" x14ac:dyDescent="0.4">
      <c r="A15" s="74" t="s">
        <v>135</v>
      </c>
      <c r="B15" s="186">
        <v>0</v>
      </c>
      <c r="C15" s="188">
        <v>0</v>
      </c>
      <c r="D15" s="69" t="e">
        <v>#DIV/0!</v>
      </c>
      <c r="E15" s="102">
        <v>0</v>
      </c>
      <c r="F15" s="71">
        <v>0</v>
      </c>
      <c r="G15" s="71">
        <v>0</v>
      </c>
      <c r="H15" s="69" t="e">
        <v>#DIV/0!</v>
      </c>
      <c r="I15" s="102">
        <v>0</v>
      </c>
      <c r="J15" s="69" t="e">
        <v>#DIV/0!</v>
      </c>
      <c r="K15" s="69" t="e">
        <v>#DIV/0!</v>
      </c>
      <c r="L15" s="68" t="e">
        <v>#DIV/0!</v>
      </c>
    </row>
    <row r="16" spans="1:12" x14ac:dyDescent="0.4">
      <c r="A16" s="94" t="s">
        <v>134</v>
      </c>
      <c r="B16" s="188">
        <v>0</v>
      </c>
      <c r="C16" s="188">
        <v>0</v>
      </c>
      <c r="D16" s="69" t="e">
        <v>#DIV/0!</v>
      </c>
      <c r="E16" s="102">
        <v>0</v>
      </c>
      <c r="F16" s="105">
        <v>0</v>
      </c>
      <c r="G16" s="105">
        <v>0</v>
      </c>
      <c r="H16" s="69" t="e">
        <v>#DIV/0!</v>
      </c>
      <c r="I16" s="102">
        <v>0</v>
      </c>
      <c r="J16" s="69" t="e">
        <v>#DIV/0!</v>
      </c>
      <c r="K16" s="69" t="e">
        <v>#DIV/0!</v>
      </c>
      <c r="L16" s="68" t="e">
        <v>#DIV/0!</v>
      </c>
    </row>
    <row r="17" spans="1:12" x14ac:dyDescent="0.4">
      <c r="A17" s="94" t="s">
        <v>133</v>
      </c>
      <c r="B17" s="97">
        <v>0</v>
      </c>
      <c r="C17" s="188">
        <v>0</v>
      </c>
      <c r="D17" s="89" t="e">
        <v>#DIV/0!</v>
      </c>
      <c r="E17" s="90">
        <v>0</v>
      </c>
      <c r="F17" s="97">
        <v>0</v>
      </c>
      <c r="G17" s="97">
        <v>0</v>
      </c>
      <c r="H17" s="89" t="e">
        <v>#DIV/0!</v>
      </c>
      <c r="I17" s="109">
        <v>0</v>
      </c>
      <c r="J17" s="89" t="e">
        <v>#DIV/0!</v>
      </c>
      <c r="K17" s="69" t="e">
        <v>#DIV/0!</v>
      </c>
      <c r="L17" s="68" t="e">
        <v>#DIV/0!</v>
      </c>
    </row>
    <row r="18" spans="1:12" x14ac:dyDescent="0.4">
      <c r="A18" s="85" t="s">
        <v>132</v>
      </c>
      <c r="B18" s="193">
        <v>22207</v>
      </c>
      <c r="C18" s="193">
        <v>19229</v>
      </c>
      <c r="D18" s="82">
        <v>1.1548702480628217</v>
      </c>
      <c r="E18" s="192">
        <v>2978</v>
      </c>
      <c r="F18" s="84">
        <v>27790</v>
      </c>
      <c r="G18" s="84">
        <v>26660</v>
      </c>
      <c r="H18" s="82">
        <v>1.0423855963990998</v>
      </c>
      <c r="I18" s="192">
        <v>1130</v>
      </c>
      <c r="J18" s="82">
        <v>0.79910039582583658</v>
      </c>
      <c r="K18" s="82">
        <v>0.72126781695423858</v>
      </c>
      <c r="L18" s="81">
        <v>7.7832578871598002E-2</v>
      </c>
    </row>
    <row r="19" spans="1:12" x14ac:dyDescent="0.4">
      <c r="A19" s="73" t="s">
        <v>131</v>
      </c>
      <c r="B19" s="188">
        <v>0</v>
      </c>
      <c r="C19" s="188">
        <v>0</v>
      </c>
      <c r="D19" s="98" t="e">
        <v>#DIV/0!</v>
      </c>
      <c r="E19" s="107">
        <v>0</v>
      </c>
      <c r="F19" s="105">
        <v>0</v>
      </c>
      <c r="G19" s="105">
        <v>0</v>
      </c>
      <c r="H19" s="98" t="e">
        <v>#DIV/0!</v>
      </c>
      <c r="I19" s="107">
        <v>0</v>
      </c>
      <c r="J19" s="98" t="e">
        <v>#DIV/0!</v>
      </c>
      <c r="K19" s="98" t="e">
        <v>#DIV/0!</v>
      </c>
      <c r="L19" s="120" t="e">
        <v>#DIV/0!</v>
      </c>
    </row>
    <row r="20" spans="1:12" x14ac:dyDescent="0.4">
      <c r="A20" s="74" t="s">
        <v>130</v>
      </c>
      <c r="B20" s="188">
        <v>3894</v>
      </c>
      <c r="C20" s="188">
        <v>3202</v>
      </c>
      <c r="D20" s="69">
        <v>1.2161149281698937</v>
      </c>
      <c r="E20" s="102">
        <v>692</v>
      </c>
      <c r="F20" s="105">
        <v>4405</v>
      </c>
      <c r="G20" s="105">
        <v>4080</v>
      </c>
      <c r="H20" s="69">
        <v>1.079656862745098</v>
      </c>
      <c r="I20" s="102">
        <v>325</v>
      </c>
      <c r="J20" s="69">
        <v>0.8839954597048808</v>
      </c>
      <c r="K20" s="69">
        <v>0.78480392156862744</v>
      </c>
      <c r="L20" s="68">
        <v>9.9191538136253365E-2</v>
      </c>
    </row>
    <row r="21" spans="1:12" x14ac:dyDescent="0.4">
      <c r="A21" s="74" t="s">
        <v>129</v>
      </c>
      <c r="B21" s="188">
        <v>6331</v>
      </c>
      <c r="C21" s="188">
        <v>5407</v>
      </c>
      <c r="D21" s="69">
        <v>1.1708895875716663</v>
      </c>
      <c r="E21" s="102">
        <v>924</v>
      </c>
      <c r="F21" s="105">
        <v>8745</v>
      </c>
      <c r="G21" s="105">
        <v>7975</v>
      </c>
      <c r="H21" s="69">
        <v>1.096551724137931</v>
      </c>
      <c r="I21" s="102">
        <v>770</v>
      </c>
      <c r="J21" s="69">
        <v>0.72395654659805608</v>
      </c>
      <c r="K21" s="69">
        <v>0.67799373040752353</v>
      </c>
      <c r="L21" s="68">
        <v>4.5962816190532552E-2</v>
      </c>
    </row>
    <row r="22" spans="1:12" x14ac:dyDescent="0.4">
      <c r="A22" s="74" t="s">
        <v>128</v>
      </c>
      <c r="B22" s="188">
        <v>2326</v>
      </c>
      <c r="C22" s="188">
        <v>1205</v>
      </c>
      <c r="D22" s="69">
        <v>1.9302904564315353</v>
      </c>
      <c r="E22" s="102">
        <v>1121</v>
      </c>
      <c r="F22" s="105">
        <v>2900</v>
      </c>
      <c r="G22" s="105">
        <v>1470</v>
      </c>
      <c r="H22" s="69">
        <v>1.9727891156462585</v>
      </c>
      <c r="I22" s="102">
        <v>1430</v>
      </c>
      <c r="J22" s="69">
        <v>0.80206896551724138</v>
      </c>
      <c r="K22" s="69">
        <v>0.81972789115646261</v>
      </c>
      <c r="L22" s="68">
        <v>-1.7658925639221223E-2</v>
      </c>
    </row>
    <row r="23" spans="1:12" x14ac:dyDescent="0.4">
      <c r="A23" s="74" t="s">
        <v>127</v>
      </c>
      <c r="B23" s="188">
        <v>1363</v>
      </c>
      <c r="C23" s="188">
        <v>1776</v>
      </c>
      <c r="D23" s="89">
        <v>0.76745495495495497</v>
      </c>
      <c r="E23" s="109">
        <v>-413</v>
      </c>
      <c r="F23" s="105">
        <v>1495</v>
      </c>
      <c r="G23" s="105">
        <v>2645</v>
      </c>
      <c r="H23" s="89">
        <v>0.56521739130434778</v>
      </c>
      <c r="I23" s="109">
        <v>-1150</v>
      </c>
      <c r="J23" s="89">
        <v>0.91170568561872911</v>
      </c>
      <c r="K23" s="89">
        <v>0.67145557655954635</v>
      </c>
      <c r="L23" s="88">
        <v>0.24025010905918276</v>
      </c>
    </row>
    <row r="24" spans="1:12" x14ac:dyDescent="0.4">
      <c r="A24" s="94" t="s">
        <v>126</v>
      </c>
      <c r="B24" s="188">
        <v>0</v>
      </c>
      <c r="C24" s="188">
        <v>0</v>
      </c>
      <c r="D24" s="69" t="e">
        <v>#DIV/0!</v>
      </c>
      <c r="E24" s="102">
        <v>0</v>
      </c>
      <c r="F24" s="105">
        <v>0</v>
      </c>
      <c r="G24" s="105">
        <v>0</v>
      </c>
      <c r="H24" s="69" t="e">
        <v>#DIV/0!</v>
      </c>
      <c r="I24" s="102">
        <v>0</v>
      </c>
      <c r="J24" s="69" t="e">
        <v>#DIV/0!</v>
      </c>
      <c r="K24" s="69" t="e">
        <v>#DIV/0!</v>
      </c>
      <c r="L24" s="68" t="e">
        <v>#DIV/0!</v>
      </c>
    </row>
    <row r="25" spans="1:12" x14ac:dyDescent="0.4">
      <c r="A25" s="94" t="s">
        <v>125</v>
      </c>
      <c r="B25" s="188">
        <v>1180</v>
      </c>
      <c r="C25" s="188">
        <v>954</v>
      </c>
      <c r="D25" s="69">
        <v>1.2368972746331237</v>
      </c>
      <c r="E25" s="102">
        <v>226</v>
      </c>
      <c r="F25" s="105">
        <v>1500</v>
      </c>
      <c r="G25" s="105">
        <v>1330</v>
      </c>
      <c r="H25" s="69">
        <v>1.1278195488721805</v>
      </c>
      <c r="I25" s="102">
        <v>170</v>
      </c>
      <c r="J25" s="69">
        <v>0.78666666666666663</v>
      </c>
      <c r="K25" s="69">
        <v>0.71729323308270676</v>
      </c>
      <c r="L25" s="68">
        <v>6.9373433583959865E-2</v>
      </c>
    </row>
    <row r="26" spans="1:12" x14ac:dyDescent="0.4">
      <c r="A26" s="94" t="s">
        <v>124</v>
      </c>
      <c r="B26" s="188">
        <v>0</v>
      </c>
      <c r="C26" s="188">
        <v>904</v>
      </c>
      <c r="D26" s="69">
        <v>0</v>
      </c>
      <c r="E26" s="70">
        <v>-904</v>
      </c>
      <c r="F26" s="105">
        <v>0</v>
      </c>
      <c r="G26" s="105">
        <v>1475</v>
      </c>
      <c r="H26" s="69">
        <v>0</v>
      </c>
      <c r="I26" s="70">
        <v>-1475</v>
      </c>
      <c r="J26" s="69" t="e">
        <v>#DIV/0!</v>
      </c>
      <c r="K26" s="69">
        <v>0.61288135593220339</v>
      </c>
      <c r="L26" s="68" t="e">
        <v>#DIV/0!</v>
      </c>
    </row>
    <row r="27" spans="1:12" x14ac:dyDescent="0.4">
      <c r="A27" s="74" t="s">
        <v>123</v>
      </c>
      <c r="B27" s="188">
        <v>0</v>
      </c>
      <c r="C27" s="188">
        <v>0</v>
      </c>
      <c r="D27" s="69" t="e">
        <v>#DIV/0!</v>
      </c>
      <c r="E27" s="102">
        <v>0</v>
      </c>
      <c r="F27" s="105">
        <v>0</v>
      </c>
      <c r="G27" s="105">
        <v>0</v>
      </c>
      <c r="H27" s="69" t="e">
        <v>#DIV/0!</v>
      </c>
      <c r="I27" s="102">
        <v>0</v>
      </c>
      <c r="J27" s="69" t="e">
        <v>#DIV/0!</v>
      </c>
      <c r="K27" s="69" t="e">
        <v>#DIV/0!</v>
      </c>
      <c r="L27" s="68" t="e">
        <v>#DIV/0!</v>
      </c>
    </row>
    <row r="28" spans="1:12" x14ac:dyDescent="0.4">
      <c r="A28" s="74" t="s">
        <v>122</v>
      </c>
      <c r="B28" s="188">
        <v>0</v>
      </c>
      <c r="C28" s="188">
        <v>0</v>
      </c>
      <c r="D28" s="69" t="e">
        <v>#DIV/0!</v>
      </c>
      <c r="E28" s="102">
        <v>0</v>
      </c>
      <c r="F28" s="105">
        <v>0</v>
      </c>
      <c r="G28" s="105">
        <v>0</v>
      </c>
      <c r="H28" s="69" t="e">
        <v>#DIV/0!</v>
      </c>
      <c r="I28" s="102">
        <v>0</v>
      </c>
      <c r="J28" s="69" t="e">
        <v>#DIV/0!</v>
      </c>
      <c r="K28" s="69" t="e">
        <v>#DIV/0!</v>
      </c>
      <c r="L28" s="68" t="e">
        <v>#DIV/0!</v>
      </c>
    </row>
    <row r="29" spans="1:12" x14ac:dyDescent="0.4">
      <c r="A29" s="74" t="s">
        <v>121</v>
      </c>
      <c r="B29" s="188">
        <v>0</v>
      </c>
      <c r="C29" s="188">
        <v>0</v>
      </c>
      <c r="D29" s="69" t="e">
        <v>#DIV/0!</v>
      </c>
      <c r="E29" s="102">
        <v>0</v>
      </c>
      <c r="F29" s="105">
        <v>0</v>
      </c>
      <c r="G29" s="105">
        <v>0</v>
      </c>
      <c r="H29" s="69" t="e">
        <v>#DIV/0!</v>
      </c>
      <c r="I29" s="102">
        <v>0</v>
      </c>
      <c r="J29" s="69" t="e">
        <v>#DIV/0!</v>
      </c>
      <c r="K29" s="69" t="e">
        <v>#DIV/0!</v>
      </c>
      <c r="L29" s="68" t="e">
        <v>#DIV/0!</v>
      </c>
    </row>
    <row r="30" spans="1:12" x14ac:dyDescent="0.4">
      <c r="A30" s="74" t="s">
        <v>120</v>
      </c>
      <c r="B30" s="188">
        <v>0</v>
      </c>
      <c r="C30" s="188">
        <v>0</v>
      </c>
      <c r="D30" s="89" t="e">
        <v>#DIV/0!</v>
      </c>
      <c r="E30" s="109">
        <v>0</v>
      </c>
      <c r="F30" s="105">
        <v>0</v>
      </c>
      <c r="G30" s="105">
        <v>0</v>
      </c>
      <c r="H30" s="89" t="e">
        <v>#DIV/0!</v>
      </c>
      <c r="I30" s="109">
        <v>0</v>
      </c>
      <c r="J30" s="89" t="e">
        <v>#DIV/0!</v>
      </c>
      <c r="K30" s="89" t="e">
        <v>#DIV/0!</v>
      </c>
      <c r="L30" s="88" t="e">
        <v>#DIV/0!</v>
      </c>
    </row>
    <row r="31" spans="1:12" x14ac:dyDescent="0.4">
      <c r="A31" s="94" t="s">
        <v>119</v>
      </c>
      <c r="B31" s="188">
        <v>0</v>
      </c>
      <c r="C31" s="188">
        <v>0</v>
      </c>
      <c r="D31" s="69" t="e">
        <v>#DIV/0!</v>
      </c>
      <c r="E31" s="102">
        <v>0</v>
      </c>
      <c r="F31" s="105">
        <v>0</v>
      </c>
      <c r="G31" s="105">
        <v>0</v>
      </c>
      <c r="H31" s="69" t="e">
        <v>#DIV/0!</v>
      </c>
      <c r="I31" s="102">
        <v>0</v>
      </c>
      <c r="J31" s="69" t="e">
        <v>#DIV/0!</v>
      </c>
      <c r="K31" s="69" t="e">
        <v>#DIV/0!</v>
      </c>
      <c r="L31" s="68" t="e">
        <v>#DIV/0!</v>
      </c>
    </row>
    <row r="32" spans="1:12" x14ac:dyDescent="0.4">
      <c r="A32" s="74" t="s">
        <v>118</v>
      </c>
      <c r="B32" s="188">
        <v>1137</v>
      </c>
      <c r="C32" s="188">
        <v>891</v>
      </c>
      <c r="D32" s="69">
        <v>1.2760942760942762</v>
      </c>
      <c r="E32" s="102">
        <v>246</v>
      </c>
      <c r="F32" s="105">
        <v>1450</v>
      </c>
      <c r="G32" s="105">
        <v>1305</v>
      </c>
      <c r="H32" s="69">
        <v>1.1111111111111112</v>
      </c>
      <c r="I32" s="102">
        <v>145</v>
      </c>
      <c r="J32" s="69">
        <v>0.7841379310344827</v>
      </c>
      <c r="K32" s="69">
        <v>0.6827586206896552</v>
      </c>
      <c r="L32" s="68">
        <v>0.1013793103448275</v>
      </c>
    </row>
    <row r="33" spans="1:12" x14ac:dyDescent="0.4">
      <c r="A33" s="94" t="s">
        <v>117</v>
      </c>
      <c r="B33" s="188">
        <v>0</v>
      </c>
      <c r="C33" s="188">
        <v>0</v>
      </c>
      <c r="D33" s="89" t="e">
        <v>#DIV/0!</v>
      </c>
      <c r="E33" s="109">
        <v>0</v>
      </c>
      <c r="F33" s="105">
        <v>0</v>
      </c>
      <c r="G33" s="105">
        <v>0</v>
      </c>
      <c r="H33" s="89" t="e">
        <v>#DIV/0!</v>
      </c>
      <c r="I33" s="109">
        <v>0</v>
      </c>
      <c r="J33" s="89" t="e">
        <v>#DIV/0!</v>
      </c>
      <c r="K33" s="89" t="e">
        <v>#DIV/0!</v>
      </c>
      <c r="L33" s="88" t="e">
        <v>#DIV/0!</v>
      </c>
    </row>
    <row r="34" spans="1:12" x14ac:dyDescent="0.4">
      <c r="A34" s="94" t="s">
        <v>116</v>
      </c>
      <c r="B34" s="190">
        <v>879</v>
      </c>
      <c r="C34" s="188">
        <v>626</v>
      </c>
      <c r="D34" s="89">
        <v>1.4041533546325879</v>
      </c>
      <c r="E34" s="109">
        <v>253</v>
      </c>
      <c r="F34" s="105">
        <v>1450</v>
      </c>
      <c r="G34" s="139">
        <v>1305</v>
      </c>
      <c r="H34" s="89">
        <v>1.1111111111111112</v>
      </c>
      <c r="I34" s="109">
        <v>145</v>
      </c>
      <c r="J34" s="89">
        <v>0.60620689655172411</v>
      </c>
      <c r="K34" s="89">
        <v>0.4796934865900383</v>
      </c>
      <c r="L34" s="88">
        <v>0.12651340996168581</v>
      </c>
    </row>
    <row r="35" spans="1:12" x14ac:dyDescent="0.4">
      <c r="A35" s="74" t="s">
        <v>115</v>
      </c>
      <c r="B35" s="186">
        <v>0</v>
      </c>
      <c r="C35" s="188">
        <v>0</v>
      </c>
      <c r="D35" s="69" t="e">
        <v>#DIV/0!</v>
      </c>
      <c r="E35" s="102">
        <v>0</v>
      </c>
      <c r="F35" s="105">
        <v>0</v>
      </c>
      <c r="G35" s="71">
        <v>0</v>
      </c>
      <c r="H35" s="69" t="e">
        <v>#DIV/0!</v>
      </c>
      <c r="I35" s="102">
        <v>0</v>
      </c>
      <c r="J35" s="69" t="e">
        <v>#DIV/0!</v>
      </c>
      <c r="K35" s="69" t="e">
        <v>#DIV/0!</v>
      </c>
      <c r="L35" s="68" t="e">
        <v>#DIV/0!</v>
      </c>
    </row>
    <row r="36" spans="1:12" x14ac:dyDescent="0.4">
      <c r="A36" s="94" t="s">
        <v>114</v>
      </c>
      <c r="B36" s="190">
        <v>0</v>
      </c>
      <c r="C36" s="188">
        <v>0</v>
      </c>
      <c r="D36" s="89" t="e">
        <v>#DIV/0!</v>
      </c>
      <c r="E36" s="109">
        <v>0</v>
      </c>
      <c r="F36" s="139">
        <v>0</v>
      </c>
      <c r="G36" s="139">
        <v>0</v>
      </c>
      <c r="H36" s="89" t="e">
        <v>#DIV/0!</v>
      </c>
      <c r="I36" s="109">
        <v>0</v>
      </c>
      <c r="J36" s="89" t="e">
        <v>#DIV/0!</v>
      </c>
      <c r="K36" s="89" t="e">
        <v>#DIV/0!</v>
      </c>
      <c r="L36" s="88" t="e">
        <v>#DIV/0!</v>
      </c>
    </row>
    <row r="37" spans="1:12" x14ac:dyDescent="0.4">
      <c r="A37" s="67" t="s">
        <v>113</v>
      </c>
      <c r="B37" s="194">
        <v>5097</v>
      </c>
      <c r="C37" s="188">
        <v>4264</v>
      </c>
      <c r="D37" s="63">
        <v>1.1953564727954973</v>
      </c>
      <c r="E37" s="184">
        <v>833</v>
      </c>
      <c r="F37" s="65">
        <v>5845</v>
      </c>
      <c r="G37" s="65">
        <v>5075</v>
      </c>
      <c r="H37" s="63">
        <v>1.1517241379310346</v>
      </c>
      <c r="I37" s="184">
        <v>770</v>
      </c>
      <c r="J37" s="63">
        <v>0.87202737382378104</v>
      </c>
      <c r="K37" s="63">
        <v>0.84019704433497533</v>
      </c>
      <c r="L37" s="62">
        <v>3.1830329488805709E-2</v>
      </c>
    </row>
    <row r="38" spans="1:12" x14ac:dyDescent="0.4">
      <c r="A38" s="85" t="s">
        <v>112</v>
      </c>
      <c r="B38" s="193">
        <v>864</v>
      </c>
      <c r="C38" s="84">
        <v>791</v>
      </c>
      <c r="D38" s="82">
        <v>1.0922882427307206</v>
      </c>
      <c r="E38" s="192">
        <v>73</v>
      </c>
      <c r="F38" s="84">
        <v>1241</v>
      </c>
      <c r="G38" s="84">
        <v>1152</v>
      </c>
      <c r="H38" s="82">
        <v>1.0772569444444444</v>
      </c>
      <c r="I38" s="192">
        <v>89</v>
      </c>
      <c r="J38" s="82">
        <v>0.69621273166800968</v>
      </c>
      <c r="K38" s="82">
        <v>0.68663194444444442</v>
      </c>
      <c r="L38" s="81">
        <v>9.5807872235652569E-3</v>
      </c>
    </row>
    <row r="39" spans="1:12" x14ac:dyDescent="0.4">
      <c r="A39" s="73" t="s">
        <v>111</v>
      </c>
      <c r="B39" s="188">
        <v>613</v>
      </c>
      <c r="C39" s="188">
        <v>639</v>
      </c>
      <c r="D39" s="98">
        <v>0.95931142410015646</v>
      </c>
      <c r="E39" s="107">
        <v>-26</v>
      </c>
      <c r="F39" s="105">
        <v>763</v>
      </c>
      <c r="G39" s="105">
        <v>801</v>
      </c>
      <c r="H39" s="98">
        <v>0.95255930087390761</v>
      </c>
      <c r="I39" s="107">
        <v>-38</v>
      </c>
      <c r="J39" s="98">
        <v>0.80340760157273916</v>
      </c>
      <c r="K39" s="98">
        <v>0.797752808988764</v>
      </c>
      <c r="L39" s="120">
        <v>5.6547925839751656E-3</v>
      </c>
    </row>
    <row r="40" spans="1:12" x14ac:dyDescent="0.4">
      <c r="A40" s="74" t="s">
        <v>110</v>
      </c>
      <c r="B40" s="188">
        <v>251</v>
      </c>
      <c r="C40" s="188">
        <v>152</v>
      </c>
      <c r="D40" s="69">
        <v>1.6513157894736843</v>
      </c>
      <c r="E40" s="102">
        <v>99</v>
      </c>
      <c r="F40" s="105">
        <v>478</v>
      </c>
      <c r="G40" s="105">
        <v>351</v>
      </c>
      <c r="H40" s="69">
        <v>1.3618233618233617</v>
      </c>
      <c r="I40" s="102">
        <v>127</v>
      </c>
      <c r="J40" s="69">
        <v>0.52510460251046021</v>
      </c>
      <c r="K40" s="69">
        <v>0.43304843304843305</v>
      </c>
      <c r="L40" s="68">
        <v>9.205616946202716E-2</v>
      </c>
    </row>
    <row r="41" spans="1:12" s="60" customFormat="1" x14ac:dyDescent="0.4">
      <c r="A41" s="119" t="s">
        <v>109</v>
      </c>
      <c r="B41" s="117">
        <v>92527</v>
      </c>
      <c r="C41" s="117">
        <v>75906</v>
      </c>
      <c r="D41" s="115">
        <v>1.2189681975074433</v>
      </c>
      <c r="E41" s="116">
        <v>16621</v>
      </c>
      <c r="F41" s="117">
        <v>131280</v>
      </c>
      <c r="G41" s="117">
        <v>102242</v>
      </c>
      <c r="H41" s="115">
        <v>1.284012441071184</v>
      </c>
      <c r="I41" s="116">
        <v>29038</v>
      </c>
      <c r="J41" s="115">
        <v>0.70480652041438152</v>
      </c>
      <c r="K41" s="115">
        <v>0.74241505447859002</v>
      </c>
      <c r="L41" s="114">
        <v>-3.7608534064208499E-2</v>
      </c>
    </row>
    <row r="42" spans="1:12" s="60" customFormat="1" x14ac:dyDescent="0.4">
      <c r="A42" s="85" t="s">
        <v>108</v>
      </c>
      <c r="B42" s="84">
        <v>91135</v>
      </c>
      <c r="C42" s="84">
        <v>75005</v>
      </c>
      <c r="D42" s="82">
        <v>1.2150523298446769</v>
      </c>
      <c r="E42" s="192">
        <v>16130</v>
      </c>
      <c r="F42" s="84">
        <v>128055</v>
      </c>
      <c r="G42" s="84">
        <v>100672</v>
      </c>
      <c r="H42" s="82">
        <v>1.272002145581691</v>
      </c>
      <c r="I42" s="192">
        <v>27383</v>
      </c>
      <c r="J42" s="82">
        <v>0.71168638475654988</v>
      </c>
      <c r="K42" s="82">
        <v>0.74504330896376347</v>
      </c>
      <c r="L42" s="81">
        <v>-3.335692420721359E-2</v>
      </c>
    </row>
    <row r="43" spans="1:12" x14ac:dyDescent="0.4">
      <c r="A43" s="74" t="s">
        <v>107</v>
      </c>
      <c r="B43" s="78">
        <v>36662</v>
      </c>
      <c r="C43" s="78">
        <v>32656</v>
      </c>
      <c r="D43" s="76">
        <v>1.1226727094561491</v>
      </c>
      <c r="E43" s="109">
        <v>4006</v>
      </c>
      <c r="F43" s="78">
        <v>48050</v>
      </c>
      <c r="G43" s="196">
        <v>37496</v>
      </c>
      <c r="H43" s="89">
        <v>1.28147002346917</v>
      </c>
      <c r="I43" s="102">
        <v>10554</v>
      </c>
      <c r="J43" s="69">
        <v>0.76299687825182105</v>
      </c>
      <c r="K43" s="69">
        <v>0.87091956475357368</v>
      </c>
      <c r="L43" s="68">
        <v>-0.10792268650175263</v>
      </c>
    </row>
    <row r="44" spans="1:12" x14ac:dyDescent="0.4">
      <c r="A44" s="74" t="s">
        <v>106</v>
      </c>
      <c r="B44" s="71">
        <v>6549</v>
      </c>
      <c r="C44" s="71">
        <v>4043</v>
      </c>
      <c r="D44" s="98">
        <v>1.6198367548849864</v>
      </c>
      <c r="E44" s="109">
        <v>2506</v>
      </c>
      <c r="F44" s="71">
        <v>8410</v>
      </c>
      <c r="G44" s="186">
        <v>4625</v>
      </c>
      <c r="H44" s="89">
        <v>1.8183783783783785</v>
      </c>
      <c r="I44" s="102">
        <v>3785</v>
      </c>
      <c r="J44" s="69">
        <v>0.77871581450653982</v>
      </c>
      <c r="K44" s="69">
        <v>0.87416216216216214</v>
      </c>
      <c r="L44" s="68">
        <v>-9.5446347655622321E-2</v>
      </c>
    </row>
    <row r="45" spans="1:12" x14ac:dyDescent="0.4">
      <c r="A45" s="94" t="s">
        <v>105</v>
      </c>
      <c r="B45" s="71">
        <v>5790</v>
      </c>
      <c r="C45" s="71">
        <v>6473</v>
      </c>
      <c r="D45" s="98">
        <v>0.89448478294453881</v>
      </c>
      <c r="E45" s="109">
        <v>-683</v>
      </c>
      <c r="F45" s="71">
        <v>7240</v>
      </c>
      <c r="G45" s="190">
        <v>8646</v>
      </c>
      <c r="H45" s="89">
        <v>0.83738144806847092</v>
      </c>
      <c r="I45" s="102">
        <v>-1406</v>
      </c>
      <c r="J45" s="69">
        <v>0.79972375690607733</v>
      </c>
      <c r="K45" s="69">
        <v>0.74866990515845477</v>
      </c>
      <c r="L45" s="68">
        <v>5.1053851747622558E-2</v>
      </c>
    </row>
    <row r="46" spans="1:12" x14ac:dyDescent="0.4">
      <c r="A46" s="94" t="s">
        <v>104</v>
      </c>
      <c r="B46" s="139">
        <v>2338</v>
      </c>
      <c r="C46" s="139">
        <v>3469</v>
      </c>
      <c r="D46" s="98">
        <v>0.67396944364370137</v>
      </c>
      <c r="E46" s="109">
        <v>-1131</v>
      </c>
      <c r="F46" s="139">
        <v>3621</v>
      </c>
      <c r="G46" s="195">
        <v>5252</v>
      </c>
      <c r="H46" s="89">
        <v>0.68945163747143945</v>
      </c>
      <c r="I46" s="102">
        <v>-1631</v>
      </c>
      <c r="J46" s="69">
        <v>0.64567798950566146</v>
      </c>
      <c r="K46" s="69">
        <v>0.66051028179741056</v>
      </c>
      <c r="L46" s="68">
        <v>-1.4832292291749094E-2</v>
      </c>
    </row>
    <row r="47" spans="1:12" x14ac:dyDescent="0.4">
      <c r="A47" s="74" t="s">
        <v>103</v>
      </c>
      <c r="B47" s="139">
        <v>6844</v>
      </c>
      <c r="C47" s="139">
        <v>5303</v>
      </c>
      <c r="D47" s="126">
        <v>1.2905902319441824</v>
      </c>
      <c r="E47" s="109">
        <v>1541</v>
      </c>
      <c r="F47" s="139">
        <v>9647</v>
      </c>
      <c r="G47" s="186">
        <v>7596</v>
      </c>
      <c r="H47" s="89">
        <v>1.270010531858873</v>
      </c>
      <c r="I47" s="102">
        <v>2051</v>
      </c>
      <c r="J47" s="69">
        <v>0.70944335026433092</v>
      </c>
      <c r="K47" s="69">
        <v>0.69813059505002628</v>
      </c>
      <c r="L47" s="68">
        <v>1.1312755214304637E-2</v>
      </c>
    </row>
    <row r="48" spans="1:12" x14ac:dyDescent="0.4">
      <c r="A48" s="74" t="s">
        <v>102</v>
      </c>
      <c r="B48" s="71">
        <v>12886</v>
      </c>
      <c r="C48" s="71">
        <v>10397</v>
      </c>
      <c r="D48" s="98">
        <v>1.2393959796095027</v>
      </c>
      <c r="E48" s="109">
        <v>2489</v>
      </c>
      <c r="F48" s="71">
        <v>18660</v>
      </c>
      <c r="G48" s="186">
        <v>15740</v>
      </c>
      <c r="H48" s="89">
        <v>1.1855146124523508</v>
      </c>
      <c r="I48" s="102">
        <v>2920</v>
      </c>
      <c r="J48" s="69">
        <v>0.69056806002143623</v>
      </c>
      <c r="K48" s="69">
        <v>0.66054637865311305</v>
      </c>
      <c r="L48" s="68">
        <v>3.0021681368323172E-2</v>
      </c>
    </row>
    <row r="49" spans="1:12" x14ac:dyDescent="0.4">
      <c r="A49" s="96" t="s">
        <v>101</v>
      </c>
      <c r="B49" s="71">
        <v>1543</v>
      </c>
      <c r="C49" s="71">
        <v>1629</v>
      </c>
      <c r="D49" s="98">
        <v>0.94720687538367099</v>
      </c>
      <c r="E49" s="109">
        <v>-86</v>
      </c>
      <c r="F49" s="71">
        <v>2698</v>
      </c>
      <c r="G49" s="186">
        <v>2699</v>
      </c>
      <c r="H49" s="89">
        <v>0.99962949240459431</v>
      </c>
      <c r="I49" s="102">
        <v>-1</v>
      </c>
      <c r="J49" s="69">
        <v>0.5719051148999259</v>
      </c>
      <c r="K49" s="69">
        <v>0.60355687291589477</v>
      </c>
      <c r="L49" s="68">
        <v>-3.1651758015968867E-2</v>
      </c>
    </row>
    <row r="50" spans="1:12" x14ac:dyDescent="0.4">
      <c r="A50" s="74" t="s">
        <v>100</v>
      </c>
      <c r="B50" s="71">
        <v>1458</v>
      </c>
      <c r="C50" s="71">
        <v>0</v>
      </c>
      <c r="D50" s="98" t="e">
        <v>#DIV/0!</v>
      </c>
      <c r="E50" s="109">
        <v>1458</v>
      </c>
      <c r="F50" s="71">
        <v>1854</v>
      </c>
      <c r="G50" s="186">
        <v>0</v>
      </c>
      <c r="H50" s="89" t="e">
        <v>#DIV/0!</v>
      </c>
      <c r="I50" s="102">
        <v>1854</v>
      </c>
      <c r="J50" s="69">
        <v>0.78640776699029125</v>
      </c>
      <c r="K50" s="69" t="e">
        <v>#DIV/0!</v>
      </c>
      <c r="L50" s="68" t="e">
        <v>#DIV/0!</v>
      </c>
    </row>
    <row r="51" spans="1:12" x14ac:dyDescent="0.4">
      <c r="A51" s="74" t="s">
        <v>99</v>
      </c>
      <c r="B51" s="71">
        <v>2059</v>
      </c>
      <c r="C51" s="71">
        <v>1522</v>
      </c>
      <c r="D51" s="69">
        <v>1.3528252299605781</v>
      </c>
      <c r="E51" s="109">
        <v>537</v>
      </c>
      <c r="F51" s="71">
        <v>2700</v>
      </c>
      <c r="G51" s="188">
        <v>2130</v>
      </c>
      <c r="H51" s="89">
        <v>1.267605633802817</v>
      </c>
      <c r="I51" s="102">
        <v>570</v>
      </c>
      <c r="J51" s="69">
        <v>0.7625925925925926</v>
      </c>
      <c r="K51" s="69">
        <v>0.71455399061032865</v>
      </c>
      <c r="L51" s="68">
        <v>4.8038601982263951E-2</v>
      </c>
    </row>
    <row r="52" spans="1:12" x14ac:dyDescent="0.4">
      <c r="A52" s="74" t="s">
        <v>98</v>
      </c>
      <c r="B52" s="139">
        <v>0</v>
      </c>
      <c r="C52" s="139">
        <v>0</v>
      </c>
      <c r="D52" s="98" t="e">
        <v>#DIV/0!</v>
      </c>
      <c r="E52" s="109">
        <v>0</v>
      </c>
      <c r="F52" s="139">
        <v>0</v>
      </c>
      <c r="G52" s="186">
        <v>0</v>
      </c>
      <c r="H52" s="89" t="e">
        <v>#DIV/0!</v>
      </c>
      <c r="I52" s="102">
        <v>0</v>
      </c>
      <c r="J52" s="69" t="e">
        <v>#DIV/0!</v>
      </c>
      <c r="K52" s="69" t="e">
        <v>#DIV/0!</v>
      </c>
      <c r="L52" s="68" t="e">
        <v>#DIV/0!</v>
      </c>
    </row>
    <row r="53" spans="1:12" x14ac:dyDescent="0.4">
      <c r="A53" s="74" t="s">
        <v>97</v>
      </c>
      <c r="B53" s="71">
        <v>1062</v>
      </c>
      <c r="C53" s="71">
        <v>827</v>
      </c>
      <c r="D53" s="69">
        <v>1.2841596130592503</v>
      </c>
      <c r="E53" s="109">
        <v>235</v>
      </c>
      <c r="F53" s="71">
        <v>1760</v>
      </c>
      <c r="G53" s="195">
        <v>1080</v>
      </c>
      <c r="H53" s="89">
        <v>1.6296296296296295</v>
      </c>
      <c r="I53" s="102">
        <v>680</v>
      </c>
      <c r="J53" s="69">
        <v>0.60340909090909089</v>
      </c>
      <c r="K53" s="69">
        <v>0.76574074074074072</v>
      </c>
      <c r="L53" s="68">
        <v>-0.16233164983164983</v>
      </c>
    </row>
    <row r="54" spans="1:12" x14ac:dyDescent="0.4">
      <c r="A54" s="74" t="s">
        <v>96</v>
      </c>
      <c r="B54" s="71">
        <v>1834</v>
      </c>
      <c r="C54" s="71">
        <v>2035</v>
      </c>
      <c r="D54" s="98">
        <v>0.90122850122850118</v>
      </c>
      <c r="E54" s="109">
        <v>-201</v>
      </c>
      <c r="F54" s="71">
        <v>2700</v>
      </c>
      <c r="G54" s="186">
        <v>2988</v>
      </c>
      <c r="H54" s="89">
        <v>0.90361445783132532</v>
      </c>
      <c r="I54" s="102">
        <v>-288</v>
      </c>
      <c r="J54" s="69">
        <v>0.67925925925925923</v>
      </c>
      <c r="K54" s="69">
        <v>0.6810575635876841</v>
      </c>
      <c r="L54" s="68">
        <v>-1.7983043284248712E-3</v>
      </c>
    </row>
    <row r="55" spans="1:12" x14ac:dyDescent="0.4">
      <c r="A55" s="74" t="s">
        <v>95</v>
      </c>
      <c r="B55" s="71">
        <v>1548</v>
      </c>
      <c r="C55" s="71">
        <v>1321</v>
      </c>
      <c r="D55" s="98">
        <v>1.1718395155185466</v>
      </c>
      <c r="E55" s="102">
        <v>227</v>
      </c>
      <c r="F55" s="71">
        <v>2700</v>
      </c>
      <c r="G55" s="190">
        <v>2430</v>
      </c>
      <c r="H55" s="69">
        <v>1.1111111111111112</v>
      </c>
      <c r="I55" s="102">
        <v>270</v>
      </c>
      <c r="J55" s="69">
        <v>0.57333333333333336</v>
      </c>
      <c r="K55" s="69">
        <v>0.54362139917695473</v>
      </c>
      <c r="L55" s="68">
        <v>2.9711934156378628E-2</v>
      </c>
    </row>
    <row r="56" spans="1:12" x14ac:dyDescent="0.4">
      <c r="A56" s="74" t="s">
        <v>94</v>
      </c>
      <c r="B56" s="71">
        <v>1087</v>
      </c>
      <c r="C56" s="71">
        <v>693</v>
      </c>
      <c r="D56" s="98">
        <v>1.5685425685425685</v>
      </c>
      <c r="E56" s="102">
        <v>394</v>
      </c>
      <c r="F56" s="71">
        <v>1751</v>
      </c>
      <c r="G56" s="190">
        <v>960</v>
      </c>
      <c r="H56" s="69">
        <v>1.8239583333333333</v>
      </c>
      <c r="I56" s="102">
        <v>791</v>
      </c>
      <c r="J56" s="69">
        <v>0.62078812107367221</v>
      </c>
      <c r="K56" s="69">
        <v>0.72187500000000004</v>
      </c>
      <c r="L56" s="68">
        <v>-0.10108687892632784</v>
      </c>
    </row>
    <row r="57" spans="1:12" x14ac:dyDescent="0.4">
      <c r="A57" s="99" t="s">
        <v>93</v>
      </c>
      <c r="B57" s="139">
        <v>1143</v>
      </c>
      <c r="C57" s="139">
        <v>634</v>
      </c>
      <c r="D57" s="98">
        <v>1.8028391167192428</v>
      </c>
      <c r="E57" s="109">
        <v>509</v>
      </c>
      <c r="F57" s="139">
        <v>1760</v>
      </c>
      <c r="G57" s="186">
        <v>1080</v>
      </c>
      <c r="H57" s="89">
        <v>1.6296296296296295</v>
      </c>
      <c r="I57" s="102">
        <v>680</v>
      </c>
      <c r="J57" s="69">
        <v>0.64943181818181817</v>
      </c>
      <c r="K57" s="89">
        <v>0.58703703703703702</v>
      </c>
      <c r="L57" s="88">
        <v>6.2394781144781142E-2</v>
      </c>
    </row>
    <row r="58" spans="1:12" x14ac:dyDescent="0.4">
      <c r="A58" s="74" t="s">
        <v>92</v>
      </c>
      <c r="B58" s="139">
        <v>883</v>
      </c>
      <c r="C58" s="139">
        <v>500</v>
      </c>
      <c r="D58" s="98">
        <v>1.766</v>
      </c>
      <c r="E58" s="102">
        <v>383</v>
      </c>
      <c r="F58" s="139">
        <v>1760</v>
      </c>
      <c r="G58" s="186">
        <v>1080</v>
      </c>
      <c r="H58" s="69">
        <v>1.6296296296296295</v>
      </c>
      <c r="I58" s="102">
        <v>680</v>
      </c>
      <c r="J58" s="69">
        <v>0.50170454545454546</v>
      </c>
      <c r="K58" s="69">
        <v>0.46296296296296297</v>
      </c>
      <c r="L58" s="68">
        <v>3.8741582491582494E-2</v>
      </c>
    </row>
    <row r="59" spans="1:12" x14ac:dyDescent="0.4">
      <c r="A59" s="74" t="s">
        <v>91</v>
      </c>
      <c r="B59" s="71">
        <v>621</v>
      </c>
      <c r="C59" s="71">
        <v>656</v>
      </c>
      <c r="D59" s="98">
        <v>0.94664634146341464</v>
      </c>
      <c r="E59" s="102">
        <v>-35</v>
      </c>
      <c r="F59" s="71">
        <v>1194</v>
      </c>
      <c r="G59" s="190">
        <v>1079</v>
      </c>
      <c r="H59" s="69">
        <v>1.1065801668211306</v>
      </c>
      <c r="I59" s="102">
        <v>115</v>
      </c>
      <c r="J59" s="69">
        <v>0.52010050251256279</v>
      </c>
      <c r="K59" s="69">
        <v>0.60797034291010199</v>
      </c>
      <c r="L59" s="68">
        <v>-8.7869840397539201E-2</v>
      </c>
    </row>
    <row r="60" spans="1:12" x14ac:dyDescent="0.4">
      <c r="A60" s="96" t="s">
        <v>90</v>
      </c>
      <c r="B60" s="71">
        <v>1954</v>
      </c>
      <c r="C60" s="71">
        <v>1687</v>
      </c>
      <c r="D60" s="98">
        <v>1.1582691167753409</v>
      </c>
      <c r="E60" s="102">
        <v>267</v>
      </c>
      <c r="F60" s="71">
        <v>4160</v>
      </c>
      <c r="G60" s="186">
        <v>3685</v>
      </c>
      <c r="H60" s="69">
        <v>1.1289009497964722</v>
      </c>
      <c r="I60" s="102">
        <v>475</v>
      </c>
      <c r="J60" s="69">
        <v>0.46971153846153846</v>
      </c>
      <c r="K60" s="69">
        <v>0.45780189959294437</v>
      </c>
      <c r="L60" s="68">
        <v>1.1909638868594086E-2</v>
      </c>
    </row>
    <row r="61" spans="1:12" x14ac:dyDescent="0.4">
      <c r="A61" s="94" t="s">
        <v>89</v>
      </c>
      <c r="B61" s="71">
        <v>2149</v>
      </c>
      <c r="C61" s="71">
        <v>0</v>
      </c>
      <c r="D61" s="98" t="e">
        <v>#DIV/0!</v>
      </c>
      <c r="E61" s="102">
        <v>2149</v>
      </c>
      <c r="F61" s="71">
        <v>2700</v>
      </c>
      <c r="G61" s="186">
        <v>0</v>
      </c>
      <c r="H61" s="69" t="e">
        <v>#DIV/0!</v>
      </c>
      <c r="I61" s="102">
        <v>2700</v>
      </c>
      <c r="J61" s="69">
        <v>0.79592592592592593</v>
      </c>
      <c r="K61" s="69" t="e">
        <v>#DIV/0!</v>
      </c>
      <c r="L61" s="68" t="e">
        <v>#DIV/0!</v>
      </c>
    </row>
    <row r="62" spans="1:12" x14ac:dyDescent="0.4">
      <c r="A62" s="94" t="s">
        <v>88</v>
      </c>
      <c r="B62" s="97">
        <v>1012</v>
      </c>
      <c r="C62" s="97">
        <v>555</v>
      </c>
      <c r="D62" s="89">
        <v>1.8234234234234235</v>
      </c>
      <c r="E62" s="109">
        <v>457</v>
      </c>
      <c r="F62" s="97">
        <v>1670</v>
      </c>
      <c r="G62" s="195">
        <v>978</v>
      </c>
      <c r="H62" s="89">
        <v>1.7075664621676891</v>
      </c>
      <c r="I62" s="109">
        <v>692</v>
      </c>
      <c r="J62" s="89">
        <v>0.60598802395209583</v>
      </c>
      <c r="K62" s="89">
        <v>0.56748466257668717</v>
      </c>
      <c r="L62" s="88">
        <v>3.8503361375408662E-2</v>
      </c>
    </row>
    <row r="63" spans="1:12" x14ac:dyDescent="0.4">
      <c r="A63" s="94" t="s">
        <v>87</v>
      </c>
      <c r="B63" s="97">
        <v>878</v>
      </c>
      <c r="C63" s="97">
        <v>0</v>
      </c>
      <c r="D63" s="89" t="e">
        <v>#DIV/0!</v>
      </c>
      <c r="E63" s="90">
        <v>878</v>
      </c>
      <c r="F63" s="97">
        <v>1760</v>
      </c>
      <c r="G63" s="97">
        <v>0</v>
      </c>
      <c r="H63" s="89" t="e">
        <v>#DIV/0!</v>
      </c>
      <c r="I63" s="90">
        <v>1760</v>
      </c>
      <c r="J63" s="89">
        <v>0.49886363636363634</v>
      </c>
      <c r="K63" s="89" t="e">
        <v>#DIV/0!</v>
      </c>
      <c r="L63" s="88" t="e">
        <v>#DIV/0!</v>
      </c>
    </row>
    <row r="64" spans="1:12" x14ac:dyDescent="0.4">
      <c r="A64" s="67" t="s">
        <v>86</v>
      </c>
      <c r="B64" s="65">
        <v>835</v>
      </c>
      <c r="C64" s="65">
        <v>605</v>
      </c>
      <c r="D64" s="63">
        <v>1.3801652892561984</v>
      </c>
      <c r="E64" s="184">
        <v>230</v>
      </c>
      <c r="F64" s="65">
        <v>1260</v>
      </c>
      <c r="G64" s="194">
        <v>1128</v>
      </c>
      <c r="H64" s="63">
        <v>1.1170212765957446</v>
      </c>
      <c r="I64" s="184">
        <v>132</v>
      </c>
      <c r="J64" s="63">
        <v>0.66269841269841268</v>
      </c>
      <c r="K64" s="63">
        <v>0.53634751773049649</v>
      </c>
      <c r="L64" s="62">
        <v>0.12635089496791618</v>
      </c>
    </row>
    <row r="65" spans="1:12" x14ac:dyDescent="0.4">
      <c r="A65" s="85" t="s">
        <v>85</v>
      </c>
      <c r="B65" s="193">
        <v>1392</v>
      </c>
      <c r="C65" s="193">
        <v>901</v>
      </c>
      <c r="D65" s="82">
        <v>1.5449500554938957</v>
      </c>
      <c r="E65" s="192">
        <v>491</v>
      </c>
      <c r="F65" s="193">
        <v>3225</v>
      </c>
      <c r="G65" s="193">
        <v>1570</v>
      </c>
      <c r="H65" s="82">
        <v>2.0541401273885351</v>
      </c>
      <c r="I65" s="192">
        <v>1655</v>
      </c>
      <c r="J65" s="82">
        <v>0.43162790697674419</v>
      </c>
      <c r="K65" s="82">
        <v>0.57388535031847132</v>
      </c>
      <c r="L65" s="81">
        <v>-0.14225744334172713</v>
      </c>
    </row>
    <row r="66" spans="1:12" x14ac:dyDescent="0.4">
      <c r="A66" s="80" t="s">
        <v>84</v>
      </c>
      <c r="B66" s="191">
        <v>356</v>
      </c>
      <c r="C66" s="190">
        <v>194</v>
      </c>
      <c r="D66" s="98">
        <v>1.8350515463917525</v>
      </c>
      <c r="E66" s="107">
        <v>162</v>
      </c>
      <c r="F66" s="191">
        <v>546</v>
      </c>
      <c r="G66" s="190">
        <v>271</v>
      </c>
      <c r="H66" s="98">
        <v>2.0147601476014758</v>
      </c>
      <c r="I66" s="107">
        <v>275</v>
      </c>
      <c r="J66" s="98">
        <v>0.65201465201465203</v>
      </c>
      <c r="K66" s="98">
        <v>0.71586715867158668</v>
      </c>
      <c r="L66" s="120">
        <v>-6.3852506656934649E-2</v>
      </c>
    </row>
    <row r="67" spans="1:12" x14ac:dyDescent="0.4">
      <c r="A67" s="74" t="s">
        <v>83</v>
      </c>
      <c r="B67" s="189"/>
      <c r="C67" s="186">
        <v>187</v>
      </c>
      <c r="D67" s="98">
        <v>0</v>
      </c>
      <c r="E67" s="107">
        <v>-187</v>
      </c>
      <c r="F67" s="189"/>
      <c r="G67" s="186">
        <v>486</v>
      </c>
      <c r="H67" s="98">
        <v>0</v>
      </c>
      <c r="I67" s="107">
        <v>-486</v>
      </c>
      <c r="J67" s="98" t="e">
        <v>#DIV/0!</v>
      </c>
      <c r="K67" s="98">
        <v>0.38477366255144035</v>
      </c>
      <c r="L67" s="120" t="e">
        <v>#DIV/0!</v>
      </c>
    </row>
    <row r="68" spans="1:12" x14ac:dyDescent="0.4">
      <c r="A68" s="73" t="s">
        <v>82</v>
      </c>
      <c r="B68" s="187"/>
      <c r="C68" s="188">
        <v>150</v>
      </c>
      <c r="D68" s="98">
        <v>0</v>
      </c>
      <c r="E68" s="107">
        <v>-150</v>
      </c>
      <c r="F68" s="187"/>
      <c r="G68" s="105">
        <v>270</v>
      </c>
      <c r="H68" s="98">
        <v>0</v>
      </c>
      <c r="I68" s="107">
        <v>-270</v>
      </c>
      <c r="J68" s="98" t="e">
        <v>#DIV/0!</v>
      </c>
      <c r="K68" s="98">
        <v>0.55555555555555558</v>
      </c>
      <c r="L68" s="120" t="e">
        <v>#DIV/0!</v>
      </c>
    </row>
    <row r="69" spans="1:12" x14ac:dyDescent="0.4">
      <c r="A69" s="74" t="s">
        <v>81</v>
      </c>
      <c r="B69" s="189">
        <v>588</v>
      </c>
      <c r="C69" s="186">
        <v>370</v>
      </c>
      <c r="D69" s="69">
        <v>1.5891891891891892</v>
      </c>
      <c r="E69" s="102">
        <v>218</v>
      </c>
      <c r="F69" s="189">
        <v>1080</v>
      </c>
      <c r="G69" s="71">
        <v>543</v>
      </c>
      <c r="H69" s="69">
        <v>1.988950276243094</v>
      </c>
      <c r="I69" s="102">
        <v>537</v>
      </c>
      <c r="J69" s="69">
        <v>0.5444444444444444</v>
      </c>
      <c r="K69" s="69">
        <v>0.68139963167587481</v>
      </c>
      <c r="L69" s="68">
        <v>-0.13695518723143041</v>
      </c>
    </row>
    <row r="70" spans="1:12" x14ac:dyDescent="0.4">
      <c r="A70" s="655" t="s">
        <v>230</v>
      </c>
      <c r="B70" s="654">
        <v>448</v>
      </c>
      <c r="C70" s="499"/>
      <c r="D70" s="496" t="e">
        <v>#DIV/0!</v>
      </c>
      <c r="E70" s="498">
        <v>448</v>
      </c>
      <c r="F70" s="654">
        <v>1599</v>
      </c>
      <c r="G70" s="499"/>
      <c r="H70" s="496" t="e">
        <v>#DIV/0!</v>
      </c>
      <c r="I70" s="498">
        <v>1599</v>
      </c>
      <c r="J70" s="496">
        <v>0.28017510944340213</v>
      </c>
      <c r="K70" s="496" t="e">
        <v>#DIV/0!</v>
      </c>
      <c r="L70" s="495"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zoomScale="85" zoomScaleNormal="85" zoomScaleSheetLayoutView="85" workbookViewId="0">
      <selection activeCell="M1" sqref="A1:M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2" width="10.625" style="231" customWidth="1"/>
    <col min="13" max="13" width="10.625" style="527" customWidth="1"/>
    <col min="14" max="16384" width="9" style="231"/>
  </cols>
  <sheetData>
    <row r="1" spans="1:13" ht="19.5" thickBot="1" x14ac:dyDescent="0.2">
      <c r="A1" s="835" t="str">
        <f>'h25'!A1</f>
        <v>平成25年度</v>
      </c>
      <c r="B1" s="835"/>
      <c r="C1" s="6"/>
      <c r="D1" s="6"/>
      <c r="E1" s="6"/>
      <c r="F1" s="15" t="str">
        <f ca="1">RIGHT(CELL("filename",$A$1),LEN(CELL("filename",$A$1))-FIND("]",CELL("filename",$A$1)))</f>
        <v>９月月間</v>
      </c>
      <c r="G1" s="14" t="s">
        <v>69</v>
      </c>
      <c r="H1" s="10"/>
      <c r="I1" s="10"/>
      <c r="J1" s="10"/>
      <c r="K1" s="10"/>
      <c r="L1" s="10"/>
      <c r="M1" s="10"/>
    </row>
    <row r="2" spans="1:13" ht="18" customHeight="1" x14ac:dyDescent="0.15">
      <c r="A2" s="578"/>
      <c r="B2" s="577"/>
      <c r="C2" s="918" t="s">
        <v>196</v>
      </c>
      <c r="D2" s="919"/>
      <c r="E2" s="920"/>
      <c r="F2" s="921"/>
      <c r="G2" s="918" t="s">
        <v>195</v>
      </c>
      <c r="H2" s="919"/>
      <c r="I2" s="920"/>
      <c r="J2" s="921"/>
      <c r="K2" s="907" t="s">
        <v>247</v>
      </c>
      <c r="L2" s="908"/>
      <c r="M2" s="909"/>
    </row>
    <row r="3" spans="1:13" ht="18.75" customHeight="1" x14ac:dyDescent="0.15">
      <c r="A3" s="576"/>
      <c r="B3" s="575"/>
      <c r="C3" s="922" t="s">
        <v>324</v>
      </c>
      <c r="D3" s="923" t="s">
        <v>323</v>
      </c>
      <c r="E3" s="903" t="s">
        <v>192</v>
      </c>
      <c r="F3" s="904"/>
      <c r="G3" s="905" t="s">
        <v>322</v>
      </c>
      <c r="H3" s="940" t="s">
        <v>321</v>
      </c>
      <c r="I3" s="903" t="s">
        <v>192</v>
      </c>
      <c r="J3" s="904"/>
      <c r="K3" s="905" t="s">
        <v>322</v>
      </c>
      <c r="L3" s="929" t="s">
        <v>321</v>
      </c>
      <c r="M3" s="910" t="s">
        <v>242</v>
      </c>
    </row>
    <row r="4" spans="1:13" ht="18" customHeight="1" x14ac:dyDescent="0.15">
      <c r="A4" s="574" t="s">
        <v>241</v>
      </c>
      <c r="B4" s="573"/>
      <c r="C4" s="906"/>
      <c r="D4" s="924"/>
      <c r="E4" s="572" t="s">
        <v>191</v>
      </c>
      <c r="F4" s="571" t="s">
        <v>190</v>
      </c>
      <c r="G4" s="906"/>
      <c r="H4" s="941"/>
      <c r="I4" s="572" t="s">
        <v>191</v>
      </c>
      <c r="J4" s="571" t="s">
        <v>190</v>
      </c>
      <c r="K4" s="906"/>
      <c r="L4" s="924"/>
      <c r="M4" s="911"/>
    </row>
    <row r="5" spans="1:13" ht="13.5" customHeight="1" x14ac:dyDescent="0.15">
      <c r="A5" s="938" t="s">
        <v>189</v>
      </c>
      <c r="B5" s="939"/>
      <c r="C5" s="912">
        <v>565066</v>
      </c>
      <c r="D5" s="914">
        <v>517429</v>
      </c>
      <c r="E5" s="916">
        <v>1.0920648050263901</v>
      </c>
      <c r="F5" s="934">
        <v>47637</v>
      </c>
      <c r="G5" s="912">
        <v>753710</v>
      </c>
      <c r="H5" s="927">
        <v>681952</v>
      </c>
      <c r="I5" s="916">
        <v>1.1052244146215568</v>
      </c>
      <c r="J5" s="934">
        <v>71758</v>
      </c>
      <c r="K5" s="930">
        <v>0.74971275424234785</v>
      </c>
      <c r="L5" s="901">
        <v>0.75874694993196001</v>
      </c>
      <c r="M5" s="925">
        <v>-9.0341956896121678E-3</v>
      </c>
    </row>
    <row r="6" spans="1:13" ht="13.5" customHeight="1" x14ac:dyDescent="0.15">
      <c r="A6" s="936" t="s">
        <v>188</v>
      </c>
      <c r="B6" s="937"/>
      <c r="C6" s="913"/>
      <c r="D6" s="915"/>
      <c r="E6" s="917"/>
      <c r="F6" s="935"/>
      <c r="G6" s="913"/>
      <c r="H6" s="928"/>
      <c r="I6" s="917"/>
      <c r="J6" s="935"/>
      <c r="K6" s="931"/>
      <c r="L6" s="902"/>
      <c r="M6" s="926"/>
    </row>
    <row r="7" spans="1:13" ht="18" customHeight="1" x14ac:dyDescent="0.15">
      <c r="A7" s="932" t="s">
        <v>187</v>
      </c>
      <c r="B7" s="933"/>
      <c r="C7" s="557">
        <v>295486</v>
      </c>
      <c r="D7" s="556">
        <v>265832</v>
      </c>
      <c r="E7" s="555">
        <v>1.1115516566854253</v>
      </c>
      <c r="F7" s="554">
        <v>29654</v>
      </c>
      <c r="G7" s="557">
        <v>379431</v>
      </c>
      <c r="H7" s="568">
        <v>330695</v>
      </c>
      <c r="I7" s="555">
        <v>1.1473744689215137</v>
      </c>
      <c r="J7" s="554">
        <v>48736</v>
      </c>
      <c r="K7" s="553">
        <v>0.77876082871457519</v>
      </c>
      <c r="L7" s="552">
        <v>0.80385854034684523</v>
      </c>
      <c r="M7" s="551">
        <v>-2.5097711632270037E-2</v>
      </c>
    </row>
    <row r="8" spans="1:13" ht="18" customHeight="1" x14ac:dyDescent="0.15">
      <c r="A8" s="547" t="s">
        <v>186</v>
      </c>
      <c r="B8" s="550" t="s">
        <v>178</v>
      </c>
      <c r="C8" s="545">
        <v>126302</v>
      </c>
      <c r="D8" s="548">
        <v>119782</v>
      </c>
      <c r="E8" s="542">
        <v>1.0544322185303301</v>
      </c>
      <c r="F8" s="541">
        <v>6520</v>
      </c>
      <c r="G8" s="545">
        <v>166630</v>
      </c>
      <c r="H8" s="549">
        <v>157009</v>
      </c>
      <c r="I8" s="542">
        <v>1.0612767420975868</v>
      </c>
      <c r="J8" s="541">
        <v>9621</v>
      </c>
      <c r="K8" s="540">
        <v>0.75797875532617176</v>
      </c>
      <c r="L8" s="539">
        <v>0.76289894209886056</v>
      </c>
      <c r="M8" s="538">
        <v>-4.9201867726887949E-3</v>
      </c>
    </row>
    <row r="9" spans="1:13" ht="18" customHeight="1" x14ac:dyDescent="0.15">
      <c r="A9" s="547"/>
      <c r="B9" s="550" t="s">
        <v>177</v>
      </c>
      <c r="C9" s="545">
        <v>11549</v>
      </c>
      <c r="D9" s="548">
        <v>9623</v>
      </c>
      <c r="E9" s="542">
        <v>1.2001454847760573</v>
      </c>
      <c r="F9" s="541">
        <v>1926</v>
      </c>
      <c r="G9" s="545">
        <v>13030</v>
      </c>
      <c r="H9" s="549">
        <v>12395</v>
      </c>
      <c r="I9" s="542">
        <v>1.0512303348124243</v>
      </c>
      <c r="J9" s="541">
        <v>635</v>
      </c>
      <c r="K9" s="540">
        <v>0.88633921719109743</v>
      </c>
      <c r="L9" s="539">
        <v>0.77636143606292862</v>
      </c>
      <c r="M9" s="538">
        <v>0.10997778112816881</v>
      </c>
    </row>
    <row r="10" spans="1:13" ht="18" customHeight="1" x14ac:dyDescent="0.15">
      <c r="A10" s="547"/>
      <c r="B10" s="550" t="s">
        <v>175</v>
      </c>
      <c r="C10" s="545">
        <v>123693</v>
      </c>
      <c r="D10" s="548">
        <v>110008</v>
      </c>
      <c r="E10" s="542">
        <v>1.1244000436331902</v>
      </c>
      <c r="F10" s="541">
        <v>13685</v>
      </c>
      <c r="G10" s="545">
        <v>157822</v>
      </c>
      <c r="H10" s="549">
        <v>128546</v>
      </c>
      <c r="I10" s="542">
        <v>1.2277472655703017</v>
      </c>
      <c r="J10" s="541">
        <v>29276</v>
      </c>
      <c r="K10" s="540">
        <v>0.7837500475218917</v>
      </c>
      <c r="L10" s="539">
        <v>0.85578703343550167</v>
      </c>
      <c r="M10" s="538">
        <v>-7.2036985913609963E-2</v>
      </c>
    </row>
    <row r="11" spans="1:13" ht="18" customHeight="1" x14ac:dyDescent="0.15">
      <c r="A11" s="547"/>
      <c r="B11" s="550" t="s">
        <v>180</v>
      </c>
      <c r="C11" s="545">
        <v>33942</v>
      </c>
      <c r="D11" s="570">
        <v>26419</v>
      </c>
      <c r="E11" s="542">
        <v>1.2847571823308983</v>
      </c>
      <c r="F11" s="541">
        <v>7523</v>
      </c>
      <c r="G11" s="545">
        <v>41949</v>
      </c>
      <c r="H11" s="570">
        <v>32745</v>
      </c>
      <c r="I11" s="542">
        <v>1.2810810810810811</v>
      </c>
      <c r="J11" s="541">
        <v>9204</v>
      </c>
      <c r="K11" s="540">
        <v>0.80912536651648426</v>
      </c>
      <c r="L11" s="539">
        <v>0.80681020003053905</v>
      </c>
      <c r="M11" s="538">
        <v>2.3151664859452081E-3</v>
      </c>
    </row>
    <row r="12" spans="1:13" ht="18" customHeight="1" x14ac:dyDescent="0.15">
      <c r="A12" s="932" t="s">
        <v>185</v>
      </c>
      <c r="B12" s="933"/>
      <c r="C12" s="557">
        <v>97162</v>
      </c>
      <c r="D12" s="556">
        <v>105042</v>
      </c>
      <c r="E12" s="555">
        <v>0.92498238799718213</v>
      </c>
      <c r="F12" s="554">
        <v>-7880</v>
      </c>
      <c r="G12" s="557">
        <v>121524</v>
      </c>
      <c r="H12" s="556">
        <v>134180</v>
      </c>
      <c r="I12" s="555">
        <v>0.90567893873900729</v>
      </c>
      <c r="J12" s="554">
        <v>-12656</v>
      </c>
      <c r="K12" s="553">
        <v>0.79952931108258452</v>
      </c>
      <c r="L12" s="552">
        <v>0.78284394097480992</v>
      </c>
      <c r="M12" s="567">
        <v>1.66853701077746E-2</v>
      </c>
    </row>
    <row r="13" spans="1:13" ht="18" customHeight="1" x14ac:dyDescent="0.15">
      <c r="A13" s="547" t="s">
        <v>184</v>
      </c>
      <c r="B13" s="550" t="s">
        <v>178</v>
      </c>
      <c r="C13" s="545">
        <v>13802</v>
      </c>
      <c r="D13" s="548">
        <v>20427</v>
      </c>
      <c r="E13" s="542">
        <v>0.67567435257257547</v>
      </c>
      <c r="F13" s="541">
        <v>-6625</v>
      </c>
      <c r="G13" s="545">
        <v>15000</v>
      </c>
      <c r="H13" s="548">
        <v>23240</v>
      </c>
      <c r="I13" s="542">
        <v>0.6454388984509466</v>
      </c>
      <c r="J13" s="541">
        <v>-8240</v>
      </c>
      <c r="K13" s="540">
        <v>0.92013333333333336</v>
      </c>
      <c r="L13" s="539">
        <v>0.87895869191049913</v>
      </c>
      <c r="M13" s="538">
        <v>4.1174641422834224E-2</v>
      </c>
    </row>
    <row r="14" spans="1:13" ht="18" customHeight="1" x14ac:dyDescent="0.15">
      <c r="A14" s="547"/>
      <c r="B14" s="550" t="s">
        <v>177</v>
      </c>
      <c r="C14" s="545">
        <v>15833</v>
      </c>
      <c r="D14" s="548">
        <v>15890</v>
      </c>
      <c r="E14" s="542">
        <v>0.99641283826305849</v>
      </c>
      <c r="F14" s="541">
        <v>-57</v>
      </c>
      <c r="G14" s="545">
        <v>17530</v>
      </c>
      <c r="H14" s="548">
        <v>20055</v>
      </c>
      <c r="I14" s="542">
        <v>0.8740962353527798</v>
      </c>
      <c r="J14" s="541">
        <v>-2525</v>
      </c>
      <c r="K14" s="540">
        <v>0.90319452367370223</v>
      </c>
      <c r="L14" s="539">
        <v>0.79232111692844676</v>
      </c>
      <c r="M14" s="538">
        <v>0.11087340674525548</v>
      </c>
    </row>
    <row r="15" spans="1:13" ht="18" customHeight="1" x14ac:dyDescent="0.15">
      <c r="A15" s="547"/>
      <c r="B15" s="550" t="s">
        <v>175</v>
      </c>
      <c r="C15" s="545">
        <v>52715</v>
      </c>
      <c r="D15" s="548">
        <v>50723</v>
      </c>
      <c r="E15" s="542">
        <v>1.0392721250714665</v>
      </c>
      <c r="F15" s="541">
        <v>1992</v>
      </c>
      <c r="G15" s="545">
        <v>63081</v>
      </c>
      <c r="H15" s="548">
        <v>62388</v>
      </c>
      <c r="I15" s="542">
        <v>1.0111079053664167</v>
      </c>
      <c r="J15" s="541">
        <v>693</v>
      </c>
      <c r="K15" s="540">
        <v>0.83567159683581427</v>
      </c>
      <c r="L15" s="539">
        <v>0.81302494069372311</v>
      </c>
      <c r="M15" s="538">
        <v>2.2646656142091159E-2</v>
      </c>
    </row>
    <row r="16" spans="1:13" ht="18" customHeight="1" x14ac:dyDescent="0.15">
      <c r="A16" s="547"/>
      <c r="B16" s="550" t="s">
        <v>174</v>
      </c>
      <c r="C16" s="545">
        <v>1724</v>
      </c>
      <c r="D16" s="548">
        <v>0</v>
      </c>
      <c r="E16" s="542" t="e">
        <v>#DIV/0!</v>
      </c>
      <c r="F16" s="541">
        <v>1724</v>
      </c>
      <c r="G16" s="545">
        <v>4673</v>
      </c>
      <c r="H16" s="548">
        <v>0</v>
      </c>
      <c r="I16" s="542" t="e">
        <v>#DIV/0!</v>
      </c>
      <c r="J16" s="541">
        <v>4673</v>
      </c>
      <c r="K16" s="540">
        <v>0.36892788358656109</v>
      </c>
      <c r="L16" s="539" t="s">
        <v>171</v>
      </c>
      <c r="M16" s="538" t="e">
        <v>#VALUE!</v>
      </c>
    </row>
    <row r="17" spans="1:13" ht="18" customHeight="1" x14ac:dyDescent="0.15">
      <c r="A17" s="537"/>
      <c r="B17" s="566" t="s">
        <v>180</v>
      </c>
      <c r="C17" s="565">
        <v>13088</v>
      </c>
      <c r="D17" s="563">
        <v>18002</v>
      </c>
      <c r="E17" s="562">
        <v>0.72703032996333739</v>
      </c>
      <c r="F17" s="561">
        <v>-4914</v>
      </c>
      <c r="G17" s="565">
        <v>21240</v>
      </c>
      <c r="H17" s="563">
        <v>28497</v>
      </c>
      <c r="I17" s="562">
        <v>0.74534161490683226</v>
      </c>
      <c r="J17" s="561">
        <v>-7257</v>
      </c>
      <c r="K17" s="560">
        <v>0.61619585687382294</v>
      </c>
      <c r="L17" s="559">
        <v>0.63171561918798469</v>
      </c>
      <c r="M17" s="558">
        <v>-1.5519762314161745E-2</v>
      </c>
    </row>
    <row r="18" spans="1:13" ht="18" customHeight="1" x14ac:dyDescent="0.15">
      <c r="A18" s="932" t="s">
        <v>183</v>
      </c>
      <c r="B18" s="933"/>
      <c r="C18" s="557">
        <v>73249</v>
      </c>
      <c r="D18" s="556">
        <v>62841</v>
      </c>
      <c r="E18" s="555">
        <v>1.1656243535271558</v>
      </c>
      <c r="F18" s="554">
        <v>10408</v>
      </c>
      <c r="G18" s="557">
        <v>101927</v>
      </c>
      <c r="H18" s="568">
        <v>92160</v>
      </c>
      <c r="I18" s="555">
        <v>1.1059787326388888</v>
      </c>
      <c r="J18" s="554">
        <v>9767</v>
      </c>
      <c r="K18" s="553">
        <v>0.71864177303364174</v>
      </c>
      <c r="L18" s="552">
        <v>0.68186848958333335</v>
      </c>
      <c r="M18" s="551">
        <v>3.6773283450308392E-2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38" t="e">
        <v>#VALUE!</v>
      </c>
    </row>
    <row r="20" spans="1:13" ht="18" customHeight="1" x14ac:dyDescent="0.15">
      <c r="A20" s="547"/>
      <c r="B20" s="550" t="s">
        <v>177</v>
      </c>
      <c r="C20" s="545">
        <v>19271</v>
      </c>
      <c r="D20" s="548">
        <v>16653</v>
      </c>
      <c r="E20" s="542">
        <v>1.1572089113072719</v>
      </c>
      <c r="F20" s="541">
        <v>2618</v>
      </c>
      <c r="G20" s="545">
        <v>26230</v>
      </c>
      <c r="H20" s="549">
        <v>24365</v>
      </c>
      <c r="I20" s="542">
        <v>1.0765442232710856</v>
      </c>
      <c r="J20" s="541">
        <v>1865</v>
      </c>
      <c r="K20" s="540">
        <v>0.73469309950438433</v>
      </c>
      <c r="L20" s="539">
        <v>0.68348040221629391</v>
      </c>
      <c r="M20" s="538">
        <v>5.1212697288090414E-2</v>
      </c>
    </row>
    <row r="21" spans="1:13" ht="18" customHeight="1" x14ac:dyDescent="0.15">
      <c r="A21" s="547"/>
      <c r="B21" s="550" t="s">
        <v>175</v>
      </c>
      <c r="C21" s="545">
        <v>41178</v>
      </c>
      <c r="D21" s="548">
        <v>35489</v>
      </c>
      <c r="E21" s="542">
        <v>1.160303192538533</v>
      </c>
      <c r="F21" s="541">
        <v>5689</v>
      </c>
      <c r="G21" s="545">
        <v>59767</v>
      </c>
      <c r="H21" s="549">
        <v>53281</v>
      </c>
      <c r="I21" s="542">
        <v>1.1217319494754228</v>
      </c>
      <c r="J21" s="541">
        <v>6486</v>
      </c>
      <c r="K21" s="540">
        <v>0.68897552160891462</v>
      </c>
      <c r="L21" s="539">
        <v>0.6660723334772245</v>
      </c>
      <c r="M21" s="538">
        <v>2.2903188131690122E-2</v>
      </c>
    </row>
    <row r="22" spans="1:13" ht="18" customHeight="1" x14ac:dyDescent="0.15">
      <c r="A22" s="537"/>
      <c r="B22" s="566" t="s">
        <v>180</v>
      </c>
      <c r="C22" s="565">
        <v>12800</v>
      </c>
      <c r="D22" s="563">
        <v>10699</v>
      </c>
      <c r="E22" s="562">
        <v>1.1963734928497991</v>
      </c>
      <c r="F22" s="561">
        <v>2101</v>
      </c>
      <c r="G22" s="565">
        <v>15930</v>
      </c>
      <c r="H22" s="569">
        <v>14514</v>
      </c>
      <c r="I22" s="562">
        <v>1.0975609756097562</v>
      </c>
      <c r="J22" s="561">
        <v>1416</v>
      </c>
      <c r="K22" s="560">
        <v>0.80351537978656618</v>
      </c>
      <c r="L22" s="559">
        <v>0.73715033760507098</v>
      </c>
      <c r="M22" s="538">
        <v>6.6365042181495193E-2</v>
      </c>
    </row>
    <row r="23" spans="1:13" ht="18" customHeight="1" x14ac:dyDescent="0.15">
      <c r="A23" s="932" t="s">
        <v>181</v>
      </c>
      <c r="B23" s="933"/>
      <c r="C23" s="557">
        <v>45474</v>
      </c>
      <c r="D23" s="556">
        <v>37737</v>
      </c>
      <c r="E23" s="555">
        <v>1.2050242467604737</v>
      </c>
      <c r="F23" s="554">
        <v>7737</v>
      </c>
      <c r="G23" s="557">
        <v>61831</v>
      </c>
      <c r="H23" s="568">
        <v>51610</v>
      </c>
      <c r="I23" s="555">
        <v>1.1980430149195893</v>
      </c>
      <c r="J23" s="554">
        <v>10221</v>
      </c>
      <c r="K23" s="553">
        <v>0.73545632449742038</v>
      </c>
      <c r="L23" s="552">
        <v>0.73119550474714201</v>
      </c>
      <c r="M23" s="567">
        <v>4.2608197502783662E-3</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38" t="e">
        <v>#VALUE!</v>
      </c>
    </row>
    <row r="25" spans="1:13" ht="18" customHeight="1" x14ac:dyDescent="0.15">
      <c r="A25" s="547"/>
      <c r="B25" s="550" t="s">
        <v>177</v>
      </c>
      <c r="C25" s="545">
        <v>15164</v>
      </c>
      <c r="D25" s="548">
        <v>13895</v>
      </c>
      <c r="E25" s="542">
        <v>1.0913278157610651</v>
      </c>
      <c r="F25" s="541">
        <v>1269</v>
      </c>
      <c r="G25" s="545">
        <v>17530</v>
      </c>
      <c r="H25" s="549">
        <v>17275</v>
      </c>
      <c r="I25" s="542">
        <v>1.0147612156295225</v>
      </c>
      <c r="J25" s="541">
        <v>255</v>
      </c>
      <c r="K25" s="540">
        <v>0.86503137478608105</v>
      </c>
      <c r="L25" s="539">
        <v>0.80434153400868302</v>
      </c>
      <c r="M25" s="538">
        <v>6.068984077739803E-2</v>
      </c>
    </row>
    <row r="26" spans="1:13" ht="18" customHeight="1" x14ac:dyDescent="0.15">
      <c r="A26" s="547"/>
      <c r="B26" s="550" t="s">
        <v>175</v>
      </c>
      <c r="C26" s="545">
        <v>22497</v>
      </c>
      <c r="D26" s="548">
        <v>16508</v>
      </c>
      <c r="E26" s="542">
        <v>1.3627937969469348</v>
      </c>
      <c r="F26" s="541">
        <v>5989</v>
      </c>
      <c r="G26" s="545">
        <v>33858</v>
      </c>
      <c r="H26" s="548">
        <v>24600</v>
      </c>
      <c r="I26" s="542">
        <v>1.376341463414634</v>
      </c>
      <c r="J26" s="541">
        <v>9258</v>
      </c>
      <c r="K26" s="540">
        <v>0.66445153287258552</v>
      </c>
      <c r="L26" s="539">
        <v>0.67105691056910566</v>
      </c>
      <c r="M26" s="538">
        <v>-6.6053776965201427E-3</v>
      </c>
    </row>
    <row r="27" spans="1:13" ht="18" customHeight="1" x14ac:dyDescent="0.15">
      <c r="A27" s="537"/>
      <c r="B27" s="566" t="s">
        <v>180</v>
      </c>
      <c r="C27" s="565">
        <v>7813</v>
      </c>
      <c r="D27" s="563">
        <v>7334</v>
      </c>
      <c r="E27" s="562">
        <v>1.0653122443414236</v>
      </c>
      <c r="F27" s="561">
        <v>479</v>
      </c>
      <c r="G27" s="564">
        <v>10443</v>
      </c>
      <c r="H27" s="563">
        <v>9735</v>
      </c>
      <c r="I27" s="562">
        <v>1.0727272727272728</v>
      </c>
      <c r="J27" s="561">
        <v>708</v>
      </c>
      <c r="K27" s="560">
        <v>0.74815665996361203</v>
      </c>
      <c r="L27" s="559">
        <v>0.75336414997431944</v>
      </c>
      <c r="M27" s="558">
        <v>-5.2074900107074162E-3</v>
      </c>
    </row>
    <row r="28" spans="1:13" ht="18" customHeight="1" x14ac:dyDescent="0.15">
      <c r="A28" s="932" t="s">
        <v>179</v>
      </c>
      <c r="B28" s="933"/>
      <c r="C28" s="557">
        <v>53695</v>
      </c>
      <c r="D28" s="556">
        <v>45977</v>
      </c>
      <c r="E28" s="555">
        <v>1.1678665419666354</v>
      </c>
      <c r="F28" s="554">
        <v>7718</v>
      </c>
      <c r="G28" s="557">
        <v>88997</v>
      </c>
      <c r="H28" s="556">
        <v>73307</v>
      </c>
      <c r="I28" s="555">
        <v>1.2140314021853302</v>
      </c>
      <c r="J28" s="554">
        <v>15690</v>
      </c>
      <c r="K28" s="553">
        <v>0.60333494387451259</v>
      </c>
      <c r="L28" s="552">
        <v>0.62718430709209216</v>
      </c>
      <c r="M28" s="551">
        <v>-2.3849363217579578E-2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38" t="e">
        <v>#VALUE!</v>
      </c>
    </row>
    <row r="30" spans="1:13" ht="18" customHeight="1" x14ac:dyDescent="0.15">
      <c r="A30" s="547"/>
      <c r="B30" s="546" t="s">
        <v>177</v>
      </c>
      <c r="C30" s="545">
        <v>5838</v>
      </c>
      <c r="D30" s="543">
        <v>5157</v>
      </c>
      <c r="E30" s="542">
        <v>1.1320535194880745</v>
      </c>
      <c r="F30" s="541">
        <v>681</v>
      </c>
      <c r="G30" s="545">
        <v>8700</v>
      </c>
      <c r="H30" s="549">
        <v>7980</v>
      </c>
      <c r="I30" s="542">
        <v>1.0902255639097744</v>
      </c>
      <c r="J30" s="541">
        <v>720</v>
      </c>
      <c r="K30" s="540">
        <v>0.67103448275862065</v>
      </c>
      <c r="L30" s="539">
        <v>0.64624060150375939</v>
      </c>
      <c r="M30" s="538">
        <v>2.4793881254861261E-2</v>
      </c>
    </row>
    <row r="31" spans="1:13" ht="18" customHeight="1" x14ac:dyDescent="0.15">
      <c r="A31" s="547"/>
      <c r="B31" s="546" t="s">
        <v>176</v>
      </c>
      <c r="C31" s="545">
        <v>2652</v>
      </c>
      <c r="D31" s="548">
        <v>2597</v>
      </c>
      <c r="E31" s="542">
        <v>1.0211782826338083</v>
      </c>
      <c r="F31" s="541">
        <v>55</v>
      </c>
      <c r="G31" s="545">
        <v>3684</v>
      </c>
      <c r="H31" s="549">
        <v>3573</v>
      </c>
      <c r="I31" s="542">
        <v>1.0310663308144417</v>
      </c>
      <c r="J31" s="541">
        <v>111</v>
      </c>
      <c r="K31" s="540">
        <v>0.71986970684039087</v>
      </c>
      <c r="L31" s="539">
        <v>0.72684019031626079</v>
      </c>
      <c r="M31" s="538">
        <v>-6.9704834758699263E-3</v>
      </c>
    </row>
    <row r="32" spans="1:13" ht="18" customHeight="1" x14ac:dyDescent="0.15">
      <c r="A32" s="547"/>
      <c r="B32" s="546" t="s">
        <v>175</v>
      </c>
      <c r="C32" s="545">
        <v>39096</v>
      </c>
      <c r="D32" s="548">
        <v>32191</v>
      </c>
      <c r="E32" s="542">
        <v>1.2145009474697896</v>
      </c>
      <c r="F32" s="541">
        <v>6905</v>
      </c>
      <c r="G32" s="545">
        <v>66439</v>
      </c>
      <c r="H32" s="549">
        <v>51920</v>
      </c>
      <c r="I32" s="542">
        <v>1.2796417565485363</v>
      </c>
      <c r="J32" s="541">
        <v>14519</v>
      </c>
      <c r="K32" s="540">
        <v>0.58844955523111431</v>
      </c>
      <c r="L32" s="539">
        <v>0.62001155624036985</v>
      </c>
      <c r="M32" s="538">
        <v>-3.1562001009255547E-2</v>
      </c>
    </row>
    <row r="33" spans="1:13" ht="18" customHeight="1" x14ac:dyDescent="0.15">
      <c r="A33" s="547"/>
      <c r="B33" s="546" t="s">
        <v>174</v>
      </c>
      <c r="C33" s="545">
        <v>2869</v>
      </c>
      <c r="D33" s="548">
        <v>2930</v>
      </c>
      <c r="E33" s="542">
        <v>0.9791808873720137</v>
      </c>
      <c r="F33" s="541">
        <v>-61</v>
      </c>
      <c r="G33" s="545">
        <v>4852</v>
      </c>
      <c r="H33" s="548">
        <v>4839</v>
      </c>
      <c r="I33" s="542">
        <v>1.0026865054763381</v>
      </c>
      <c r="J33" s="541">
        <v>13</v>
      </c>
      <c r="K33" s="540">
        <v>0.59130255564715584</v>
      </c>
      <c r="L33" s="539">
        <v>0.60549700351312252</v>
      </c>
      <c r="M33" s="538">
        <v>-1.4194447865966686E-2</v>
      </c>
    </row>
    <row r="34" spans="1:13" ht="18" customHeight="1" x14ac:dyDescent="0.15">
      <c r="A34" s="547"/>
      <c r="B34" s="546" t="s">
        <v>173</v>
      </c>
      <c r="C34" s="545">
        <v>3141</v>
      </c>
      <c r="D34" s="543">
        <v>2976</v>
      </c>
      <c r="E34" s="542">
        <v>1.0554435483870968</v>
      </c>
      <c r="F34" s="541">
        <v>165</v>
      </c>
      <c r="G34" s="544">
        <v>5133</v>
      </c>
      <c r="H34" s="543">
        <v>4779</v>
      </c>
      <c r="I34" s="542">
        <v>1.0740740740740742</v>
      </c>
      <c r="J34" s="541">
        <v>354</v>
      </c>
      <c r="K34" s="540">
        <v>0.61192285213325537</v>
      </c>
      <c r="L34" s="539">
        <v>0.62272441933458877</v>
      </c>
      <c r="M34" s="538">
        <v>-1.0801567201333406E-2</v>
      </c>
    </row>
    <row r="35" spans="1:13" ht="18" customHeight="1" thickBot="1" x14ac:dyDescent="0.2">
      <c r="A35" s="537"/>
      <c r="B35" s="536" t="s">
        <v>172</v>
      </c>
      <c r="C35" s="535">
        <v>99</v>
      </c>
      <c r="D35" s="533">
        <v>126</v>
      </c>
      <c r="E35" s="532">
        <v>0.7857142857142857</v>
      </c>
      <c r="F35" s="531">
        <v>-27</v>
      </c>
      <c r="G35" s="534">
        <v>189</v>
      </c>
      <c r="H35" s="533">
        <v>216</v>
      </c>
      <c r="I35" s="532">
        <v>0.875</v>
      </c>
      <c r="J35" s="531">
        <v>-27</v>
      </c>
      <c r="K35" s="530">
        <v>0.52380952380952384</v>
      </c>
      <c r="L35" s="529">
        <v>0.58333333333333337</v>
      </c>
      <c r="M35" s="528">
        <v>-5.9523809523809534E-2</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F65" s="231">
        <v>0</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A18:B18"/>
    <mergeCell ref="A23:B23"/>
    <mergeCell ref="A28:B28"/>
    <mergeCell ref="J5:J6"/>
    <mergeCell ref="A6:B6"/>
    <mergeCell ref="A7:B7"/>
    <mergeCell ref="A12:B12"/>
    <mergeCell ref="I5:I6"/>
    <mergeCell ref="A5:B5"/>
    <mergeCell ref="F5:F6"/>
    <mergeCell ref="H3:H4"/>
    <mergeCell ref="C5:C6"/>
    <mergeCell ref="D5:D6"/>
    <mergeCell ref="E5:E6"/>
    <mergeCell ref="C2:F2"/>
    <mergeCell ref="C3:C4"/>
    <mergeCell ref="D3:D4"/>
    <mergeCell ref="E3:F3"/>
    <mergeCell ref="L5:L6"/>
    <mergeCell ref="I3:J3"/>
    <mergeCell ref="G3:G4"/>
    <mergeCell ref="K2:M2"/>
    <mergeCell ref="M3:M4"/>
    <mergeCell ref="M5:M6"/>
    <mergeCell ref="G2:J2"/>
    <mergeCell ref="G5:G6"/>
    <mergeCell ref="H5:H6"/>
    <mergeCell ref="K3:K4"/>
    <mergeCell ref="L3:L4"/>
    <mergeCell ref="K5:K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view="pageBreakPreview" zoomScale="90" zoomScaleNormal="90" zoomScaleSheetLayoutView="90" workbookViewId="0">
      <pane xSplit="2" ySplit="4" topLeftCell="C7" activePane="bottomRight" state="frozen"/>
      <selection activeCell="M1" sqref="A1:M1"/>
      <selection pane="topRight" activeCell="M1" sqref="A1:M1"/>
      <selection pane="bottomLeft" activeCell="M1" sqref="A1:M1"/>
      <selection pane="bottomRight"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3" width="10.625" style="231" customWidth="1"/>
    <col min="14" max="16384" width="9" style="231"/>
  </cols>
  <sheetData>
    <row r="1" spans="1:13" ht="19.5" thickBot="1" x14ac:dyDescent="0.2">
      <c r="A1" s="835" t="str">
        <f>'h25'!A1</f>
        <v>平成25年度</v>
      </c>
      <c r="B1" s="835"/>
      <c r="C1" s="6"/>
      <c r="D1" s="6"/>
      <c r="E1" s="6"/>
      <c r="F1" s="15" t="str">
        <f ca="1">RIGHT(CELL("filename",$A$1),LEN(CELL("filename",$A$1))-FIND("]",CELL("filename",$A$1)))</f>
        <v>９月上旬</v>
      </c>
      <c r="G1" s="14" t="s">
        <v>69</v>
      </c>
      <c r="H1" s="10"/>
      <c r="I1" s="10"/>
      <c r="J1" s="10"/>
      <c r="K1" s="10"/>
      <c r="L1" s="10"/>
      <c r="M1" s="10"/>
    </row>
    <row r="2" spans="1:13" ht="18" customHeight="1" x14ac:dyDescent="0.15">
      <c r="A2" s="607"/>
      <c r="B2" s="606"/>
      <c r="C2" s="918" t="s">
        <v>196</v>
      </c>
      <c r="D2" s="919"/>
      <c r="E2" s="920"/>
      <c r="F2" s="921"/>
      <c r="G2" s="918" t="s">
        <v>195</v>
      </c>
      <c r="H2" s="919"/>
      <c r="I2" s="920"/>
      <c r="J2" s="921"/>
      <c r="K2" s="907" t="s">
        <v>247</v>
      </c>
      <c r="L2" s="908"/>
      <c r="M2" s="909"/>
    </row>
    <row r="3" spans="1:13" ht="18.75" customHeight="1" x14ac:dyDescent="0.15">
      <c r="A3" s="546"/>
      <c r="B3" s="605"/>
      <c r="C3" s="922" t="s">
        <v>328</v>
      </c>
      <c r="D3" s="923" t="s">
        <v>327</v>
      </c>
      <c r="E3" s="903" t="s">
        <v>192</v>
      </c>
      <c r="F3" s="904"/>
      <c r="G3" s="905" t="s">
        <v>326</v>
      </c>
      <c r="H3" s="940" t="s">
        <v>325</v>
      </c>
      <c r="I3" s="903" t="s">
        <v>192</v>
      </c>
      <c r="J3" s="904"/>
      <c r="K3" s="905" t="s">
        <v>326</v>
      </c>
      <c r="L3" s="929" t="s">
        <v>325</v>
      </c>
      <c r="M3" s="910" t="s">
        <v>242</v>
      </c>
    </row>
    <row r="4" spans="1:13" ht="18" customHeight="1" x14ac:dyDescent="0.15">
      <c r="A4" s="536"/>
      <c r="B4" s="604"/>
      <c r="C4" s="906"/>
      <c r="D4" s="924"/>
      <c r="E4" s="572" t="s">
        <v>191</v>
      </c>
      <c r="F4" s="571" t="s">
        <v>190</v>
      </c>
      <c r="G4" s="906"/>
      <c r="H4" s="941"/>
      <c r="I4" s="572" t="s">
        <v>191</v>
      </c>
      <c r="J4" s="571" t="s">
        <v>190</v>
      </c>
      <c r="K4" s="906"/>
      <c r="L4" s="924"/>
      <c r="M4" s="911"/>
    </row>
    <row r="5" spans="1:13" ht="13.5" customHeight="1" x14ac:dyDescent="0.15">
      <c r="A5" s="938" t="s">
        <v>189</v>
      </c>
      <c r="B5" s="939"/>
      <c r="C5" s="912">
        <v>167186</v>
      </c>
      <c r="D5" s="914">
        <v>170393</v>
      </c>
      <c r="E5" s="916">
        <v>0.9811788042936036</v>
      </c>
      <c r="F5" s="934">
        <v>-3207</v>
      </c>
      <c r="G5" s="912">
        <v>221594</v>
      </c>
      <c r="H5" s="927">
        <v>210758</v>
      </c>
      <c r="I5" s="916">
        <v>1.0514144184325149</v>
      </c>
      <c r="J5" s="934">
        <v>10836</v>
      </c>
      <c r="K5" s="930">
        <v>0.75446988636876444</v>
      </c>
      <c r="L5" s="901">
        <v>0.80847702103834729</v>
      </c>
      <c r="M5" s="942">
        <v>-5.4007134669582846E-2</v>
      </c>
    </row>
    <row r="6" spans="1:13" ht="13.5" customHeight="1" x14ac:dyDescent="0.15">
      <c r="A6" s="936" t="s">
        <v>188</v>
      </c>
      <c r="B6" s="937"/>
      <c r="C6" s="913"/>
      <c r="D6" s="915"/>
      <c r="E6" s="917"/>
      <c r="F6" s="935"/>
      <c r="G6" s="913"/>
      <c r="H6" s="928"/>
      <c r="I6" s="917"/>
      <c r="J6" s="935"/>
      <c r="K6" s="931"/>
      <c r="L6" s="902"/>
      <c r="M6" s="943"/>
    </row>
    <row r="7" spans="1:13" ht="18" customHeight="1" x14ac:dyDescent="0.15">
      <c r="A7" s="932" t="s">
        <v>187</v>
      </c>
      <c r="B7" s="933"/>
      <c r="C7" s="557">
        <v>89917</v>
      </c>
      <c r="D7" s="556">
        <v>89982</v>
      </c>
      <c r="E7" s="555">
        <v>0.99927763330443864</v>
      </c>
      <c r="F7" s="554">
        <v>-65</v>
      </c>
      <c r="G7" s="557">
        <v>114039</v>
      </c>
      <c r="H7" s="568">
        <v>105839</v>
      </c>
      <c r="I7" s="555">
        <v>1.0774761666304482</v>
      </c>
      <c r="J7" s="554">
        <v>8200</v>
      </c>
      <c r="K7" s="553">
        <v>0.78847587228930449</v>
      </c>
      <c r="L7" s="552">
        <v>0.85017810070012001</v>
      </c>
      <c r="M7" s="598">
        <v>-6.1702228410815518E-2</v>
      </c>
    </row>
    <row r="8" spans="1:13" ht="18" customHeight="1" x14ac:dyDescent="0.15">
      <c r="A8" s="547" t="s">
        <v>186</v>
      </c>
      <c r="B8" s="550" t="s">
        <v>178</v>
      </c>
      <c r="C8" s="545">
        <v>44108</v>
      </c>
      <c r="D8" s="548">
        <v>45642</v>
      </c>
      <c r="E8" s="542">
        <v>0.96639060514438457</v>
      </c>
      <c r="F8" s="541">
        <v>-1534</v>
      </c>
      <c r="G8" s="545">
        <v>56907</v>
      </c>
      <c r="H8" s="549">
        <v>55938</v>
      </c>
      <c r="I8" s="542">
        <v>1.0173227501877078</v>
      </c>
      <c r="J8" s="541">
        <v>969</v>
      </c>
      <c r="K8" s="540">
        <v>0.77508918059289722</v>
      </c>
      <c r="L8" s="539">
        <v>0.81593907540491262</v>
      </c>
      <c r="M8" s="597">
        <v>-4.0849894812015397E-2</v>
      </c>
    </row>
    <row r="9" spans="1:13" ht="18" customHeight="1" x14ac:dyDescent="0.15">
      <c r="A9" s="547"/>
      <c r="B9" s="550" t="s">
        <v>177</v>
      </c>
      <c r="C9" s="545">
        <v>3991</v>
      </c>
      <c r="D9" s="548">
        <v>3684</v>
      </c>
      <c r="E9" s="542">
        <v>1.0833333333333333</v>
      </c>
      <c r="F9" s="541">
        <v>307</v>
      </c>
      <c r="G9" s="545">
        <v>4390</v>
      </c>
      <c r="H9" s="549">
        <v>4460</v>
      </c>
      <c r="I9" s="542">
        <v>0.98430493273542596</v>
      </c>
      <c r="J9" s="541">
        <v>-70</v>
      </c>
      <c r="K9" s="540">
        <v>0.90911161731207291</v>
      </c>
      <c r="L9" s="539">
        <v>0.8260089686098655</v>
      </c>
      <c r="M9" s="597">
        <v>8.3102648702207405E-2</v>
      </c>
    </row>
    <row r="10" spans="1:13" ht="18" customHeight="1" x14ac:dyDescent="0.15">
      <c r="A10" s="547"/>
      <c r="B10" s="550" t="s">
        <v>175</v>
      </c>
      <c r="C10" s="545">
        <v>41818</v>
      </c>
      <c r="D10" s="548">
        <v>40656</v>
      </c>
      <c r="E10" s="542">
        <v>1.0285812672176309</v>
      </c>
      <c r="F10" s="541">
        <v>1162</v>
      </c>
      <c r="G10" s="545">
        <v>52742</v>
      </c>
      <c r="H10" s="549">
        <v>45441</v>
      </c>
      <c r="I10" s="542">
        <v>1.1606698796241279</v>
      </c>
      <c r="J10" s="541">
        <v>7301</v>
      </c>
      <c r="K10" s="540">
        <v>0.79287854082135678</v>
      </c>
      <c r="L10" s="539">
        <v>0.8946986201888163</v>
      </c>
      <c r="M10" s="597">
        <v>-0.10182007936745952</v>
      </c>
    </row>
    <row r="11" spans="1:13" s="235" customFormat="1" ht="18" customHeight="1" x14ac:dyDescent="0.15">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row>
    <row r="12" spans="1:13" ht="18" customHeight="1" x14ac:dyDescent="0.15">
      <c r="A12" s="932" t="s">
        <v>185</v>
      </c>
      <c r="B12" s="933"/>
      <c r="C12" s="557">
        <v>29636</v>
      </c>
      <c r="D12" s="556">
        <v>33446</v>
      </c>
      <c r="E12" s="555">
        <v>0.88608503258984628</v>
      </c>
      <c r="F12" s="554">
        <v>-3810</v>
      </c>
      <c r="G12" s="557">
        <v>33265</v>
      </c>
      <c r="H12" s="556">
        <v>36798</v>
      </c>
      <c r="I12" s="555">
        <v>0.90398934724713298</v>
      </c>
      <c r="J12" s="554">
        <v>-3533</v>
      </c>
      <c r="K12" s="553">
        <v>0.89090635803396967</v>
      </c>
      <c r="L12" s="552">
        <v>0.90890809283113216</v>
      </c>
      <c r="M12" s="601">
        <v>-1.8001734797162494E-2</v>
      </c>
    </row>
    <row r="13" spans="1:13" ht="18" customHeight="1" x14ac:dyDescent="0.15">
      <c r="A13" s="547" t="s">
        <v>184</v>
      </c>
      <c r="B13" s="550" t="s">
        <v>178</v>
      </c>
      <c r="C13" s="545">
        <v>4852</v>
      </c>
      <c r="D13" s="548">
        <v>7948</v>
      </c>
      <c r="E13" s="542">
        <v>0.61046804227478613</v>
      </c>
      <c r="F13" s="541">
        <v>-3096</v>
      </c>
      <c r="G13" s="545">
        <v>5000</v>
      </c>
      <c r="H13" s="548">
        <v>8300</v>
      </c>
      <c r="I13" s="542">
        <v>0.60240963855421692</v>
      </c>
      <c r="J13" s="541">
        <v>-3300</v>
      </c>
      <c r="K13" s="540">
        <v>0.97040000000000004</v>
      </c>
      <c r="L13" s="539">
        <v>0.95759036144578313</v>
      </c>
      <c r="M13" s="597">
        <v>1.2809638554216907E-2</v>
      </c>
    </row>
    <row r="14" spans="1:13" ht="18" customHeight="1" x14ac:dyDescent="0.15">
      <c r="A14" s="547"/>
      <c r="B14" s="550" t="s">
        <v>177</v>
      </c>
      <c r="C14" s="545">
        <v>5294</v>
      </c>
      <c r="D14" s="548">
        <v>5714</v>
      </c>
      <c r="E14" s="542">
        <v>0.92649632481624078</v>
      </c>
      <c r="F14" s="541">
        <v>-420</v>
      </c>
      <c r="G14" s="545">
        <v>5725</v>
      </c>
      <c r="H14" s="548">
        <v>6280</v>
      </c>
      <c r="I14" s="542">
        <v>0.9116242038216561</v>
      </c>
      <c r="J14" s="541">
        <v>-555</v>
      </c>
      <c r="K14" s="540">
        <v>0.92471615720524014</v>
      </c>
      <c r="L14" s="539">
        <v>0.90987261146496812</v>
      </c>
      <c r="M14" s="597">
        <v>1.4843545740272024E-2</v>
      </c>
    </row>
    <row r="15" spans="1:13" ht="18" customHeight="1" x14ac:dyDescent="0.15">
      <c r="A15" s="547"/>
      <c r="B15" s="550" t="s">
        <v>175</v>
      </c>
      <c r="C15" s="545">
        <v>18826</v>
      </c>
      <c r="D15" s="548">
        <v>19784</v>
      </c>
      <c r="E15" s="542">
        <v>0.95157703194500609</v>
      </c>
      <c r="F15" s="541">
        <v>-958</v>
      </c>
      <c r="G15" s="545">
        <v>21033</v>
      </c>
      <c r="H15" s="548">
        <v>22218</v>
      </c>
      <c r="I15" s="542">
        <v>0.94666486632460167</v>
      </c>
      <c r="J15" s="541">
        <v>-1185</v>
      </c>
      <c r="K15" s="540">
        <v>0.89506965245091052</v>
      </c>
      <c r="L15" s="539">
        <v>0.89044918534521555</v>
      </c>
      <c r="M15" s="597">
        <v>4.6204671056949698E-3</v>
      </c>
    </row>
    <row r="16" spans="1:13" ht="18" customHeight="1" x14ac:dyDescent="0.15">
      <c r="A16" s="547"/>
      <c r="B16" s="550" t="s">
        <v>174</v>
      </c>
      <c r="C16" s="545">
        <v>664</v>
      </c>
      <c r="D16" s="548">
        <v>0</v>
      </c>
      <c r="E16" s="542" t="e">
        <v>#DIV/0!</v>
      </c>
      <c r="F16" s="541">
        <v>664</v>
      </c>
      <c r="G16" s="545">
        <v>1507</v>
      </c>
      <c r="H16" s="548">
        <v>0</v>
      </c>
      <c r="I16" s="542" t="e">
        <v>#DIV/0!</v>
      </c>
      <c r="J16" s="541">
        <v>1507</v>
      </c>
      <c r="K16" s="540">
        <v>0.44061048440610484</v>
      </c>
      <c r="L16" s="539" t="s">
        <v>171</v>
      </c>
      <c r="M16" s="597" t="e">
        <v>#VALUE!</v>
      </c>
    </row>
    <row r="17" spans="1:13" s="235" customFormat="1" ht="18" customHeight="1" x14ac:dyDescent="0.15">
      <c r="A17" s="587"/>
      <c r="B17" s="600" t="s">
        <v>180</v>
      </c>
      <c r="C17" s="585" t="s">
        <v>171</v>
      </c>
      <c r="D17" s="584" t="s">
        <v>171</v>
      </c>
      <c r="E17" s="583" t="s">
        <v>171</v>
      </c>
      <c r="F17" s="582" t="s">
        <v>171</v>
      </c>
      <c r="G17" s="585" t="s">
        <v>171</v>
      </c>
      <c r="H17" s="584" t="s">
        <v>171</v>
      </c>
      <c r="I17" s="583" t="s">
        <v>171</v>
      </c>
      <c r="J17" s="582" t="s">
        <v>171</v>
      </c>
      <c r="K17" s="590" t="s">
        <v>171</v>
      </c>
      <c r="L17" s="589" t="s">
        <v>171</v>
      </c>
      <c r="M17" s="599" t="s">
        <v>171</v>
      </c>
    </row>
    <row r="18" spans="1:13" ht="18" customHeight="1" x14ac:dyDescent="0.15">
      <c r="A18" s="932" t="s">
        <v>183</v>
      </c>
      <c r="B18" s="933"/>
      <c r="C18" s="557">
        <v>19812</v>
      </c>
      <c r="D18" s="556">
        <v>19102</v>
      </c>
      <c r="E18" s="555">
        <v>1.0371688828394932</v>
      </c>
      <c r="F18" s="554">
        <v>710</v>
      </c>
      <c r="G18" s="557">
        <v>28660</v>
      </c>
      <c r="H18" s="568">
        <v>27765</v>
      </c>
      <c r="I18" s="555">
        <v>1.0322348280208895</v>
      </c>
      <c r="J18" s="554">
        <v>895</v>
      </c>
      <c r="K18" s="553">
        <v>0.69127704117236566</v>
      </c>
      <c r="L18" s="552">
        <v>0.68798847469836122</v>
      </c>
      <c r="M18" s="598">
        <v>3.2885664740044396E-3</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97" t="e">
        <v>#VALUE!</v>
      </c>
    </row>
    <row r="20" spans="1:13" ht="18" customHeight="1" x14ac:dyDescent="0.15">
      <c r="A20" s="547"/>
      <c r="B20" s="550" t="s">
        <v>177</v>
      </c>
      <c r="C20" s="545">
        <v>6213</v>
      </c>
      <c r="D20" s="548">
        <v>5867</v>
      </c>
      <c r="E20" s="542">
        <v>1.0589739219362537</v>
      </c>
      <c r="F20" s="541">
        <v>346</v>
      </c>
      <c r="G20" s="545">
        <v>8740</v>
      </c>
      <c r="H20" s="549">
        <v>8560</v>
      </c>
      <c r="I20" s="542">
        <v>1.0210280373831775</v>
      </c>
      <c r="J20" s="541">
        <v>180</v>
      </c>
      <c r="K20" s="540">
        <v>0.71086956521739131</v>
      </c>
      <c r="L20" s="539">
        <v>0.68539719626168227</v>
      </c>
      <c r="M20" s="597">
        <v>2.5472368955709035E-2</v>
      </c>
    </row>
    <row r="21" spans="1:13" ht="18" customHeight="1" x14ac:dyDescent="0.15">
      <c r="A21" s="547"/>
      <c r="B21" s="550" t="s">
        <v>175</v>
      </c>
      <c r="C21" s="545">
        <v>13599</v>
      </c>
      <c r="D21" s="548">
        <v>13235</v>
      </c>
      <c r="E21" s="542">
        <v>1.0275028333962977</v>
      </c>
      <c r="F21" s="541">
        <v>364</v>
      </c>
      <c r="G21" s="545">
        <v>19920</v>
      </c>
      <c r="H21" s="549">
        <v>19205</v>
      </c>
      <c r="I21" s="542">
        <v>1.0372298880499871</v>
      </c>
      <c r="J21" s="541">
        <v>715</v>
      </c>
      <c r="K21" s="540">
        <v>0.68268072289156623</v>
      </c>
      <c r="L21" s="539">
        <v>0.68914345222598283</v>
      </c>
      <c r="M21" s="597">
        <v>-6.4627293344166059E-3</v>
      </c>
    </row>
    <row r="22" spans="1:13" s="235" customFormat="1" ht="18" customHeight="1" x14ac:dyDescent="0.15">
      <c r="A22" s="587"/>
      <c r="B22" s="600" t="s">
        <v>180</v>
      </c>
      <c r="C22" s="585" t="s">
        <v>171</v>
      </c>
      <c r="D22" s="584" t="s">
        <v>171</v>
      </c>
      <c r="E22" s="583" t="s">
        <v>171</v>
      </c>
      <c r="F22" s="582" t="s">
        <v>171</v>
      </c>
      <c r="G22" s="585" t="s">
        <v>171</v>
      </c>
      <c r="H22" s="584" t="s">
        <v>171</v>
      </c>
      <c r="I22" s="583" t="s">
        <v>171</v>
      </c>
      <c r="J22" s="582" t="s">
        <v>171</v>
      </c>
      <c r="K22" s="590" t="s">
        <v>171</v>
      </c>
      <c r="L22" s="589" t="s">
        <v>171</v>
      </c>
      <c r="M22" s="599" t="s">
        <v>171</v>
      </c>
    </row>
    <row r="23" spans="1:13" ht="18" customHeight="1" x14ac:dyDescent="0.15">
      <c r="A23" s="932" t="s">
        <v>181</v>
      </c>
      <c r="B23" s="933"/>
      <c r="C23" s="557">
        <v>12363</v>
      </c>
      <c r="D23" s="556">
        <v>10880</v>
      </c>
      <c r="E23" s="555">
        <v>1.1363051470588235</v>
      </c>
      <c r="F23" s="554">
        <v>1483</v>
      </c>
      <c r="G23" s="557">
        <v>17460</v>
      </c>
      <c r="H23" s="568">
        <v>15650</v>
      </c>
      <c r="I23" s="555">
        <v>1.1156549520766774</v>
      </c>
      <c r="J23" s="554">
        <v>1810</v>
      </c>
      <c r="K23" s="553">
        <v>0.70807560137457048</v>
      </c>
      <c r="L23" s="552">
        <v>0.69520766773162934</v>
      </c>
      <c r="M23" s="601">
        <v>1.2867933642941143E-2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97" t="e">
        <v>#VALUE!</v>
      </c>
    </row>
    <row r="25" spans="1:13" ht="18" customHeight="1" x14ac:dyDescent="0.15">
      <c r="A25" s="547"/>
      <c r="B25" s="550" t="s">
        <v>177</v>
      </c>
      <c r="C25" s="545">
        <v>4916</v>
      </c>
      <c r="D25" s="548">
        <v>5304</v>
      </c>
      <c r="E25" s="542">
        <v>0.92684766214177983</v>
      </c>
      <c r="F25" s="541">
        <v>-388</v>
      </c>
      <c r="G25" s="545">
        <v>5840</v>
      </c>
      <c r="H25" s="549">
        <v>6830</v>
      </c>
      <c r="I25" s="542">
        <v>0.85505124450951686</v>
      </c>
      <c r="J25" s="541">
        <v>-990</v>
      </c>
      <c r="K25" s="540">
        <v>0.84178082191780823</v>
      </c>
      <c r="L25" s="539">
        <v>0.77657393850658862</v>
      </c>
      <c r="M25" s="597">
        <v>6.5206883411219607E-2</v>
      </c>
    </row>
    <row r="26" spans="1:13" ht="18" customHeight="1" x14ac:dyDescent="0.15">
      <c r="A26" s="547"/>
      <c r="B26" s="550" t="s">
        <v>175</v>
      </c>
      <c r="C26" s="545">
        <v>7447</v>
      </c>
      <c r="D26" s="548">
        <v>5576</v>
      </c>
      <c r="E26" s="542">
        <v>1.3355451936872309</v>
      </c>
      <c r="F26" s="541">
        <v>1871</v>
      </c>
      <c r="G26" s="545">
        <v>11620</v>
      </c>
      <c r="H26" s="548">
        <v>8820</v>
      </c>
      <c r="I26" s="542">
        <v>1.3174603174603174</v>
      </c>
      <c r="J26" s="541">
        <v>2800</v>
      </c>
      <c r="K26" s="540">
        <v>0.64087779690189328</v>
      </c>
      <c r="L26" s="539">
        <v>0.63219954648526078</v>
      </c>
      <c r="M26" s="597">
        <v>8.6782504166325047E-3</v>
      </c>
    </row>
    <row r="27" spans="1:13" s="235" customFormat="1" ht="18" customHeight="1" x14ac:dyDescent="0.15">
      <c r="A27" s="587"/>
      <c r="B27" s="600" t="s">
        <v>180</v>
      </c>
      <c r="C27" s="585" t="s">
        <v>171</v>
      </c>
      <c r="D27" s="584" t="s">
        <v>171</v>
      </c>
      <c r="E27" s="583" t="s">
        <v>171</v>
      </c>
      <c r="F27" s="582" t="s">
        <v>171</v>
      </c>
      <c r="G27" s="585" t="s">
        <v>171</v>
      </c>
      <c r="H27" s="584" t="s">
        <v>171</v>
      </c>
      <c r="I27" s="583" t="s">
        <v>171</v>
      </c>
      <c r="J27" s="582" t="s">
        <v>171</v>
      </c>
      <c r="K27" s="590" t="s">
        <v>171</v>
      </c>
      <c r="L27" s="589" t="s">
        <v>171</v>
      </c>
      <c r="M27" s="599" t="s">
        <v>171</v>
      </c>
    </row>
    <row r="28" spans="1:13" ht="18" customHeight="1" x14ac:dyDescent="0.15">
      <c r="A28" s="932" t="s">
        <v>179</v>
      </c>
      <c r="B28" s="933"/>
      <c r="C28" s="557">
        <v>15458</v>
      </c>
      <c r="D28" s="556">
        <v>16983</v>
      </c>
      <c r="E28" s="555">
        <v>0.9102043219690279</v>
      </c>
      <c r="F28" s="554">
        <v>-1525</v>
      </c>
      <c r="G28" s="557">
        <v>28170</v>
      </c>
      <c r="H28" s="556">
        <v>24706</v>
      </c>
      <c r="I28" s="555">
        <v>1.1402088561483041</v>
      </c>
      <c r="J28" s="554">
        <v>3464</v>
      </c>
      <c r="K28" s="553">
        <v>0.5487397941072063</v>
      </c>
      <c r="L28" s="552">
        <v>0.68740386950538335</v>
      </c>
      <c r="M28" s="598">
        <v>-0.13866407539817704</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97" t="e">
        <v>#VALUE!</v>
      </c>
    </row>
    <row r="30" spans="1:13" ht="18" customHeight="1" x14ac:dyDescent="0.15">
      <c r="A30" s="547"/>
      <c r="B30" s="546" t="s">
        <v>177</v>
      </c>
      <c r="C30" s="545">
        <v>1849</v>
      </c>
      <c r="D30" s="543">
        <v>2052</v>
      </c>
      <c r="E30" s="542">
        <v>0.90107212475633525</v>
      </c>
      <c r="F30" s="541">
        <v>-203</v>
      </c>
      <c r="G30" s="545">
        <v>2900</v>
      </c>
      <c r="H30" s="549">
        <v>2900</v>
      </c>
      <c r="I30" s="542">
        <v>1</v>
      </c>
      <c r="J30" s="541">
        <v>0</v>
      </c>
      <c r="K30" s="540">
        <v>0.63758620689655177</v>
      </c>
      <c r="L30" s="539">
        <v>0.70758620689655172</v>
      </c>
      <c r="M30" s="597">
        <v>-6.9999999999999951E-2</v>
      </c>
    </row>
    <row r="31" spans="1:13" ht="18" customHeight="1" x14ac:dyDescent="0.15">
      <c r="A31" s="547"/>
      <c r="B31" s="546" t="s">
        <v>176</v>
      </c>
      <c r="C31" s="545">
        <v>852</v>
      </c>
      <c r="D31" s="548">
        <v>1046</v>
      </c>
      <c r="E31" s="542">
        <v>0.81453154875717015</v>
      </c>
      <c r="F31" s="541">
        <v>-194</v>
      </c>
      <c r="G31" s="545">
        <v>1202</v>
      </c>
      <c r="H31" s="549">
        <v>1280</v>
      </c>
      <c r="I31" s="542">
        <v>0.93906250000000002</v>
      </c>
      <c r="J31" s="541">
        <v>-78</v>
      </c>
      <c r="K31" s="540">
        <v>0.70881863560732117</v>
      </c>
      <c r="L31" s="539">
        <v>0.81718749999999996</v>
      </c>
      <c r="M31" s="597">
        <v>-0.10836886439267879</v>
      </c>
    </row>
    <row r="32" spans="1:13" ht="18" customHeight="1" x14ac:dyDescent="0.15">
      <c r="A32" s="547"/>
      <c r="B32" s="546" t="s">
        <v>175</v>
      </c>
      <c r="C32" s="545">
        <v>11854</v>
      </c>
      <c r="D32" s="548">
        <v>12778</v>
      </c>
      <c r="E32" s="542">
        <v>0.92768821411801539</v>
      </c>
      <c r="F32" s="541">
        <v>-924</v>
      </c>
      <c r="G32" s="545">
        <v>22448</v>
      </c>
      <c r="H32" s="548">
        <v>18772</v>
      </c>
      <c r="I32" s="542">
        <v>1.1958235670147028</v>
      </c>
      <c r="J32" s="541">
        <v>3676</v>
      </c>
      <c r="K32" s="540">
        <v>0.52806486101211692</v>
      </c>
      <c r="L32" s="539">
        <v>0.68069465160877907</v>
      </c>
      <c r="M32" s="597">
        <v>-0.15262979059666215</v>
      </c>
    </row>
    <row r="33" spans="1:13" ht="18" customHeight="1" x14ac:dyDescent="0.15">
      <c r="A33" s="547"/>
      <c r="B33" s="546" t="s">
        <v>174</v>
      </c>
      <c r="C33" s="545">
        <v>903</v>
      </c>
      <c r="D33" s="548">
        <v>1107</v>
      </c>
      <c r="E33" s="542">
        <v>0.81571815718157181</v>
      </c>
      <c r="F33" s="541">
        <v>-204</v>
      </c>
      <c r="G33" s="545">
        <v>1620</v>
      </c>
      <c r="H33" s="549">
        <v>1754</v>
      </c>
      <c r="I33" s="542">
        <v>0.92360319270239455</v>
      </c>
      <c r="J33" s="541">
        <v>-134</v>
      </c>
      <c r="K33" s="540">
        <v>0.55740740740740746</v>
      </c>
      <c r="L33" s="539">
        <v>0.6311288483466363</v>
      </c>
      <c r="M33" s="597">
        <v>-7.3721440939228833E-2</v>
      </c>
    </row>
    <row r="34" spans="1:13" s="235" customFormat="1" ht="18" customHeight="1" x14ac:dyDescent="0.15">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row>
    <row r="35" spans="1:13" s="235" customFormat="1" ht="18" customHeight="1" thickBot="1" x14ac:dyDescent="0.2">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G5:G6"/>
    <mergeCell ref="H5:H6"/>
    <mergeCell ref="G3:G4"/>
    <mergeCell ref="H3:H4"/>
    <mergeCell ref="C2:F2"/>
    <mergeCell ref="G2:J2"/>
    <mergeCell ref="C3:C4"/>
    <mergeCell ref="D3:D4"/>
    <mergeCell ref="E3:F3"/>
    <mergeCell ref="I3:J3"/>
    <mergeCell ref="A18:B18"/>
    <mergeCell ref="A23:B23"/>
    <mergeCell ref="E5:E6"/>
    <mergeCell ref="A28:B28"/>
    <mergeCell ref="J5:J6"/>
    <mergeCell ref="A6:B6"/>
    <mergeCell ref="A7:B7"/>
    <mergeCell ref="A12:B12"/>
    <mergeCell ref="I5:I6"/>
    <mergeCell ref="A5:B5"/>
    <mergeCell ref="F5:F6"/>
    <mergeCell ref="C5:C6"/>
    <mergeCell ref="D5:D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609" customWidth="1"/>
    <col min="2" max="2" width="8.625" style="609" customWidth="1"/>
    <col min="3" max="10" width="10.625" style="608" customWidth="1"/>
    <col min="11" max="11" width="10.625" style="232" customWidth="1"/>
    <col min="12" max="13" width="10.625" style="231" customWidth="1"/>
    <col min="14" max="14" width="9" style="609"/>
    <col min="15" max="16384" width="9" style="608"/>
  </cols>
  <sheetData>
    <row r="1" spans="1:14" ht="19.5" thickBot="1" x14ac:dyDescent="0.45">
      <c r="A1" s="835" t="str">
        <f>'h25'!A1</f>
        <v>平成25年度</v>
      </c>
      <c r="B1" s="835"/>
      <c r="C1" s="6"/>
      <c r="D1" s="6"/>
      <c r="E1" s="6"/>
      <c r="F1" s="15" t="str">
        <f ca="1">RIGHT(CELL("filename",$A$1),LEN(CELL("filename",$A$1))-FIND("]",CELL("filename",$A$1)))</f>
        <v>９月中旬</v>
      </c>
      <c r="G1" s="14" t="s">
        <v>69</v>
      </c>
      <c r="H1" s="10"/>
      <c r="I1" s="10"/>
      <c r="J1" s="10"/>
      <c r="K1" s="10"/>
      <c r="L1" s="10"/>
      <c r="M1" s="10"/>
    </row>
    <row r="2" spans="1:14" ht="18" customHeight="1" x14ac:dyDescent="0.4">
      <c r="A2" s="607"/>
      <c r="B2" s="606"/>
      <c r="C2" s="918" t="s">
        <v>196</v>
      </c>
      <c r="D2" s="919"/>
      <c r="E2" s="920"/>
      <c r="F2" s="921"/>
      <c r="G2" s="918" t="s">
        <v>195</v>
      </c>
      <c r="H2" s="919"/>
      <c r="I2" s="920"/>
      <c r="J2" s="921"/>
      <c r="K2" s="907" t="s">
        <v>247</v>
      </c>
      <c r="L2" s="908"/>
      <c r="M2" s="909"/>
    </row>
    <row r="3" spans="1:14" ht="18.75" customHeight="1" x14ac:dyDescent="0.4">
      <c r="A3" s="546"/>
      <c r="B3" s="605"/>
      <c r="C3" s="922" t="s">
        <v>331</v>
      </c>
      <c r="D3" s="923" t="s">
        <v>329</v>
      </c>
      <c r="E3" s="903" t="s">
        <v>192</v>
      </c>
      <c r="F3" s="904"/>
      <c r="G3" s="905" t="s">
        <v>330</v>
      </c>
      <c r="H3" s="940" t="s">
        <v>329</v>
      </c>
      <c r="I3" s="903" t="s">
        <v>192</v>
      </c>
      <c r="J3" s="904"/>
      <c r="K3" s="905" t="s">
        <v>330</v>
      </c>
      <c r="L3" s="929" t="s">
        <v>329</v>
      </c>
      <c r="M3" s="910" t="s">
        <v>242</v>
      </c>
    </row>
    <row r="4" spans="1:14" ht="18" customHeight="1" x14ac:dyDescent="0.4">
      <c r="A4" s="536"/>
      <c r="B4" s="604"/>
      <c r="C4" s="906"/>
      <c r="D4" s="924"/>
      <c r="E4" s="572" t="s">
        <v>191</v>
      </c>
      <c r="F4" s="571" t="s">
        <v>190</v>
      </c>
      <c r="G4" s="906"/>
      <c r="H4" s="941"/>
      <c r="I4" s="572" t="s">
        <v>191</v>
      </c>
      <c r="J4" s="571" t="s">
        <v>190</v>
      </c>
      <c r="K4" s="906"/>
      <c r="L4" s="924"/>
      <c r="M4" s="911"/>
    </row>
    <row r="5" spans="1:14" ht="13.5" customHeight="1" x14ac:dyDescent="0.4">
      <c r="A5" s="938" t="s">
        <v>189</v>
      </c>
      <c r="B5" s="939"/>
      <c r="C5" s="912">
        <v>167033</v>
      </c>
      <c r="D5" s="914">
        <v>142389</v>
      </c>
      <c r="E5" s="916">
        <v>1.1730751673233186</v>
      </c>
      <c r="F5" s="934">
        <v>24644</v>
      </c>
      <c r="G5" s="912">
        <v>217020</v>
      </c>
      <c r="H5" s="927">
        <v>192208</v>
      </c>
      <c r="I5" s="916">
        <v>1.129089319903438</v>
      </c>
      <c r="J5" s="934">
        <v>24812</v>
      </c>
      <c r="K5" s="930">
        <v>0.76966639019445215</v>
      </c>
      <c r="L5" s="901">
        <v>0.74080683426288185</v>
      </c>
      <c r="M5" s="925">
        <v>2.8859555931570302E-2</v>
      </c>
    </row>
    <row r="6" spans="1:14" ht="13.5" customHeight="1" x14ac:dyDescent="0.4">
      <c r="A6" s="936" t="s">
        <v>188</v>
      </c>
      <c r="B6" s="937"/>
      <c r="C6" s="913"/>
      <c r="D6" s="915"/>
      <c r="E6" s="917"/>
      <c r="F6" s="935"/>
      <c r="G6" s="913"/>
      <c r="H6" s="928"/>
      <c r="I6" s="917"/>
      <c r="J6" s="935"/>
      <c r="K6" s="931"/>
      <c r="L6" s="902"/>
      <c r="M6" s="926"/>
    </row>
    <row r="7" spans="1:14" ht="18" customHeight="1" x14ac:dyDescent="0.4">
      <c r="A7" s="932" t="s">
        <v>187</v>
      </c>
      <c r="B7" s="933"/>
      <c r="C7" s="557">
        <v>87631</v>
      </c>
      <c r="D7" s="556">
        <v>75001</v>
      </c>
      <c r="E7" s="555">
        <v>1.168397754696604</v>
      </c>
      <c r="F7" s="554">
        <v>12630</v>
      </c>
      <c r="G7" s="557">
        <v>110759</v>
      </c>
      <c r="H7" s="568">
        <v>96825</v>
      </c>
      <c r="I7" s="555">
        <v>1.1439091143816162</v>
      </c>
      <c r="J7" s="554">
        <v>13934</v>
      </c>
      <c r="K7" s="553">
        <v>0.79118626928737168</v>
      </c>
      <c r="L7" s="552">
        <v>0.77460366640846889</v>
      </c>
      <c r="M7" s="551">
        <v>1.6582602878902786E-2</v>
      </c>
      <c r="N7" s="614"/>
    </row>
    <row r="8" spans="1:14" ht="18" customHeight="1" x14ac:dyDescent="0.4">
      <c r="A8" s="547" t="s">
        <v>186</v>
      </c>
      <c r="B8" s="550" t="s">
        <v>178</v>
      </c>
      <c r="C8" s="545">
        <v>42241</v>
      </c>
      <c r="D8" s="548">
        <v>36976</v>
      </c>
      <c r="E8" s="542">
        <v>1.1423896581566422</v>
      </c>
      <c r="F8" s="541">
        <v>5265</v>
      </c>
      <c r="G8" s="545">
        <v>54882</v>
      </c>
      <c r="H8" s="549">
        <v>50095</v>
      </c>
      <c r="I8" s="542">
        <v>1.0955584389659647</v>
      </c>
      <c r="J8" s="541">
        <v>4787</v>
      </c>
      <c r="K8" s="540">
        <v>0.76966947268685548</v>
      </c>
      <c r="L8" s="539">
        <v>0.73811757660445154</v>
      </c>
      <c r="M8" s="538">
        <v>3.1551896082403941E-2</v>
      </c>
      <c r="N8" s="614"/>
    </row>
    <row r="9" spans="1:14" ht="18" customHeight="1" x14ac:dyDescent="0.4">
      <c r="A9" s="547"/>
      <c r="B9" s="550" t="s">
        <v>177</v>
      </c>
      <c r="C9" s="545">
        <v>3869</v>
      </c>
      <c r="D9" s="548">
        <v>2958</v>
      </c>
      <c r="E9" s="542">
        <v>1.3079783637592968</v>
      </c>
      <c r="F9" s="541">
        <v>911</v>
      </c>
      <c r="G9" s="545">
        <v>4245</v>
      </c>
      <c r="H9" s="549">
        <v>3820</v>
      </c>
      <c r="I9" s="542">
        <v>1.1112565445026179</v>
      </c>
      <c r="J9" s="541">
        <v>425</v>
      </c>
      <c r="K9" s="540">
        <v>0.91142520612485278</v>
      </c>
      <c r="L9" s="539">
        <v>0.7743455497382199</v>
      </c>
      <c r="M9" s="538">
        <v>0.13707965638663289</v>
      </c>
      <c r="N9" s="614"/>
    </row>
    <row r="10" spans="1:14" ht="18" customHeight="1" x14ac:dyDescent="0.4">
      <c r="A10" s="547"/>
      <c r="B10" s="550" t="s">
        <v>175</v>
      </c>
      <c r="C10" s="545">
        <v>41521</v>
      </c>
      <c r="D10" s="548">
        <v>35067</v>
      </c>
      <c r="E10" s="542">
        <v>1.1840476801551316</v>
      </c>
      <c r="F10" s="541">
        <v>6454</v>
      </c>
      <c r="G10" s="545">
        <v>51632</v>
      </c>
      <c r="H10" s="549">
        <v>42910</v>
      </c>
      <c r="I10" s="542">
        <v>1.2032626427406199</v>
      </c>
      <c r="J10" s="541">
        <v>8722</v>
      </c>
      <c r="K10" s="540">
        <v>0.8041718314223737</v>
      </c>
      <c r="L10" s="539">
        <v>0.8172220927522722</v>
      </c>
      <c r="M10" s="538">
        <v>-1.3050261329898505E-2</v>
      </c>
      <c r="N10" s="614"/>
    </row>
    <row r="11" spans="1:14" s="612" customFormat="1" ht="18" customHeight="1" x14ac:dyDescent="0.4">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c r="N11" s="613"/>
    </row>
    <row r="12" spans="1:14" ht="18" customHeight="1" x14ac:dyDescent="0.4">
      <c r="A12" s="932" t="s">
        <v>185</v>
      </c>
      <c r="B12" s="933"/>
      <c r="C12" s="557">
        <v>28814</v>
      </c>
      <c r="D12" s="556">
        <v>27993</v>
      </c>
      <c r="E12" s="555">
        <v>1.0293287607616191</v>
      </c>
      <c r="F12" s="554">
        <v>821</v>
      </c>
      <c r="G12" s="557">
        <v>33514</v>
      </c>
      <c r="H12" s="556">
        <v>35029</v>
      </c>
      <c r="I12" s="555">
        <v>0.95675012132804249</v>
      </c>
      <c r="J12" s="554">
        <v>-1515</v>
      </c>
      <c r="K12" s="553">
        <v>0.85976010025660921</v>
      </c>
      <c r="L12" s="552">
        <v>0.79913785720403097</v>
      </c>
      <c r="M12" s="567">
        <v>6.062224305257824E-2</v>
      </c>
      <c r="N12" s="614"/>
    </row>
    <row r="13" spans="1:14" ht="18" customHeight="1" x14ac:dyDescent="0.4">
      <c r="A13" s="547" t="s">
        <v>184</v>
      </c>
      <c r="B13" s="550" t="s">
        <v>178</v>
      </c>
      <c r="C13" s="545">
        <v>4537</v>
      </c>
      <c r="D13" s="548">
        <v>6478</v>
      </c>
      <c r="E13" s="542">
        <v>0.7003704847175054</v>
      </c>
      <c r="F13" s="541">
        <v>-1941</v>
      </c>
      <c r="G13" s="545">
        <v>5000</v>
      </c>
      <c r="H13" s="548">
        <v>7470</v>
      </c>
      <c r="I13" s="542">
        <v>0.66934404283801874</v>
      </c>
      <c r="J13" s="541">
        <v>-2470</v>
      </c>
      <c r="K13" s="540">
        <v>0.90739999999999998</v>
      </c>
      <c r="L13" s="539">
        <v>0.86720214190093703</v>
      </c>
      <c r="M13" s="538">
        <v>4.0197858099062955E-2</v>
      </c>
      <c r="N13" s="614"/>
    </row>
    <row r="14" spans="1:14" ht="18" customHeight="1" x14ac:dyDescent="0.4">
      <c r="A14" s="547"/>
      <c r="B14" s="550" t="s">
        <v>177</v>
      </c>
      <c r="C14" s="545">
        <v>5465</v>
      </c>
      <c r="D14" s="548">
        <v>5116</v>
      </c>
      <c r="E14" s="542">
        <v>1.0682173573103988</v>
      </c>
      <c r="F14" s="541">
        <v>349</v>
      </c>
      <c r="G14" s="545">
        <v>5900</v>
      </c>
      <c r="H14" s="548">
        <v>6890</v>
      </c>
      <c r="I14" s="542">
        <v>0.85631349782293176</v>
      </c>
      <c r="J14" s="541">
        <v>-990</v>
      </c>
      <c r="K14" s="540">
        <v>0.92627118644067796</v>
      </c>
      <c r="L14" s="539">
        <v>0.7425253991291727</v>
      </c>
      <c r="M14" s="538">
        <v>0.18374578731150526</v>
      </c>
      <c r="N14" s="614"/>
    </row>
    <row r="15" spans="1:14" ht="18" customHeight="1" x14ac:dyDescent="0.4">
      <c r="A15" s="547"/>
      <c r="B15" s="550" t="s">
        <v>175</v>
      </c>
      <c r="C15" s="545">
        <v>18200</v>
      </c>
      <c r="D15" s="548">
        <v>16399</v>
      </c>
      <c r="E15" s="542">
        <v>1.1098237697420574</v>
      </c>
      <c r="F15" s="541">
        <v>1801</v>
      </c>
      <c r="G15" s="545">
        <v>21107</v>
      </c>
      <c r="H15" s="548">
        <v>20669</v>
      </c>
      <c r="I15" s="542">
        <v>1.0211911558372442</v>
      </c>
      <c r="J15" s="541">
        <v>438</v>
      </c>
      <c r="K15" s="540">
        <v>0.86227317951390536</v>
      </c>
      <c r="L15" s="539">
        <v>0.79341042140403506</v>
      </c>
      <c r="M15" s="538">
        <v>6.8862758109870303E-2</v>
      </c>
      <c r="N15" s="614"/>
    </row>
    <row r="16" spans="1:14" ht="18" customHeight="1" x14ac:dyDescent="0.4">
      <c r="A16" s="547"/>
      <c r="B16" s="550" t="s">
        <v>174</v>
      </c>
      <c r="C16" s="545">
        <v>612</v>
      </c>
      <c r="D16" s="548">
        <v>0</v>
      </c>
      <c r="E16" s="542" t="e">
        <v>#DIV/0!</v>
      </c>
      <c r="F16" s="541">
        <v>612</v>
      </c>
      <c r="G16" s="545">
        <v>1507</v>
      </c>
      <c r="H16" s="548">
        <v>0</v>
      </c>
      <c r="I16" s="542" t="e">
        <v>#DIV/0!</v>
      </c>
      <c r="J16" s="541">
        <v>1507</v>
      </c>
      <c r="K16" s="540">
        <v>0.40610484406104846</v>
      </c>
      <c r="L16" s="539" t="s">
        <v>171</v>
      </c>
      <c r="M16" s="538" t="e">
        <v>#VALUE!</v>
      </c>
      <c r="N16" s="614"/>
    </row>
    <row r="17" spans="1:14" s="612" customFormat="1" ht="18" customHeight="1" x14ac:dyDescent="0.4">
      <c r="A17" s="587"/>
      <c r="B17" s="600" t="s">
        <v>180</v>
      </c>
      <c r="C17" s="585" t="s">
        <v>171</v>
      </c>
      <c r="D17" s="584" t="s">
        <v>171</v>
      </c>
      <c r="E17" s="583" t="s">
        <v>171</v>
      </c>
      <c r="F17" s="582" t="s">
        <v>171</v>
      </c>
      <c r="G17" s="585" t="s">
        <v>171</v>
      </c>
      <c r="H17" s="584" t="s">
        <v>171</v>
      </c>
      <c r="I17" s="583" t="s">
        <v>171</v>
      </c>
      <c r="J17" s="582" t="s">
        <v>171</v>
      </c>
      <c r="K17" s="590" t="s">
        <v>171</v>
      </c>
      <c r="L17" s="589" t="s">
        <v>171</v>
      </c>
      <c r="M17" s="588" t="s">
        <v>171</v>
      </c>
      <c r="N17" s="613"/>
    </row>
    <row r="18" spans="1:14" ht="18" customHeight="1" x14ac:dyDescent="0.4">
      <c r="A18" s="932" t="s">
        <v>183</v>
      </c>
      <c r="B18" s="933"/>
      <c r="C18" s="557">
        <v>20585</v>
      </c>
      <c r="D18" s="556">
        <v>16631</v>
      </c>
      <c r="E18" s="555">
        <v>1.2377487823943238</v>
      </c>
      <c r="F18" s="554">
        <v>3954</v>
      </c>
      <c r="G18" s="557">
        <v>28672</v>
      </c>
      <c r="H18" s="568">
        <v>25038</v>
      </c>
      <c r="I18" s="555">
        <v>1.1451393881300422</v>
      </c>
      <c r="J18" s="554">
        <v>3634</v>
      </c>
      <c r="K18" s="553">
        <v>0.7179478236607143</v>
      </c>
      <c r="L18" s="552">
        <v>0.66423036983784645</v>
      </c>
      <c r="M18" s="567">
        <v>5.3717453822867856E-2</v>
      </c>
      <c r="N18" s="614"/>
    </row>
    <row r="19" spans="1:14" ht="18" customHeight="1" x14ac:dyDescent="0.4">
      <c r="A19" s="547" t="s">
        <v>182</v>
      </c>
      <c r="B19" s="550" t="s">
        <v>178</v>
      </c>
      <c r="C19" s="545">
        <v>0</v>
      </c>
      <c r="D19" s="548">
        <v>0</v>
      </c>
      <c r="E19" s="542" t="e">
        <v>#DIV/0!</v>
      </c>
      <c r="F19" s="541">
        <v>0</v>
      </c>
      <c r="G19" s="545">
        <v>0</v>
      </c>
      <c r="H19" s="549">
        <v>0</v>
      </c>
      <c r="I19" s="542" t="e">
        <v>#DIV/0!</v>
      </c>
      <c r="J19" s="541">
        <v>0</v>
      </c>
      <c r="K19" s="540" t="s">
        <v>171</v>
      </c>
      <c r="L19" s="539" t="s">
        <v>171</v>
      </c>
      <c r="M19" s="538" t="e">
        <v>#VALUE!</v>
      </c>
      <c r="N19" s="614"/>
    </row>
    <row r="20" spans="1:14" ht="18" customHeight="1" x14ac:dyDescent="0.4">
      <c r="A20" s="547"/>
      <c r="B20" s="550" t="s">
        <v>177</v>
      </c>
      <c r="C20" s="545">
        <v>6727</v>
      </c>
      <c r="D20" s="548">
        <v>5379</v>
      </c>
      <c r="E20" s="542">
        <v>1.250604201524447</v>
      </c>
      <c r="F20" s="541">
        <v>1348</v>
      </c>
      <c r="G20" s="545">
        <v>8745</v>
      </c>
      <c r="H20" s="549">
        <v>7830</v>
      </c>
      <c r="I20" s="542">
        <v>1.1168582375478928</v>
      </c>
      <c r="J20" s="541">
        <v>915</v>
      </c>
      <c r="K20" s="540">
        <v>0.7692395654659806</v>
      </c>
      <c r="L20" s="539">
        <v>0.68697318007662833</v>
      </c>
      <c r="M20" s="538">
        <v>8.226638538935227E-2</v>
      </c>
      <c r="N20" s="614"/>
    </row>
    <row r="21" spans="1:14" ht="18" customHeight="1" x14ac:dyDescent="0.4">
      <c r="A21" s="547"/>
      <c r="B21" s="550" t="s">
        <v>175</v>
      </c>
      <c r="C21" s="545">
        <v>13858</v>
      </c>
      <c r="D21" s="548">
        <v>11252</v>
      </c>
      <c r="E21" s="542">
        <v>1.2316032705296835</v>
      </c>
      <c r="F21" s="541">
        <v>2606</v>
      </c>
      <c r="G21" s="545">
        <v>19927</v>
      </c>
      <c r="H21" s="549">
        <v>17208</v>
      </c>
      <c r="I21" s="542">
        <v>1.1580079033007904</v>
      </c>
      <c r="J21" s="541">
        <v>2719</v>
      </c>
      <c r="K21" s="540">
        <v>0.6954383499774176</v>
      </c>
      <c r="L21" s="539">
        <v>0.65388191538819151</v>
      </c>
      <c r="M21" s="538">
        <v>4.1556434589226088E-2</v>
      </c>
      <c r="N21" s="614"/>
    </row>
    <row r="22" spans="1:14" s="612" customFormat="1" ht="18" customHeight="1" x14ac:dyDescent="0.4">
      <c r="A22" s="587"/>
      <c r="B22" s="600" t="s">
        <v>180</v>
      </c>
      <c r="C22" s="585" t="s">
        <v>171</v>
      </c>
      <c r="D22" s="584" t="s">
        <v>171</v>
      </c>
      <c r="E22" s="583" t="s">
        <v>171</v>
      </c>
      <c r="F22" s="582" t="s">
        <v>171</v>
      </c>
      <c r="G22" s="585" t="s">
        <v>171</v>
      </c>
      <c r="H22" s="584" t="s">
        <v>171</v>
      </c>
      <c r="I22" s="583" t="s">
        <v>171</v>
      </c>
      <c r="J22" s="582" t="s">
        <v>171</v>
      </c>
      <c r="K22" s="590" t="s">
        <v>171</v>
      </c>
      <c r="L22" s="589" t="s">
        <v>171</v>
      </c>
      <c r="M22" s="588" t="s">
        <v>171</v>
      </c>
      <c r="N22" s="613"/>
    </row>
    <row r="23" spans="1:14" ht="18" customHeight="1" x14ac:dyDescent="0.4">
      <c r="A23" s="932" t="s">
        <v>181</v>
      </c>
      <c r="B23" s="933"/>
      <c r="C23" s="557">
        <v>12479</v>
      </c>
      <c r="D23" s="556">
        <v>9956</v>
      </c>
      <c r="E23" s="555">
        <v>1.2534150261149055</v>
      </c>
      <c r="F23" s="554">
        <v>2523</v>
      </c>
      <c r="G23" s="557">
        <v>16676</v>
      </c>
      <c r="H23" s="568">
        <v>13554</v>
      </c>
      <c r="I23" s="555">
        <v>1.2303379076287442</v>
      </c>
      <c r="J23" s="554">
        <v>3122</v>
      </c>
      <c r="K23" s="553">
        <v>0.74832094027344687</v>
      </c>
      <c r="L23" s="552">
        <v>0.73454330824848757</v>
      </c>
      <c r="M23" s="567">
        <v>1.3777632024959297E-2</v>
      </c>
      <c r="N23" s="614"/>
    </row>
    <row r="24" spans="1:14" ht="18" customHeight="1" x14ac:dyDescent="0.4">
      <c r="A24" s="547"/>
      <c r="B24" s="550" t="s">
        <v>178</v>
      </c>
      <c r="C24" s="545">
        <v>0</v>
      </c>
      <c r="D24" s="548">
        <v>0</v>
      </c>
      <c r="E24" s="542" t="e">
        <v>#DIV/0!</v>
      </c>
      <c r="F24" s="541">
        <v>0</v>
      </c>
      <c r="G24" s="545">
        <v>0</v>
      </c>
      <c r="H24" s="549">
        <v>0</v>
      </c>
      <c r="I24" s="542" t="e">
        <v>#DIV/0!</v>
      </c>
      <c r="J24" s="541">
        <v>0</v>
      </c>
      <c r="K24" s="540" t="s">
        <v>171</v>
      </c>
      <c r="L24" s="539" t="s">
        <v>171</v>
      </c>
      <c r="M24" s="538" t="e">
        <v>#VALUE!</v>
      </c>
      <c r="N24" s="614"/>
    </row>
    <row r="25" spans="1:14" ht="18" customHeight="1" x14ac:dyDescent="0.4">
      <c r="A25" s="547"/>
      <c r="B25" s="550" t="s">
        <v>177</v>
      </c>
      <c r="C25" s="545">
        <v>5151</v>
      </c>
      <c r="D25" s="548">
        <v>4327</v>
      </c>
      <c r="E25" s="542">
        <v>1.1904321700947538</v>
      </c>
      <c r="F25" s="541">
        <v>824</v>
      </c>
      <c r="G25" s="545">
        <v>5845</v>
      </c>
      <c r="H25" s="549">
        <v>5370</v>
      </c>
      <c r="I25" s="542">
        <v>1.0884543761638734</v>
      </c>
      <c r="J25" s="541">
        <v>475</v>
      </c>
      <c r="K25" s="540">
        <v>0.88126603934987169</v>
      </c>
      <c r="L25" s="539">
        <v>0.80577281191806327</v>
      </c>
      <c r="M25" s="538">
        <v>7.5493227431808418E-2</v>
      </c>
      <c r="N25" s="614"/>
    </row>
    <row r="26" spans="1:14" ht="18" customHeight="1" x14ac:dyDescent="0.4">
      <c r="A26" s="547"/>
      <c r="B26" s="550" t="s">
        <v>175</v>
      </c>
      <c r="C26" s="545">
        <v>7328</v>
      </c>
      <c r="D26" s="548">
        <v>5629</v>
      </c>
      <c r="E26" s="542">
        <v>1.3018298099129508</v>
      </c>
      <c r="F26" s="541">
        <v>1699</v>
      </c>
      <c r="G26" s="545">
        <v>10831</v>
      </c>
      <c r="H26" s="548">
        <v>8184</v>
      </c>
      <c r="I26" s="542">
        <v>1.3234359726295211</v>
      </c>
      <c r="J26" s="541">
        <v>2647</v>
      </c>
      <c r="K26" s="540">
        <v>0.67657649339857817</v>
      </c>
      <c r="L26" s="539">
        <v>0.68780547409579673</v>
      </c>
      <c r="M26" s="538">
        <v>-1.122898069721856E-2</v>
      </c>
      <c r="N26" s="614"/>
    </row>
    <row r="27" spans="1:14" s="612" customFormat="1" ht="18" customHeight="1" x14ac:dyDescent="0.4">
      <c r="A27" s="587"/>
      <c r="B27" s="600" t="s">
        <v>180</v>
      </c>
      <c r="C27" s="585" t="s">
        <v>171</v>
      </c>
      <c r="D27" s="584" t="s">
        <v>171</v>
      </c>
      <c r="E27" s="583" t="s">
        <v>171</v>
      </c>
      <c r="F27" s="582" t="s">
        <v>171</v>
      </c>
      <c r="G27" s="585" t="s">
        <v>171</v>
      </c>
      <c r="H27" s="584" t="s">
        <v>171</v>
      </c>
      <c r="I27" s="583" t="s">
        <v>171</v>
      </c>
      <c r="J27" s="582" t="s">
        <v>171</v>
      </c>
      <c r="K27" s="590" t="s">
        <v>171</v>
      </c>
      <c r="L27" s="589" t="s">
        <v>171</v>
      </c>
      <c r="M27" s="588" t="s">
        <v>171</v>
      </c>
      <c r="N27" s="613"/>
    </row>
    <row r="28" spans="1:14" ht="18" customHeight="1" x14ac:dyDescent="0.4">
      <c r="A28" s="932" t="s">
        <v>179</v>
      </c>
      <c r="B28" s="933"/>
      <c r="C28" s="557">
        <v>17524</v>
      </c>
      <c r="D28" s="556">
        <v>12808</v>
      </c>
      <c r="E28" s="555">
        <v>1.368207370393504</v>
      </c>
      <c r="F28" s="554">
        <v>4716</v>
      </c>
      <c r="G28" s="557">
        <v>27399</v>
      </c>
      <c r="H28" s="556">
        <v>21762</v>
      </c>
      <c r="I28" s="555">
        <v>1.2590295009649848</v>
      </c>
      <c r="J28" s="554">
        <v>5637</v>
      </c>
      <c r="K28" s="553">
        <v>0.63958538632796813</v>
      </c>
      <c r="L28" s="552">
        <v>0.58854884661336271</v>
      </c>
      <c r="M28" s="551">
        <v>5.1036539714605422E-2</v>
      </c>
      <c r="N28" s="614"/>
    </row>
    <row r="29" spans="1:14" ht="18" customHeight="1" x14ac:dyDescent="0.4">
      <c r="A29" s="547"/>
      <c r="B29" s="550" t="s">
        <v>178</v>
      </c>
      <c r="C29" s="545">
        <v>0</v>
      </c>
      <c r="D29" s="548">
        <v>0</v>
      </c>
      <c r="E29" s="542" t="e">
        <v>#DIV/0!</v>
      </c>
      <c r="F29" s="541">
        <v>0</v>
      </c>
      <c r="G29" s="545">
        <v>0</v>
      </c>
      <c r="H29" s="549">
        <v>0</v>
      </c>
      <c r="I29" s="542" t="e">
        <v>#DIV/0!</v>
      </c>
      <c r="J29" s="541">
        <v>0</v>
      </c>
      <c r="K29" s="540" t="s">
        <v>171</v>
      </c>
      <c r="L29" s="539" t="s">
        <v>171</v>
      </c>
      <c r="M29" s="538" t="e">
        <v>#VALUE!</v>
      </c>
      <c r="N29" s="614"/>
    </row>
    <row r="30" spans="1:14" ht="18" customHeight="1" x14ac:dyDescent="0.4">
      <c r="A30" s="547"/>
      <c r="B30" s="546" t="s">
        <v>177</v>
      </c>
      <c r="C30" s="545">
        <v>1973</v>
      </c>
      <c r="D30" s="543">
        <v>1588</v>
      </c>
      <c r="E30" s="542">
        <v>1.2424433249370277</v>
      </c>
      <c r="F30" s="541">
        <v>385</v>
      </c>
      <c r="G30" s="545">
        <v>2900</v>
      </c>
      <c r="H30" s="549">
        <v>2470</v>
      </c>
      <c r="I30" s="542">
        <v>1.1740890688259109</v>
      </c>
      <c r="J30" s="541">
        <v>430</v>
      </c>
      <c r="K30" s="540">
        <v>0.68034482758620685</v>
      </c>
      <c r="L30" s="539">
        <v>0.642914979757085</v>
      </c>
      <c r="M30" s="538">
        <v>3.7429847829121843E-2</v>
      </c>
      <c r="N30" s="614"/>
    </row>
    <row r="31" spans="1:14" ht="18" customHeight="1" x14ac:dyDescent="0.4">
      <c r="A31" s="547"/>
      <c r="B31" s="546" t="s">
        <v>176</v>
      </c>
      <c r="C31" s="545">
        <v>936</v>
      </c>
      <c r="D31" s="548">
        <v>760</v>
      </c>
      <c r="E31" s="542">
        <v>1.2315789473684211</v>
      </c>
      <c r="F31" s="541">
        <v>176</v>
      </c>
      <c r="G31" s="545">
        <v>1241</v>
      </c>
      <c r="H31" s="549">
        <v>1141</v>
      </c>
      <c r="I31" s="542">
        <v>1.0876424189307625</v>
      </c>
      <c r="J31" s="541">
        <v>100</v>
      </c>
      <c r="K31" s="540">
        <v>0.75423045930701049</v>
      </c>
      <c r="L31" s="539">
        <v>0.66608238387379493</v>
      </c>
      <c r="M31" s="538">
        <v>8.8148075433215567E-2</v>
      </c>
      <c r="N31" s="614"/>
    </row>
    <row r="32" spans="1:14" ht="18" customHeight="1" x14ac:dyDescent="0.4">
      <c r="A32" s="547"/>
      <c r="B32" s="546" t="s">
        <v>175</v>
      </c>
      <c r="C32" s="545">
        <v>13593</v>
      </c>
      <c r="D32" s="548">
        <v>9538</v>
      </c>
      <c r="E32" s="542">
        <v>1.425141539106731</v>
      </c>
      <c r="F32" s="541">
        <v>4055</v>
      </c>
      <c r="G32" s="545">
        <v>21652</v>
      </c>
      <c r="H32" s="548">
        <v>16636</v>
      </c>
      <c r="I32" s="542">
        <v>1.3015147872084636</v>
      </c>
      <c r="J32" s="541">
        <v>5016</v>
      </c>
      <c r="K32" s="540">
        <v>0.62779419915019397</v>
      </c>
      <c r="L32" s="539">
        <v>0.57333493628276033</v>
      </c>
      <c r="M32" s="538">
        <v>5.4459262867433633E-2</v>
      </c>
      <c r="N32" s="614"/>
    </row>
    <row r="33" spans="1:14" ht="18" customHeight="1" x14ac:dyDescent="0.4">
      <c r="A33" s="547"/>
      <c r="B33" s="546" t="s">
        <v>174</v>
      </c>
      <c r="C33" s="545">
        <v>1022</v>
      </c>
      <c r="D33" s="548">
        <v>922</v>
      </c>
      <c r="E33" s="542">
        <v>1.1084598698481563</v>
      </c>
      <c r="F33" s="541">
        <v>100</v>
      </c>
      <c r="G33" s="545">
        <v>1606</v>
      </c>
      <c r="H33" s="548">
        <v>1515</v>
      </c>
      <c r="I33" s="542">
        <v>1.06006600660066</v>
      </c>
      <c r="J33" s="541">
        <v>91</v>
      </c>
      <c r="K33" s="540">
        <v>0.63636363636363635</v>
      </c>
      <c r="L33" s="539">
        <v>0.60858085808580853</v>
      </c>
      <c r="M33" s="538">
        <v>2.7782778277827824E-2</v>
      </c>
      <c r="N33" s="614"/>
    </row>
    <row r="34" spans="1:14" s="612" customFormat="1" ht="18" customHeight="1" x14ac:dyDescent="0.4">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c r="N34" s="613"/>
    </row>
    <row r="35" spans="1:14" s="612" customFormat="1" ht="18" customHeight="1" thickBot="1" x14ac:dyDescent="0.45">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c r="N35" s="613"/>
    </row>
    <row r="36" spans="1:14" x14ac:dyDescent="0.15">
      <c r="C36" s="610"/>
      <c r="G36" s="610"/>
    </row>
    <row r="37" spans="1:14" x14ac:dyDescent="0.15">
      <c r="C37" s="610"/>
      <c r="G37" s="610"/>
    </row>
    <row r="38" spans="1:14" x14ac:dyDescent="0.15">
      <c r="C38" s="610"/>
      <c r="G38" s="611"/>
    </row>
    <row r="39" spans="1:14" x14ac:dyDescent="0.15">
      <c r="C39" s="610"/>
      <c r="G39" s="610"/>
    </row>
    <row r="40" spans="1:14" x14ac:dyDescent="0.15">
      <c r="C40" s="610"/>
      <c r="G40" s="610"/>
    </row>
    <row r="41" spans="1:14" x14ac:dyDescent="0.15">
      <c r="C41" s="610"/>
      <c r="G41" s="610"/>
    </row>
    <row r="42" spans="1:14" x14ac:dyDescent="0.15">
      <c r="C42" s="610"/>
      <c r="G42" s="610"/>
    </row>
    <row r="43" spans="1:14" x14ac:dyDescent="0.15">
      <c r="C43" s="610"/>
      <c r="G43" s="610"/>
    </row>
    <row r="44" spans="1:14" x14ac:dyDescent="0.15">
      <c r="C44" s="610"/>
      <c r="G44" s="610"/>
    </row>
    <row r="45" spans="1:14" x14ac:dyDescent="0.15">
      <c r="C45" s="610"/>
      <c r="G45" s="610"/>
    </row>
    <row r="46" spans="1:14" x14ac:dyDescent="0.15">
      <c r="C46" s="610"/>
      <c r="G46" s="610"/>
    </row>
    <row r="47" spans="1:14" x14ac:dyDescent="0.15">
      <c r="C47" s="610"/>
      <c r="G47" s="610"/>
    </row>
    <row r="48" spans="1:14" x14ac:dyDescent="0.15">
      <c r="C48" s="610"/>
      <c r="G48" s="610"/>
    </row>
    <row r="49" spans="3:7" x14ac:dyDescent="0.15">
      <c r="C49" s="610"/>
      <c r="G49" s="610"/>
    </row>
    <row r="50" spans="3:7" x14ac:dyDescent="0.15">
      <c r="C50" s="610"/>
      <c r="G50" s="610"/>
    </row>
    <row r="51" spans="3:7" x14ac:dyDescent="0.15">
      <c r="C51" s="610"/>
      <c r="G51" s="610"/>
    </row>
    <row r="52" spans="3:7" x14ac:dyDescent="0.15">
      <c r="C52" s="610"/>
      <c r="G52" s="610"/>
    </row>
    <row r="53" spans="3:7" x14ac:dyDescent="0.15">
      <c r="C53" s="610"/>
      <c r="G53" s="610"/>
    </row>
    <row r="54" spans="3:7" x14ac:dyDescent="0.15">
      <c r="C54" s="610"/>
      <c r="G54" s="610"/>
    </row>
    <row r="55" spans="3:7" x14ac:dyDescent="0.15">
      <c r="C55" s="610"/>
      <c r="G55" s="610"/>
    </row>
    <row r="56" spans="3:7" x14ac:dyDescent="0.15">
      <c r="C56" s="610"/>
      <c r="G56" s="610"/>
    </row>
    <row r="57" spans="3:7" x14ac:dyDescent="0.15">
      <c r="C57" s="610"/>
      <c r="G57" s="610"/>
    </row>
    <row r="58" spans="3:7" x14ac:dyDescent="0.15">
      <c r="C58" s="610"/>
      <c r="G58" s="610"/>
    </row>
    <row r="59" spans="3:7" x14ac:dyDescent="0.15">
      <c r="C59" s="610"/>
      <c r="G59" s="610"/>
    </row>
    <row r="60" spans="3:7" x14ac:dyDescent="0.15">
      <c r="C60" s="610"/>
      <c r="G60" s="610"/>
    </row>
    <row r="61" spans="3:7" x14ac:dyDescent="0.15">
      <c r="C61" s="610"/>
      <c r="G61" s="610"/>
    </row>
    <row r="62" spans="3:7" x14ac:dyDescent="0.15">
      <c r="C62" s="610"/>
      <c r="G62" s="610"/>
    </row>
    <row r="63" spans="3:7" x14ac:dyDescent="0.15">
      <c r="C63" s="610"/>
      <c r="G63" s="610"/>
    </row>
    <row r="64" spans="3:7" x14ac:dyDescent="0.15">
      <c r="C64" s="610"/>
      <c r="G64" s="610"/>
    </row>
    <row r="65" spans="2:7" x14ac:dyDescent="0.15">
      <c r="C65" s="610"/>
      <c r="G65" s="610"/>
    </row>
    <row r="66" spans="2:7" x14ac:dyDescent="0.15">
      <c r="B66" s="609">
        <v>6025</v>
      </c>
      <c r="C66" s="610"/>
      <c r="F66" s="608">
        <v>10620</v>
      </c>
      <c r="G66" s="610"/>
    </row>
    <row r="67" spans="2:7" x14ac:dyDescent="0.15">
      <c r="C67" s="610"/>
      <c r="G67" s="610"/>
    </row>
    <row r="68" spans="2:7" x14ac:dyDescent="0.15">
      <c r="C68" s="610"/>
      <c r="G68" s="610"/>
    </row>
    <row r="69" spans="2:7" x14ac:dyDescent="0.15">
      <c r="C69" s="610"/>
      <c r="G69" s="610"/>
    </row>
    <row r="70" spans="2:7" x14ac:dyDescent="0.15">
      <c r="C70" s="610"/>
      <c r="G70" s="610"/>
    </row>
    <row r="71" spans="2:7" x14ac:dyDescent="0.15">
      <c r="C71" s="610"/>
      <c r="G71" s="610"/>
    </row>
  </sheetData>
  <mergeCells count="31">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8:B28"/>
    <mergeCell ref="A18:B18"/>
    <mergeCell ref="A23:B23"/>
    <mergeCell ref="F5:F6"/>
    <mergeCell ref="D5:D6"/>
    <mergeCell ref="E5:E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233" customWidth="1"/>
    <col min="2" max="2" width="8.625" style="233" customWidth="1"/>
    <col min="3" max="10" width="10.625" style="231" customWidth="1"/>
    <col min="11" max="11" width="10.625" style="233" customWidth="1"/>
    <col min="12" max="13" width="10.625" style="231" customWidth="1"/>
    <col min="14" max="14" width="9" style="233"/>
    <col min="15" max="16384" width="9" style="231"/>
  </cols>
  <sheetData>
    <row r="1" spans="1:14" ht="19.5" thickBot="1" x14ac:dyDescent="0.2">
      <c r="A1" s="835" t="str">
        <f>'h25'!A1</f>
        <v>平成25年度</v>
      </c>
      <c r="B1" s="835"/>
      <c r="C1" s="6"/>
      <c r="D1" s="6"/>
      <c r="E1" s="6"/>
      <c r="F1" s="15" t="str">
        <f ca="1">RIGHT(CELL("filename",$A$1),LEN(CELL("filename",$A$1))-FIND("]",CELL("filename",$A$1)))</f>
        <v>９月下旬</v>
      </c>
      <c r="G1" s="14" t="s">
        <v>69</v>
      </c>
      <c r="H1" s="10"/>
      <c r="I1" s="10"/>
      <c r="J1" s="10"/>
      <c r="K1" s="10"/>
      <c r="L1" s="10"/>
      <c r="M1" s="10"/>
    </row>
    <row r="2" spans="1:14" ht="18" customHeight="1" x14ac:dyDescent="0.15">
      <c r="A2" s="273"/>
      <c r="B2" s="272"/>
      <c r="C2" s="918" t="s">
        <v>196</v>
      </c>
      <c r="D2" s="919"/>
      <c r="E2" s="950"/>
      <c r="F2" s="951"/>
      <c r="G2" s="918" t="s">
        <v>195</v>
      </c>
      <c r="H2" s="919"/>
      <c r="I2" s="950"/>
      <c r="J2" s="951"/>
      <c r="K2" s="907" t="s">
        <v>247</v>
      </c>
      <c r="L2" s="908"/>
      <c r="M2" s="909"/>
    </row>
    <row r="3" spans="1:14" ht="18.75" customHeight="1" x14ac:dyDescent="0.15">
      <c r="A3" s="634"/>
      <c r="B3" s="648"/>
      <c r="C3" s="922" t="s">
        <v>335</v>
      </c>
      <c r="D3" s="923" t="s">
        <v>334</v>
      </c>
      <c r="E3" s="903" t="s">
        <v>192</v>
      </c>
      <c r="F3" s="904"/>
      <c r="G3" s="905" t="s">
        <v>333</v>
      </c>
      <c r="H3" s="940" t="s">
        <v>332</v>
      </c>
      <c r="I3" s="903" t="s">
        <v>192</v>
      </c>
      <c r="J3" s="904"/>
      <c r="K3" s="905" t="s">
        <v>333</v>
      </c>
      <c r="L3" s="929" t="s">
        <v>332</v>
      </c>
      <c r="M3" s="910" t="s">
        <v>242</v>
      </c>
    </row>
    <row r="4" spans="1:14" ht="18" customHeight="1" x14ac:dyDescent="0.15">
      <c r="A4" s="647"/>
      <c r="B4" s="646"/>
      <c r="C4" s="952"/>
      <c r="D4" s="953"/>
      <c r="E4" s="572" t="s">
        <v>191</v>
      </c>
      <c r="F4" s="571" t="s">
        <v>190</v>
      </c>
      <c r="G4" s="952"/>
      <c r="H4" s="954"/>
      <c r="I4" s="572" t="s">
        <v>191</v>
      </c>
      <c r="J4" s="571" t="s">
        <v>190</v>
      </c>
      <c r="K4" s="906"/>
      <c r="L4" s="924"/>
      <c r="M4" s="911"/>
    </row>
    <row r="5" spans="1:14" ht="13.5" customHeight="1" x14ac:dyDescent="0.15">
      <c r="A5" s="948" t="s">
        <v>189</v>
      </c>
      <c r="B5" s="949"/>
      <c r="C5" s="912">
        <v>159964</v>
      </c>
      <c r="D5" s="914">
        <v>139091</v>
      </c>
      <c r="E5" s="916">
        <v>1.1500672221782862</v>
      </c>
      <c r="F5" s="934">
        <v>20873</v>
      </c>
      <c r="G5" s="912">
        <v>221751</v>
      </c>
      <c r="H5" s="927">
        <v>188500</v>
      </c>
      <c r="I5" s="916">
        <v>1.1763978779840849</v>
      </c>
      <c r="J5" s="934">
        <v>33251</v>
      </c>
      <c r="K5" s="930">
        <v>0.72136766012329145</v>
      </c>
      <c r="L5" s="901">
        <v>0.73788328912466838</v>
      </c>
      <c r="M5" s="925">
        <v>-1.651562900137693E-2</v>
      </c>
    </row>
    <row r="6" spans="1:14" ht="13.5" customHeight="1" x14ac:dyDescent="0.15">
      <c r="A6" s="946" t="s">
        <v>188</v>
      </c>
      <c r="B6" s="947"/>
      <c r="C6" s="913"/>
      <c r="D6" s="915"/>
      <c r="E6" s="917"/>
      <c r="F6" s="935"/>
      <c r="G6" s="913"/>
      <c r="H6" s="928"/>
      <c r="I6" s="917"/>
      <c r="J6" s="935"/>
      <c r="K6" s="931"/>
      <c r="L6" s="902"/>
      <c r="M6" s="926"/>
    </row>
    <row r="7" spans="1:14" ht="18" customHeight="1" x14ac:dyDescent="0.15">
      <c r="A7" s="944" t="s">
        <v>187</v>
      </c>
      <c r="B7" s="945"/>
      <c r="C7" s="641">
        <v>83996</v>
      </c>
      <c r="D7" s="640">
        <v>74430</v>
      </c>
      <c r="E7" s="639">
        <v>1.1285234448475077</v>
      </c>
      <c r="F7" s="638">
        <v>9566</v>
      </c>
      <c r="G7" s="641">
        <v>112684</v>
      </c>
      <c r="H7" s="643">
        <v>95286</v>
      </c>
      <c r="I7" s="639">
        <v>1.1825871586591945</v>
      </c>
      <c r="J7" s="638">
        <v>17398</v>
      </c>
      <c r="K7" s="553">
        <v>0.7454119484576337</v>
      </c>
      <c r="L7" s="552">
        <v>0.78112209558592027</v>
      </c>
      <c r="M7" s="551">
        <v>-3.5710147128286573E-2</v>
      </c>
      <c r="N7" s="628"/>
    </row>
    <row r="8" spans="1:14" ht="18" customHeight="1" x14ac:dyDescent="0.15">
      <c r="A8" s="635" t="s">
        <v>186</v>
      </c>
      <c r="B8" s="637" t="s">
        <v>178</v>
      </c>
      <c r="C8" s="632">
        <v>39953</v>
      </c>
      <c r="D8" s="633">
        <v>37164</v>
      </c>
      <c r="E8" s="630">
        <v>1.0750457431923366</v>
      </c>
      <c r="F8" s="629">
        <v>2789</v>
      </c>
      <c r="G8" s="632">
        <v>54841</v>
      </c>
      <c r="H8" s="631">
        <v>50976</v>
      </c>
      <c r="I8" s="630">
        <v>1.0758199937225361</v>
      </c>
      <c r="J8" s="629">
        <v>3865</v>
      </c>
      <c r="K8" s="540">
        <v>0.72852427928010066</v>
      </c>
      <c r="L8" s="539">
        <v>0.72904896421845578</v>
      </c>
      <c r="M8" s="538">
        <v>-5.2468493835511332E-4</v>
      </c>
      <c r="N8" s="628"/>
    </row>
    <row r="9" spans="1:14" ht="18" customHeight="1" x14ac:dyDescent="0.15">
      <c r="A9" s="635"/>
      <c r="B9" s="637" t="s">
        <v>177</v>
      </c>
      <c r="C9" s="632">
        <v>3689</v>
      </c>
      <c r="D9" s="633">
        <v>2981</v>
      </c>
      <c r="E9" s="630">
        <v>1.2375041932237505</v>
      </c>
      <c r="F9" s="629">
        <v>708</v>
      </c>
      <c r="G9" s="632">
        <v>4395</v>
      </c>
      <c r="H9" s="631">
        <v>4115</v>
      </c>
      <c r="I9" s="630">
        <v>1.0680437424058322</v>
      </c>
      <c r="J9" s="629">
        <v>280</v>
      </c>
      <c r="K9" s="540">
        <v>0.83936291240045502</v>
      </c>
      <c r="L9" s="539">
        <v>0.72442284325637907</v>
      </c>
      <c r="M9" s="538">
        <v>0.11494006914407595</v>
      </c>
      <c r="N9" s="628"/>
    </row>
    <row r="10" spans="1:14" ht="18" customHeight="1" x14ac:dyDescent="0.15">
      <c r="A10" s="635"/>
      <c r="B10" s="637" t="s">
        <v>175</v>
      </c>
      <c r="C10" s="632">
        <v>40354</v>
      </c>
      <c r="D10" s="633">
        <v>34285</v>
      </c>
      <c r="E10" s="630">
        <v>1.1770161878372467</v>
      </c>
      <c r="F10" s="629">
        <v>6069</v>
      </c>
      <c r="G10" s="632">
        <v>53448</v>
      </c>
      <c r="H10" s="631">
        <v>40195</v>
      </c>
      <c r="I10" s="630">
        <v>1.3297176265704689</v>
      </c>
      <c r="J10" s="629">
        <v>13253</v>
      </c>
      <c r="K10" s="540">
        <v>0.75501421942822933</v>
      </c>
      <c r="L10" s="539">
        <v>0.85296678691379524</v>
      </c>
      <c r="M10" s="538">
        <v>-9.7952567485565911E-2</v>
      </c>
      <c r="N10" s="628"/>
    </row>
    <row r="11" spans="1:14" s="235" customFormat="1" ht="18" customHeight="1" x14ac:dyDescent="0.15">
      <c r="A11" s="627"/>
      <c r="B11" s="645" t="s">
        <v>180</v>
      </c>
      <c r="C11" s="644" t="s">
        <v>171</v>
      </c>
      <c r="D11" s="624" t="s">
        <v>171</v>
      </c>
      <c r="E11" s="623" t="s">
        <v>171</v>
      </c>
      <c r="F11" s="622" t="s">
        <v>171</v>
      </c>
      <c r="G11" s="644" t="s">
        <v>171</v>
      </c>
      <c r="H11" s="624" t="s">
        <v>171</v>
      </c>
      <c r="I11" s="623" t="s">
        <v>171</v>
      </c>
      <c r="J11" s="622" t="s">
        <v>171</v>
      </c>
      <c r="K11" s="590" t="s">
        <v>171</v>
      </c>
      <c r="L11" s="589" t="s">
        <v>171</v>
      </c>
      <c r="M11" s="588" t="s">
        <v>171</v>
      </c>
      <c r="N11" s="615"/>
    </row>
    <row r="12" spans="1:14" ht="18" customHeight="1" x14ac:dyDescent="0.15">
      <c r="A12" s="944" t="s">
        <v>185</v>
      </c>
      <c r="B12" s="945"/>
      <c r="C12" s="641">
        <v>25624</v>
      </c>
      <c r="D12" s="640">
        <v>25601</v>
      </c>
      <c r="E12" s="639">
        <v>1.000898402406156</v>
      </c>
      <c r="F12" s="638">
        <v>23</v>
      </c>
      <c r="G12" s="641">
        <v>33445</v>
      </c>
      <c r="H12" s="640">
        <v>33856</v>
      </c>
      <c r="I12" s="639">
        <v>0.9878603497164461</v>
      </c>
      <c r="J12" s="638">
        <v>-411</v>
      </c>
      <c r="K12" s="553">
        <v>0.76615338615637618</v>
      </c>
      <c r="L12" s="552">
        <v>0.75617320415879019</v>
      </c>
      <c r="M12" s="567">
        <v>9.9801819975859907E-3</v>
      </c>
      <c r="N12" s="628"/>
    </row>
    <row r="13" spans="1:14" ht="18" customHeight="1" x14ac:dyDescent="0.15">
      <c r="A13" s="635" t="s">
        <v>184</v>
      </c>
      <c r="B13" s="637" t="s">
        <v>178</v>
      </c>
      <c r="C13" s="632">
        <v>4413</v>
      </c>
      <c r="D13" s="633">
        <v>6001</v>
      </c>
      <c r="E13" s="630">
        <v>0.73537743709381764</v>
      </c>
      <c r="F13" s="629">
        <v>-1588</v>
      </c>
      <c r="G13" s="632">
        <v>5000</v>
      </c>
      <c r="H13" s="633">
        <v>7470</v>
      </c>
      <c r="I13" s="630">
        <v>0.66934404283801874</v>
      </c>
      <c r="J13" s="629">
        <v>-2470</v>
      </c>
      <c r="K13" s="540">
        <v>0.88260000000000005</v>
      </c>
      <c r="L13" s="539">
        <v>0.80334672021419007</v>
      </c>
      <c r="M13" s="538">
        <v>7.9253279785809982E-2</v>
      </c>
      <c r="N13" s="628"/>
    </row>
    <row r="14" spans="1:14" ht="18" customHeight="1" x14ac:dyDescent="0.15">
      <c r="A14" s="635"/>
      <c r="B14" s="637" t="s">
        <v>177</v>
      </c>
      <c r="C14" s="632">
        <v>5074</v>
      </c>
      <c r="D14" s="633">
        <v>5060</v>
      </c>
      <c r="E14" s="630">
        <v>1.0027667984189723</v>
      </c>
      <c r="F14" s="629">
        <v>14</v>
      </c>
      <c r="G14" s="632">
        <v>5905</v>
      </c>
      <c r="H14" s="633">
        <v>6885</v>
      </c>
      <c r="I14" s="630">
        <v>0.85766158315177921</v>
      </c>
      <c r="J14" s="629">
        <v>-980</v>
      </c>
      <c r="K14" s="540">
        <v>0.85927180355630817</v>
      </c>
      <c r="L14" s="539">
        <v>0.73493100944081335</v>
      </c>
      <c r="M14" s="538">
        <v>0.12434079411549481</v>
      </c>
      <c r="N14" s="628"/>
    </row>
    <row r="15" spans="1:14" ht="18" customHeight="1" x14ac:dyDescent="0.15">
      <c r="A15" s="635"/>
      <c r="B15" s="637" t="s">
        <v>175</v>
      </c>
      <c r="C15" s="632">
        <v>15689</v>
      </c>
      <c r="D15" s="633">
        <v>14540</v>
      </c>
      <c r="E15" s="630">
        <v>1.0790233837689134</v>
      </c>
      <c r="F15" s="629">
        <v>1149</v>
      </c>
      <c r="G15" s="632">
        <v>20941</v>
      </c>
      <c r="H15" s="633">
        <v>19501</v>
      </c>
      <c r="I15" s="630">
        <v>1.0738423670580997</v>
      </c>
      <c r="J15" s="629">
        <v>1440</v>
      </c>
      <c r="K15" s="540">
        <v>0.74920013370899197</v>
      </c>
      <c r="L15" s="539">
        <v>0.74560278960053328</v>
      </c>
      <c r="M15" s="538">
        <v>3.5973441084586888E-3</v>
      </c>
      <c r="N15" s="628"/>
    </row>
    <row r="16" spans="1:14" ht="18" customHeight="1" x14ac:dyDescent="0.15">
      <c r="A16" s="635"/>
      <c r="B16" s="637" t="s">
        <v>174</v>
      </c>
      <c r="C16" s="632">
        <v>448</v>
      </c>
      <c r="D16" s="633">
        <v>0</v>
      </c>
      <c r="E16" s="630" t="e">
        <v>#DIV/0!</v>
      </c>
      <c r="F16" s="629">
        <v>448</v>
      </c>
      <c r="G16" s="632">
        <v>1599</v>
      </c>
      <c r="H16" s="633">
        <v>0</v>
      </c>
      <c r="I16" s="630" t="e">
        <v>#DIV/0!</v>
      </c>
      <c r="J16" s="629">
        <v>1599</v>
      </c>
      <c r="K16" s="540">
        <v>0.28017510944340213</v>
      </c>
      <c r="L16" s="539" t="s">
        <v>171</v>
      </c>
      <c r="M16" s="538" t="e">
        <v>#VALUE!</v>
      </c>
      <c r="N16" s="628"/>
    </row>
    <row r="17" spans="1:14" s="235" customFormat="1" ht="18" customHeight="1" x14ac:dyDescent="0.15">
      <c r="A17" s="621"/>
      <c r="B17" s="642" t="s">
        <v>180</v>
      </c>
      <c r="C17" s="619" t="s">
        <v>171</v>
      </c>
      <c r="D17" s="618" t="s">
        <v>171</v>
      </c>
      <c r="E17" s="617" t="s">
        <v>171</v>
      </c>
      <c r="F17" s="616" t="s">
        <v>171</v>
      </c>
      <c r="G17" s="619" t="s">
        <v>171</v>
      </c>
      <c r="H17" s="618" t="s">
        <v>171</v>
      </c>
      <c r="I17" s="617" t="s">
        <v>171</v>
      </c>
      <c r="J17" s="616" t="s">
        <v>171</v>
      </c>
      <c r="K17" s="590" t="s">
        <v>171</v>
      </c>
      <c r="L17" s="589" t="s">
        <v>171</v>
      </c>
      <c r="M17" s="599" t="s">
        <v>171</v>
      </c>
      <c r="N17" s="615"/>
    </row>
    <row r="18" spans="1:14" ht="18" customHeight="1" x14ac:dyDescent="0.15">
      <c r="A18" s="944" t="s">
        <v>183</v>
      </c>
      <c r="B18" s="945"/>
      <c r="C18" s="641">
        <v>20052</v>
      </c>
      <c r="D18" s="640">
        <v>16409</v>
      </c>
      <c r="E18" s="639">
        <v>1.2220123103175087</v>
      </c>
      <c r="F18" s="638">
        <v>3643</v>
      </c>
      <c r="G18" s="641">
        <v>28665</v>
      </c>
      <c r="H18" s="643">
        <v>24843</v>
      </c>
      <c r="I18" s="639">
        <v>1.1538461538461537</v>
      </c>
      <c r="J18" s="638">
        <v>3822</v>
      </c>
      <c r="K18" s="553">
        <v>0.6995290423861853</v>
      </c>
      <c r="L18" s="552">
        <v>0.66050799017831985</v>
      </c>
      <c r="M18" s="551">
        <v>3.9021052207865448E-2</v>
      </c>
      <c r="N18" s="628"/>
    </row>
    <row r="19" spans="1:14" ht="18" customHeight="1" x14ac:dyDescent="0.15">
      <c r="A19" s="635" t="s">
        <v>182</v>
      </c>
      <c r="B19" s="637" t="s">
        <v>178</v>
      </c>
      <c r="C19" s="632">
        <v>0</v>
      </c>
      <c r="D19" s="633">
        <v>0</v>
      </c>
      <c r="E19" s="630" t="e">
        <v>#DIV/0!</v>
      </c>
      <c r="F19" s="629">
        <v>0</v>
      </c>
      <c r="G19" s="632">
        <v>0</v>
      </c>
      <c r="H19" s="631">
        <v>0</v>
      </c>
      <c r="I19" s="630" t="e">
        <v>#DIV/0!</v>
      </c>
      <c r="J19" s="629">
        <v>0</v>
      </c>
      <c r="K19" s="540" t="s">
        <v>171</v>
      </c>
      <c r="L19" s="539" t="s">
        <v>171</v>
      </c>
      <c r="M19" s="538" t="e">
        <v>#VALUE!</v>
      </c>
      <c r="N19" s="628"/>
    </row>
    <row r="20" spans="1:14" ht="18" customHeight="1" x14ac:dyDescent="0.15">
      <c r="A20" s="635"/>
      <c r="B20" s="637" t="s">
        <v>177</v>
      </c>
      <c r="C20" s="632">
        <v>6331</v>
      </c>
      <c r="D20" s="633">
        <v>5407</v>
      </c>
      <c r="E20" s="630">
        <v>1.1708895875716663</v>
      </c>
      <c r="F20" s="629">
        <v>924</v>
      </c>
      <c r="G20" s="632">
        <v>8745</v>
      </c>
      <c r="H20" s="631">
        <v>7975</v>
      </c>
      <c r="I20" s="630">
        <v>1.096551724137931</v>
      </c>
      <c r="J20" s="629">
        <v>770</v>
      </c>
      <c r="K20" s="540">
        <v>0.72395654659805608</v>
      </c>
      <c r="L20" s="539">
        <v>0.67799373040752353</v>
      </c>
      <c r="M20" s="538">
        <v>4.5962816190532552E-2</v>
      </c>
      <c r="N20" s="628"/>
    </row>
    <row r="21" spans="1:14" ht="18" customHeight="1" x14ac:dyDescent="0.15">
      <c r="A21" s="635"/>
      <c r="B21" s="637" t="s">
        <v>175</v>
      </c>
      <c r="C21" s="632">
        <v>13721</v>
      </c>
      <c r="D21" s="633">
        <v>11002</v>
      </c>
      <c r="E21" s="630">
        <v>1.2471368842028723</v>
      </c>
      <c r="F21" s="629">
        <v>2719</v>
      </c>
      <c r="G21" s="632">
        <v>19920</v>
      </c>
      <c r="H21" s="631">
        <v>16868</v>
      </c>
      <c r="I21" s="630">
        <v>1.1809343134930046</v>
      </c>
      <c r="J21" s="629">
        <v>3052</v>
      </c>
      <c r="K21" s="540">
        <v>0.68880522088353413</v>
      </c>
      <c r="L21" s="539">
        <v>0.65224092957078494</v>
      </c>
      <c r="M21" s="538">
        <v>3.6564291312749186E-2</v>
      </c>
      <c r="N21" s="628"/>
    </row>
    <row r="22" spans="1:14" s="235" customFormat="1" ht="18" customHeight="1" x14ac:dyDescent="0.15">
      <c r="A22" s="621"/>
      <c r="B22" s="642" t="s">
        <v>180</v>
      </c>
      <c r="C22" s="619" t="s">
        <v>171</v>
      </c>
      <c r="D22" s="618" t="s">
        <v>171</v>
      </c>
      <c r="E22" s="617" t="s">
        <v>171</v>
      </c>
      <c r="F22" s="616" t="s">
        <v>171</v>
      </c>
      <c r="G22" s="619" t="s">
        <v>171</v>
      </c>
      <c r="H22" s="618" t="s">
        <v>171</v>
      </c>
      <c r="I22" s="617" t="s">
        <v>171</v>
      </c>
      <c r="J22" s="616" t="s">
        <v>171</v>
      </c>
      <c r="K22" s="590" t="s">
        <v>171</v>
      </c>
      <c r="L22" s="589" t="s">
        <v>171</v>
      </c>
      <c r="M22" s="599" t="s">
        <v>171</v>
      </c>
      <c r="N22" s="615"/>
    </row>
    <row r="23" spans="1:14" ht="18" customHeight="1" x14ac:dyDescent="0.15">
      <c r="A23" s="944" t="s">
        <v>181</v>
      </c>
      <c r="B23" s="945"/>
      <c r="C23" s="641">
        <v>12819</v>
      </c>
      <c r="D23" s="640">
        <v>9567</v>
      </c>
      <c r="E23" s="639">
        <v>1.3399184697397304</v>
      </c>
      <c r="F23" s="638">
        <v>3252</v>
      </c>
      <c r="G23" s="641">
        <v>17252</v>
      </c>
      <c r="H23" s="643">
        <v>12671</v>
      </c>
      <c r="I23" s="639">
        <v>1.3615342119801122</v>
      </c>
      <c r="J23" s="638">
        <v>4581</v>
      </c>
      <c r="K23" s="553">
        <v>0.74304428472061212</v>
      </c>
      <c r="L23" s="552">
        <v>0.75503117354589222</v>
      </c>
      <c r="M23" s="567">
        <v>-1.1986888825280095E-2</v>
      </c>
      <c r="N23" s="628"/>
    </row>
    <row r="24" spans="1:14" ht="18" customHeight="1" x14ac:dyDescent="0.15">
      <c r="A24" s="635"/>
      <c r="B24" s="637" t="s">
        <v>178</v>
      </c>
      <c r="C24" s="632">
        <v>0</v>
      </c>
      <c r="D24" s="633">
        <v>0</v>
      </c>
      <c r="E24" s="630" t="e">
        <v>#DIV/0!</v>
      </c>
      <c r="F24" s="629">
        <v>0</v>
      </c>
      <c r="G24" s="632">
        <v>0</v>
      </c>
      <c r="H24" s="631">
        <v>0</v>
      </c>
      <c r="I24" s="630" t="e">
        <v>#DIV/0!</v>
      </c>
      <c r="J24" s="629">
        <v>0</v>
      </c>
      <c r="K24" s="540" t="s">
        <v>171</v>
      </c>
      <c r="L24" s="539" t="s">
        <v>171</v>
      </c>
      <c r="M24" s="538" t="e">
        <v>#VALUE!</v>
      </c>
      <c r="N24" s="628"/>
    </row>
    <row r="25" spans="1:14" ht="18" customHeight="1" x14ac:dyDescent="0.15">
      <c r="A25" s="635"/>
      <c r="B25" s="637" t="s">
        <v>177</v>
      </c>
      <c r="C25" s="632">
        <v>5097</v>
      </c>
      <c r="D25" s="633">
        <v>4264</v>
      </c>
      <c r="E25" s="630">
        <v>1.1953564727954973</v>
      </c>
      <c r="F25" s="629">
        <v>833</v>
      </c>
      <c r="G25" s="632">
        <v>5845</v>
      </c>
      <c r="H25" s="631">
        <v>5075</v>
      </c>
      <c r="I25" s="630">
        <v>1.1517241379310346</v>
      </c>
      <c r="J25" s="629">
        <v>770</v>
      </c>
      <c r="K25" s="540">
        <v>0.87202737382378104</v>
      </c>
      <c r="L25" s="539">
        <v>0.84019704433497533</v>
      </c>
      <c r="M25" s="538">
        <v>3.1830329488805709E-2</v>
      </c>
      <c r="N25" s="628"/>
    </row>
    <row r="26" spans="1:14" ht="18" customHeight="1" x14ac:dyDescent="0.15">
      <c r="A26" s="635"/>
      <c r="B26" s="637" t="s">
        <v>175</v>
      </c>
      <c r="C26" s="632">
        <v>7722</v>
      </c>
      <c r="D26" s="633">
        <v>5303</v>
      </c>
      <c r="E26" s="630">
        <v>1.4561568923250989</v>
      </c>
      <c r="F26" s="629">
        <v>2419</v>
      </c>
      <c r="G26" s="632">
        <v>11407</v>
      </c>
      <c r="H26" s="633">
        <v>7596</v>
      </c>
      <c r="I26" s="630">
        <v>1.5017114270668772</v>
      </c>
      <c r="J26" s="629">
        <v>3811</v>
      </c>
      <c r="K26" s="540">
        <v>0.67695274831243968</v>
      </c>
      <c r="L26" s="539">
        <v>0.69813059505002628</v>
      </c>
      <c r="M26" s="538">
        <v>-2.1177846737586603E-2</v>
      </c>
      <c r="N26" s="628"/>
    </row>
    <row r="27" spans="1:14" s="235" customFormat="1" ht="18" customHeight="1" x14ac:dyDescent="0.15">
      <c r="A27" s="621"/>
      <c r="B27" s="642" t="s">
        <v>180</v>
      </c>
      <c r="C27" s="619" t="s">
        <v>171</v>
      </c>
      <c r="D27" s="618" t="s">
        <v>171</v>
      </c>
      <c r="E27" s="617" t="s">
        <v>171</v>
      </c>
      <c r="F27" s="616" t="s">
        <v>171</v>
      </c>
      <c r="G27" s="619" t="s">
        <v>171</v>
      </c>
      <c r="H27" s="618" t="s">
        <v>171</v>
      </c>
      <c r="I27" s="617" t="s">
        <v>171</v>
      </c>
      <c r="J27" s="616" t="s">
        <v>171</v>
      </c>
      <c r="K27" s="590" t="s">
        <v>171</v>
      </c>
      <c r="L27" s="589" t="s">
        <v>171</v>
      </c>
      <c r="M27" s="599" t="s">
        <v>171</v>
      </c>
      <c r="N27" s="615"/>
    </row>
    <row r="28" spans="1:14" ht="18" customHeight="1" x14ac:dyDescent="0.15">
      <c r="A28" s="944" t="s">
        <v>179</v>
      </c>
      <c r="B28" s="945"/>
      <c r="C28" s="641">
        <v>17473</v>
      </c>
      <c r="D28" s="640">
        <v>13084</v>
      </c>
      <c r="E28" s="639">
        <v>1.3354478752675023</v>
      </c>
      <c r="F28" s="638">
        <v>4389</v>
      </c>
      <c r="G28" s="641">
        <v>29705</v>
      </c>
      <c r="H28" s="640">
        <v>21844</v>
      </c>
      <c r="I28" s="639">
        <v>1.3598699871818349</v>
      </c>
      <c r="J28" s="638">
        <v>7861</v>
      </c>
      <c r="K28" s="553">
        <v>0.58821747180609329</v>
      </c>
      <c r="L28" s="552">
        <v>0.59897454678630291</v>
      </c>
      <c r="M28" s="551">
        <v>-1.0757074980209613E-2</v>
      </c>
      <c r="N28" s="628"/>
    </row>
    <row r="29" spans="1:14" ht="18" customHeight="1" x14ac:dyDescent="0.15">
      <c r="A29" s="635"/>
      <c r="B29" s="637" t="s">
        <v>178</v>
      </c>
      <c r="C29" s="632">
        <v>0</v>
      </c>
      <c r="D29" s="633">
        <v>0</v>
      </c>
      <c r="E29" s="630" t="e">
        <v>#DIV/0!</v>
      </c>
      <c r="F29" s="629">
        <v>0</v>
      </c>
      <c r="G29" s="632">
        <v>0</v>
      </c>
      <c r="H29" s="631">
        <v>0</v>
      </c>
      <c r="I29" s="630" t="e">
        <v>#DIV/0!</v>
      </c>
      <c r="J29" s="629">
        <v>0</v>
      </c>
      <c r="K29" s="540" t="s">
        <v>171</v>
      </c>
      <c r="L29" s="539" t="s">
        <v>171</v>
      </c>
      <c r="M29" s="538" t="e">
        <v>#VALUE!</v>
      </c>
      <c r="N29" s="628"/>
    </row>
    <row r="30" spans="1:14" ht="18" customHeight="1" x14ac:dyDescent="0.15">
      <c r="A30" s="635"/>
      <c r="B30" s="634" t="s">
        <v>177</v>
      </c>
      <c r="C30" s="632">
        <v>2016</v>
      </c>
      <c r="D30" s="636">
        <v>1517</v>
      </c>
      <c r="E30" s="630">
        <v>1.3289386947923534</v>
      </c>
      <c r="F30" s="629">
        <v>499</v>
      </c>
      <c r="G30" s="632">
        <v>2900</v>
      </c>
      <c r="H30" s="631">
        <v>2610</v>
      </c>
      <c r="I30" s="630">
        <v>1.1111111111111112</v>
      </c>
      <c r="J30" s="629">
        <v>290</v>
      </c>
      <c r="K30" s="540">
        <v>0.69517241379310346</v>
      </c>
      <c r="L30" s="539">
        <v>0.5812260536398467</v>
      </c>
      <c r="M30" s="538">
        <v>0.11394636015325676</v>
      </c>
      <c r="N30" s="628"/>
    </row>
    <row r="31" spans="1:14" ht="18" customHeight="1" x14ac:dyDescent="0.15">
      <c r="A31" s="635"/>
      <c r="B31" s="634" t="s">
        <v>176</v>
      </c>
      <c r="C31" s="632">
        <v>864</v>
      </c>
      <c r="D31" s="633">
        <v>791</v>
      </c>
      <c r="E31" s="630">
        <v>1.0922882427307206</v>
      </c>
      <c r="F31" s="629">
        <v>73</v>
      </c>
      <c r="G31" s="632">
        <v>1241</v>
      </c>
      <c r="H31" s="631">
        <v>1152</v>
      </c>
      <c r="I31" s="630">
        <v>1.0772569444444444</v>
      </c>
      <c r="J31" s="629">
        <v>89</v>
      </c>
      <c r="K31" s="540">
        <v>0.69621273166800968</v>
      </c>
      <c r="L31" s="539">
        <v>0.68663194444444442</v>
      </c>
      <c r="M31" s="538">
        <v>9.5807872235652569E-3</v>
      </c>
      <c r="N31" s="628"/>
    </row>
    <row r="32" spans="1:14" ht="18" customHeight="1" x14ac:dyDescent="0.15">
      <c r="A32" s="635"/>
      <c r="B32" s="634" t="s">
        <v>175</v>
      </c>
      <c r="C32" s="632">
        <v>13649</v>
      </c>
      <c r="D32" s="633">
        <v>9875</v>
      </c>
      <c r="E32" s="630">
        <v>1.3821772151898735</v>
      </c>
      <c r="F32" s="629">
        <v>3774</v>
      </c>
      <c r="G32" s="632">
        <v>22339</v>
      </c>
      <c r="H32" s="631">
        <v>16512</v>
      </c>
      <c r="I32" s="630">
        <v>1.3528948643410852</v>
      </c>
      <c r="J32" s="629">
        <v>5827</v>
      </c>
      <c r="K32" s="540">
        <v>0.61099422534580783</v>
      </c>
      <c r="L32" s="539">
        <v>0.59804990310077522</v>
      </c>
      <c r="M32" s="538">
        <v>1.2944322245032613E-2</v>
      </c>
      <c r="N32" s="628"/>
    </row>
    <row r="33" spans="1:14" ht="18" customHeight="1" x14ac:dyDescent="0.15">
      <c r="A33" s="635"/>
      <c r="B33" s="634" t="s">
        <v>174</v>
      </c>
      <c r="C33" s="632">
        <v>944</v>
      </c>
      <c r="D33" s="633">
        <v>901</v>
      </c>
      <c r="E33" s="630">
        <v>1.0477247502774696</v>
      </c>
      <c r="F33" s="629">
        <v>43</v>
      </c>
      <c r="G33" s="632">
        <v>3225</v>
      </c>
      <c r="H33" s="631">
        <v>1570</v>
      </c>
      <c r="I33" s="630">
        <v>2.0541401273885351</v>
      </c>
      <c r="J33" s="629">
        <v>1655</v>
      </c>
      <c r="K33" s="540">
        <v>0.29271317829457366</v>
      </c>
      <c r="L33" s="539">
        <v>0.57388535031847132</v>
      </c>
      <c r="M33" s="538">
        <v>-0.28117217202389766</v>
      </c>
      <c r="N33" s="628"/>
    </row>
    <row r="34" spans="1:14" s="235" customFormat="1" ht="18" customHeight="1" x14ac:dyDescent="0.15">
      <c r="A34" s="627"/>
      <c r="B34" s="626" t="s">
        <v>173</v>
      </c>
      <c r="C34" s="625" t="s">
        <v>171</v>
      </c>
      <c r="D34" s="624" t="s">
        <v>171</v>
      </c>
      <c r="E34" s="623" t="s">
        <v>171</v>
      </c>
      <c r="F34" s="622" t="s">
        <v>171</v>
      </c>
      <c r="G34" s="625" t="s">
        <v>171</v>
      </c>
      <c r="H34" s="624" t="s">
        <v>171</v>
      </c>
      <c r="I34" s="623" t="s">
        <v>171</v>
      </c>
      <c r="J34" s="622" t="s">
        <v>171</v>
      </c>
      <c r="K34" s="590" t="s">
        <v>171</v>
      </c>
      <c r="L34" s="589" t="s">
        <v>171</v>
      </c>
      <c r="M34" s="588" t="s">
        <v>171</v>
      </c>
      <c r="N34" s="615"/>
    </row>
    <row r="35" spans="1:14" s="235" customFormat="1" ht="18" customHeight="1" thickBot="1" x14ac:dyDescent="0.2">
      <c r="A35" s="621"/>
      <c r="B35" s="620" t="s">
        <v>172</v>
      </c>
      <c r="C35" s="619" t="s">
        <v>171</v>
      </c>
      <c r="D35" s="618" t="s">
        <v>171</v>
      </c>
      <c r="E35" s="617" t="s">
        <v>171</v>
      </c>
      <c r="F35" s="616" t="s">
        <v>171</v>
      </c>
      <c r="G35" s="619" t="s">
        <v>171</v>
      </c>
      <c r="H35" s="618" t="s">
        <v>171</v>
      </c>
      <c r="I35" s="617" t="s">
        <v>171</v>
      </c>
      <c r="J35" s="616" t="s">
        <v>171</v>
      </c>
      <c r="K35" s="581" t="s">
        <v>171</v>
      </c>
      <c r="L35" s="580" t="s">
        <v>171</v>
      </c>
      <c r="M35" s="579" t="s">
        <v>171</v>
      </c>
      <c r="N35" s="615"/>
    </row>
    <row r="36" spans="1:14" x14ac:dyDescent="0.15">
      <c r="C36" s="234"/>
      <c r="G36" s="234"/>
    </row>
    <row r="37" spans="1:14" x14ac:dyDescent="0.15">
      <c r="C37" s="234"/>
      <c r="G37" s="234"/>
    </row>
    <row r="38" spans="1:14" x14ac:dyDescent="0.15">
      <c r="C38" s="234"/>
      <c r="G38" s="611"/>
    </row>
    <row r="39" spans="1:14" x14ac:dyDescent="0.15">
      <c r="C39" s="234"/>
      <c r="G39" s="234"/>
    </row>
    <row r="40" spans="1:14" x14ac:dyDescent="0.15">
      <c r="C40" s="234"/>
      <c r="G40" s="234"/>
    </row>
    <row r="41" spans="1:14" x14ac:dyDescent="0.15">
      <c r="C41" s="234"/>
      <c r="G41" s="234"/>
    </row>
    <row r="42" spans="1:14" x14ac:dyDescent="0.15">
      <c r="C42" s="234"/>
      <c r="G42" s="234"/>
    </row>
    <row r="43" spans="1:14" x14ac:dyDescent="0.15">
      <c r="C43" s="234"/>
      <c r="G43" s="234"/>
    </row>
    <row r="44" spans="1:14" x14ac:dyDescent="0.15">
      <c r="C44" s="234"/>
      <c r="G44" s="234"/>
    </row>
    <row r="45" spans="1:14" x14ac:dyDescent="0.15">
      <c r="C45" s="234"/>
      <c r="G45" s="234"/>
    </row>
    <row r="46" spans="1:14" x14ac:dyDescent="0.15">
      <c r="C46" s="234"/>
      <c r="G46" s="234"/>
    </row>
    <row r="47" spans="1:14" x14ac:dyDescent="0.15">
      <c r="C47" s="234"/>
      <c r="G47" s="234"/>
    </row>
    <row r="48" spans="1:14"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5717</v>
      </c>
      <c r="C65" s="234"/>
      <c r="F65" s="231">
        <v>14691</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8:B28"/>
    <mergeCell ref="A18:B18"/>
    <mergeCell ref="A23:B23"/>
    <mergeCell ref="F5:F6"/>
    <mergeCell ref="D5:D6"/>
    <mergeCell ref="E5:E6"/>
    <mergeCell ref="K5:K6"/>
    <mergeCell ref="L5:L6"/>
    <mergeCell ref="M5:M6"/>
    <mergeCell ref="K2:M2"/>
    <mergeCell ref="K3:K4"/>
    <mergeCell ref="L3:L4"/>
    <mergeCell ref="M3:M4"/>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7"/>
  <sheetViews>
    <sheetView showGridLines="0" view="pageBreakPreview" zoomScaleNormal="90" zoomScaleSheetLayoutView="100" workbookViewId="0">
      <pane xSplit="1" ySplit="6" topLeftCell="B7" activePane="bottomRight" state="frozen"/>
      <selection pane="topRight" activeCell="B1" sqref="B1"/>
      <selection pane="bottomLeft" activeCell="A6" sqref="A6"/>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10月(月間)</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ht="10.5" customHeight="1" x14ac:dyDescent="0.4">
      <c r="A4" s="230"/>
      <c r="B4" s="846" t="s">
        <v>337</v>
      </c>
      <c r="C4" s="847" t="s">
        <v>336</v>
      </c>
      <c r="D4" s="845" t="s">
        <v>144</v>
      </c>
      <c r="E4" s="845"/>
      <c r="F4" s="836" t="s">
        <v>337</v>
      </c>
      <c r="G4" s="836" t="s">
        <v>336</v>
      </c>
      <c r="H4" s="845" t="s">
        <v>144</v>
      </c>
      <c r="I4" s="845"/>
      <c r="J4" s="836" t="s">
        <v>337</v>
      </c>
      <c r="K4" s="836" t="s">
        <v>336</v>
      </c>
      <c r="L4" s="843" t="s">
        <v>142</v>
      </c>
    </row>
    <row r="5" spans="1:12" s="128" customFormat="1" ht="10.5" customHeight="1" x14ac:dyDescent="0.4">
      <c r="A5" s="229"/>
      <c r="B5" s="846"/>
      <c r="C5" s="848"/>
      <c r="D5" s="129" t="s">
        <v>143</v>
      </c>
      <c r="E5" s="228" t="s">
        <v>142</v>
      </c>
      <c r="F5" s="836"/>
      <c r="G5" s="836"/>
      <c r="H5" s="129" t="s">
        <v>143</v>
      </c>
      <c r="I5" s="129" t="s">
        <v>142</v>
      </c>
      <c r="J5" s="836"/>
      <c r="K5" s="836"/>
      <c r="L5" s="844"/>
    </row>
    <row r="6" spans="1:12" s="60" customFormat="1" x14ac:dyDescent="0.4">
      <c r="A6" s="119" t="s">
        <v>168</v>
      </c>
      <c r="B6" s="117">
        <v>512819</v>
      </c>
      <c r="C6" s="117">
        <v>532731</v>
      </c>
      <c r="D6" s="115">
        <v>0.96262278711019256</v>
      </c>
      <c r="E6" s="225">
        <v>-19912</v>
      </c>
      <c r="F6" s="117">
        <v>750364</v>
      </c>
      <c r="G6" s="117">
        <v>742207</v>
      </c>
      <c r="H6" s="115">
        <v>1.0109901954576015</v>
      </c>
      <c r="I6" s="116">
        <v>8157</v>
      </c>
      <c r="J6" s="115">
        <v>0.68342697677393904</v>
      </c>
      <c r="K6" s="115">
        <v>0.71776606795678299</v>
      </c>
      <c r="L6" s="114">
        <v>-3.433909118284395E-2</v>
      </c>
    </row>
    <row r="7" spans="1:12" s="60" customFormat="1" x14ac:dyDescent="0.4">
      <c r="A7" s="119" t="s">
        <v>140</v>
      </c>
      <c r="B7" s="117">
        <v>192667</v>
      </c>
      <c r="C7" s="117">
        <v>209457</v>
      </c>
      <c r="D7" s="226">
        <v>0.91984034909313128</v>
      </c>
      <c r="E7" s="225">
        <v>-16790</v>
      </c>
      <c r="F7" s="224">
        <v>266999</v>
      </c>
      <c r="G7" s="117">
        <v>284200</v>
      </c>
      <c r="H7" s="115">
        <v>0.93947572132301194</v>
      </c>
      <c r="I7" s="116">
        <v>-17201</v>
      </c>
      <c r="J7" s="115">
        <v>0.72160195356536916</v>
      </c>
      <c r="K7" s="115">
        <v>0.73700562983814211</v>
      </c>
      <c r="L7" s="114">
        <v>-1.5403676272772948E-2</v>
      </c>
    </row>
    <row r="8" spans="1:12" x14ac:dyDescent="0.4">
      <c r="A8" s="85" t="s">
        <v>139</v>
      </c>
      <c r="B8" s="84">
        <v>129630</v>
      </c>
      <c r="C8" s="84">
        <v>142732</v>
      </c>
      <c r="D8" s="82">
        <v>0.90820558809517138</v>
      </c>
      <c r="E8" s="83">
        <v>-13102</v>
      </c>
      <c r="F8" s="84">
        <v>177994</v>
      </c>
      <c r="G8" s="84">
        <v>193199</v>
      </c>
      <c r="H8" s="82">
        <v>0.92129876448635861</v>
      </c>
      <c r="I8" s="83">
        <v>-15205</v>
      </c>
      <c r="J8" s="82">
        <v>0.72828297583064594</v>
      </c>
      <c r="K8" s="82">
        <v>0.73878229183380861</v>
      </c>
      <c r="L8" s="81">
        <v>-1.0499316003162673E-2</v>
      </c>
    </row>
    <row r="9" spans="1:12" x14ac:dyDescent="0.4">
      <c r="A9" s="73" t="s">
        <v>107</v>
      </c>
      <c r="B9" s="113">
        <v>115800</v>
      </c>
      <c r="C9" s="105">
        <v>124922</v>
      </c>
      <c r="D9" s="98">
        <v>0.92697843454315498</v>
      </c>
      <c r="E9" s="106">
        <v>-9122</v>
      </c>
      <c r="F9" s="113">
        <v>158479</v>
      </c>
      <c r="G9" s="105">
        <v>168792</v>
      </c>
      <c r="H9" s="98">
        <v>0.93890113275510689</v>
      </c>
      <c r="I9" s="106">
        <v>-10313</v>
      </c>
      <c r="J9" s="98">
        <v>0.73069618056651042</v>
      </c>
      <c r="K9" s="98">
        <v>0.7400943172662211</v>
      </c>
      <c r="L9" s="120">
        <v>-9.3981366997106797E-3</v>
      </c>
    </row>
    <row r="10" spans="1:12" x14ac:dyDescent="0.4">
      <c r="A10" s="74" t="s">
        <v>138</v>
      </c>
      <c r="B10" s="72">
        <v>11422</v>
      </c>
      <c r="C10" s="71">
        <v>11646</v>
      </c>
      <c r="D10" s="69">
        <v>0.98076592821569641</v>
      </c>
      <c r="E10" s="106">
        <v>-224</v>
      </c>
      <c r="F10" s="72">
        <v>15000</v>
      </c>
      <c r="G10" s="71">
        <v>15261</v>
      </c>
      <c r="H10" s="69">
        <v>0.98289758207194811</v>
      </c>
      <c r="I10" s="70">
        <v>-261</v>
      </c>
      <c r="J10" s="69">
        <v>0.76146666666666663</v>
      </c>
      <c r="K10" s="69">
        <v>0.7631216827206605</v>
      </c>
      <c r="L10" s="68">
        <v>-1.6550160539938741E-3</v>
      </c>
    </row>
    <row r="11" spans="1:12" x14ac:dyDescent="0.4">
      <c r="A11" s="74" t="s">
        <v>105</v>
      </c>
      <c r="B11" s="127"/>
      <c r="C11" s="71">
        <v>3671</v>
      </c>
      <c r="D11" s="69">
        <v>0</v>
      </c>
      <c r="E11" s="106">
        <v>-3671</v>
      </c>
      <c r="F11" s="127"/>
      <c r="G11" s="71">
        <v>4868</v>
      </c>
      <c r="H11" s="69">
        <v>0</v>
      </c>
      <c r="I11" s="70">
        <v>-4868</v>
      </c>
      <c r="J11" s="69" t="e">
        <v>#DIV/0!</v>
      </c>
      <c r="K11" s="69">
        <v>0.75410846343467541</v>
      </c>
      <c r="L11" s="68" t="e">
        <v>#DIV/0!</v>
      </c>
    </row>
    <row r="12" spans="1:12" x14ac:dyDescent="0.4">
      <c r="A12" s="74" t="s">
        <v>102</v>
      </c>
      <c r="B12" s="122"/>
      <c r="C12" s="95"/>
      <c r="D12" s="69" t="e">
        <v>#DIV/0!</v>
      </c>
      <c r="E12" s="106">
        <v>0</v>
      </c>
      <c r="F12" s="122"/>
      <c r="G12" s="95"/>
      <c r="H12" s="69" t="e">
        <v>#DIV/0!</v>
      </c>
      <c r="I12" s="70">
        <v>0</v>
      </c>
      <c r="J12" s="69" t="e">
        <v>#DIV/0!</v>
      </c>
      <c r="K12" s="69" t="e">
        <v>#DIV/0!</v>
      </c>
      <c r="L12" s="68" t="e">
        <v>#DIV/0!</v>
      </c>
    </row>
    <row r="13" spans="1:12" x14ac:dyDescent="0.4">
      <c r="A13" s="74" t="s">
        <v>103</v>
      </c>
      <c r="B13" s="122"/>
      <c r="C13" s="95"/>
      <c r="D13" s="69" t="e">
        <v>#DIV/0!</v>
      </c>
      <c r="E13" s="106">
        <v>0</v>
      </c>
      <c r="F13" s="122"/>
      <c r="G13" s="95"/>
      <c r="H13" s="69" t="e">
        <v>#DIV/0!</v>
      </c>
      <c r="I13" s="70">
        <v>0</v>
      </c>
      <c r="J13" s="69" t="e">
        <v>#DIV/0!</v>
      </c>
      <c r="K13" s="69" t="e">
        <v>#DIV/0!</v>
      </c>
      <c r="L13" s="68" t="e">
        <v>#DIV/0!</v>
      </c>
    </row>
    <row r="14" spans="1:12" x14ac:dyDescent="0.4">
      <c r="A14" s="80" t="s">
        <v>136</v>
      </c>
      <c r="B14" s="92">
        <v>2408</v>
      </c>
      <c r="C14" s="97">
        <v>2493</v>
      </c>
      <c r="D14" s="89">
        <v>0.96590453269153631</v>
      </c>
      <c r="E14" s="106">
        <v>-85</v>
      </c>
      <c r="F14" s="92">
        <v>4515</v>
      </c>
      <c r="G14" s="97">
        <v>4278</v>
      </c>
      <c r="H14" s="89">
        <v>1.0553997194950913</v>
      </c>
      <c r="I14" s="90">
        <v>237</v>
      </c>
      <c r="J14" s="89">
        <v>0.53333333333333333</v>
      </c>
      <c r="K14" s="89">
        <v>0.58274894810659184</v>
      </c>
      <c r="L14" s="88">
        <v>-4.9415614773258509E-2</v>
      </c>
    </row>
    <row r="15" spans="1:12" x14ac:dyDescent="0.4">
      <c r="A15" s="74" t="s">
        <v>135</v>
      </c>
      <c r="B15" s="122"/>
      <c r="C15" s="95"/>
      <c r="D15" s="69" t="e">
        <v>#DIV/0!</v>
      </c>
      <c r="E15" s="106">
        <v>0</v>
      </c>
      <c r="F15" s="122"/>
      <c r="G15" s="95"/>
      <c r="H15" s="69" t="e">
        <v>#DIV/0!</v>
      </c>
      <c r="I15" s="70">
        <v>0</v>
      </c>
      <c r="J15" s="69" t="e">
        <v>#DIV/0!</v>
      </c>
      <c r="K15" s="69" t="e">
        <v>#DIV/0!</v>
      </c>
      <c r="L15" s="68" t="e">
        <v>#DIV/0!</v>
      </c>
    </row>
    <row r="16" spans="1:12" x14ac:dyDescent="0.4">
      <c r="A16" s="94" t="s">
        <v>134</v>
      </c>
      <c r="B16" s="122"/>
      <c r="C16" s="95"/>
      <c r="D16" s="69" t="e">
        <v>#DIV/0!</v>
      </c>
      <c r="E16" s="106">
        <v>0</v>
      </c>
      <c r="F16" s="122"/>
      <c r="G16" s="95"/>
      <c r="H16" s="69" t="e">
        <v>#DIV/0!</v>
      </c>
      <c r="I16" s="102">
        <v>0</v>
      </c>
      <c r="J16" s="69" t="e">
        <v>#DIV/0!</v>
      </c>
      <c r="K16" s="69" t="e">
        <v>#DIV/0!</v>
      </c>
      <c r="L16" s="68" t="e">
        <v>#DIV/0!</v>
      </c>
    </row>
    <row r="17" spans="1:12" x14ac:dyDescent="0.4">
      <c r="A17" s="94" t="s">
        <v>133</v>
      </c>
      <c r="B17" s="121"/>
      <c r="C17" s="93"/>
      <c r="D17" s="89" t="e">
        <v>#DIV/0!</v>
      </c>
      <c r="E17" s="183">
        <v>0</v>
      </c>
      <c r="F17" s="121"/>
      <c r="G17" s="93"/>
      <c r="H17" s="89" t="e">
        <v>#DIV/0!</v>
      </c>
      <c r="I17" s="90">
        <v>0</v>
      </c>
      <c r="J17" s="89" t="e">
        <v>#DIV/0!</v>
      </c>
      <c r="K17" s="89" t="e">
        <v>#DIV/0!</v>
      </c>
      <c r="L17" s="88" t="e">
        <v>#DIV/0!</v>
      </c>
    </row>
    <row r="18" spans="1:12" x14ac:dyDescent="0.4">
      <c r="A18" s="85" t="s">
        <v>132</v>
      </c>
      <c r="B18" s="84">
        <v>61291</v>
      </c>
      <c r="C18" s="84">
        <v>64769</v>
      </c>
      <c r="D18" s="82">
        <v>0.94630147138291465</v>
      </c>
      <c r="E18" s="83">
        <v>-3478</v>
      </c>
      <c r="F18" s="84">
        <v>86535</v>
      </c>
      <c r="G18" s="84">
        <v>88325</v>
      </c>
      <c r="H18" s="82">
        <v>0.97973393716388335</v>
      </c>
      <c r="I18" s="83">
        <v>-1790</v>
      </c>
      <c r="J18" s="82">
        <v>0.7082798867510256</v>
      </c>
      <c r="K18" s="82">
        <v>0.73330314180583078</v>
      </c>
      <c r="L18" s="81">
        <v>-2.5023255054805182E-2</v>
      </c>
    </row>
    <row r="19" spans="1:12" x14ac:dyDescent="0.4">
      <c r="A19" s="73" t="s">
        <v>131</v>
      </c>
      <c r="B19" s="124"/>
      <c r="C19" s="125"/>
      <c r="D19" s="98" t="e">
        <v>#DIV/0!</v>
      </c>
      <c r="E19" s="106">
        <v>0</v>
      </c>
      <c r="F19" s="124"/>
      <c r="G19" s="125"/>
      <c r="H19" s="98" t="e">
        <v>#DIV/0!</v>
      </c>
      <c r="I19" s="106">
        <v>0</v>
      </c>
      <c r="J19" s="98" t="e">
        <v>#DIV/0!</v>
      </c>
      <c r="K19" s="98" t="e">
        <v>#DIV/0!</v>
      </c>
      <c r="L19" s="120" t="e">
        <v>#DIV/0!</v>
      </c>
    </row>
    <row r="20" spans="1:12" x14ac:dyDescent="0.4">
      <c r="A20" s="74" t="s">
        <v>130</v>
      </c>
      <c r="B20" s="72">
        <v>10055</v>
      </c>
      <c r="C20" s="95">
        <v>10845</v>
      </c>
      <c r="D20" s="69">
        <v>0.92715537113877367</v>
      </c>
      <c r="E20" s="106">
        <v>-790</v>
      </c>
      <c r="F20" s="72">
        <v>13045</v>
      </c>
      <c r="G20" s="95">
        <v>13845</v>
      </c>
      <c r="H20" s="69">
        <v>0.94221740700613943</v>
      </c>
      <c r="I20" s="70">
        <v>-800</v>
      </c>
      <c r="J20" s="69">
        <v>0.77079340743579916</v>
      </c>
      <c r="K20" s="69">
        <v>0.78331527627302278</v>
      </c>
      <c r="L20" s="68">
        <v>-1.2521868837223615E-2</v>
      </c>
    </row>
    <row r="21" spans="1:12" x14ac:dyDescent="0.4">
      <c r="A21" s="74" t="s">
        <v>129</v>
      </c>
      <c r="B21" s="72">
        <v>17300</v>
      </c>
      <c r="C21" s="71">
        <v>17912</v>
      </c>
      <c r="D21" s="69">
        <v>0.96583296114336759</v>
      </c>
      <c r="E21" s="106">
        <v>-612</v>
      </c>
      <c r="F21" s="72">
        <v>26220</v>
      </c>
      <c r="G21" s="71">
        <v>26825</v>
      </c>
      <c r="H21" s="69">
        <v>0.97744641192917059</v>
      </c>
      <c r="I21" s="70">
        <v>-605</v>
      </c>
      <c r="J21" s="69">
        <v>0.65980167810831425</v>
      </c>
      <c r="K21" s="69">
        <v>0.66773532152842496</v>
      </c>
      <c r="L21" s="68">
        <v>-7.9336434201107142E-3</v>
      </c>
    </row>
    <row r="22" spans="1:12" x14ac:dyDescent="0.4">
      <c r="A22" s="74" t="s">
        <v>128</v>
      </c>
      <c r="B22" s="72">
        <v>7140</v>
      </c>
      <c r="C22" s="71">
        <v>7186</v>
      </c>
      <c r="D22" s="69">
        <v>0.99359866406902309</v>
      </c>
      <c r="E22" s="106">
        <v>-46</v>
      </c>
      <c r="F22" s="72">
        <v>8700</v>
      </c>
      <c r="G22" s="71">
        <v>8985</v>
      </c>
      <c r="H22" s="69">
        <v>0.96828046744574292</v>
      </c>
      <c r="I22" s="70">
        <v>-285</v>
      </c>
      <c r="J22" s="69">
        <v>0.82068965517241377</v>
      </c>
      <c r="K22" s="69">
        <v>0.79977740678909293</v>
      </c>
      <c r="L22" s="68">
        <v>2.0912248383320842E-2</v>
      </c>
    </row>
    <row r="23" spans="1:12" x14ac:dyDescent="0.4">
      <c r="A23" s="74" t="s">
        <v>127</v>
      </c>
      <c r="B23" s="92">
        <v>3767</v>
      </c>
      <c r="C23" s="97">
        <v>3791</v>
      </c>
      <c r="D23" s="89">
        <v>0.99366921656554996</v>
      </c>
      <c r="E23" s="106">
        <v>-24</v>
      </c>
      <c r="F23" s="92">
        <v>4490</v>
      </c>
      <c r="G23" s="97">
        <v>4430</v>
      </c>
      <c r="H23" s="89">
        <v>1.0135440180586908</v>
      </c>
      <c r="I23" s="90">
        <v>60</v>
      </c>
      <c r="J23" s="89">
        <v>0.83897550111358576</v>
      </c>
      <c r="K23" s="89">
        <v>0.85575620767494354</v>
      </c>
      <c r="L23" s="88">
        <v>-1.6780706561357772E-2</v>
      </c>
    </row>
    <row r="24" spans="1:12" x14ac:dyDescent="0.4">
      <c r="A24" s="94" t="s">
        <v>126</v>
      </c>
      <c r="B24" s="72"/>
      <c r="C24" s="95"/>
      <c r="D24" s="69" t="e">
        <v>#DIV/0!</v>
      </c>
      <c r="E24" s="106">
        <v>0</v>
      </c>
      <c r="F24" s="72"/>
      <c r="G24" s="95"/>
      <c r="H24" s="69" t="e">
        <v>#DIV/0!</v>
      </c>
      <c r="I24" s="70">
        <v>0</v>
      </c>
      <c r="J24" s="69" t="e">
        <v>#DIV/0!</v>
      </c>
      <c r="K24" s="69" t="e">
        <v>#DIV/0!</v>
      </c>
      <c r="L24" s="68" t="e">
        <v>#DIV/0!</v>
      </c>
    </row>
    <row r="25" spans="1:12" x14ac:dyDescent="0.4">
      <c r="A25" s="94" t="s">
        <v>125</v>
      </c>
      <c r="B25" s="72">
        <v>3002</v>
      </c>
      <c r="C25" s="71">
        <v>3276</v>
      </c>
      <c r="D25" s="69">
        <v>0.91636141636141633</v>
      </c>
      <c r="E25" s="106">
        <v>-274</v>
      </c>
      <c r="F25" s="72">
        <v>4635</v>
      </c>
      <c r="G25" s="71">
        <v>4570</v>
      </c>
      <c r="H25" s="69">
        <v>1.0142231947483589</v>
      </c>
      <c r="I25" s="70">
        <v>65</v>
      </c>
      <c r="J25" s="69">
        <v>0.647680690399137</v>
      </c>
      <c r="K25" s="69">
        <v>0.71684901531728662</v>
      </c>
      <c r="L25" s="68">
        <v>-6.9168324918149615E-2</v>
      </c>
    </row>
    <row r="26" spans="1:12" x14ac:dyDescent="0.4">
      <c r="A26" s="94" t="s">
        <v>124</v>
      </c>
      <c r="B26" s="122"/>
      <c r="C26" s="95"/>
      <c r="D26" s="69" t="e">
        <v>#DIV/0!</v>
      </c>
      <c r="E26" s="70">
        <v>0</v>
      </c>
      <c r="F26" s="122"/>
      <c r="G26" s="95"/>
      <c r="H26" s="69" t="e">
        <v>#DIV/0!</v>
      </c>
      <c r="I26" s="70">
        <v>0</v>
      </c>
      <c r="J26" s="69" t="e">
        <v>#DIV/0!</v>
      </c>
      <c r="K26" s="69" t="e">
        <v>#DIV/0!</v>
      </c>
      <c r="L26" s="68" t="e">
        <v>#DIV/0!</v>
      </c>
    </row>
    <row r="27" spans="1:12" x14ac:dyDescent="0.4">
      <c r="A27" s="74" t="s">
        <v>123</v>
      </c>
      <c r="B27" s="122"/>
      <c r="C27" s="95"/>
      <c r="D27" s="69" t="e">
        <v>#DIV/0!</v>
      </c>
      <c r="E27" s="106">
        <v>0</v>
      </c>
      <c r="F27" s="122"/>
      <c r="G27" s="95"/>
      <c r="H27" s="69" t="e">
        <v>#DIV/0!</v>
      </c>
      <c r="I27" s="70">
        <v>0</v>
      </c>
      <c r="J27" s="69" t="e">
        <v>#DIV/0!</v>
      </c>
      <c r="K27" s="69" t="e">
        <v>#DIV/0!</v>
      </c>
      <c r="L27" s="68" t="e">
        <v>#DIV/0!</v>
      </c>
    </row>
    <row r="28" spans="1:12" x14ac:dyDescent="0.4">
      <c r="A28" s="74" t="s">
        <v>122</v>
      </c>
      <c r="B28" s="122"/>
      <c r="C28" s="95"/>
      <c r="D28" s="69" t="e">
        <v>#DIV/0!</v>
      </c>
      <c r="E28" s="106">
        <v>0</v>
      </c>
      <c r="F28" s="122"/>
      <c r="G28" s="9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89" t="e">
        <v>#DIV/0!</v>
      </c>
      <c r="E30" s="106">
        <v>0</v>
      </c>
      <c r="F30" s="121"/>
      <c r="G30" s="93"/>
      <c r="H30" s="89" t="e">
        <v>#DIV/0!</v>
      </c>
      <c r="I30" s="90">
        <v>0</v>
      </c>
      <c r="J30" s="89" t="e">
        <v>#DIV/0!</v>
      </c>
      <c r="K30" s="89" t="e">
        <v>#DIV/0!</v>
      </c>
      <c r="L30" s="88" t="e">
        <v>#DIV/0!</v>
      </c>
    </row>
    <row r="31" spans="1:12" x14ac:dyDescent="0.4">
      <c r="A31" s="94" t="s">
        <v>119</v>
      </c>
      <c r="B31" s="122"/>
      <c r="C31" s="95"/>
      <c r="D31" s="69" t="e">
        <v>#DIV/0!</v>
      </c>
      <c r="E31" s="106">
        <v>0</v>
      </c>
      <c r="F31" s="122"/>
      <c r="G31" s="95"/>
      <c r="H31" s="69" t="e">
        <v>#DIV/0!</v>
      </c>
      <c r="I31" s="70">
        <v>0</v>
      </c>
      <c r="J31" s="69" t="e">
        <v>#DIV/0!</v>
      </c>
      <c r="K31" s="69" t="e">
        <v>#DIV/0!</v>
      </c>
      <c r="L31" s="68" t="e">
        <v>#DIV/0!</v>
      </c>
    </row>
    <row r="32" spans="1:12" x14ac:dyDescent="0.4">
      <c r="A32" s="74" t="s">
        <v>118</v>
      </c>
      <c r="B32" s="72">
        <v>4179</v>
      </c>
      <c r="C32" s="71">
        <v>3472</v>
      </c>
      <c r="D32" s="69">
        <v>1.2036290322580645</v>
      </c>
      <c r="E32" s="106">
        <v>707</v>
      </c>
      <c r="F32" s="72">
        <v>7685</v>
      </c>
      <c r="G32" s="71">
        <v>4495</v>
      </c>
      <c r="H32" s="69">
        <v>1.7096774193548387</v>
      </c>
      <c r="I32" s="70">
        <v>3190</v>
      </c>
      <c r="J32" s="69">
        <v>0.54378659726740408</v>
      </c>
      <c r="K32" s="69">
        <v>0.77241379310344827</v>
      </c>
      <c r="L32" s="68">
        <v>-0.22862719583604418</v>
      </c>
    </row>
    <row r="33" spans="1:12" x14ac:dyDescent="0.4">
      <c r="A33" s="94" t="s">
        <v>117</v>
      </c>
      <c r="B33" s="121"/>
      <c r="C33" s="93"/>
      <c r="D33" s="89" t="e">
        <v>#DIV/0!</v>
      </c>
      <c r="E33" s="106">
        <v>0</v>
      </c>
      <c r="F33" s="121"/>
      <c r="G33" s="93"/>
      <c r="H33" s="89" t="e">
        <v>#DIV/0!</v>
      </c>
      <c r="I33" s="90">
        <v>0</v>
      </c>
      <c r="J33" s="89" t="e">
        <v>#DIV/0!</v>
      </c>
      <c r="K33" s="89" t="e">
        <v>#DIV/0!</v>
      </c>
      <c r="L33" s="88" t="e">
        <v>#DIV/0!</v>
      </c>
    </row>
    <row r="34" spans="1:12" x14ac:dyDescent="0.4">
      <c r="A34" s="94" t="s">
        <v>116</v>
      </c>
      <c r="B34" s="92">
        <v>2391</v>
      </c>
      <c r="C34" s="97">
        <v>3532</v>
      </c>
      <c r="D34" s="89">
        <v>0.67695356738391843</v>
      </c>
      <c r="E34" s="106">
        <v>-1141</v>
      </c>
      <c r="F34" s="92">
        <v>4215</v>
      </c>
      <c r="G34" s="97">
        <v>6885</v>
      </c>
      <c r="H34" s="89">
        <v>0.6122004357298475</v>
      </c>
      <c r="I34" s="90">
        <v>-2670</v>
      </c>
      <c r="J34" s="89">
        <v>0.56725978647686837</v>
      </c>
      <c r="K34" s="89">
        <v>0.51299927378358756</v>
      </c>
      <c r="L34" s="88">
        <v>5.4260512693280805E-2</v>
      </c>
    </row>
    <row r="35" spans="1:12" x14ac:dyDescent="0.4">
      <c r="A35" s="74" t="s">
        <v>115</v>
      </c>
      <c r="B35" s="122"/>
      <c r="C35" s="95"/>
      <c r="D35" s="69" t="e">
        <v>#DIV/0!</v>
      </c>
      <c r="E35" s="106">
        <v>0</v>
      </c>
      <c r="F35" s="122"/>
      <c r="G35" s="95"/>
      <c r="H35" s="69" t="e">
        <v>#DIV/0!</v>
      </c>
      <c r="I35" s="70">
        <v>0</v>
      </c>
      <c r="J35" s="69" t="e">
        <v>#DIV/0!</v>
      </c>
      <c r="K35" s="69" t="e">
        <v>#DIV/0!</v>
      </c>
      <c r="L35" s="68" t="e">
        <v>#DIV/0!</v>
      </c>
    </row>
    <row r="36" spans="1:12" x14ac:dyDescent="0.4">
      <c r="A36" s="94" t="s">
        <v>114</v>
      </c>
      <c r="B36" s="121"/>
      <c r="C36" s="93"/>
      <c r="D36" s="89" t="e">
        <v>#DIV/0!</v>
      </c>
      <c r="E36" s="106">
        <v>0</v>
      </c>
      <c r="F36" s="121"/>
      <c r="G36" s="93"/>
      <c r="H36" s="89" t="e">
        <v>#DIV/0!</v>
      </c>
      <c r="I36" s="90">
        <v>0</v>
      </c>
      <c r="J36" s="89" t="e">
        <v>#DIV/0!</v>
      </c>
      <c r="K36" s="89" t="e">
        <v>#DIV/0!</v>
      </c>
      <c r="L36" s="88" t="e">
        <v>#DIV/0!</v>
      </c>
    </row>
    <row r="37" spans="1:12" x14ac:dyDescent="0.4">
      <c r="A37" s="67" t="s">
        <v>113</v>
      </c>
      <c r="B37" s="66">
        <v>13457</v>
      </c>
      <c r="C37" s="65">
        <v>14755</v>
      </c>
      <c r="D37" s="89">
        <v>0.91202982039986447</v>
      </c>
      <c r="E37" s="183">
        <v>-1298</v>
      </c>
      <c r="F37" s="66">
        <v>17545</v>
      </c>
      <c r="G37" s="65">
        <v>18290</v>
      </c>
      <c r="H37" s="89">
        <v>0.95926735921268458</v>
      </c>
      <c r="I37" s="90">
        <v>-745</v>
      </c>
      <c r="J37" s="89">
        <v>0.76699914505557143</v>
      </c>
      <c r="K37" s="89">
        <v>0.80672498633132861</v>
      </c>
      <c r="L37" s="88">
        <v>-3.9725841275757179E-2</v>
      </c>
    </row>
    <row r="38" spans="1:12" x14ac:dyDescent="0.4">
      <c r="A38" s="85" t="s">
        <v>112</v>
      </c>
      <c r="B38" s="84">
        <v>1746</v>
      </c>
      <c r="C38" s="84">
        <v>1956</v>
      </c>
      <c r="D38" s="82">
        <v>0.8926380368098159</v>
      </c>
      <c r="E38" s="83">
        <v>-210</v>
      </c>
      <c r="F38" s="84">
        <v>2470</v>
      </c>
      <c r="G38" s="84">
        <v>2676</v>
      </c>
      <c r="H38" s="82">
        <v>0.92301943198804182</v>
      </c>
      <c r="I38" s="83">
        <v>-206</v>
      </c>
      <c r="J38" s="82">
        <v>0.70688259109311746</v>
      </c>
      <c r="K38" s="82">
        <v>0.73094170403587444</v>
      </c>
      <c r="L38" s="81">
        <v>-2.4059112942756977E-2</v>
      </c>
    </row>
    <row r="39" spans="1:12" x14ac:dyDescent="0.4">
      <c r="A39" s="73" t="s">
        <v>111</v>
      </c>
      <c r="B39" s="113">
        <v>1052</v>
      </c>
      <c r="C39" s="105">
        <v>1212</v>
      </c>
      <c r="D39" s="98">
        <v>0.86798679867986794</v>
      </c>
      <c r="E39" s="106">
        <v>-160</v>
      </c>
      <c r="F39" s="113">
        <v>1317</v>
      </c>
      <c r="G39" s="105">
        <v>1506</v>
      </c>
      <c r="H39" s="98">
        <v>0.87450199203187251</v>
      </c>
      <c r="I39" s="106">
        <v>-189</v>
      </c>
      <c r="J39" s="98">
        <v>0.79878511769172367</v>
      </c>
      <c r="K39" s="98">
        <v>0.80478087649402386</v>
      </c>
      <c r="L39" s="120">
        <v>-5.9957588023001884E-3</v>
      </c>
    </row>
    <row r="40" spans="1:12" x14ac:dyDescent="0.4">
      <c r="A40" s="74" t="s">
        <v>110</v>
      </c>
      <c r="B40" s="72">
        <v>694</v>
      </c>
      <c r="C40" s="71">
        <v>744</v>
      </c>
      <c r="D40" s="69">
        <v>0.93279569892473113</v>
      </c>
      <c r="E40" s="183">
        <v>-50</v>
      </c>
      <c r="F40" s="72">
        <v>1153</v>
      </c>
      <c r="G40" s="71">
        <v>1170</v>
      </c>
      <c r="H40" s="69">
        <v>0.98547008547008552</v>
      </c>
      <c r="I40" s="70">
        <v>-17</v>
      </c>
      <c r="J40" s="69">
        <v>0.60190806591500434</v>
      </c>
      <c r="K40" s="69">
        <v>0.63589743589743586</v>
      </c>
      <c r="L40" s="68">
        <v>-3.3989369982431517E-2</v>
      </c>
    </row>
    <row r="41" spans="1:12" s="60" customFormat="1" x14ac:dyDescent="0.4">
      <c r="A41" s="119" t="s">
        <v>109</v>
      </c>
      <c r="B41" s="117">
        <v>262878</v>
      </c>
      <c r="C41" s="117">
        <v>262369</v>
      </c>
      <c r="D41" s="115">
        <v>1.0019400157793033</v>
      </c>
      <c r="E41" s="83">
        <v>509</v>
      </c>
      <c r="F41" s="117">
        <v>390782</v>
      </c>
      <c r="G41" s="117">
        <v>365937</v>
      </c>
      <c r="H41" s="115">
        <v>1.0678942003678229</v>
      </c>
      <c r="I41" s="116">
        <v>24845</v>
      </c>
      <c r="J41" s="115">
        <v>0.67269730949736684</v>
      </c>
      <c r="K41" s="115">
        <v>0.71697860560697602</v>
      </c>
      <c r="L41" s="114">
        <v>-4.4281296109609181E-2</v>
      </c>
    </row>
    <row r="42" spans="1:12" s="60" customFormat="1" x14ac:dyDescent="0.4">
      <c r="A42" s="85" t="s">
        <v>108</v>
      </c>
      <c r="B42" s="84">
        <v>258972</v>
      </c>
      <c r="C42" s="84">
        <v>259151</v>
      </c>
      <c r="D42" s="82">
        <v>0.99930928300488908</v>
      </c>
      <c r="E42" s="83">
        <v>-179</v>
      </c>
      <c r="F42" s="84">
        <v>381470</v>
      </c>
      <c r="G42" s="84">
        <v>360515</v>
      </c>
      <c r="H42" s="82">
        <v>1.0581251820312609</v>
      </c>
      <c r="I42" s="83">
        <v>20955</v>
      </c>
      <c r="J42" s="82">
        <v>0.67887907305948048</v>
      </c>
      <c r="K42" s="82">
        <v>0.71883555469259253</v>
      </c>
      <c r="L42" s="81">
        <v>-3.9956481633112051E-2</v>
      </c>
    </row>
    <row r="43" spans="1:12" x14ac:dyDescent="0.4">
      <c r="A43" s="74" t="s">
        <v>107</v>
      </c>
      <c r="B43" s="72">
        <v>106404</v>
      </c>
      <c r="C43" s="71">
        <v>112406</v>
      </c>
      <c r="D43" s="76">
        <v>0.94660427379321388</v>
      </c>
      <c r="E43" s="106">
        <v>-6002</v>
      </c>
      <c r="F43" s="72">
        <v>142302</v>
      </c>
      <c r="G43" s="78">
        <v>132469</v>
      </c>
      <c r="H43" s="89">
        <v>1.0742286874665017</v>
      </c>
      <c r="I43" s="70">
        <v>9833</v>
      </c>
      <c r="J43" s="69">
        <v>0.74773369313150906</v>
      </c>
      <c r="K43" s="69">
        <v>0.8485456974839396</v>
      </c>
      <c r="L43" s="68">
        <v>-0.10081200435243054</v>
      </c>
    </row>
    <row r="44" spans="1:12" x14ac:dyDescent="0.4">
      <c r="A44" s="74" t="s">
        <v>106</v>
      </c>
      <c r="B44" s="72">
        <v>18611</v>
      </c>
      <c r="C44" s="71">
        <v>13415</v>
      </c>
      <c r="D44" s="98">
        <v>1.3873276183376817</v>
      </c>
      <c r="E44" s="106">
        <v>5196</v>
      </c>
      <c r="F44" s="72">
        <v>27084</v>
      </c>
      <c r="G44" s="71">
        <v>15606</v>
      </c>
      <c r="H44" s="89">
        <v>1.7354863514033063</v>
      </c>
      <c r="I44" s="70">
        <v>11478</v>
      </c>
      <c r="J44" s="69">
        <v>0.68715846994535523</v>
      </c>
      <c r="K44" s="69">
        <v>0.85960528002050496</v>
      </c>
      <c r="L44" s="68">
        <v>-0.17244681007514973</v>
      </c>
    </row>
    <row r="45" spans="1:12" x14ac:dyDescent="0.4">
      <c r="A45" s="94" t="s">
        <v>105</v>
      </c>
      <c r="B45" s="72">
        <v>15802</v>
      </c>
      <c r="C45" s="71">
        <v>21033</v>
      </c>
      <c r="D45" s="98">
        <v>0.75129558313126987</v>
      </c>
      <c r="E45" s="106">
        <v>-5231</v>
      </c>
      <c r="F45" s="72">
        <v>22083</v>
      </c>
      <c r="G45" s="71">
        <v>31906</v>
      </c>
      <c r="H45" s="89">
        <v>0.69212687268852258</v>
      </c>
      <c r="I45" s="70">
        <v>-9823</v>
      </c>
      <c r="J45" s="69">
        <v>0.71557306525381514</v>
      </c>
      <c r="K45" s="69">
        <v>0.65921770199962393</v>
      </c>
      <c r="L45" s="68">
        <v>5.6355363254191215E-2</v>
      </c>
    </row>
    <row r="46" spans="1:12" x14ac:dyDescent="0.4">
      <c r="A46" s="94" t="s">
        <v>104</v>
      </c>
      <c r="B46" s="72">
        <v>6521</v>
      </c>
      <c r="C46" s="71">
        <v>10962</v>
      </c>
      <c r="D46" s="98">
        <v>0.59487319832147423</v>
      </c>
      <c r="E46" s="106">
        <v>-4441</v>
      </c>
      <c r="F46" s="72">
        <v>10703</v>
      </c>
      <c r="G46" s="71">
        <v>18962</v>
      </c>
      <c r="H46" s="89">
        <v>0.56444467883134686</v>
      </c>
      <c r="I46" s="70">
        <v>-8259</v>
      </c>
      <c r="J46" s="69">
        <v>0.60926842941231429</v>
      </c>
      <c r="K46" s="69">
        <v>0.57810357557219705</v>
      </c>
      <c r="L46" s="68">
        <v>3.1164853840117246E-2</v>
      </c>
    </row>
    <row r="47" spans="1:12" x14ac:dyDescent="0.4">
      <c r="A47" s="74" t="s">
        <v>103</v>
      </c>
      <c r="B47" s="72">
        <v>17749</v>
      </c>
      <c r="C47" s="71">
        <v>20974</v>
      </c>
      <c r="D47" s="98">
        <v>0.84623819967578906</v>
      </c>
      <c r="E47" s="106">
        <v>-3225</v>
      </c>
      <c r="F47" s="72">
        <v>24455</v>
      </c>
      <c r="G47" s="223">
        <v>29202</v>
      </c>
      <c r="H47" s="89">
        <v>0.83744264091500586</v>
      </c>
      <c r="I47" s="70">
        <v>-4747</v>
      </c>
      <c r="J47" s="69">
        <v>0.72578204866080553</v>
      </c>
      <c r="K47" s="69">
        <v>0.71823847681665642</v>
      </c>
      <c r="L47" s="68">
        <v>7.5435718441491106E-3</v>
      </c>
    </row>
    <row r="48" spans="1:12" x14ac:dyDescent="0.4">
      <c r="A48" s="74" t="s">
        <v>102</v>
      </c>
      <c r="B48" s="72">
        <v>34607</v>
      </c>
      <c r="C48" s="71">
        <v>35363</v>
      </c>
      <c r="D48" s="98">
        <v>0.97862172327008456</v>
      </c>
      <c r="E48" s="106">
        <v>-756</v>
      </c>
      <c r="F48" s="72">
        <v>53990</v>
      </c>
      <c r="G48" s="71">
        <v>54435</v>
      </c>
      <c r="H48" s="89">
        <v>0.99182511251951866</v>
      </c>
      <c r="I48" s="70">
        <v>-445</v>
      </c>
      <c r="J48" s="69">
        <v>0.64098907205037969</v>
      </c>
      <c r="K48" s="69">
        <v>0.64963718196013598</v>
      </c>
      <c r="L48" s="68">
        <v>-8.6481099097562852E-3</v>
      </c>
    </row>
    <row r="49" spans="1:12" x14ac:dyDescent="0.4">
      <c r="A49" s="74" t="s">
        <v>101</v>
      </c>
      <c r="B49" s="72">
        <v>4013</v>
      </c>
      <c r="C49" s="71">
        <v>4415</v>
      </c>
      <c r="D49" s="98">
        <v>0.90894677236693089</v>
      </c>
      <c r="E49" s="106">
        <v>-402</v>
      </c>
      <c r="F49" s="72">
        <v>7788</v>
      </c>
      <c r="G49" s="71">
        <v>8640</v>
      </c>
      <c r="H49" s="89">
        <v>0.90138888888888891</v>
      </c>
      <c r="I49" s="70">
        <v>-852</v>
      </c>
      <c r="J49" s="69">
        <v>0.51527991782229066</v>
      </c>
      <c r="K49" s="69">
        <v>0.51099537037037035</v>
      </c>
      <c r="L49" s="68">
        <v>4.2845474519203064E-3</v>
      </c>
    </row>
    <row r="50" spans="1:12" x14ac:dyDescent="0.4">
      <c r="A50" s="74" t="s">
        <v>100</v>
      </c>
      <c r="B50" s="72">
        <v>4110</v>
      </c>
      <c r="C50" s="71">
        <v>511</v>
      </c>
      <c r="D50" s="98">
        <v>8.0430528375733861</v>
      </c>
      <c r="E50" s="106">
        <v>3599</v>
      </c>
      <c r="F50" s="72">
        <v>5385</v>
      </c>
      <c r="G50" s="71">
        <v>704</v>
      </c>
      <c r="H50" s="89">
        <v>7.6491477272727275</v>
      </c>
      <c r="I50" s="70">
        <v>4681</v>
      </c>
      <c r="J50" s="69">
        <v>0.76323119777158777</v>
      </c>
      <c r="K50" s="69">
        <v>0.72585227272727271</v>
      </c>
      <c r="L50" s="68">
        <v>3.7378925044315059E-2</v>
      </c>
    </row>
    <row r="51" spans="1:12" x14ac:dyDescent="0.4">
      <c r="A51" s="74" t="s">
        <v>99</v>
      </c>
      <c r="B51" s="72">
        <v>5687</v>
      </c>
      <c r="C51" s="71">
        <v>6062</v>
      </c>
      <c r="D51" s="98">
        <v>0.93813922797756522</v>
      </c>
      <c r="E51" s="106">
        <v>-375</v>
      </c>
      <c r="F51" s="72">
        <v>7963</v>
      </c>
      <c r="G51" s="222">
        <v>7894</v>
      </c>
      <c r="H51" s="89">
        <v>1.0087408158094755</v>
      </c>
      <c r="I51" s="70">
        <v>69</v>
      </c>
      <c r="J51" s="69">
        <v>0.71417807359035534</v>
      </c>
      <c r="K51" s="69">
        <v>0.76792500633392446</v>
      </c>
      <c r="L51" s="68">
        <v>-5.374693274356912E-2</v>
      </c>
    </row>
    <row r="52" spans="1:12" x14ac:dyDescent="0.4">
      <c r="A52" s="74" t="s">
        <v>98</v>
      </c>
      <c r="B52" s="72">
        <v>2466</v>
      </c>
      <c r="C52" s="71">
        <v>2436</v>
      </c>
      <c r="D52" s="98">
        <v>1.0123152709359606</v>
      </c>
      <c r="E52" s="106">
        <v>30</v>
      </c>
      <c r="F52" s="72">
        <v>5110</v>
      </c>
      <c r="G52" s="71">
        <v>3988</v>
      </c>
      <c r="H52" s="89">
        <v>1.2813440320962888</v>
      </c>
      <c r="I52" s="70">
        <v>1122</v>
      </c>
      <c r="J52" s="69">
        <v>0.48258317025440312</v>
      </c>
      <c r="K52" s="69">
        <v>0.61083249749247748</v>
      </c>
      <c r="L52" s="68">
        <v>-0.12824932723807436</v>
      </c>
    </row>
    <row r="53" spans="1:12" x14ac:dyDescent="0.4">
      <c r="A53" s="74" t="s">
        <v>97</v>
      </c>
      <c r="B53" s="72">
        <v>3062</v>
      </c>
      <c r="C53" s="71">
        <v>2749</v>
      </c>
      <c r="D53" s="98">
        <v>1.1138595853037467</v>
      </c>
      <c r="E53" s="106">
        <v>313</v>
      </c>
      <c r="F53" s="72">
        <v>4807</v>
      </c>
      <c r="G53" s="97">
        <v>3908</v>
      </c>
      <c r="H53" s="89">
        <v>1.230040941658137</v>
      </c>
      <c r="I53" s="70">
        <v>899</v>
      </c>
      <c r="J53" s="69">
        <v>0.63698772623257749</v>
      </c>
      <c r="K53" s="69">
        <v>0.70342886386898673</v>
      </c>
      <c r="L53" s="68">
        <v>-6.6441137636409242E-2</v>
      </c>
    </row>
    <row r="54" spans="1:12" x14ac:dyDescent="0.4">
      <c r="A54" s="74" t="s">
        <v>96</v>
      </c>
      <c r="B54" s="72">
        <v>5090</v>
      </c>
      <c r="C54" s="71">
        <v>7046</v>
      </c>
      <c r="D54" s="98">
        <v>0.72239568549531652</v>
      </c>
      <c r="E54" s="106">
        <v>-1956</v>
      </c>
      <c r="F54" s="72">
        <v>8235</v>
      </c>
      <c r="G54" s="97">
        <v>16012</v>
      </c>
      <c r="H54" s="89">
        <v>0.51430177366974772</v>
      </c>
      <c r="I54" s="70">
        <v>-7777</v>
      </c>
      <c r="J54" s="69">
        <v>0.61809350333940494</v>
      </c>
      <c r="K54" s="69">
        <v>0.44004496627529355</v>
      </c>
      <c r="L54" s="68">
        <v>0.17804853706411139</v>
      </c>
    </row>
    <row r="55" spans="1:12" x14ac:dyDescent="0.4">
      <c r="A55" s="74" t="s">
        <v>95</v>
      </c>
      <c r="B55" s="72">
        <v>3426</v>
      </c>
      <c r="C55" s="71">
        <v>4443</v>
      </c>
      <c r="D55" s="98">
        <v>0.77110060769750166</v>
      </c>
      <c r="E55" s="106">
        <v>-1017</v>
      </c>
      <c r="F55" s="72">
        <v>8100</v>
      </c>
      <c r="G55" s="71">
        <v>8370</v>
      </c>
      <c r="H55" s="69">
        <v>0.967741935483871</v>
      </c>
      <c r="I55" s="70">
        <v>-270</v>
      </c>
      <c r="J55" s="69">
        <v>0.42296296296296299</v>
      </c>
      <c r="K55" s="69">
        <v>0.53082437275985661</v>
      </c>
      <c r="L55" s="68">
        <v>-0.10786140979689363</v>
      </c>
    </row>
    <row r="56" spans="1:12" x14ac:dyDescent="0.4">
      <c r="A56" s="74" t="s">
        <v>94</v>
      </c>
      <c r="B56" s="72">
        <v>2951</v>
      </c>
      <c r="C56" s="71">
        <v>2956</v>
      </c>
      <c r="D56" s="98">
        <v>0.9983085250338295</v>
      </c>
      <c r="E56" s="106">
        <v>-5</v>
      </c>
      <c r="F56" s="72">
        <v>5270</v>
      </c>
      <c r="G56" s="71">
        <v>3896</v>
      </c>
      <c r="H56" s="69">
        <v>1.3526694045174539</v>
      </c>
      <c r="I56" s="70">
        <v>1374</v>
      </c>
      <c r="J56" s="69">
        <v>0.55996204933586335</v>
      </c>
      <c r="K56" s="69">
        <v>0.75872689938398352</v>
      </c>
      <c r="L56" s="68">
        <v>-0.19876485004812017</v>
      </c>
    </row>
    <row r="57" spans="1:12" x14ac:dyDescent="0.4">
      <c r="A57" s="94" t="s">
        <v>93</v>
      </c>
      <c r="B57" s="72">
        <v>2941</v>
      </c>
      <c r="C57" s="71">
        <v>2185</v>
      </c>
      <c r="D57" s="98">
        <v>1.345995423340961</v>
      </c>
      <c r="E57" s="106">
        <v>756</v>
      </c>
      <c r="F57" s="72">
        <v>5230</v>
      </c>
      <c r="G57" s="71">
        <v>3739</v>
      </c>
      <c r="H57" s="89">
        <v>1.3987697245252741</v>
      </c>
      <c r="I57" s="70">
        <v>1491</v>
      </c>
      <c r="J57" s="69">
        <v>0.56233269598470359</v>
      </c>
      <c r="K57" s="89">
        <v>0.58438085049478472</v>
      </c>
      <c r="L57" s="88">
        <v>-2.204815451008113E-2</v>
      </c>
    </row>
    <row r="58" spans="1:12" x14ac:dyDescent="0.4">
      <c r="A58" s="74" t="s">
        <v>92</v>
      </c>
      <c r="B58" s="72">
        <v>2336</v>
      </c>
      <c r="C58" s="71">
        <v>2079</v>
      </c>
      <c r="D58" s="98">
        <v>1.1236171236171235</v>
      </c>
      <c r="E58" s="106">
        <v>257</v>
      </c>
      <c r="F58" s="72">
        <v>5280</v>
      </c>
      <c r="G58" s="71">
        <v>3719</v>
      </c>
      <c r="H58" s="69">
        <v>1.4197364883033072</v>
      </c>
      <c r="I58" s="70">
        <v>1561</v>
      </c>
      <c r="J58" s="69">
        <v>0.44242424242424244</v>
      </c>
      <c r="K58" s="69">
        <v>0.55902124226942729</v>
      </c>
      <c r="L58" s="68">
        <v>-0.11659699984518485</v>
      </c>
    </row>
    <row r="59" spans="1:12" x14ac:dyDescent="0.4">
      <c r="A59" s="74" t="s">
        <v>91</v>
      </c>
      <c r="B59" s="72">
        <v>2055</v>
      </c>
      <c r="C59" s="71">
        <v>2446</v>
      </c>
      <c r="D59" s="98">
        <v>0.84014717906786596</v>
      </c>
      <c r="E59" s="106">
        <v>-391</v>
      </c>
      <c r="F59" s="72">
        <v>3605</v>
      </c>
      <c r="G59" s="71">
        <v>3712</v>
      </c>
      <c r="H59" s="69">
        <v>0.97117456896551724</v>
      </c>
      <c r="I59" s="70">
        <v>-107</v>
      </c>
      <c r="J59" s="69">
        <v>0.5700416088765603</v>
      </c>
      <c r="K59" s="69">
        <v>0.65894396551724133</v>
      </c>
      <c r="L59" s="68">
        <v>-8.8902356640681024E-2</v>
      </c>
    </row>
    <row r="60" spans="1:12" x14ac:dyDescent="0.4">
      <c r="A60" s="74" t="s">
        <v>90</v>
      </c>
      <c r="B60" s="72">
        <v>6434</v>
      </c>
      <c r="C60" s="71">
        <v>7418</v>
      </c>
      <c r="D60" s="98">
        <v>0.86734968994338102</v>
      </c>
      <c r="E60" s="106">
        <v>-984</v>
      </c>
      <c r="F60" s="72">
        <v>12428</v>
      </c>
      <c r="G60" s="71">
        <v>12873</v>
      </c>
      <c r="H60" s="69">
        <v>0.96543152334343196</v>
      </c>
      <c r="I60" s="70">
        <v>-445</v>
      </c>
      <c r="J60" s="69">
        <v>0.51770196330865792</v>
      </c>
      <c r="K60" s="69">
        <v>0.57624485356948651</v>
      </c>
      <c r="L60" s="68">
        <v>-5.8542890260828595E-2</v>
      </c>
    </row>
    <row r="61" spans="1:12" x14ac:dyDescent="0.4">
      <c r="A61" s="94" t="s">
        <v>89</v>
      </c>
      <c r="B61" s="92">
        <v>6362</v>
      </c>
      <c r="C61" s="93"/>
      <c r="D61" s="98" t="e">
        <v>#DIV/0!</v>
      </c>
      <c r="E61" s="106">
        <v>6362</v>
      </c>
      <c r="F61" s="92">
        <v>8100</v>
      </c>
      <c r="G61" s="93"/>
      <c r="H61" s="69" t="e">
        <v>#DIV/0!</v>
      </c>
      <c r="I61" s="70">
        <v>8100</v>
      </c>
      <c r="J61" s="69">
        <v>0.78543209876543207</v>
      </c>
      <c r="K61" s="89" t="e">
        <v>#DIV/0!</v>
      </c>
      <c r="L61" s="68" t="e">
        <v>#DIV/0!</v>
      </c>
    </row>
    <row r="62" spans="1:12" x14ac:dyDescent="0.4">
      <c r="A62" s="94" t="s">
        <v>88</v>
      </c>
      <c r="B62" s="92">
        <v>3064</v>
      </c>
      <c r="C62" s="97">
        <v>252</v>
      </c>
      <c r="D62" s="89">
        <v>12.158730158730158</v>
      </c>
      <c r="E62" s="183">
        <v>2812</v>
      </c>
      <c r="F62" s="92">
        <v>5122</v>
      </c>
      <c r="G62" s="97">
        <v>480</v>
      </c>
      <c r="H62" s="89">
        <v>10.670833333333333</v>
      </c>
      <c r="I62" s="90">
        <v>4642</v>
      </c>
      <c r="J62" s="89">
        <v>0.59820382663022253</v>
      </c>
      <c r="K62" s="89">
        <v>0.52500000000000002</v>
      </c>
      <c r="L62" s="88">
        <v>7.3203826630222513E-2</v>
      </c>
    </row>
    <row r="63" spans="1:12" x14ac:dyDescent="0.4">
      <c r="A63" s="94" t="s">
        <v>87</v>
      </c>
      <c r="B63" s="92">
        <v>3382</v>
      </c>
      <c r="C63" s="97"/>
      <c r="D63" s="89" t="e">
        <v>#DIV/0!</v>
      </c>
      <c r="E63" s="183">
        <v>3382</v>
      </c>
      <c r="F63" s="92">
        <v>5280</v>
      </c>
      <c r="G63" s="97"/>
      <c r="H63" s="89" t="e">
        <v>#DIV/0!</v>
      </c>
      <c r="I63" s="90">
        <v>5280</v>
      </c>
      <c r="J63" s="89">
        <v>0.64053030303030301</v>
      </c>
      <c r="K63" s="89" t="e">
        <v>#DIV/0!</v>
      </c>
      <c r="L63" s="88" t="e">
        <v>#DIV/0!</v>
      </c>
    </row>
    <row r="64" spans="1:12" x14ac:dyDescent="0.4">
      <c r="A64" s="67" t="s">
        <v>86</v>
      </c>
      <c r="B64" s="66">
        <v>1899</v>
      </c>
      <c r="C64" s="65"/>
      <c r="D64" s="63" t="e">
        <v>#DIV/0!</v>
      </c>
      <c r="E64" s="64">
        <v>1899</v>
      </c>
      <c r="F64" s="66">
        <v>3150</v>
      </c>
      <c r="G64" s="65"/>
      <c r="H64" s="63" t="e">
        <v>#DIV/0!</v>
      </c>
      <c r="I64" s="64">
        <v>3150</v>
      </c>
      <c r="J64" s="63">
        <v>0.60285714285714287</v>
      </c>
      <c r="K64" s="63" t="e">
        <v>#DIV/0!</v>
      </c>
      <c r="L64" s="62" t="e">
        <v>#DIV/0!</v>
      </c>
    </row>
    <row r="65" spans="1:12" x14ac:dyDescent="0.4">
      <c r="A65" s="85" t="s">
        <v>85</v>
      </c>
      <c r="B65" s="84">
        <v>3906</v>
      </c>
      <c r="C65" s="84">
        <v>3218</v>
      </c>
      <c r="D65" s="82">
        <v>1.213797389683033</v>
      </c>
      <c r="E65" s="83">
        <v>688</v>
      </c>
      <c r="F65" s="84">
        <v>9312</v>
      </c>
      <c r="G65" s="84">
        <v>5422</v>
      </c>
      <c r="H65" s="82">
        <v>1.7174474363703431</v>
      </c>
      <c r="I65" s="83">
        <v>3890</v>
      </c>
      <c r="J65" s="82">
        <v>0.41945876288659795</v>
      </c>
      <c r="K65" s="82">
        <v>0.59350793065289564</v>
      </c>
      <c r="L65" s="81">
        <v>-0.1740491677662977</v>
      </c>
    </row>
    <row r="66" spans="1:12" x14ac:dyDescent="0.4">
      <c r="A66" s="80" t="s">
        <v>84</v>
      </c>
      <c r="B66" s="105">
        <v>949</v>
      </c>
      <c r="C66" s="105">
        <v>732</v>
      </c>
      <c r="D66" s="98">
        <v>1.2964480874316939</v>
      </c>
      <c r="E66" s="106">
        <v>217</v>
      </c>
      <c r="F66" s="105">
        <v>1615</v>
      </c>
      <c r="G66" s="105">
        <v>938</v>
      </c>
      <c r="H66" s="98">
        <v>1.7217484008528785</v>
      </c>
      <c r="I66" s="106">
        <v>677</v>
      </c>
      <c r="J66" s="98">
        <v>0.58761609907120738</v>
      </c>
      <c r="K66" s="98">
        <v>0.78038379530916846</v>
      </c>
      <c r="L66" s="120">
        <v>-0.19276769623796108</v>
      </c>
    </row>
    <row r="67" spans="1:12" x14ac:dyDescent="0.4">
      <c r="A67" s="74" t="s">
        <v>83</v>
      </c>
      <c r="B67" s="105">
        <v>0</v>
      </c>
      <c r="C67" s="105">
        <v>751</v>
      </c>
      <c r="D67" s="98">
        <v>0</v>
      </c>
      <c r="E67" s="106">
        <v>-751</v>
      </c>
      <c r="F67" s="105">
        <v>0</v>
      </c>
      <c r="G67" s="105">
        <v>1655</v>
      </c>
      <c r="H67" s="98">
        <v>0</v>
      </c>
      <c r="I67" s="106">
        <v>-1655</v>
      </c>
      <c r="J67" s="98" t="e">
        <v>#DIV/0!</v>
      </c>
      <c r="K67" s="98">
        <v>0.45377643504531723</v>
      </c>
      <c r="L67" s="120" t="e">
        <v>#DIV/0!</v>
      </c>
    </row>
    <row r="68" spans="1:12" x14ac:dyDescent="0.4">
      <c r="A68" s="73" t="s">
        <v>82</v>
      </c>
      <c r="B68" s="105">
        <v>0</v>
      </c>
      <c r="C68" s="105">
        <v>549</v>
      </c>
      <c r="D68" s="98">
        <v>0</v>
      </c>
      <c r="E68" s="106">
        <v>-549</v>
      </c>
      <c r="F68" s="105">
        <v>0</v>
      </c>
      <c r="G68" s="105">
        <v>931</v>
      </c>
      <c r="H68" s="98">
        <v>0</v>
      </c>
      <c r="I68" s="106">
        <v>-931</v>
      </c>
      <c r="J68" s="98" t="e">
        <v>#DIV/0!</v>
      </c>
      <c r="K68" s="98">
        <v>0.58968850698174002</v>
      </c>
      <c r="L68" s="120" t="e">
        <v>#DIV/0!</v>
      </c>
    </row>
    <row r="69" spans="1:12" x14ac:dyDescent="0.4">
      <c r="A69" s="94" t="s">
        <v>81</v>
      </c>
      <c r="B69" s="97">
        <v>1708</v>
      </c>
      <c r="C69" s="97">
        <v>1186</v>
      </c>
      <c r="D69" s="89">
        <v>1.4401349072512648</v>
      </c>
      <c r="E69" s="183">
        <v>522</v>
      </c>
      <c r="F69" s="97">
        <v>3088</v>
      </c>
      <c r="G69" s="97">
        <v>1898</v>
      </c>
      <c r="H69" s="89">
        <v>1.6269757639620652</v>
      </c>
      <c r="I69" s="90">
        <v>1190</v>
      </c>
      <c r="J69" s="89">
        <v>0.55310880829015541</v>
      </c>
      <c r="K69" s="89">
        <v>0.62486828240252901</v>
      </c>
      <c r="L69" s="88">
        <v>-7.17594741123736E-2</v>
      </c>
    </row>
    <row r="70" spans="1:12" x14ac:dyDescent="0.4">
      <c r="A70" s="67" t="s">
        <v>230</v>
      </c>
      <c r="B70" s="97">
        <v>1249</v>
      </c>
      <c r="C70" s="65"/>
      <c r="D70" s="63" t="e">
        <v>#DIV/0!</v>
      </c>
      <c r="E70" s="64">
        <v>1249</v>
      </c>
      <c r="F70" s="97">
        <v>4609</v>
      </c>
      <c r="G70" s="65"/>
      <c r="H70" s="63" t="e">
        <v>#DIV/0!</v>
      </c>
      <c r="I70" s="64">
        <v>4609</v>
      </c>
      <c r="J70" s="63">
        <v>0.2709915382946409</v>
      </c>
      <c r="K70" s="63" t="e">
        <v>#DIV/0!</v>
      </c>
      <c r="L70" s="62" t="e">
        <v>#DIV/0!</v>
      </c>
    </row>
    <row r="71" spans="1:12" x14ac:dyDescent="0.4">
      <c r="A71" s="119" t="s">
        <v>167</v>
      </c>
      <c r="B71" s="117">
        <v>57186</v>
      </c>
      <c r="C71" s="117">
        <v>60824</v>
      </c>
      <c r="D71" s="115">
        <v>0.94018808365119033</v>
      </c>
      <c r="E71" s="83">
        <v>-3638</v>
      </c>
      <c r="F71" s="117">
        <v>92394</v>
      </c>
      <c r="G71" s="117">
        <v>91863</v>
      </c>
      <c r="H71" s="115">
        <v>1.0057803468208093</v>
      </c>
      <c r="I71" s="116">
        <v>531</v>
      </c>
      <c r="J71" s="115">
        <v>0.6189362945645821</v>
      </c>
      <c r="K71" s="115">
        <v>0.66211641248380737</v>
      </c>
      <c r="L71" s="114">
        <v>-4.3180117919225269E-2</v>
      </c>
    </row>
    <row r="72" spans="1:12" x14ac:dyDescent="0.4">
      <c r="A72" s="73" t="s">
        <v>166</v>
      </c>
      <c r="B72" s="113">
        <v>21861</v>
      </c>
      <c r="C72" s="221">
        <v>18002</v>
      </c>
      <c r="D72" s="98">
        <v>1.2143650705477169</v>
      </c>
      <c r="E72" s="106">
        <v>3859</v>
      </c>
      <c r="F72" s="113">
        <v>26196</v>
      </c>
      <c r="G72" s="221">
        <v>20532</v>
      </c>
      <c r="H72" s="98">
        <v>1.2758620689655173</v>
      </c>
      <c r="I72" s="106">
        <v>5664</v>
      </c>
      <c r="J72" s="220">
        <v>0.83451672010994049</v>
      </c>
      <c r="K72" s="220">
        <v>0.87677771283849604</v>
      </c>
      <c r="L72" s="219">
        <v>-4.2260992728555546E-2</v>
      </c>
    </row>
    <row r="73" spans="1:12" x14ac:dyDescent="0.4">
      <c r="A73" s="74" t="s">
        <v>165</v>
      </c>
      <c r="B73" s="72">
        <v>5507</v>
      </c>
      <c r="C73" s="71">
        <v>5797</v>
      </c>
      <c r="D73" s="69">
        <v>0.94997412454717955</v>
      </c>
      <c r="E73" s="70">
        <v>-290</v>
      </c>
      <c r="F73" s="72">
        <v>10443</v>
      </c>
      <c r="G73" s="71">
        <v>10974</v>
      </c>
      <c r="H73" s="69">
        <v>0.95161290322580649</v>
      </c>
      <c r="I73" s="70">
        <v>-531</v>
      </c>
      <c r="J73" s="213">
        <v>0.52733888729292344</v>
      </c>
      <c r="K73" s="213">
        <v>0.52824858757062143</v>
      </c>
      <c r="L73" s="212">
        <v>-9.09700277697989E-4</v>
      </c>
    </row>
    <row r="74" spans="1:12" x14ac:dyDescent="0.4">
      <c r="A74" s="74" t="s">
        <v>164</v>
      </c>
      <c r="B74" s="218">
        <v>10821</v>
      </c>
      <c r="C74" s="217">
        <v>11580</v>
      </c>
      <c r="D74" s="69">
        <v>0.93445595854922281</v>
      </c>
      <c r="E74" s="70">
        <v>-759</v>
      </c>
      <c r="F74" s="218">
        <v>15576</v>
      </c>
      <c r="G74" s="217">
        <v>16461</v>
      </c>
      <c r="H74" s="69">
        <v>0.94623655913978499</v>
      </c>
      <c r="I74" s="70">
        <v>-885</v>
      </c>
      <c r="J74" s="213">
        <v>0.69472265023112478</v>
      </c>
      <c r="K74" s="213">
        <v>0.7034809549845088</v>
      </c>
      <c r="L74" s="212">
        <v>-8.7583047533840164E-3</v>
      </c>
    </row>
    <row r="75" spans="1:12" x14ac:dyDescent="0.4">
      <c r="A75" s="74" t="s">
        <v>163</v>
      </c>
      <c r="B75" s="218"/>
      <c r="C75" s="217">
        <v>8502</v>
      </c>
      <c r="D75" s="69">
        <v>0</v>
      </c>
      <c r="E75" s="70">
        <v>-8502</v>
      </c>
      <c r="F75" s="218"/>
      <c r="G75" s="217">
        <v>16461</v>
      </c>
      <c r="H75" s="69">
        <v>0</v>
      </c>
      <c r="I75" s="70">
        <v>-16461</v>
      </c>
      <c r="J75" s="213" t="e">
        <v>#DIV/0!</v>
      </c>
      <c r="K75" s="213">
        <v>0.51649353016220156</v>
      </c>
      <c r="L75" s="212" t="e">
        <v>#DIV/0!</v>
      </c>
    </row>
    <row r="76" spans="1:12" ht="11.25" customHeight="1" x14ac:dyDescent="0.4">
      <c r="A76" s="74" t="s">
        <v>162</v>
      </c>
      <c r="B76" s="218">
        <v>7317</v>
      </c>
      <c r="C76" s="217">
        <v>9066</v>
      </c>
      <c r="D76" s="69">
        <v>0.80708140304434151</v>
      </c>
      <c r="E76" s="70">
        <v>-1749</v>
      </c>
      <c r="F76" s="218">
        <v>15753</v>
      </c>
      <c r="G76" s="217">
        <v>16461</v>
      </c>
      <c r="H76" s="69">
        <v>0.956989247311828</v>
      </c>
      <c r="I76" s="70">
        <v>-708</v>
      </c>
      <c r="J76" s="213">
        <v>0.46448295562749953</v>
      </c>
      <c r="K76" s="213">
        <v>0.55075633315108441</v>
      </c>
      <c r="L76" s="212">
        <v>-8.6273377523584882E-2</v>
      </c>
    </row>
    <row r="77" spans="1:12" ht="11.25" customHeight="1" x14ac:dyDescent="0.4">
      <c r="A77" s="74" t="s">
        <v>229</v>
      </c>
      <c r="B77" s="215">
        <v>1847</v>
      </c>
      <c r="C77" s="216"/>
      <c r="D77" s="69" t="e">
        <v>#DIV/0!</v>
      </c>
      <c r="E77" s="70">
        <v>1847</v>
      </c>
      <c r="F77" s="215">
        <v>4071</v>
      </c>
      <c r="G77" s="214"/>
      <c r="H77" s="69" t="e">
        <v>#DIV/0!</v>
      </c>
      <c r="I77" s="70">
        <v>4071</v>
      </c>
      <c r="J77" s="213">
        <v>0.45369688037337264</v>
      </c>
      <c r="K77" s="213" t="e">
        <v>#DIV/0!</v>
      </c>
      <c r="L77" s="212" t="e">
        <v>#DIV/0!</v>
      </c>
    </row>
    <row r="78" spans="1:12" x14ac:dyDescent="0.4">
      <c r="A78" s="74" t="s">
        <v>160</v>
      </c>
      <c r="B78" s="215"/>
      <c r="C78" s="216"/>
      <c r="D78" s="69" t="e">
        <v>#DIV/0!</v>
      </c>
      <c r="E78" s="70">
        <v>0</v>
      </c>
      <c r="F78" s="215"/>
      <c r="G78" s="214"/>
      <c r="H78" s="69" t="e">
        <v>#DIV/0!</v>
      </c>
      <c r="I78" s="70">
        <v>0</v>
      </c>
      <c r="J78" s="213" t="e">
        <v>#DIV/0!</v>
      </c>
      <c r="K78" s="213" t="e">
        <v>#DIV/0!</v>
      </c>
      <c r="L78" s="212" t="e">
        <v>#DIV/0!</v>
      </c>
    </row>
    <row r="79" spans="1:12" x14ac:dyDescent="0.4">
      <c r="A79" s="94" t="s">
        <v>159</v>
      </c>
      <c r="B79" s="653">
        <v>7131</v>
      </c>
      <c r="C79" s="217">
        <v>7877</v>
      </c>
      <c r="D79" s="89">
        <v>0.90529389361432022</v>
      </c>
      <c r="E79" s="90">
        <v>-746</v>
      </c>
      <c r="F79" s="653">
        <v>10620</v>
      </c>
      <c r="G79" s="652">
        <v>10974</v>
      </c>
      <c r="H79" s="89">
        <v>0.967741935483871</v>
      </c>
      <c r="I79" s="90">
        <v>-354</v>
      </c>
      <c r="J79" s="651">
        <v>0.6714689265536723</v>
      </c>
      <c r="K79" s="651">
        <v>0.7177874977218881</v>
      </c>
      <c r="L79" s="650">
        <v>-4.6318571168215805E-2</v>
      </c>
    </row>
    <row r="80" spans="1:12" x14ac:dyDescent="0.4">
      <c r="A80" s="74" t="s">
        <v>260</v>
      </c>
      <c r="B80" s="218">
        <v>1342</v>
      </c>
      <c r="C80" s="179"/>
      <c r="D80" s="69" t="e">
        <v>#DIV/0!</v>
      </c>
      <c r="E80" s="70">
        <v>1342</v>
      </c>
      <c r="F80" s="218">
        <v>4956</v>
      </c>
      <c r="G80" s="649"/>
      <c r="H80" s="69" t="e">
        <v>#DIV/0!</v>
      </c>
      <c r="I80" s="70">
        <v>4956</v>
      </c>
      <c r="J80" s="213">
        <v>0.27078288942695722</v>
      </c>
      <c r="K80" s="213" t="e">
        <v>#DIV/0!</v>
      </c>
      <c r="L80" s="212" t="e">
        <v>#DIV/0!</v>
      </c>
    </row>
    <row r="81" spans="1:12" x14ac:dyDescent="0.4">
      <c r="A81" s="67" t="s">
        <v>259</v>
      </c>
      <c r="B81" s="210">
        <v>1360</v>
      </c>
      <c r="C81" s="211"/>
      <c r="D81" s="63" t="e">
        <v>#DIV/0!</v>
      </c>
      <c r="E81" s="64">
        <v>1360</v>
      </c>
      <c r="F81" s="210">
        <v>4779</v>
      </c>
      <c r="G81" s="202"/>
      <c r="H81" s="63" t="e">
        <v>#DIV/0!</v>
      </c>
      <c r="I81" s="64">
        <v>4779</v>
      </c>
      <c r="J81" s="201">
        <v>0.28457836367440886</v>
      </c>
      <c r="K81" s="201" t="e">
        <v>#DIV/0!</v>
      </c>
      <c r="L81" s="200" t="e">
        <v>#DIV/0!</v>
      </c>
    </row>
    <row r="82" spans="1:12" x14ac:dyDescent="0.4">
      <c r="A82" s="119" t="s">
        <v>158</v>
      </c>
      <c r="B82" s="117">
        <v>88</v>
      </c>
      <c r="C82" s="117">
        <v>81</v>
      </c>
      <c r="D82" s="115">
        <v>1.0864197530864197</v>
      </c>
      <c r="E82" s="83">
        <v>7</v>
      </c>
      <c r="F82" s="117">
        <v>189</v>
      </c>
      <c r="G82" s="117">
        <v>207</v>
      </c>
      <c r="H82" s="115">
        <v>0.91304347826086951</v>
      </c>
      <c r="I82" s="116">
        <v>-18</v>
      </c>
      <c r="J82" s="115">
        <v>0.46560846560846558</v>
      </c>
      <c r="K82" s="115">
        <v>0.39130434782608697</v>
      </c>
      <c r="L82" s="114">
        <v>7.4304117782378609E-2</v>
      </c>
    </row>
    <row r="83" spans="1:12" x14ac:dyDescent="0.4">
      <c r="A83" s="655" t="s">
        <v>157</v>
      </c>
      <c r="B83" s="659">
        <v>88</v>
      </c>
      <c r="C83" s="658">
        <v>81</v>
      </c>
      <c r="D83" s="496">
        <v>1.0864197530864197</v>
      </c>
      <c r="E83" s="498">
        <v>7</v>
      </c>
      <c r="F83" s="659">
        <v>189</v>
      </c>
      <c r="G83" s="658">
        <v>207</v>
      </c>
      <c r="H83" s="496">
        <v>0.91304347826086951</v>
      </c>
      <c r="I83" s="498">
        <v>-18</v>
      </c>
      <c r="J83" s="657">
        <v>0.46560846560846558</v>
      </c>
      <c r="K83" s="657">
        <v>0.39130434782608697</v>
      </c>
      <c r="L83" s="656">
        <v>7.4304117782378609E-2</v>
      </c>
    </row>
    <row r="84" spans="1:12" x14ac:dyDescent="0.4">
      <c r="A84" s="58" t="s">
        <v>80</v>
      </c>
      <c r="C84" s="58"/>
      <c r="E84" s="59"/>
      <c r="G84" s="58"/>
      <c r="I84" s="59"/>
      <c r="K84" s="58"/>
    </row>
    <row r="85" spans="1:12" x14ac:dyDescent="0.4">
      <c r="A85" s="60" t="s">
        <v>79</v>
      </c>
    </row>
    <row r="86" spans="1:12" x14ac:dyDescent="0.4">
      <c r="A86" s="58" t="s">
        <v>78</v>
      </c>
    </row>
    <row r="87" spans="1:12" x14ac:dyDescent="0.4">
      <c r="A87" s="58" t="s">
        <v>150</v>
      </c>
    </row>
  </sheetData>
  <mergeCells count="13">
    <mergeCell ref="A2:A3"/>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59055118110236227" bottom="0.35433070866141736" header="0.39370078740157483" footer="0.31496062992125984"/>
  <pageSetup paperSize="9" orientation="portrait" r:id="rId1"/>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D70:E70 IZ70:JA70 SV70:SW70 ACR70:ACS70 AMN70:AMO70 AWJ70:AWK70 BGF70:BGG70 BQB70:BQC70 BZX70:BZY70 CJT70:CJU70 CTP70:CTQ70 DDL70:DDM70 DNH70:DNI70 DXD70:DXE70 EGZ70:EHA70 EQV70:EQW70 FAR70:FAS70 FKN70:FKO70 FUJ70:FUK70 GEF70:GEG70 GOB70:GOC70 GXX70:GXY70 HHT70:HHU70 HRP70:HRQ70 IBL70:IBM70 ILH70:ILI70 IVD70:IVE70 JEZ70:JFA70 JOV70:JOW70 JYR70:JYS70 KIN70:KIO70 KSJ70:KSK70 LCF70:LCG70 LMB70:LMC70 LVX70:LVY70 MFT70:MFU70 MPP70:MPQ70 MZL70:MZM70 NJH70:NJI70 NTD70:NTE70 OCZ70:ODA70 OMV70:OMW70 OWR70:OWS70 PGN70:PGO70 PQJ70:PQK70 QAF70:QAG70 QKB70:QKC70 QTX70:QTY70 RDT70:RDU70 RNP70:RNQ70 RXL70:RXM70 SHH70:SHI70 SRD70:SRE70 TAZ70:TBA70 TKV70:TKW70 TUR70:TUS70 UEN70:UEO70 UOJ70:UOK70 UYF70:UYG70 VIB70:VIC70 VRX70:VRY70 WBT70:WBU70 WLP70:WLQ70 WVL70:WVM70 D65606:E65606 IZ65606:JA65606 SV65606:SW65606 ACR65606:ACS65606 AMN65606:AMO65606 AWJ65606:AWK65606 BGF65606:BGG65606 BQB65606:BQC65606 BZX65606:BZY65606 CJT65606:CJU65606 CTP65606:CTQ65606 DDL65606:DDM65606 DNH65606:DNI65606 DXD65606:DXE65606 EGZ65606:EHA65606 EQV65606:EQW65606 FAR65606:FAS65606 FKN65606:FKO65606 FUJ65606:FUK65606 GEF65606:GEG65606 GOB65606:GOC65606 GXX65606:GXY65606 HHT65606:HHU65606 HRP65606:HRQ65606 IBL65606:IBM65606 ILH65606:ILI65606 IVD65606:IVE65606 JEZ65606:JFA65606 JOV65606:JOW65606 JYR65606:JYS65606 KIN65606:KIO65606 KSJ65606:KSK65606 LCF65606:LCG65606 LMB65606:LMC65606 LVX65606:LVY65606 MFT65606:MFU65606 MPP65606:MPQ65606 MZL65606:MZM65606 NJH65606:NJI65606 NTD65606:NTE65606 OCZ65606:ODA65606 OMV65606:OMW65606 OWR65606:OWS65606 PGN65606:PGO65606 PQJ65606:PQK65606 QAF65606:QAG65606 QKB65606:QKC65606 QTX65606:QTY65606 RDT65606:RDU65606 RNP65606:RNQ65606 RXL65606:RXM65606 SHH65606:SHI65606 SRD65606:SRE65606 TAZ65606:TBA65606 TKV65606:TKW65606 TUR65606:TUS65606 UEN65606:UEO65606 UOJ65606:UOK65606 UYF65606:UYG65606 VIB65606:VIC65606 VRX65606:VRY65606 WBT65606:WBU65606 WLP65606:WLQ65606 WVL65606:WVM65606 D131142:E131142 IZ131142:JA131142 SV131142:SW131142 ACR131142:ACS131142 AMN131142:AMO131142 AWJ131142:AWK131142 BGF131142:BGG131142 BQB131142:BQC131142 BZX131142:BZY131142 CJT131142:CJU131142 CTP131142:CTQ131142 DDL131142:DDM131142 DNH131142:DNI131142 DXD131142:DXE131142 EGZ131142:EHA131142 EQV131142:EQW131142 FAR131142:FAS131142 FKN131142:FKO131142 FUJ131142:FUK131142 GEF131142:GEG131142 GOB131142:GOC131142 GXX131142:GXY131142 HHT131142:HHU131142 HRP131142:HRQ131142 IBL131142:IBM131142 ILH131142:ILI131142 IVD131142:IVE131142 JEZ131142:JFA131142 JOV131142:JOW131142 JYR131142:JYS131142 KIN131142:KIO131142 KSJ131142:KSK131142 LCF131142:LCG131142 LMB131142:LMC131142 LVX131142:LVY131142 MFT131142:MFU131142 MPP131142:MPQ131142 MZL131142:MZM131142 NJH131142:NJI131142 NTD131142:NTE131142 OCZ131142:ODA131142 OMV131142:OMW131142 OWR131142:OWS131142 PGN131142:PGO131142 PQJ131142:PQK131142 QAF131142:QAG131142 QKB131142:QKC131142 QTX131142:QTY131142 RDT131142:RDU131142 RNP131142:RNQ131142 RXL131142:RXM131142 SHH131142:SHI131142 SRD131142:SRE131142 TAZ131142:TBA131142 TKV131142:TKW131142 TUR131142:TUS131142 UEN131142:UEO131142 UOJ131142:UOK131142 UYF131142:UYG131142 VIB131142:VIC131142 VRX131142:VRY131142 WBT131142:WBU131142 WLP131142:WLQ131142 WVL131142:WVM131142 D196678:E196678 IZ196678:JA196678 SV196678:SW196678 ACR196678:ACS196678 AMN196678:AMO196678 AWJ196678:AWK196678 BGF196678:BGG196678 BQB196678:BQC196678 BZX196678:BZY196678 CJT196678:CJU196678 CTP196678:CTQ196678 DDL196678:DDM196678 DNH196678:DNI196678 DXD196678:DXE196678 EGZ196678:EHA196678 EQV196678:EQW196678 FAR196678:FAS196678 FKN196678:FKO196678 FUJ196678:FUK196678 GEF196678:GEG196678 GOB196678:GOC196678 GXX196678:GXY196678 HHT196678:HHU196678 HRP196678:HRQ196678 IBL196678:IBM196678 ILH196678:ILI196678 IVD196678:IVE196678 JEZ196678:JFA196678 JOV196678:JOW196678 JYR196678:JYS196678 KIN196678:KIO196678 KSJ196678:KSK196678 LCF196678:LCG196678 LMB196678:LMC196678 LVX196678:LVY196678 MFT196678:MFU196678 MPP196678:MPQ196678 MZL196678:MZM196678 NJH196678:NJI196678 NTD196678:NTE196678 OCZ196678:ODA196678 OMV196678:OMW196678 OWR196678:OWS196678 PGN196678:PGO196678 PQJ196678:PQK196678 QAF196678:QAG196678 QKB196678:QKC196678 QTX196678:QTY196678 RDT196678:RDU196678 RNP196678:RNQ196678 RXL196678:RXM196678 SHH196678:SHI196678 SRD196678:SRE196678 TAZ196678:TBA196678 TKV196678:TKW196678 TUR196678:TUS196678 UEN196678:UEO196678 UOJ196678:UOK196678 UYF196678:UYG196678 VIB196678:VIC196678 VRX196678:VRY196678 WBT196678:WBU196678 WLP196678:WLQ196678 WVL196678:WVM196678 D262214:E262214 IZ262214:JA262214 SV262214:SW262214 ACR262214:ACS262214 AMN262214:AMO262214 AWJ262214:AWK262214 BGF262214:BGG262214 BQB262214:BQC262214 BZX262214:BZY262214 CJT262214:CJU262214 CTP262214:CTQ262214 DDL262214:DDM262214 DNH262214:DNI262214 DXD262214:DXE262214 EGZ262214:EHA262214 EQV262214:EQW262214 FAR262214:FAS262214 FKN262214:FKO262214 FUJ262214:FUK262214 GEF262214:GEG262214 GOB262214:GOC262214 GXX262214:GXY262214 HHT262214:HHU262214 HRP262214:HRQ262214 IBL262214:IBM262214 ILH262214:ILI262214 IVD262214:IVE262214 JEZ262214:JFA262214 JOV262214:JOW262214 JYR262214:JYS262214 KIN262214:KIO262214 KSJ262214:KSK262214 LCF262214:LCG262214 LMB262214:LMC262214 LVX262214:LVY262214 MFT262214:MFU262214 MPP262214:MPQ262214 MZL262214:MZM262214 NJH262214:NJI262214 NTD262214:NTE262214 OCZ262214:ODA262214 OMV262214:OMW262214 OWR262214:OWS262214 PGN262214:PGO262214 PQJ262214:PQK262214 QAF262214:QAG262214 QKB262214:QKC262214 QTX262214:QTY262214 RDT262214:RDU262214 RNP262214:RNQ262214 RXL262214:RXM262214 SHH262214:SHI262214 SRD262214:SRE262214 TAZ262214:TBA262214 TKV262214:TKW262214 TUR262214:TUS262214 UEN262214:UEO262214 UOJ262214:UOK262214 UYF262214:UYG262214 VIB262214:VIC262214 VRX262214:VRY262214 WBT262214:WBU262214 WLP262214:WLQ262214 WVL262214:WVM262214 D327750:E327750 IZ327750:JA327750 SV327750:SW327750 ACR327750:ACS327750 AMN327750:AMO327750 AWJ327750:AWK327750 BGF327750:BGG327750 BQB327750:BQC327750 BZX327750:BZY327750 CJT327750:CJU327750 CTP327750:CTQ327750 DDL327750:DDM327750 DNH327750:DNI327750 DXD327750:DXE327750 EGZ327750:EHA327750 EQV327750:EQW327750 FAR327750:FAS327750 FKN327750:FKO327750 FUJ327750:FUK327750 GEF327750:GEG327750 GOB327750:GOC327750 GXX327750:GXY327750 HHT327750:HHU327750 HRP327750:HRQ327750 IBL327750:IBM327750 ILH327750:ILI327750 IVD327750:IVE327750 JEZ327750:JFA327750 JOV327750:JOW327750 JYR327750:JYS327750 KIN327750:KIO327750 KSJ327750:KSK327750 LCF327750:LCG327750 LMB327750:LMC327750 LVX327750:LVY327750 MFT327750:MFU327750 MPP327750:MPQ327750 MZL327750:MZM327750 NJH327750:NJI327750 NTD327750:NTE327750 OCZ327750:ODA327750 OMV327750:OMW327750 OWR327750:OWS327750 PGN327750:PGO327750 PQJ327750:PQK327750 QAF327750:QAG327750 QKB327750:QKC327750 QTX327750:QTY327750 RDT327750:RDU327750 RNP327750:RNQ327750 RXL327750:RXM327750 SHH327750:SHI327750 SRD327750:SRE327750 TAZ327750:TBA327750 TKV327750:TKW327750 TUR327750:TUS327750 UEN327750:UEO327750 UOJ327750:UOK327750 UYF327750:UYG327750 VIB327750:VIC327750 VRX327750:VRY327750 WBT327750:WBU327750 WLP327750:WLQ327750 WVL327750:WVM327750 D393286:E393286 IZ393286:JA393286 SV393286:SW393286 ACR393286:ACS393286 AMN393286:AMO393286 AWJ393286:AWK393286 BGF393286:BGG393286 BQB393286:BQC393286 BZX393286:BZY393286 CJT393286:CJU393286 CTP393286:CTQ393286 DDL393286:DDM393286 DNH393286:DNI393286 DXD393286:DXE393286 EGZ393286:EHA393286 EQV393286:EQW393286 FAR393286:FAS393286 FKN393286:FKO393286 FUJ393286:FUK393286 GEF393286:GEG393286 GOB393286:GOC393286 GXX393286:GXY393286 HHT393286:HHU393286 HRP393286:HRQ393286 IBL393286:IBM393286 ILH393286:ILI393286 IVD393286:IVE393286 JEZ393286:JFA393286 JOV393286:JOW393286 JYR393286:JYS393286 KIN393286:KIO393286 KSJ393286:KSK393286 LCF393286:LCG393286 LMB393286:LMC393286 LVX393286:LVY393286 MFT393286:MFU393286 MPP393286:MPQ393286 MZL393286:MZM393286 NJH393286:NJI393286 NTD393286:NTE393286 OCZ393286:ODA393286 OMV393286:OMW393286 OWR393286:OWS393286 PGN393286:PGO393286 PQJ393286:PQK393286 QAF393286:QAG393286 QKB393286:QKC393286 QTX393286:QTY393286 RDT393286:RDU393286 RNP393286:RNQ393286 RXL393286:RXM393286 SHH393286:SHI393286 SRD393286:SRE393286 TAZ393286:TBA393286 TKV393286:TKW393286 TUR393286:TUS393286 UEN393286:UEO393286 UOJ393286:UOK393286 UYF393286:UYG393286 VIB393286:VIC393286 VRX393286:VRY393286 WBT393286:WBU393286 WLP393286:WLQ393286 WVL393286:WVM393286 D458822:E458822 IZ458822:JA458822 SV458822:SW458822 ACR458822:ACS458822 AMN458822:AMO458822 AWJ458822:AWK458822 BGF458822:BGG458822 BQB458822:BQC458822 BZX458822:BZY458822 CJT458822:CJU458822 CTP458822:CTQ458822 DDL458822:DDM458822 DNH458822:DNI458822 DXD458822:DXE458822 EGZ458822:EHA458822 EQV458822:EQW458822 FAR458822:FAS458822 FKN458822:FKO458822 FUJ458822:FUK458822 GEF458822:GEG458822 GOB458822:GOC458822 GXX458822:GXY458822 HHT458822:HHU458822 HRP458822:HRQ458822 IBL458822:IBM458822 ILH458822:ILI458822 IVD458822:IVE458822 JEZ458822:JFA458822 JOV458822:JOW458822 JYR458822:JYS458822 KIN458822:KIO458822 KSJ458822:KSK458822 LCF458822:LCG458822 LMB458822:LMC458822 LVX458822:LVY458822 MFT458822:MFU458822 MPP458822:MPQ458822 MZL458822:MZM458822 NJH458822:NJI458822 NTD458822:NTE458822 OCZ458822:ODA458822 OMV458822:OMW458822 OWR458822:OWS458822 PGN458822:PGO458822 PQJ458822:PQK458822 QAF458822:QAG458822 QKB458822:QKC458822 QTX458822:QTY458822 RDT458822:RDU458822 RNP458822:RNQ458822 RXL458822:RXM458822 SHH458822:SHI458822 SRD458822:SRE458822 TAZ458822:TBA458822 TKV458822:TKW458822 TUR458822:TUS458822 UEN458822:UEO458822 UOJ458822:UOK458822 UYF458822:UYG458822 VIB458822:VIC458822 VRX458822:VRY458822 WBT458822:WBU458822 WLP458822:WLQ458822 WVL458822:WVM458822 D524358:E524358 IZ524358:JA524358 SV524358:SW524358 ACR524358:ACS524358 AMN524358:AMO524358 AWJ524358:AWK524358 BGF524358:BGG524358 BQB524358:BQC524358 BZX524358:BZY524358 CJT524358:CJU524358 CTP524358:CTQ524358 DDL524358:DDM524358 DNH524358:DNI524358 DXD524358:DXE524358 EGZ524358:EHA524358 EQV524358:EQW524358 FAR524358:FAS524358 FKN524358:FKO524358 FUJ524358:FUK524358 GEF524358:GEG524358 GOB524358:GOC524358 GXX524358:GXY524358 HHT524358:HHU524358 HRP524358:HRQ524358 IBL524358:IBM524358 ILH524358:ILI524358 IVD524358:IVE524358 JEZ524358:JFA524358 JOV524358:JOW524358 JYR524358:JYS524358 KIN524358:KIO524358 KSJ524358:KSK524358 LCF524358:LCG524358 LMB524358:LMC524358 LVX524358:LVY524358 MFT524358:MFU524358 MPP524358:MPQ524358 MZL524358:MZM524358 NJH524358:NJI524358 NTD524358:NTE524358 OCZ524358:ODA524358 OMV524358:OMW524358 OWR524358:OWS524358 PGN524358:PGO524358 PQJ524358:PQK524358 QAF524358:QAG524358 QKB524358:QKC524358 QTX524358:QTY524358 RDT524358:RDU524358 RNP524358:RNQ524358 RXL524358:RXM524358 SHH524358:SHI524358 SRD524358:SRE524358 TAZ524358:TBA524358 TKV524358:TKW524358 TUR524358:TUS524358 UEN524358:UEO524358 UOJ524358:UOK524358 UYF524358:UYG524358 VIB524358:VIC524358 VRX524358:VRY524358 WBT524358:WBU524358 WLP524358:WLQ524358 WVL524358:WVM524358 D589894:E589894 IZ589894:JA589894 SV589894:SW589894 ACR589894:ACS589894 AMN589894:AMO589894 AWJ589894:AWK589894 BGF589894:BGG589894 BQB589894:BQC589894 BZX589894:BZY589894 CJT589894:CJU589894 CTP589894:CTQ589894 DDL589894:DDM589894 DNH589894:DNI589894 DXD589894:DXE589894 EGZ589894:EHA589894 EQV589894:EQW589894 FAR589894:FAS589894 FKN589894:FKO589894 FUJ589894:FUK589894 GEF589894:GEG589894 GOB589894:GOC589894 GXX589894:GXY589894 HHT589894:HHU589894 HRP589894:HRQ589894 IBL589894:IBM589894 ILH589894:ILI589894 IVD589894:IVE589894 JEZ589894:JFA589894 JOV589894:JOW589894 JYR589894:JYS589894 KIN589894:KIO589894 KSJ589894:KSK589894 LCF589894:LCG589894 LMB589894:LMC589894 LVX589894:LVY589894 MFT589894:MFU589894 MPP589894:MPQ589894 MZL589894:MZM589894 NJH589894:NJI589894 NTD589894:NTE589894 OCZ589894:ODA589894 OMV589894:OMW589894 OWR589894:OWS589894 PGN589894:PGO589894 PQJ589894:PQK589894 QAF589894:QAG589894 QKB589894:QKC589894 QTX589894:QTY589894 RDT589894:RDU589894 RNP589894:RNQ589894 RXL589894:RXM589894 SHH589894:SHI589894 SRD589894:SRE589894 TAZ589894:TBA589894 TKV589894:TKW589894 TUR589894:TUS589894 UEN589894:UEO589894 UOJ589894:UOK589894 UYF589894:UYG589894 VIB589894:VIC589894 VRX589894:VRY589894 WBT589894:WBU589894 WLP589894:WLQ589894 WVL589894:WVM589894 D655430:E655430 IZ655430:JA655430 SV655430:SW655430 ACR655430:ACS655430 AMN655430:AMO655430 AWJ655430:AWK655430 BGF655430:BGG655430 BQB655430:BQC655430 BZX655430:BZY655430 CJT655430:CJU655430 CTP655430:CTQ655430 DDL655430:DDM655430 DNH655430:DNI655430 DXD655430:DXE655430 EGZ655430:EHA655430 EQV655430:EQW655430 FAR655430:FAS655430 FKN655430:FKO655430 FUJ655430:FUK655430 GEF655430:GEG655430 GOB655430:GOC655430 GXX655430:GXY655430 HHT655430:HHU655430 HRP655430:HRQ655430 IBL655430:IBM655430 ILH655430:ILI655430 IVD655430:IVE655430 JEZ655430:JFA655430 JOV655430:JOW655430 JYR655430:JYS655430 KIN655430:KIO655430 KSJ655430:KSK655430 LCF655430:LCG655430 LMB655430:LMC655430 LVX655430:LVY655430 MFT655430:MFU655430 MPP655430:MPQ655430 MZL655430:MZM655430 NJH655430:NJI655430 NTD655430:NTE655430 OCZ655430:ODA655430 OMV655430:OMW655430 OWR655430:OWS655430 PGN655430:PGO655430 PQJ655430:PQK655430 QAF655430:QAG655430 QKB655430:QKC655430 QTX655430:QTY655430 RDT655430:RDU655430 RNP655430:RNQ655430 RXL655430:RXM655430 SHH655430:SHI655430 SRD655430:SRE655430 TAZ655430:TBA655430 TKV655430:TKW655430 TUR655430:TUS655430 UEN655430:UEO655430 UOJ655430:UOK655430 UYF655430:UYG655430 VIB655430:VIC655430 VRX655430:VRY655430 WBT655430:WBU655430 WLP655430:WLQ655430 WVL655430:WVM655430 D720966:E720966 IZ720966:JA720966 SV720966:SW720966 ACR720966:ACS720966 AMN720966:AMO720966 AWJ720966:AWK720966 BGF720966:BGG720966 BQB720966:BQC720966 BZX720966:BZY720966 CJT720966:CJU720966 CTP720966:CTQ720966 DDL720966:DDM720966 DNH720966:DNI720966 DXD720966:DXE720966 EGZ720966:EHA720966 EQV720966:EQW720966 FAR720966:FAS720966 FKN720966:FKO720966 FUJ720966:FUK720966 GEF720966:GEG720966 GOB720966:GOC720966 GXX720966:GXY720966 HHT720966:HHU720966 HRP720966:HRQ720966 IBL720966:IBM720966 ILH720966:ILI720966 IVD720966:IVE720966 JEZ720966:JFA720966 JOV720966:JOW720966 JYR720966:JYS720966 KIN720966:KIO720966 KSJ720966:KSK720966 LCF720966:LCG720966 LMB720966:LMC720966 LVX720966:LVY720966 MFT720966:MFU720966 MPP720966:MPQ720966 MZL720966:MZM720966 NJH720966:NJI720966 NTD720966:NTE720966 OCZ720966:ODA720966 OMV720966:OMW720966 OWR720966:OWS720966 PGN720966:PGO720966 PQJ720966:PQK720966 QAF720966:QAG720966 QKB720966:QKC720966 QTX720966:QTY720966 RDT720966:RDU720966 RNP720966:RNQ720966 RXL720966:RXM720966 SHH720966:SHI720966 SRD720966:SRE720966 TAZ720966:TBA720966 TKV720966:TKW720966 TUR720966:TUS720966 UEN720966:UEO720966 UOJ720966:UOK720966 UYF720966:UYG720966 VIB720966:VIC720966 VRX720966:VRY720966 WBT720966:WBU720966 WLP720966:WLQ720966 WVL720966:WVM720966 D786502:E786502 IZ786502:JA786502 SV786502:SW786502 ACR786502:ACS786502 AMN786502:AMO786502 AWJ786502:AWK786502 BGF786502:BGG786502 BQB786502:BQC786502 BZX786502:BZY786502 CJT786502:CJU786502 CTP786502:CTQ786502 DDL786502:DDM786502 DNH786502:DNI786502 DXD786502:DXE786502 EGZ786502:EHA786502 EQV786502:EQW786502 FAR786502:FAS786502 FKN786502:FKO786502 FUJ786502:FUK786502 GEF786502:GEG786502 GOB786502:GOC786502 GXX786502:GXY786502 HHT786502:HHU786502 HRP786502:HRQ786502 IBL786502:IBM786502 ILH786502:ILI786502 IVD786502:IVE786502 JEZ786502:JFA786502 JOV786502:JOW786502 JYR786502:JYS786502 KIN786502:KIO786502 KSJ786502:KSK786502 LCF786502:LCG786502 LMB786502:LMC786502 LVX786502:LVY786502 MFT786502:MFU786502 MPP786502:MPQ786502 MZL786502:MZM786502 NJH786502:NJI786502 NTD786502:NTE786502 OCZ786502:ODA786502 OMV786502:OMW786502 OWR786502:OWS786502 PGN786502:PGO786502 PQJ786502:PQK786502 QAF786502:QAG786502 QKB786502:QKC786502 QTX786502:QTY786502 RDT786502:RDU786502 RNP786502:RNQ786502 RXL786502:RXM786502 SHH786502:SHI786502 SRD786502:SRE786502 TAZ786502:TBA786502 TKV786502:TKW786502 TUR786502:TUS786502 UEN786502:UEO786502 UOJ786502:UOK786502 UYF786502:UYG786502 VIB786502:VIC786502 VRX786502:VRY786502 WBT786502:WBU786502 WLP786502:WLQ786502 WVL786502:WVM786502 D852038:E852038 IZ852038:JA852038 SV852038:SW852038 ACR852038:ACS852038 AMN852038:AMO852038 AWJ852038:AWK852038 BGF852038:BGG852038 BQB852038:BQC852038 BZX852038:BZY852038 CJT852038:CJU852038 CTP852038:CTQ852038 DDL852038:DDM852038 DNH852038:DNI852038 DXD852038:DXE852038 EGZ852038:EHA852038 EQV852038:EQW852038 FAR852038:FAS852038 FKN852038:FKO852038 FUJ852038:FUK852038 GEF852038:GEG852038 GOB852038:GOC852038 GXX852038:GXY852038 HHT852038:HHU852038 HRP852038:HRQ852038 IBL852038:IBM852038 ILH852038:ILI852038 IVD852038:IVE852038 JEZ852038:JFA852038 JOV852038:JOW852038 JYR852038:JYS852038 KIN852038:KIO852038 KSJ852038:KSK852038 LCF852038:LCG852038 LMB852038:LMC852038 LVX852038:LVY852038 MFT852038:MFU852038 MPP852038:MPQ852038 MZL852038:MZM852038 NJH852038:NJI852038 NTD852038:NTE852038 OCZ852038:ODA852038 OMV852038:OMW852038 OWR852038:OWS852038 PGN852038:PGO852038 PQJ852038:PQK852038 QAF852038:QAG852038 QKB852038:QKC852038 QTX852038:QTY852038 RDT852038:RDU852038 RNP852038:RNQ852038 RXL852038:RXM852038 SHH852038:SHI852038 SRD852038:SRE852038 TAZ852038:TBA852038 TKV852038:TKW852038 TUR852038:TUS852038 UEN852038:UEO852038 UOJ852038:UOK852038 UYF852038:UYG852038 VIB852038:VIC852038 VRX852038:VRY852038 WBT852038:WBU852038 WLP852038:WLQ852038 WVL852038:WVM852038 D917574:E917574 IZ917574:JA917574 SV917574:SW917574 ACR917574:ACS917574 AMN917574:AMO917574 AWJ917574:AWK917574 BGF917574:BGG917574 BQB917574:BQC917574 BZX917574:BZY917574 CJT917574:CJU917574 CTP917574:CTQ917574 DDL917574:DDM917574 DNH917574:DNI917574 DXD917574:DXE917574 EGZ917574:EHA917574 EQV917574:EQW917574 FAR917574:FAS917574 FKN917574:FKO917574 FUJ917574:FUK917574 GEF917574:GEG917574 GOB917574:GOC917574 GXX917574:GXY917574 HHT917574:HHU917574 HRP917574:HRQ917574 IBL917574:IBM917574 ILH917574:ILI917574 IVD917574:IVE917574 JEZ917574:JFA917574 JOV917574:JOW917574 JYR917574:JYS917574 KIN917574:KIO917574 KSJ917574:KSK917574 LCF917574:LCG917574 LMB917574:LMC917574 LVX917574:LVY917574 MFT917574:MFU917574 MPP917574:MPQ917574 MZL917574:MZM917574 NJH917574:NJI917574 NTD917574:NTE917574 OCZ917574:ODA917574 OMV917574:OMW917574 OWR917574:OWS917574 PGN917574:PGO917574 PQJ917574:PQK917574 QAF917574:QAG917574 QKB917574:QKC917574 QTX917574:QTY917574 RDT917574:RDU917574 RNP917574:RNQ917574 RXL917574:RXM917574 SHH917574:SHI917574 SRD917574:SRE917574 TAZ917574:TBA917574 TKV917574:TKW917574 TUR917574:TUS917574 UEN917574:UEO917574 UOJ917574:UOK917574 UYF917574:UYG917574 VIB917574:VIC917574 VRX917574:VRY917574 WBT917574:WBU917574 WLP917574:WLQ917574 WVL917574:WVM917574 D983110:E983110 IZ983110:JA983110 SV983110:SW983110 ACR983110:ACS983110 AMN983110:AMO983110 AWJ983110:AWK983110 BGF983110:BGG983110 BQB983110:BQC983110 BZX983110:BZY983110 CJT983110:CJU983110 CTP983110:CTQ983110 DDL983110:DDM983110 DNH983110:DNI983110 DXD983110:DXE983110 EGZ983110:EHA983110 EQV983110:EQW983110 FAR983110:FAS983110 FKN983110:FKO983110 FUJ983110:FUK983110 GEF983110:GEG983110 GOB983110:GOC983110 GXX983110:GXY983110 HHT983110:HHU983110 HRP983110:HRQ983110 IBL983110:IBM983110 ILH983110:ILI983110 IVD983110:IVE983110 JEZ983110:JFA983110 JOV983110:JOW983110 JYR983110:JYS983110 KIN983110:KIO983110 KSJ983110:KSK983110 LCF983110:LCG983110 LMB983110:LMC983110 LVX983110:LVY983110 MFT983110:MFU983110 MPP983110:MPQ983110 MZL983110:MZM983110 NJH983110:NJI983110 NTD983110:NTE983110 OCZ983110:ODA983110 OMV983110:OMW983110 OWR983110:OWS983110 PGN983110:PGO983110 PQJ983110:PQK983110 QAF983110:QAG983110 QKB983110:QKC983110 QTX983110:QTY983110 RDT983110:RDU983110 RNP983110:RNQ983110 RXL983110:RXM983110 SHH983110:SHI983110 SRD983110:SRE983110 TAZ983110:TBA983110 TKV983110:TKW983110 TUR983110:TUS983110 UEN983110:UEO983110 UOJ983110:UOK983110 UYF983110:UYG983110 VIB983110:VIC983110 VRX983110:VRY983110 WBT983110:WBU983110 WLP983110:WLQ983110 WVL983110:WVM983110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A2:L60 IW2:JH60 SS2:TD60 ACO2:ACZ60 AMK2:AMV60 AWG2:AWR60 BGC2:BGN60 BPY2:BQJ60 BZU2:CAF60 CJQ2:CKB60 CTM2:CTX60 DDI2:DDT60 DNE2:DNP60 DXA2:DXL60 EGW2:EHH60 EQS2:ERD60 FAO2:FAZ60 FKK2:FKV60 FUG2:FUR60 GEC2:GEN60 GNY2:GOJ60 GXU2:GYF60 HHQ2:HIB60 HRM2:HRX60 IBI2:IBT60 ILE2:ILP60 IVA2:IVL60 JEW2:JFH60 JOS2:JPD60 JYO2:JYZ60 KIK2:KIV60 KSG2:KSR60 LCC2:LCN60 LLY2:LMJ60 LVU2:LWF60 MFQ2:MGB60 MPM2:MPX60 MZI2:MZT60 NJE2:NJP60 NTA2:NTL60 OCW2:ODH60 OMS2:OND60 OWO2:OWZ60 PGK2:PGV60 PQG2:PQR60 QAC2:QAN60 QJY2:QKJ60 QTU2:QUF60 RDQ2:REB60 RNM2:RNX60 RXI2:RXT60 SHE2:SHP60 SRA2:SRL60 TAW2:TBH60 TKS2:TLD60 TUO2:TUZ60 UEK2:UEV60 UOG2:UOR60 UYC2:UYN60 VHY2:VIJ60 VRU2:VSF60 WBQ2:WCB60 WLM2:WLX60 WVI2:WVT60 A65538:L65596 IW65538:JH65596 SS65538:TD65596 ACO65538:ACZ65596 AMK65538:AMV65596 AWG65538:AWR65596 BGC65538:BGN65596 BPY65538:BQJ65596 BZU65538:CAF65596 CJQ65538:CKB65596 CTM65538:CTX65596 DDI65538:DDT65596 DNE65538:DNP65596 DXA65538:DXL65596 EGW65538:EHH65596 EQS65538:ERD65596 FAO65538:FAZ65596 FKK65538:FKV65596 FUG65538:FUR65596 GEC65538:GEN65596 GNY65538:GOJ65596 GXU65538:GYF65596 HHQ65538:HIB65596 HRM65538:HRX65596 IBI65538:IBT65596 ILE65538:ILP65596 IVA65538:IVL65596 JEW65538:JFH65596 JOS65538:JPD65596 JYO65538:JYZ65596 KIK65538:KIV65596 KSG65538:KSR65596 LCC65538:LCN65596 LLY65538:LMJ65596 LVU65538:LWF65596 MFQ65538:MGB65596 MPM65538:MPX65596 MZI65538:MZT65596 NJE65538:NJP65596 NTA65538:NTL65596 OCW65538:ODH65596 OMS65538:OND65596 OWO65538:OWZ65596 PGK65538:PGV65596 PQG65538:PQR65596 QAC65538:QAN65596 QJY65538:QKJ65596 QTU65538:QUF65596 RDQ65538:REB65596 RNM65538:RNX65596 RXI65538:RXT65596 SHE65538:SHP65596 SRA65538:SRL65596 TAW65538:TBH65596 TKS65538:TLD65596 TUO65538:TUZ65596 UEK65538:UEV65596 UOG65538:UOR65596 UYC65538:UYN65596 VHY65538:VIJ65596 VRU65538:VSF65596 WBQ65538:WCB65596 WLM65538:WLX65596 WVI65538:WVT65596 A131074:L131132 IW131074:JH131132 SS131074:TD131132 ACO131074:ACZ131132 AMK131074:AMV131132 AWG131074:AWR131132 BGC131074:BGN131132 BPY131074:BQJ131132 BZU131074:CAF131132 CJQ131074:CKB131132 CTM131074:CTX131132 DDI131074:DDT131132 DNE131074:DNP131132 DXA131074:DXL131132 EGW131074:EHH131132 EQS131074:ERD131132 FAO131074:FAZ131132 FKK131074:FKV131132 FUG131074:FUR131132 GEC131074:GEN131132 GNY131074:GOJ131132 GXU131074:GYF131132 HHQ131074:HIB131132 HRM131074:HRX131132 IBI131074:IBT131132 ILE131074:ILP131132 IVA131074:IVL131132 JEW131074:JFH131132 JOS131074:JPD131132 JYO131074:JYZ131132 KIK131074:KIV131132 KSG131074:KSR131132 LCC131074:LCN131132 LLY131074:LMJ131132 LVU131074:LWF131132 MFQ131074:MGB131132 MPM131074:MPX131132 MZI131074:MZT131132 NJE131074:NJP131132 NTA131074:NTL131132 OCW131074:ODH131132 OMS131074:OND131132 OWO131074:OWZ131132 PGK131074:PGV131132 PQG131074:PQR131132 QAC131074:QAN131132 QJY131074:QKJ131132 QTU131074:QUF131132 RDQ131074:REB131132 RNM131074:RNX131132 RXI131074:RXT131132 SHE131074:SHP131132 SRA131074:SRL131132 TAW131074:TBH131132 TKS131074:TLD131132 TUO131074:TUZ131132 UEK131074:UEV131132 UOG131074:UOR131132 UYC131074:UYN131132 VHY131074:VIJ131132 VRU131074:VSF131132 WBQ131074:WCB131132 WLM131074:WLX131132 WVI131074:WVT131132 A196610:L196668 IW196610:JH196668 SS196610:TD196668 ACO196610:ACZ196668 AMK196610:AMV196668 AWG196610:AWR196668 BGC196610:BGN196668 BPY196610:BQJ196668 BZU196610:CAF196668 CJQ196610:CKB196668 CTM196610:CTX196668 DDI196610:DDT196668 DNE196610:DNP196668 DXA196610:DXL196668 EGW196610:EHH196668 EQS196610:ERD196668 FAO196610:FAZ196668 FKK196610:FKV196668 FUG196610:FUR196668 GEC196610:GEN196668 GNY196610:GOJ196668 GXU196610:GYF196668 HHQ196610:HIB196668 HRM196610:HRX196668 IBI196610:IBT196668 ILE196610:ILP196668 IVA196610:IVL196668 JEW196610:JFH196668 JOS196610:JPD196668 JYO196610:JYZ196668 KIK196610:KIV196668 KSG196610:KSR196668 LCC196610:LCN196668 LLY196610:LMJ196668 LVU196610:LWF196668 MFQ196610:MGB196668 MPM196610:MPX196668 MZI196610:MZT196668 NJE196610:NJP196668 NTA196610:NTL196668 OCW196610:ODH196668 OMS196610:OND196668 OWO196610:OWZ196668 PGK196610:PGV196668 PQG196610:PQR196668 QAC196610:QAN196668 QJY196610:QKJ196668 QTU196610:QUF196668 RDQ196610:REB196668 RNM196610:RNX196668 RXI196610:RXT196668 SHE196610:SHP196668 SRA196610:SRL196668 TAW196610:TBH196668 TKS196610:TLD196668 TUO196610:TUZ196668 UEK196610:UEV196668 UOG196610:UOR196668 UYC196610:UYN196668 VHY196610:VIJ196668 VRU196610:VSF196668 WBQ196610:WCB196668 WLM196610:WLX196668 WVI196610:WVT196668 A262146:L262204 IW262146:JH262204 SS262146:TD262204 ACO262146:ACZ262204 AMK262146:AMV262204 AWG262146:AWR262204 BGC262146:BGN262204 BPY262146:BQJ262204 BZU262146:CAF262204 CJQ262146:CKB262204 CTM262146:CTX262204 DDI262146:DDT262204 DNE262146:DNP262204 DXA262146:DXL262204 EGW262146:EHH262204 EQS262146:ERD262204 FAO262146:FAZ262204 FKK262146:FKV262204 FUG262146:FUR262204 GEC262146:GEN262204 GNY262146:GOJ262204 GXU262146:GYF262204 HHQ262146:HIB262204 HRM262146:HRX262204 IBI262146:IBT262204 ILE262146:ILP262204 IVA262146:IVL262204 JEW262146:JFH262204 JOS262146:JPD262204 JYO262146:JYZ262204 KIK262146:KIV262204 KSG262146:KSR262204 LCC262146:LCN262204 LLY262146:LMJ262204 LVU262146:LWF262204 MFQ262146:MGB262204 MPM262146:MPX262204 MZI262146:MZT262204 NJE262146:NJP262204 NTA262146:NTL262204 OCW262146:ODH262204 OMS262146:OND262204 OWO262146:OWZ262204 PGK262146:PGV262204 PQG262146:PQR262204 QAC262146:QAN262204 QJY262146:QKJ262204 QTU262146:QUF262204 RDQ262146:REB262204 RNM262146:RNX262204 RXI262146:RXT262204 SHE262146:SHP262204 SRA262146:SRL262204 TAW262146:TBH262204 TKS262146:TLD262204 TUO262146:TUZ262204 UEK262146:UEV262204 UOG262146:UOR262204 UYC262146:UYN262204 VHY262146:VIJ262204 VRU262146:VSF262204 WBQ262146:WCB262204 WLM262146:WLX262204 WVI262146:WVT262204 A327682:L327740 IW327682:JH327740 SS327682:TD327740 ACO327682:ACZ327740 AMK327682:AMV327740 AWG327682:AWR327740 BGC327682:BGN327740 BPY327682:BQJ327740 BZU327682:CAF327740 CJQ327682:CKB327740 CTM327682:CTX327740 DDI327682:DDT327740 DNE327682:DNP327740 DXA327682:DXL327740 EGW327682:EHH327740 EQS327682:ERD327740 FAO327682:FAZ327740 FKK327682:FKV327740 FUG327682:FUR327740 GEC327682:GEN327740 GNY327682:GOJ327740 GXU327682:GYF327740 HHQ327682:HIB327740 HRM327682:HRX327740 IBI327682:IBT327740 ILE327682:ILP327740 IVA327682:IVL327740 JEW327682:JFH327740 JOS327682:JPD327740 JYO327682:JYZ327740 KIK327682:KIV327740 KSG327682:KSR327740 LCC327682:LCN327740 LLY327682:LMJ327740 LVU327682:LWF327740 MFQ327682:MGB327740 MPM327682:MPX327740 MZI327682:MZT327740 NJE327682:NJP327740 NTA327682:NTL327740 OCW327682:ODH327740 OMS327682:OND327740 OWO327682:OWZ327740 PGK327682:PGV327740 PQG327682:PQR327740 QAC327682:QAN327740 QJY327682:QKJ327740 QTU327682:QUF327740 RDQ327682:REB327740 RNM327682:RNX327740 RXI327682:RXT327740 SHE327682:SHP327740 SRA327682:SRL327740 TAW327682:TBH327740 TKS327682:TLD327740 TUO327682:TUZ327740 UEK327682:UEV327740 UOG327682:UOR327740 UYC327682:UYN327740 VHY327682:VIJ327740 VRU327682:VSF327740 WBQ327682:WCB327740 WLM327682:WLX327740 WVI327682:WVT327740 A393218:L393276 IW393218:JH393276 SS393218:TD393276 ACO393218:ACZ393276 AMK393218:AMV393276 AWG393218:AWR393276 BGC393218:BGN393276 BPY393218:BQJ393276 BZU393218:CAF393276 CJQ393218:CKB393276 CTM393218:CTX393276 DDI393218:DDT393276 DNE393218:DNP393276 DXA393218:DXL393276 EGW393218:EHH393276 EQS393218:ERD393276 FAO393218:FAZ393276 FKK393218:FKV393276 FUG393218:FUR393276 GEC393218:GEN393276 GNY393218:GOJ393276 GXU393218:GYF393276 HHQ393218:HIB393276 HRM393218:HRX393276 IBI393218:IBT393276 ILE393218:ILP393276 IVA393218:IVL393276 JEW393218:JFH393276 JOS393218:JPD393276 JYO393218:JYZ393276 KIK393218:KIV393276 KSG393218:KSR393276 LCC393218:LCN393276 LLY393218:LMJ393276 LVU393218:LWF393276 MFQ393218:MGB393276 MPM393218:MPX393276 MZI393218:MZT393276 NJE393218:NJP393276 NTA393218:NTL393276 OCW393218:ODH393276 OMS393218:OND393276 OWO393218:OWZ393276 PGK393218:PGV393276 PQG393218:PQR393276 QAC393218:QAN393276 QJY393218:QKJ393276 QTU393218:QUF393276 RDQ393218:REB393276 RNM393218:RNX393276 RXI393218:RXT393276 SHE393218:SHP393276 SRA393218:SRL393276 TAW393218:TBH393276 TKS393218:TLD393276 TUO393218:TUZ393276 UEK393218:UEV393276 UOG393218:UOR393276 UYC393218:UYN393276 VHY393218:VIJ393276 VRU393218:VSF393276 WBQ393218:WCB393276 WLM393218:WLX393276 WVI393218:WVT393276 A458754:L458812 IW458754:JH458812 SS458754:TD458812 ACO458754:ACZ458812 AMK458754:AMV458812 AWG458754:AWR458812 BGC458754:BGN458812 BPY458754:BQJ458812 BZU458754:CAF458812 CJQ458754:CKB458812 CTM458754:CTX458812 DDI458754:DDT458812 DNE458754:DNP458812 DXA458754:DXL458812 EGW458754:EHH458812 EQS458754:ERD458812 FAO458754:FAZ458812 FKK458754:FKV458812 FUG458754:FUR458812 GEC458754:GEN458812 GNY458754:GOJ458812 GXU458754:GYF458812 HHQ458754:HIB458812 HRM458754:HRX458812 IBI458754:IBT458812 ILE458754:ILP458812 IVA458754:IVL458812 JEW458754:JFH458812 JOS458754:JPD458812 JYO458754:JYZ458812 KIK458754:KIV458812 KSG458754:KSR458812 LCC458754:LCN458812 LLY458754:LMJ458812 LVU458754:LWF458812 MFQ458754:MGB458812 MPM458754:MPX458812 MZI458754:MZT458812 NJE458754:NJP458812 NTA458754:NTL458812 OCW458754:ODH458812 OMS458754:OND458812 OWO458754:OWZ458812 PGK458754:PGV458812 PQG458754:PQR458812 QAC458754:QAN458812 QJY458754:QKJ458812 QTU458754:QUF458812 RDQ458754:REB458812 RNM458754:RNX458812 RXI458754:RXT458812 SHE458754:SHP458812 SRA458754:SRL458812 TAW458754:TBH458812 TKS458754:TLD458812 TUO458754:TUZ458812 UEK458754:UEV458812 UOG458754:UOR458812 UYC458754:UYN458812 VHY458754:VIJ458812 VRU458754:VSF458812 WBQ458754:WCB458812 WLM458754:WLX458812 WVI458754:WVT458812 A524290:L524348 IW524290:JH524348 SS524290:TD524348 ACO524290:ACZ524348 AMK524290:AMV524348 AWG524290:AWR524348 BGC524290:BGN524348 BPY524290:BQJ524348 BZU524290:CAF524348 CJQ524290:CKB524348 CTM524290:CTX524348 DDI524290:DDT524348 DNE524290:DNP524348 DXA524290:DXL524348 EGW524290:EHH524348 EQS524290:ERD524348 FAO524290:FAZ524348 FKK524290:FKV524348 FUG524290:FUR524348 GEC524290:GEN524348 GNY524290:GOJ524348 GXU524290:GYF524348 HHQ524290:HIB524348 HRM524290:HRX524348 IBI524290:IBT524348 ILE524290:ILP524348 IVA524290:IVL524348 JEW524290:JFH524348 JOS524290:JPD524348 JYO524290:JYZ524348 KIK524290:KIV524348 KSG524290:KSR524348 LCC524290:LCN524348 LLY524290:LMJ524348 LVU524290:LWF524348 MFQ524290:MGB524348 MPM524290:MPX524348 MZI524290:MZT524348 NJE524290:NJP524348 NTA524290:NTL524348 OCW524290:ODH524348 OMS524290:OND524348 OWO524290:OWZ524348 PGK524290:PGV524348 PQG524290:PQR524348 QAC524290:QAN524348 QJY524290:QKJ524348 QTU524290:QUF524348 RDQ524290:REB524348 RNM524290:RNX524348 RXI524290:RXT524348 SHE524290:SHP524348 SRA524290:SRL524348 TAW524290:TBH524348 TKS524290:TLD524348 TUO524290:TUZ524348 UEK524290:UEV524348 UOG524290:UOR524348 UYC524290:UYN524348 VHY524290:VIJ524348 VRU524290:VSF524348 WBQ524290:WCB524348 WLM524290:WLX524348 WVI524290:WVT524348 A589826:L589884 IW589826:JH589884 SS589826:TD589884 ACO589826:ACZ589884 AMK589826:AMV589884 AWG589826:AWR589884 BGC589826:BGN589884 BPY589826:BQJ589884 BZU589826:CAF589884 CJQ589826:CKB589884 CTM589826:CTX589884 DDI589826:DDT589884 DNE589826:DNP589884 DXA589826:DXL589884 EGW589826:EHH589884 EQS589826:ERD589884 FAO589826:FAZ589884 FKK589826:FKV589884 FUG589826:FUR589884 GEC589826:GEN589884 GNY589826:GOJ589884 GXU589826:GYF589884 HHQ589826:HIB589884 HRM589826:HRX589884 IBI589826:IBT589884 ILE589826:ILP589884 IVA589826:IVL589884 JEW589826:JFH589884 JOS589826:JPD589884 JYO589826:JYZ589884 KIK589826:KIV589884 KSG589826:KSR589884 LCC589826:LCN589884 LLY589826:LMJ589884 LVU589826:LWF589884 MFQ589826:MGB589884 MPM589826:MPX589884 MZI589826:MZT589884 NJE589826:NJP589884 NTA589826:NTL589884 OCW589826:ODH589884 OMS589826:OND589884 OWO589826:OWZ589884 PGK589826:PGV589884 PQG589826:PQR589884 QAC589826:QAN589884 QJY589826:QKJ589884 QTU589826:QUF589884 RDQ589826:REB589884 RNM589826:RNX589884 RXI589826:RXT589884 SHE589826:SHP589884 SRA589826:SRL589884 TAW589826:TBH589884 TKS589826:TLD589884 TUO589826:TUZ589884 UEK589826:UEV589884 UOG589826:UOR589884 UYC589826:UYN589884 VHY589826:VIJ589884 VRU589826:VSF589884 WBQ589826:WCB589884 WLM589826:WLX589884 WVI589826:WVT589884 A655362:L655420 IW655362:JH655420 SS655362:TD655420 ACO655362:ACZ655420 AMK655362:AMV655420 AWG655362:AWR655420 BGC655362:BGN655420 BPY655362:BQJ655420 BZU655362:CAF655420 CJQ655362:CKB655420 CTM655362:CTX655420 DDI655362:DDT655420 DNE655362:DNP655420 DXA655362:DXL655420 EGW655362:EHH655420 EQS655362:ERD655420 FAO655362:FAZ655420 FKK655362:FKV655420 FUG655362:FUR655420 GEC655362:GEN655420 GNY655362:GOJ655420 GXU655362:GYF655420 HHQ655362:HIB655420 HRM655362:HRX655420 IBI655362:IBT655420 ILE655362:ILP655420 IVA655362:IVL655420 JEW655362:JFH655420 JOS655362:JPD655420 JYO655362:JYZ655420 KIK655362:KIV655420 KSG655362:KSR655420 LCC655362:LCN655420 LLY655362:LMJ655420 LVU655362:LWF655420 MFQ655362:MGB655420 MPM655362:MPX655420 MZI655362:MZT655420 NJE655362:NJP655420 NTA655362:NTL655420 OCW655362:ODH655420 OMS655362:OND655420 OWO655362:OWZ655420 PGK655362:PGV655420 PQG655362:PQR655420 QAC655362:QAN655420 QJY655362:QKJ655420 QTU655362:QUF655420 RDQ655362:REB655420 RNM655362:RNX655420 RXI655362:RXT655420 SHE655362:SHP655420 SRA655362:SRL655420 TAW655362:TBH655420 TKS655362:TLD655420 TUO655362:TUZ655420 UEK655362:UEV655420 UOG655362:UOR655420 UYC655362:UYN655420 VHY655362:VIJ655420 VRU655362:VSF655420 WBQ655362:WCB655420 WLM655362:WLX655420 WVI655362:WVT655420 A720898:L720956 IW720898:JH720956 SS720898:TD720956 ACO720898:ACZ720956 AMK720898:AMV720956 AWG720898:AWR720956 BGC720898:BGN720956 BPY720898:BQJ720956 BZU720898:CAF720956 CJQ720898:CKB720956 CTM720898:CTX720956 DDI720898:DDT720956 DNE720898:DNP720956 DXA720898:DXL720956 EGW720898:EHH720956 EQS720898:ERD720956 FAO720898:FAZ720956 FKK720898:FKV720956 FUG720898:FUR720956 GEC720898:GEN720956 GNY720898:GOJ720956 GXU720898:GYF720956 HHQ720898:HIB720956 HRM720898:HRX720956 IBI720898:IBT720956 ILE720898:ILP720956 IVA720898:IVL720956 JEW720898:JFH720956 JOS720898:JPD720956 JYO720898:JYZ720956 KIK720898:KIV720956 KSG720898:KSR720956 LCC720898:LCN720956 LLY720898:LMJ720956 LVU720898:LWF720956 MFQ720898:MGB720956 MPM720898:MPX720956 MZI720898:MZT720956 NJE720898:NJP720956 NTA720898:NTL720956 OCW720898:ODH720956 OMS720898:OND720956 OWO720898:OWZ720956 PGK720898:PGV720956 PQG720898:PQR720956 QAC720898:QAN720956 QJY720898:QKJ720956 QTU720898:QUF720956 RDQ720898:REB720956 RNM720898:RNX720956 RXI720898:RXT720956 SHE720898:SHP720956 SRA720898:SRL720956 TAW720898:TBH720956 TKS720898:TLD720956 TUO720898:TUZ720956 UEK720898:UEV720956 UOG720898:UOR720956 UYC720898:UYN720956 VHY720898:VIJ720956 VRU720898:VSF720956 WBQ720898:WCB720956 WLM720898:WLX720956 WVI720898:WVT720956 A786434:L786492 IW786434:JH786492 SS786434:TD786492 ACO786434:ACZ786492 AMK786434:AMV786492 AWG786434:AWR786492 BGC786434:BGN786492 BPY786434:BQJ786492 BZU786434:CAF786492 CJQ786434:CKB786492 CTM786434:CTX786492 DDI786434:DDT786492 DNE786434:DNP786492 DXA786434:DXL786492 EGW786434:EHH786492 EQS786434:ERD786492 FAO786434:FAZ786492 FKK786434:FKV786492 FUG786434:FUR786492 GEC786434:GEN786492 GNY786434:GOJ786492 GXU786434:GYF786492 HHQ786434:HIB786492 HRM786434:HRX786492 IBI786434:IBT786492 ILE786434:ILP786492 IVA786434:IVL786492 JEW786434:JFH786492 JOS786434:JPD786492 JYO786434:JYZ786492 KIK786434:KIV786492 KSG786434:KSR786492 LCC786434:LCN786492 LLY786434:LMJ786492 LVU786434:LWF786492 MFQ786434:MGB786492 MPM786434:MPX786492 MZI786434:MZT786492 NJE786434:NJP786492 NTA786434:NTL786492 OCW786434:ODH786492 OMS786434:OND786492 OWO786434:OWZ786492 PGK786434:PGV786492 PQG786434:PQR786492 QAC786434:QAN786492 QJY786434:QKJ786492 QTU786434:QUF786492 RDQ786434:REB786492 RNM786434:RNX786492 RXI786434:RXT786492 SHE786434:SHP786492 SRA786434:SRL786492 TAW786434:TBH786492 TKS786434:TLD786492 TUO786434:TUZ786492 UEK786434:UEV786492 UOG786434:UOR786492 UYC786434:UYN786492 VHY786434:VIJ786492 VRU786434:VSF786492 WBQ786434:WCB786492 WLM786434:WLX786492 WVI786434:WVT786492 A851970:L852028 IW851970:JH852028 SS851970:TD852028 ACO851970:ACZ852028 AMK851970:AMV852028 AWG851970:AWR852028 BGC851970:BGN852028 BPY851970:BQJ852028 BZU851970:CAF852028 CJQ851970:CKB852028 CTM851970:CTX852028 DDI851970:DDT852028 DNE851970:DNP852028 DXA851970:DXL852028 EGW851970:EHH852028 EQS851970:ERD852028 FAO851970:FAZ852028 FKK851970:FKV852028 FUG851970:FUR852028 GEC851970:GEN852028 GNY851970:GOJ852028 GXU851970:GYF852028 HHQ851970:HIB852028 HRM851970:HRX852028 IBI851970:IBT852028 ILE851970:ILP852028 IVA851970:IVL852028 JEW851970:JFH852028 JOS851970:JPD852028 JYO851970:JYZ852028 KIK851970:KIV852028 KSG851970:KSR852028 LCC851970:LCN852028 LLY851970:LMJ852028 LVU851970:LWF852028 MFQ851970:MGB852028 MPM851970:MPX852028 MZI851970:MZT852028 NJE851970:NJP852028 NTA851970:NTL852028 OCW851970:ODH852028 OMS851970:OND852028 OWO851970:OWZ852028 PGK851970:PGV852028 PQG851970:PQR852028 QAC851970:QAN852028 QJY851970:QKJ852028 QTU851970:QUF852028 RDQ851970:REB852028 RNM851970:RNX852028 RXI851970:RXT852028 SHE851970:SHP852028 SRA851970:SRL852028 TAW851970:TBH852028 TKS851970:TLD852028 TUO851970:TUZ852028 UEK851970:UEV852028 UOG851970:UOR852028 UYC851970:UYN852028 VHY851970:VIJ852028 VRU851970:VSF852028 WBQ851970:WCB852028 WLM851970:WLX852028 WVI851970:WVT852028 A917506:L917564 IW917506:JH917564 SS917506:TD917564 ACO917506:ACZ917564 AMK917506:AMV917564 AWG917506:AWR917564 BGC917506:BGN917564 BPY917506:BQJ917564 BZU917506:CAF917564 CJQ917506:CKB917564 CTM917506:CTX917564 DDI917506:DDT917564 DNE917506:DNP917564 DXA917506:DXL917564 EGW917506:EHH917564 EQS917506:ERD917564 FAO917506:FAZ917564 FKK917506:FKV917564 FUG917506:FUR917564 GEC917506:GEN917564 GNY917506:GOJ917564 GXU917506:GYF917564 HHQ917506:HIB917564 HRM917506:HRX917564 IBI917506:IBT917564 ILE917506:ILP917564 IVA917506:IVL917564 JEW917506:JFH917564 JOS917506:JPD917564 JYO917506:JYZ917564 KIK917506:KIV917564 KSG917506:KSR917564 LCC917506:LCN917564 LLY917506:LMJ917564 LVU917506:LWF917564 MFQ917506:MGB917564 MPM917506:MPX917564 MZI917506:MZT917564 NJE917506:NJP917564 NTA917506:NTL917564 OCW917506:ODH917564 OMS917506:OND917564 OWO917506:OWZ917564 PGK917506:PGV917564 PQG917506:PQR917564 QAC917506:QAN917564 QJY917506:QKJ917564 QTU917506:QUF917564 RDQ917506:REB917564 RNM917506:RNX917564 RXI917506:RXT917564 SHE917506:SHP917564 SRA917506:SRL917564 TAW917506:TBH917564 TKS917506:TLD917564 TUO917506:TUZ917564 UEK917506:UEV917564 UOG917506:UOR917564 UYC917506:UYN917564 VHY917506:VIJ917564 VRU917506:VSF917564 WBQ917506:WCB917564 WLM917506:WLX917564 WVI917506:WVT917564 A983042:L983100 IW983042:JH983100 SS983042:TD983100 ACO983042:ACZ983100 AMK983042:AMV983100 AWG983042:AWR983100 BGC983042:BGN983100 BPY983042:BQJ983100 BZU983042:CAF983100 CJQ983042:CKB983100 CTM983042:CTX983100 DDI983042:DDT983100 DNE983042:DNP983100 DXA983042:DXL983100 EGW983042:EHH983100 EQS983042:ERD983100 FAO983042:FAZ983100 FKK983042:FKV983100 FUG983042:FUR983100 GEC983042:GEN983100 GNY983042:GOJ983100 GXU983042:GYF983100 HHQ983042:HIB983100 HRM983042:HRX983100 IBI983042:IBT983100 ILE983042:ILP983100 IVA983042:IVL983100 JEW983042:JFH983100 JOS983042:JPD983100 JYO983042:JYZ983100 KIK983042:KIV983100 KSG983042:KSR983100 LCC983042:LCN983100 LLY983042:LMJ983100 LVU983042:LWF983100 MFQ983042:MGB983100 MPM983042:MPX983100 MZI983042:MZT983100 NJE983042:NJP983100 NTA983042:NTL983100 OCW983042:ODH983100 OMS983042:OND983100 OWO983042:OWZ983100 PGK983042:PGV983100 PQG983042:PQR983100 QAC983042:QAN983100 QJY983042:QKJ983100 QTU983042:QUF983100 RDQ983042:REB983100 RNM983042:RNX983100 RXI983042:RXT983100 SHE983042:SHP983100 SRA983042:SRL983100 TAW983042:TBH983100 TKS983042:TLD983100 TUO983042:TUZ983100 UEK983042:UEV983100 UOG983042:UOR983100 UYC983042:UYN983100 VHY983042:VIJ983100 VRU983042:VSF983100 WBQ983042:WCB983100 WLM983042:WLX983100 WVI983042:WVT983100 A62:L69 IW62:JH69 SS62:TD69 ACO62:ACZ69 AMK62:AMV69 AWG62:AWR69 BGC62:BGN69 BPY62:BQJ69 BZU62:CAF69 CJQ62:CKB69 CTM62:CTX69 DDI62:DDT69 DNE62:DNP69 DXA62:DXL69 EGW62:EHH69 EQS62:ERD69 FAO62:FAZ69 FKK62:FKV69 FUG62:FUR69 GEC62:GEN69 GNY62:GOJ69 GXU62:GYF69 HHQ62:HIB69 HRM62:HRX69 IBI62:IBT69 ILE62:ILP69 IVA62:IVL69 JEW62:JFH69 JOS62:JPD69 JYO62:JYZ69 KIK62:KIV69 KSG62:KSR69 LCC62:LCN69 LLY62:LMJ69 LVU62:LWF69 MFQ62:MGB69 MPM62:MPX69 MZI62:MZT69 NJE62:NJP69 NTA62:NTL69 OCW62:ODH69 OMS62:OND69 OWO62:OWZ69 PGK62:PGV69 PQG62:PQR69 QAC62:QAN69 QJY62:QKJ69 QTU62:QUF69 RDQ62:REB69 RNM62:RNX69 RXI62:RXT69 SHE62:SHP69 SRA62:SRL69 TAW62:TBH69 TKS62:TLD69 TUO62:TUZ69 UEK62:UEV69 UOG62:UOR69 UYC62:UYN69 VHY62:VIJ69 VRU62:VSF69 WBQ62:WCB69 WLM62:WLX69 WVI62:WVT69 A65598:L65605 IW65598:JH65605 SS65598:TD65605 ACO65598:ACZ65605 AMK65598:AMV65605 AWG65598:AWR65605 BGC65598:BGN65605 BPY65598:BQJ65605 BZU65598:CAF65605 CJQ65598:CKB65605 CTM65598:CTX65605 DDI65598:DDT65605 DNE65598:DNP65605 DXA65598:DXL65605 EGW65598:EHH65605 EQS65598:ERD65605 FAO65598:FAZ65605 FKK65598:FKV65605 FUG65598:FUR65605 GEC65598:GEN65605 GNY65598:GOJ65605 GXU65598:GYF65605 HHQ65598:HIB65605 HRM65598:HRX65605 IBI65598:IBT65605 ILE65598:ILP65605 IVA65598:IVL65605 JEW65598:JFH65605 JOS65598:JPD65605 JYO65598:JYZ65605 KIK65598:KIV65605 KSG65598:KSR65605 LCC65598:LCN65605 LLY65598:LMJ65605 LVU65598:LWF65605 MFQ65598:MGB65605 MPM65598:MPX65605 MZI65598:MZT65605 NJE65598:NJP65605 NTA65598:NTL65605 OCW65598:ODH65605 OMS65598:OND65605 OWO65598:OWZ65605 PGK65598:PGV65605 PQG65598:PQR65605 QAC65598:QAN65605 QJY65598:QKJ65605 QTU65598:QUF65605 RDQ65598:REB65605 RNM65598:RNX65605 RXI65598:RXT65605 SHE65598:SHP65605 SRA65598:SRL65605 TAW65598:TBH65605 TKS65598:TLD65605 TUO65598:TUZ65605 UEK65598:UEV65605 UOG65598:UOR65605 UYC65598:UYN65605 VHY65598:VIJ65605 VRU65598:VSF65605 WBQ65598:WCB65605 WLM65598:WLX65605 WVI65598:WVT65605 A131134:L131141 IW131134:JH131141 SS131134:TD131141 ACO131134:ACZ131141 AMK131134:AMV131141 AWG131134:AWR131141 BGC131134:BGN131141 BPY131134:BQJ131141 BZU131134:CAF131141 CJQ131134:CKB131141 CTM131134:CTX131141 DDI131134:DDT131141 DNE131134:DNP131141 DXA131134:DXL131141 EGW131134:EHH131141 EQS131134:ERD131141 FAO131134:FAZ131141 FKK131134:FKV131141 FUG131134:FUR131141 GEC131134:GEN131141 GNY131134:GOJ131141 GXU131134:GYF131141 HHQ131134:HIB131141 HRM131134:HRX131141 IBI131134:IBT131141 ILE131134:ILP131141 IVA131134:IVL131141 JEW131134:JFH131141 JOS131134:JPD131141 JYO131134:JYZ131141 KIK131134:KIV131141 KSG131134:KSR131141 LCC131134:LCN131141 LLY131134:LMJ131141 LVU131134:LWF131141 MFQ131134:MGB131141 MPM131134:MPX131141 MZI131134:MZT131141 NJE131134:NJP131141 NTA131134:NTL131141 OCW131134:ODH131141 OMS131134:OND131141 OWO131134:OWZ131141 PGK131134:PGV131141 PQG131134:PQR131141 QAC131134:QAN131141 QJY131134:QKJ131141 QTU131134:QUF131141 RDQ131134:REB131141 RNM131134:RNX131141 RXI131134:RXT131141 SHE131134:SHP131141 SRA131134:SRL131141 TAW131134:TBH131141 TKS131134:TLD131141 TUO131134:TUZ131141 UEK131134:UEV131141 UOG131134:UOR131141 UYC131134:UYN131141 VHY131134:VIJ131141 VRU131134:VSF131141 WBQ131134:WCB131141 WLM131134:WLX131141 WVI131134:WVT131141 A196670:L196677 IW196670:JH196677 SS196670:TD196677 ACO196670:ACZ196677 AMK196670:AMV196677 AWG196670:AWR196677 BGC196670:BGN196677 BPY196670:BQJ196677 BZU196670:CAF196677 CJQ196670:CKB196677 CTM196670:CTX196677 DDI196670:DDT196677 DNE196670:DNP196677 DXA196670:DXL196677 EGW196670:EHH196677 EQS196670:ERD196677 FAO196670:FAZ196677 FKK196670:FKV196677 FUG196670:FUR196677 GEC196670:GEN196677 GNY196670:GOJ196677 GXU196670:GYF196677 HHQ196670:HIB196677 HRM196670:HRX196677 IBI196670:IBT196677 ILE196670:ILP196677 IVA196670:IVL196677 JEW196670:JFH196677 JOS196670:JPD196677 JYO196670:JYZ196677 KIK196670:KIV196677 KSG196670:KSR196677 LCC196670:LCN196677 LLY196670:LMJ196677 LVU196670:LWF196677 MFQ196670:MGB196677 MPM196670:MPX196677 MZI196670:MZT196677 NJE196670:NJP196677 NTA196670:NTL196677 OCW196670:ODH196677 OMS196670:OND196677 OWO196670:OWZ196677 PGK196670:PGV196677 PQG196670:PQR196677 QAC196670:QAN196677 QJY196670:QKJ196677 QTU196670:QUF196677 RDQ196670:REB196677 RNM196670:RNX196677 RXI196670:RXT196677 SHE196670:SHP196677 SRA196670:SRL196677 TAW196670:TBH196677 TKS196670:TLD196677 TUO196670:TUZ196677 UEK196670:UEV196677 UOG196670:UOR196677 UYC196670:UYN196677 VHY196670:VIJ196677 VRU196670:VSF196677 WBQ196670:WCB196677 WLM196670:WLX196677 WVI196670:WVT196677 A262206:L262213 IW262206:JH262213 SS262206:TD262213 ACO262206:ACZ262213 AMK262206:AMV262213 AWG262206:AWR262213 BGC262206:BGN262213 BPY262206:BQJ262213 BZU262206:CAF262213 CJQ262206:CKB262213 CTM262206:CTX262213 DDI262206:DDT262213 DNE262206:DNP262213 DXA262206:DXL262213 EGW262206:EHH262213 EQS262206:ERD262213 FAO262206:FAZ262213 FKK262206:FKV262213 FUG262206:FUR262213 GEC262206:GEN262213 GNY262206:GOJ262213 GXU262206:GYF262213 HHQ262206:HIB262213 HRM262206:HRX262213 IBI262206:IBT262213 ILE262206:ILP262213 IVA262206:IVL262213 JEW262206:JFH262213 JOS262206:JPD262213 JYO262206:JYZ262213 KIK262206:KIV262213 KSG262206:KSR262213 LCC262206:LCN262213 LLY262206:LMJ262213 LVU262206:LWF262213 MFQ262206:MGB262213 MPM262206:MPX262213 MZI262206:MZT262213 NJE262206:NJP262213 NTA262206:NTL262213 OCW262206:ODH262213 OMS262206:OND262213 OWO262206:OWZ262213 PGK262206:PGV262213 PQG262206:PQR262213 QAC262206:QAN262213 QJY262206:QKJ262213 QTU262206:QUF262213 RDQ262206:REB262213 RNM262206:RNX262213 RXI262206:RXT262213 SHE262206:SHP262213 SRA262206:SRL262213 TAW262206:TBH262213 TKS262206:TLD262213 TUO262206:TUZ262213 UEK262206:UEV262213 UOG262206:UOR262213 UYC262206:UYN262213 VHY262206:VIJ262213 VRU262206:VSF262213 WBQ262206:WCB262213 WLM262206:WLX262213 WVI262206:WVT262213 A327742:L327749 IW327742:JH327749 SS327742:TD327749 ACO327742:ACZ327749 AMK327742:AMV327749 AWG327742:AWR327749 BGC327742:BGN327749 BPY327742:BQJ327749 BZU327742:CAF327749 CJQ327742:CKB327749 CTM327742:CTX327749 DDI327742:DDT327749 DNE327742:DNP327749 DXA327742:DXL327749 EGW327742:EHH327749 EQS327742:ERD327749 FAO327742:FAZ327749 FKK327742:FKV327749 FUG327742:FUR327749 GEC327742:GEN327749 GNY327742:GOJ327749 GXU327742:GYF327749 HHQ327742:HIB327749 HRM327742:HRX327749 IBI327742:IBT327749 ILE327742:ILP327749 IVA327742:IVL327749 JEW327742:JFH327749 JOS327742:JPD327749 JYO327742:JYZ327749 KIK327742:KIV327749 KSG327742:KSR327749 LCC327742:LCN327749 LLY327742:LMJ327749 LVU327742:LWF327749 MFQ327742:MGB327749 MPM327742:MPX327749 MZI327742:MZT327749 NJE327742:NJP327749 NTA327742:NTL327749 OCW327742:ODH327749 OMS327742:OND327749 OWO327742:OWZ327749 PGK327742:PGV327749 PQG327742:PQR327749 QAC327742:QAN327749 QJY327742:QKJ327749 QTU327742:QUF327749 RDQ327742:REB327749 RNM327742:RNX327749 RXI327742:RXT327749 SHE327742:SHP327749 SRA327742:SRL327749 TAW327742:TBH327749 TKS327742:TLD327749 TUO327742:TUZ327749 UEK327742:UEV327749 UOG327742:UOR327749 UYC327742:UYN327749 VHY327742:VIJ327749 VRU327742:VSF327749 WBQ327742:WCB327749 WLM327742:WLX327749 WVI327742:WVT327749 A393278:L393285 IW393278:JH393285 SS393278:TD393285 ACO393278:ACZ393285 AMK393278:AMV393285 AWG393278:AWR393285 BGC393278:BGN393285 BPY393278:BQJ393285 BZU393278:CAF393285 CJQ393278:CKB393285 CTM393278:CTX393285 DDI393278:DDT393285 DNE393278:DNP393285 DXA393278:DXL393285 EGW393278:EHH393285 EQS393278:ERD393285 FAO393278:FAZ393285 FKK393278:FKV393285 FUG393278:FUR393285 GEC393278:GEN393285 GNY393278:GOJ393285 GXU393278:GYF393285 HHQ393278:HIB393285 HRM393278:HRX393285 IBI393278:IBT393285 ILE393278:ILP393285 IVA393278:IVL393285 JEW393278:JFH393285 JOS393278:JPD393285 JYO393278:JYZ393285 KIK393278:KIV393285 KSG393278:KSR393285 LCC393278:LCN393285 LLY393278:LMJ393285 LVU393278:LWF393285 MFQ393278:MGB393285 MPM393278:MPX393285 MZI393278:MZT393285 NJE393278:NJP393285 NTA393278:NTL393285 OCW393278:ODH393285 OMS393278:OND393285 OWO393278:OWZ393285 PGK393278:PGV393285 PQG393278:PQR393285 QAC393278:QAN393285 QJY393278:QKJ393285 QTU393278:QUF393285 RDQ393278:REB393285 RNM393278:RNX393285 RXI393278:RXT393285 SHE393278:SHP393285 SRA393278:SRL393285 TAW393278:TBH393285 TKS393278:TLD393285 TUO393278:TUZ393285 UEK393278:UEV393285 UOG393278:UOR393285 UYC393278:UYN393285 VHY393278:VIJ393285 VRU393278:VSF393285 WBQ393278:WCB393285 WLM393278:WLX393285 WVI393278:WVT393285 A458814:L458821 IW458814:JH458821 SS458814:TD458821 ACO458814:ACZ458821 AMK458814:AMV458821 AWG458814:AWR458821 BGC458814:BGN458821 BPY458814:BQJ458821 BZU458814:CAF458821 CJQ458814:CKB458821 CTM458814:CTX458821 DDI458814:DDT458821 DNE458814:DNP458821 DXA458814:DXL458821 EGW458814:EHH458821 EQS458814:ERD458821 FAO458814:FAZ458821 FKK458814:FKV458821 FUG458814:FUR458821 GEC458814:GEN458821 GNY458814:GOJ458821 GXU458814:GYF458821 HHQ458814:HIB458821 HRM458814:HRX458821 IBI458814:IBT458821 ILE458814:ILP458821 IVA458814:IVL458821 JEW458814:JFH458821 JOS458814:JPD458821 JYO458814:JYZ458821 KIK458814:KIV458821 KSG458814:KSR458821 LCC458814:LCN458821 LLY458814:LMJ458821 LVU458814:LWF458821 MFQ458814:MGB458821 MPM458814:MPX458821 MZI458814:MZT458821 NJE458814:NJP458821 NTA458814:NTL458821 OCW458814:ODH458821 OMS458814:OND458821 OWO458814:OWZ458821 PGK458814:PGV458821 PQG458814:PQR458821 QAC458814:QAN458821 QJY458814:QKJ458821 QTU458814:QUF458821 RDQ458814:REB458821 RNM458814:RNX458821 RXI458814:RXT458821 SHE458814:SHP458821 SRA458814:SRL458821 TAW458814:TBH458821 TKS458814:TLD458821 TUO458814:TUZ458821 UEK458814:UEV458821 UOG458814:UOR458821 UYC458814:UYN458821 VHY458814:VIJ458821 VRU458814:VSF458821 WBQ458814:WCB458821 WLM458814:WLX458821 WVI458814:WVT458821 A524350:L524357 IW524350:JH524357 SS524350:TD524357 ACO524350:ACZ524357 AMK524350:AMV524357 AWG524350:AWR524357 BGC524350:BGN524357 BPY524350:BQJ524357 BZU524350:CAF524357 CJQ524350:CKB524357 CTM524350:CTX524357 DDI524350:DDT524357 DNE524350:DNP524357 DXA524350:DXL524357 EGW524350:EHH524357 EQS524350:ERD524357 FAO524350:FAZ524357 FKK524350:FKV524357 FUG524350:FUR524357 GEC524350:GEN524357 GNY524350:GOJ524357 GXU524350:GYF524357 HHQ524350:HIB524357 HRM524350:HRX524357 IBI524350:IBT524357 ILE524350:ILP524357 IVA524350:IVL524357 JEW524350:JFH524357 JOS524350:JPD524357 JYO524350:JYZ524357 KIK524350:KIV524357 KSG524350:KSR524357 LCC524350:LCN524357 LLY524350:LMJ524357 LVU524350:LWF524357 MFQ524350:MGB524357 MPM524350:MPX524357 MZI524350:MZT524357 NJE524350:NJP524357 NTA524350:NTL524357 OCW524350:ODH524357 OMS524350:OND524357 OWO524350:OWZ524357 PGK524350:PGV524357 PQG524350:PQR524357 QAC524350:QAN524357 QJY524350:QKJ524357 QTU524350:QUF524357 RDQ524350:REB524357 RNM524350:RNX524357 RXI524350:RXT524357 SHE524350:SHP524357 SRA524350:SRL524357 TAW524350:TBH524357 TKS524350:TLD524357 TUO524350:TUZ524357 UEK524350:UEV524357 UOG524350:UOR524357 UYC524350:UYN524357 VHY524350:VIJ524357 VRU524350:VSF524357 WBQ524350:WCB524357 WLM524350:WLX524357 WVI524350:WVT524357 A589886:L589893 IW589886:JH589893 SS589886:TD589893 ACO589886:ACZ589893 AMK589886:AMV589893 AWG589886:AWR589893 BGC589886:BGN589893 BPY589886:BQJ589893 BZU589886:CAF589893 CJQ589886:CKB589893 CTM589886:CTX589893 DDI589886:DDT589893 DNE589886:DNP589893 DXA589886:DXL589893 EGW589886:EHH589893 EQS589886:ERD589893 FAO589886:FAZ589893 FKK589886:FKV589893 FUG589886:FUR589893 GEC589886:GEN589893 GNY589886:GOJ589893 GXU589886:GYF589893 HHQ589886:HIB589893 HRM589886:HRX589893 IBI589886:IBT589893 ILE589886:ILP589893 IVA589886:IVL589893 JEW589886:JFH589893 JOS589886:JPD589893 JYO589886:JYZ589893 KIK589886:KIV589893 KSG589886:KSR589893 LCC589886:LCN589893 LLY589886:LMJ589893 LVU589886:LWF589893 MFQ589886:MGB589893 MPM589886:MPX589893 MZI589886:MZT589893 NJE589886:NJP589893 NTA589886:NTL589893 OCW589886:ODH589893 OMS589886:OND589893 OWO589886:OWZ589893 PGK589886:PGV589893 PQG589886:PQR589893 QAC589886:QAN589893 QJY589886:QKJ589893 QTU589886:QUF589893 RDQ589886:REB589893 RNM589886:RNX589893 RXI589886:RXT589893 SHE589886:SHP589893 SRA589886:SRL589893 TAW589886:TBH589893 TKS589886:TLD589893 TUO589886:TUZ589893 UEK589886:UEV589893 UOG589886:UOR589893 UYC589886:UYN589893 VHY589886:VIJ589893 VRU589886:VSF589893 WBQ589886:WCB589893 WLM589886:WLX589893 WVI589886:WVT589893 A655422:L655429 IW655422:JH655429 SS655422:TD655429 ACO655422:ACZ655429 AMK655422:AMV655429 AWG655422:AWR655429 BGC655422:BGN655429 BPY655422:BQJ655429 BZU655422:CAF655429 CJQ655422:CKB655429 CTM655422:CTX655429 DDI655422:DDT655429 DNE655422:DNP655429 DXA655422:DXL655429 EGW655422:EHH655429 EQS655422:ERD655429 FAO655422:FAZ655429 FKK655422:FKV655429 FUG655422:FUR655429 GEC655422:GEN655429 GNY655422:GOJ655429 GXU655422:GYF655429 HHQ655422:HIB655429 HRM655422:HRX655429 IBI655422:IBT655429 ILE655422:ILP655429 IVA655422:IVL655429 JEW655422:JFH655429 JOS655422:JPD655429 JYO655422:JYZ655429 KIK655422:KIV655429 KSG655422:KSR655429 LCC655422:LCN655429 LLY655422:LMJ655429 LVU655422:LWF655429 MFQ655422:MGB655429 MPM655422:MPX655429 MZI655422:MZT655429 NJE655422:NJP655429 NTA655422:NTL655429 OCW655422:ODH655429 OMS655422:OND655429 OWO655422:OWZ655429 PGK655422:PGV655429 PQG655422:PQR655429 QAC655422:QAN655429 QJY655422:QKJ655429 QTU655422:QUF655429 RDQ655422:REB655429 RNM655422:RNX655429 RXI655422:RXT655429 SHE655422:SHP655429 SRA655422:SRL655429 TAW655422:TBH655429 TKS655422:TLD655429 TUO655422:TUZ655429 UEK655422:UEV655429 UOG655422:UOR655429 UYC655422:UYN655429 VHY655422:VIJ655429 VRU655422:VSF655429 WBQ655422:WCB655429 WLM655422:WLX655429 WVI655422:WVT655429 A720958:L720965 IW720958:JH720965 SS720958:TD720965 ACO720958:ACZ720965 AMK720958:AMV720965 AWG720958:AWR720965 BGC720958:BGN720965 BPY720958:BQJ720965 BZU720958:CAF720965 CJQ720958:CKB720965 CTM720958:CTX720965 DDI720958:DDT720965 DNE720958:DNP720965 DXA720958:DXL720965 EGW720958:EHH720965 EQS720958:ERD720965 FAO720958:FAZ720965 FKK720958:FKV720965 FUG720958:FUR720965 GEC720958:GEN720965 GNY720958:GOJ720965 GXU720958:GYF720965 HHQ720958:HIB720965 HRM720958:HRX720965 IBI720958:IBT720965 ILE720958:ILP720965 IVA720958:IVL720965 JEW720958:JFH720965 JOS720958:JPD720965 JYO720958:JYZ720965 KIK720958:KIV720965 KSG720958:KSR720965 LCC720958:LCN720965 LLY720958:LMJ720965 LVU720958:LWF720965 MFQ720958:MGB720965 MPM720958:MPX720965 MZI720958:MZT720965 NJE720958:NJP720965 NTA720958:NTL720965 OCW720958:ODH720965 OMS720958:OND720965 OWO720958:OWZ720965 PGK720958:PGV720965 PQG720958:PQR720965 QAC720958:QAN720965 QJY720958:QKJ720965 QTU720958:QUF720965 RDQ720958:REB720965 RNM720958:RNX720965 RXI720958:RXT720965 SHE720958:SHP720965 SRA720958:SRL720965 TAW720958:TBH720965 TKS720958:TLD720965 TUO720958:TUZ720965 UEK720958:UEV720965 UOG720958:UOR720965 UYC720958:UYN720965 VHY720958:VIJ720965 VRU720958:VSF720965 WBQ720958:WCB720965 WLM720958:WLX720965 WVI720958:WVT720965 A786494:L786501 IW786494:JH786501 SS786494:TD786501 ACO786494:ACZ786501 AMK786494:AMV786501 AWG786494:AWR786501 BGC786494:BGN786501 BPY786494:BQJ786501 BZU786494:CAF786501 CJQ786494:CKB786501 CTM786494:CTX786501 DDI786494:DDT786501 DNE786494:DNP786501 DXA786494:DXL786501 EGW786494:EHH786501 EQS786494:ERD786501 FAO786494:FAZ786501 FKK786494:FKV786501 FUG786494:FUR786501 GEC786494:GEN786501 GNY786494:GOJ786501 GXU786494:GYF786501 HHQ786494:HIB786501 HRM786494:HRX786501 IBI786494:IBT786501 ILE786494:ILP786501 IVA786494:IVL786501 JEW786494:JFH786501 JOS786494:JPD786501 JYO786494:JYZ786501 KIK786494:KIV786501 KSG786494:KSR786501 LCC786494:LCN786501 LLY786494:LMJ786501 LVU786494:LWF786501 MFQ786494:MGB786501 MPM786494:MPX786501 MZI786494:MZT786501 NJE786494:NJP786501 NTA786494:NTL786501 OCW786494:ODH786501 OMS786494:OND786501 OWO786494:OWZ786501 PGK786494:PGV786501 PQG786494:PQR786501 QAC786494:QAN786501 QJY786494:QKJ786501 QTU786494:QUF786501 RDQ786494:REB786501 RNM786494:RNX786501 RXI786494:RXT786501 SHE786494:SHP786501 SRA786494:SRL786501 TAW786494:TBH786501 TKS786494:TLD786501 TUO786494:TUZ786501 UEK786494:UEV786501 UOG786494:UOR786501 UYC786494:UYN786501 VHY786494:VIJ786501 VRU786494:VSF786501 WBQ786494:WCB786501 WLM786494:WLX786501 WVI786494:WVT786501 A852030:L852037 IW852030:JH852037 SS852030:TD852037 ACO852030:ACZ852037 AMK852030:AMV852037 AWG852030:AWR852037 BGC852030:BGN852037 BPY852030:BQJ852037 BZU852030:CAF852037 CJQ852030:CKB852037 CTM852030:CTX852037 DDI852030:DDT852037 DNE852030:DNP852037 DXA852030:DXL852037 EGW852030:EHH852037 EQS852030:ERD852037 FAO852030:FAZ852037 FKK852030:FKV852037 FUG852030:FUR852037 GEC852030:GEN852037 GNY852030:GOJ852037 GXU852030:GYF852037 HHQ852030:HIB852037 HRM852030:HRX852037 IBI852030:IBT852037 ILE852030:ILP852037 IVA852030:IVL852037 JEW852030:JFH852037 JOS852030:JPD852037 JYO852030:JYZ852037 KIK852030:KIV852037 KSG852030:KSR852037 LCC852030:LCN852037 LLY852030:LMJ852037 LVU852030:LWF852037 MFQ852030:MGB852037 MPM852030:MPX852037 MZI852030:MZT852037 NJE852030:NJP852037 NTA852030:NTL852037 OCW852030:ODH852037 OMS852030:OND852037 OWO852030:OWZ852037 PGK852030:PGV852037 PQG852030:PQR852037 QAC852030:QAN852037 QJY852030:QKJ852037 QTU852030:QUF852037 RDQ852030:REB852037 RNM852030:RNX852037 RXI852030:RXT852037 SHE852030:SHP852037 SRA852030:SRL852037 TAW852030:TBH852037 TKS852030:TLD852037 TUO852030:TUZ852037 UEK852030:UEV852037 UOG852030:UOR852037 UYC852030:UYN852037 VHY852030:VIJ852037 VRU852030:VSF852037 WBQ852030:WCB852037 WLM852030:WLX852037 WVI852030:WVT852037 A917566:L917573 IW917566:JH917573 SS917566:TD917573 ACO917566:ACZ917573 AMK917566:AMV917573 AWG917566:AWR917573 BGC917566:BGN917573 BPY917566:BQJ917573 BZU917566:CAF917573 CJQ917566:CKB917573 CTM917566:CTX917573 DDI917566:DDT917573 DNE917566:DNP917573 DXA917566:DXL917573 EGW917566:EHH917573 EQS917566:ERD917573 FAO917566:FAZ917573 FKK917566:FKV917573 FUG917566:FUR917573 GEC917566:GEN917573 GNY917566:GOJ917573 GXU917566:GYF917573 HHQ917566:HIB917573 HRM917566:HRX917573 IBI917566:IBT917573 ILE917566:ILP917573 IVA917566:IVL917573 JEW917566:JFH917573 JOS917566:JPD917573 JYO917566:JYZ917573 KIK917566:KIV917573 KSG917566:KSR917573 LCC917566:LCN917573 LLY917566:LMJ917573 LVU917566:LWF917573 MFQ917566:MGB917573 MPM917566:MPX917573 MZI917566:MZT917573 NJE917566:NJP917573 NTA917566:NTL917573 OCW917566:ODH917573 OMS917566:OND917573 OWO917566:OWZ917573 PGK917566:PGV917573 PQG917566:PQR917573 QAC917566:QAN917573 QJY917566:QKJ917573 QTU917566:QUF917573 RDQ917566:REB917573 RNM917566:RNX917573 RXI917566:RXT917573 SHE917566:SHP917573 SRA917566:SRL917573 TAW917566:TBH917573 TKS917566:TLD917573 TUO917566:TUZ917573 UEK917566:UEV917573 UOG917566:UOR917573 UYC917566:UYN917573 VHY917566:VIJ917573 VRU917566:VSF917573 WBQ917566:WCB917573 WLM917566:WLX917573 WVI917566:WVT917573 A983102:L983109 IW983102:JH983109 SS983102:TD983109 ACO983102:ACZ983109 AMK983102:AMV983109 AWG983102:AWR983109 BGC983102:BGN983109 BPY983102:BQJ983109 BZU983102:CAF983109 CJQ983102:CKB983109 CTM983102:CTX983109 DDI983102:DDT983109 DNE983102:DNP983109 DXA983102:DXL983109 EGW983102:EHH983109 EQS983102:ERD983109 FAO983102:FAZ983109 FKK983102:FKV983109 FUG983102:FUR983109 GEC983102:GEN983109 GNY983102:GOJ983109 GXU983102:GYF983109 HHQ983102:HIB983109 HRM983102:HRX983109 IBI983102:IBT983109 ILE983102:ILP983109 IVA983102:IVL983109 JEW983102:JFH983109 JOS983102:JPD983109 JYO983102:JYZ983109 KIK983102:KIV983109 KSG983102:KSR983109 LCC983102:LCN983109 LLY983102:LMJ983109 LVU983102:LWF983109 MFQ983102:MGB983109 MPM983102:MPX983109 MZI983102:MZT983109 NJE983102:NJP983109 NTA983102:NTL983109 OCW983102:ODH983109 OMS983102:OND983109 OWO983102:OWZ983109 PGK983102:PGV983109 PQG983102:PQR983109 QAC983102:QAN983109 QJY983102:QKJ983109 QTU983102:QUF983109 RDQ983102:REB983109 RNM983102:RNX983109 RXI983102:RXT983109 SHE983102:SHP983109 SRA983102:SRL983109 TAW983102:TBH983109 TKS983102:TLD983109 TUO983102:TUZ983109 UEK983102:UEV983109 UOG983102:UOR983109 UYC983102:UYN983109 VHY983102:VIJ983109 VRU983102:VSF983109 WBQ983102:WCB983109 WLM983102:WLX983109 WVI983102:WVT983109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F70:F88 JB70:JB88 SX70:SX88 ACT70:ACT88 AMP70:AMP88 AWL70:AWL88 BGH70:BGH88 BQD70:BQD88 BZZ70:BZZ88 CJV70:CJV88 CTR70:CTR88 DDN70:DDN88 DNJ70:DNJ88 DXF70:DXF88 EHB70:EHB88 EQX70:EQX88 FAT70:FAT88 FKP70:FKP88 FUL70:FUL88 GEH70:GEH88 GOD70:GOD88 GXZ70:GXZ88 HHV70:HHV88 HRR70:HRR88 IBN70:IBN88 ILJ70:ILJ88 IVF70:IVF88 JFB70:JFB88 JOX70:JOX88 JYT70:JYT88 KIP70:KIP88 KSL70:KSL88 LCH70:LCH88 LMD70:LMD88 LVZ70:LVZ88 MFV70:MFV88 MPR70:MPR88 MZN70:MZN88 NJJ70:NJJ88 NTF70:NTF88 ODB70:ODB88 OMX70:OMX88 OWT70:OWT88 PGP70:PGP88 PQL70:PQL88 QAH70:QAH88 QKD70:QKD88 QTZ70:QTZ88 RDV70:RDV88 RNR70:RNR88 RXN70:RXN88 SHJ70:SHJ88 SRF70:SRF88 TBB70:TBB88 TKX70:TKX88 TUT70:TUT88 UEP70:UEP88 UOL70:UOL88 UYH70:UYH88 VID70:VID88 VRZ70:VRZ88 WBV70:WBV88 WLR70:WLR88 WVN70:WVN88 F65606:F65624 JB65606:JB65624 SX65606:SX65624 ACT65606:ACT65624 AMP65606:AMP65624 AWL65606:AWL65624 BGH65606:BGH65624 BQD65606:BQD65624 BZZ65606:BZZ65624 CJV65606:CJV65624 CTR65606:CTR65624 DDN65606:DDN65624 DNJ65606:DNJ65624 DXF65606:DXF65624 EHB65606:EHB65624 EQX65606:EQX65624 FAT65606:FAT65624 FKP65606:FKP65624 FUL65606:FUL65624 GEH65606:GEH65624 GOD65606:GOD65624 GXZ65606:GXZ65624 HHV65606:HHV65624 HRR65606:HRR65624 IBN65606:IBN65624 ILJ65606:ILJ65624 IVF65606:IVF65624 JFB65606:JFB65624 JOX65606:JOX65624 JYT65606:JYT65624 KIP65606:KIP65624 KSL65606:KSL65624 LCH65606:LCH65624 LMD65606:LMD65624 LVZ65606:LVZ65624 MFV65606:MFV65624 MPR65606:MPR65624 MZN65606:MZN65624 NJJ65606:NJJ65624 NTF65606:NTF65624 ODB65606:ODB65624 OMX65606:OMX65624 OWT65606:OWT65624 PGP65606:PGP65624 PQL65606:PQL65624 QAH65606:QAH65624 QKD65606:QKD65624 QTZ65606:QTZ65624 RDV65606:RDV65624 RNR65606:RNR65624 RXN65606:RXN65624 SHJ65606:SHJ65624 SRF65606:SRF65624 TBB65606:TBB65624 TKX65606:TKX65624 TUT65606:TUT65624 UEP65606:UEP65624 UOL65606:UOL65624 UYH65606:UYH65624 VID65606:VID65624 VRZ65606:VRZ65624 WBV65606:WBV65624 WLR65606:WLR65624 WVN65606:WVN65624 F131142:F131160 JB131142:JB131160 SX131142:SX131160 ACT131142:ACT131160 AMP131142:AMP131160 AWL131142:AWL131160 BGH131142:BGH131160 BQD131142:BQD131160 BZZ131142:BZZ131160 CJV131142:CJV131160 CTR131142:CTR131160 DDN131142:DDN131160 DNJ131142:DNJ131160 DXF131142:DXF131160 EHB131142:EHB131160 EQX131142:EQX131160 FAT131142:FAT131160 FKP131142:FKP131160 FUL131142:FUL131160 GEH131142:GEH131160 GOD131142:GOD131160 GXZ131142:GXZ131160 HHV131142:HHV131160 HRR131142:HRR131160 IBN131142:IBN131160 ILJ131142:ILJ131160 IVF131142:IVF131160 JFB131142:JFB131160 JOX131142:JOX131160 JYT131142:JYT131160 KIP131142:KIP131160 KSL131142:KSL131160 LCH131142:LCH131160 LMD131142:LMD131160 LVZ131142:LVZ131160 MFV131142:MFV131160 MPR131142:MPR131160 MZN131142:MZN131160 NJJ131142:NJJ131160 NTF131142:NTF131160 ODB131142:ODB131160 OMX131142:OMX131160 OWT131142:OWT131160 PGP131142:PGP131160 PQL131142:PQL131160 QAH131142:QAH131160 QKD131142:QKD131160 QTZ131142:QTZ131160 RDV131142:RDV131160 RNR131142:RNR131160 RXN131142:RXN131160 SHJ131142:SHJ131160 SRF131142:SRF131160 TBB131142:TBB131160 TKX131142:TKX131160 TUT131142:TUT131160 UEP131142:UEP131160 UOL131142:UOL131160 UYH131142:UYH131160 VID131142:VID131160 VRZ131142:VRZ131160 WBV131142:WBV131160 WLR131142:WLR131160 WVN131142:WVN131160 F196678:F196696 JB196678:JB196696 SX196678:SX196696 ACT196678:ACT196696 AMP196678:AMP196696 AWL196678:AWL196696 BGH196678:BGH196696 BQD196678:BQD196696 BZZ196678:BZZ196696 CJV196678:CJV196696 CTR196678:CTR196696 DDN196678:DDN196696 DNJ196678:DNJ196696 DXF196678:DXF196696 EHB196678:EHB196696 EQX196678:EQX196696 FAT196678:FAT196696 FKP196678:FKP196696 FUL196678:FUL196696 GEH196678:GEH196696 GOD196678:GOD196696 GXZ196678:GXZ196696 HHV196678:HHV196696 HRR196678:HRR196696 IBN196678:IBN196696 ILJ196678:ILJ196696 IVF196678:IVF196696 JFB196678:JFB196696 JOX196678:JOX196696 JYT196678:JYT196696 KIP196678:KIP196696 KSL196678:KSL196696 LCH196678:LCH196696 LMD196678:LMD196696 LVZ196678:LVZ196696 MFV196678:MFV196696 MPR196678:MPR196696 MZN196678:MZN196696 NJJ196678:NJJ196696 NTF196678:NTF196696 ODB196678:ODB196696 OMX196678:OMX196696 OWT196678:OWT196696 PGP196678:PGP196696 PQL196678:PQL196696 QAH196678:QAH196696 QKD196678:QKD196696 QTZ196678:QTZ196696 RDV196678:RDV196696 RNR196678:RNR196696 RXN196678:RXN196696 SHJ196678:SHJ196696 SRF196678:SRF196696 TBB196678:TBB196696 TKX196678:TKX196696 TUT196678:TUT196696 UEP196678:UEP196696 UOL196678:UOL196696 UYH196678:UYH196696 VID196678:VID196696 VRZ196678:VRZ196696 WBV196678:WBV196696 WLR196678:WLR196696 WVN196678:WVN196696 F262214:F262232 JB262214:JB262232 SX262214:SX262232 ACT262214:ACT262232 AMP262214:AMP262232 AWL262214:AWL262232 BGH262214:BGH262232 BQD262214:BQD262232 BZZ262214:BZZ262232 CJV262214:CJV262232 CTR262214:CTR262232 DDN262214:DDN262232 DNJ262214:DNJ262232 DXF262214:DXF262232 EHB262214:EHB262232 EQX262214:EQX262232 FAT262214:FAT262232 FKP262214:FKP262232 FUL262214:FUL262232 GEH262214:GEH262232 GOD262214:GOD262232 GXZ262214:GXZ262232 HHV262214:HHV262232 HRR262214:HRR262232 IBN262214:IBN262232 ILJ262214:ILJ262232 IVF262214:IVF262232 JFB262214:JFB262232 JOX262214:JOX262232 JYT262214:JYT262232 KIP262214:KIP262232 KSL262214:KSL262232 LCH262214:LCH262232 LMD262214:LMD262232 LVZ262214:LVZ262232 MFV262214:MFV262232 MPR262214:MPR262232 MZN262214:MZN262232 NJJ262214:NJJ262232 NTF262214:NTF262232 ODB262214:ODB262232 OMX262214:OMX262232 OWT262214:OWT262232 PGP262214:PGP262232 PQL262214:PQL262232 QAH262214:QAH262232 QKD262214:QKD262232 QTZ262214:QTZ262232 RDV262214:RDV262232 RNR262214:RNR262232 RXN262214:RXN262232 SHJ262214:SHJ262232 SRF262214:SRF262232 TBB262214:TBB262232 TKX262214:TKX262232 TUT262214:TUT262232 UEP262214:UEP262232 UOL262214:UOL262232 UYH262214:UYH262232 VID262214:VID262232 VRZ262214:VRZ262232 WBV262214:WBV262232 WLR262214:WLR262232 WVN262214:WVN262232 F327750:F327768 JB327750:JB327768 SX327750:SX327768 ACT327750:ACT327768 AMP327750:AMP327768 AWL327750:AWL327768 BGH327750:BGH327768 BQD327750:BQD327768 BZZ327750:BZZ327768 CJV327750:CJV327768 CTR327750:CTR327768 DDN327750:DDN327768 DNJ327750:DNJ327768 DXF327750:DXF327768 EHB327750:EHB327768 EQX327750:EQX327768 FAT327750:FAT327768 FKP327750:FKP327768 FUL327750:FUL327768 GEH327750:GEH327768 GOD327750:GOD327768 GXZ327750:GXZ327768 HHV327750:HHV327768 HRR327750:HRR327768 IBN327750:IBN327768 ILJ327750:ILJ327768 IVF327750:IVF327768 JFB327750:JFB327768 JOX327750:JOX327768 JYT327750:JYT327768 KIP327750:KIP327768 KSL327750:KSL327768 LCH327750:LCH327768 LMD327750:LMD327768 LVZ327750:LVZ327768 MFV327750:MFV327768 MPR327750:MPR327768 MZN327750:MZN327768 NJJ327750:NJJ327768 NTF327750:NTF327768 ODB327750:ODB327768 OMX327750:OMX327768 OWT327750:OWT327768 PGP327750:PGP327768 PQL327750:PQL327768 QAH327750:QAH327768 QKD327750:QKD327768 QTZ327750:QTZ327768 RDV327750:RDV327768 RNR327750:RNR327768 RXN327750:RXN327768 SHJ327750:SHJ327768 SRF327750:SRF327768 TBB327750:TBB327768 TKX327750:TKX327768 TUT327750:TUT327768 UEP327750:UEP327768 UOL327750:UOL327768 UYH327750:UYH327768 VID327750:VID327768 VRZ327750:VRZ327768 WBV327750:WBV327768 WLR327750:WLR327768 WVN327750:WVN327768 F393286:F393304 JB393286:JB393304 SX393286:SX393304 ACT393286:ACT393304 AMP393286:AMP393304 AWL393286:AWL393304 BGH393286:BGH393304 BQD393286:BQD393304 BZZ393286:BZZ393304 CJV393286:CJV393304 CTR393286:CTR393304 DDN393286:DDN393304 DNJ393286:DNJ393304 DXF393286:DXF393304 EHB393286:EHB393304 EQX393286:EQX393304 FAT393286:FAT393304 FKP393286:FKP393304 FUL393286:FUL393304 GEH393286:GEH393304 GOD393286:GOD393304 GXZ393286:GXZ393304 HHV393286:HHV393304 HRR393286:HRR393304 IBN393286:IBN393304 ILJ393286:ILJ393304 IVF393286:IVF393304 JFB393286:JFB393304 JOX393286:JOX393304 JYT393286:JYT393304 KIP393286:KIP393304 KSL393286:KSL393304 LCH393286:LCH393304 LMD393286:LMD393304 LVZ393286:LVZ393304 MFV393286:MFV393304 MPR393286:MPR393304 MZN393286:MZN393304 NJJ393286:NJJ393304 NTF393286:NTF393304 ODB393286:ODB393304 OMX393286:OMX393304 OWT393286:OWT393304 PGP393286:PGP393304 PQL393286:PQL393304 QAH393286:QAH393304 QKD393286:QKD393304 QTZ393286:QTZ393304 RDV393286:RDV393304 RNR393286:RNR393304 RXN393286:RXN393304 SHJ393286:SHJ393304 SRF393286:SRF393304 TBB393286:TBB393304 TKX393286:TKX393304 TUT393286:TUT393304 UEP393286:UEP393304 UOL393286:UOL393304 UYH393286:UYH393304 VID393286:VID393304 VRZ393286:VRZ393304 WBV393286:WBV393304 WLR393286:WLR393304 WVN393286:WVN393304 F458822:F458840 JB458822:JB458840 SX458822:SX458840 ACT458822:ACT458840 AMP458822:AMP458840 AWL458822:AWL458840 BGH458822:BGH458840 BQD458822:BQD458840 BZZ458822:BZZ458840 CJV458822:CJV458840 CTR458822:CTR458840 DDN458822:DDN458840 DNJ458822:DNJ458840 DXF458822:DXF458840 EHB458822:EHB458840 EQX458822:EQX458840 FAT458822:FAT458840 FKP458822:FKP458840 FUL458822:FUL458840 GEH458822:GEH458840 GOD458822:GOD458840 GXZ458822:GXZ458840 HHV458822:HHV458840 HRR458822:HRR458840 IBN458822:IBN458840 ILJ458822:ILJ458840 IVF458822:IVF458840 JFB458822:JFB458840 JOX458822:JOX458840 JYT458822:JYT458840 KIP458822:KIP458840 KSL458822:KSL458840 LCH458822:LCH458840 LMD458822:LMD458840 LVZ458822:LVZ458840 MFV458822:MFV458840 MPR458822:MPR458840 MZN458822:MZN458840 NJJ458822:NJJ458840 NTF458822:NTF458840 ODB458822:ODB458840 OMX458822:OMX458840 OWT458822:OWT458840 PGP458822:PGP458840 PQL458822:PQL458840 QAH458822:QAH458840 QKD458822:QKD458840 QTZ458822:QTZ458840 RDV458822:RDV458840 RNR458822:RNR458840 RXN458822:RXN458840 SHJ458822:SHJ458840 SRF458822:SRF458840 TBB458822:TBB458840 TKX458822:TKX458840 TUT458822:TUT458840 UEP458822:UEP458840 UOL458822:UOL458840 UYH458822:UYH458840 VID458822:VID458840 VRZ458822:VRZ458840 WBV458822:WBV458840 WLR458822:WLR458840 WVN458822:WVN458840 F524358:F524376 JB524358:JB524376 SX524358:SX524376 ACT524358:ACT524376 AMP524358:AMP524376 AWL524358:AWL524376 BGH524358:BGH524376 BQD524358:BQD524376 BZZ524358:BZZ524376 CJV524358:CJV524376 CTR524358:CTR524376 DDN524358:DDN524376 DNJ524358:DNJ524376 DXF524358:DXF524376 EHB524358:EHB524376 EQX524358:EQX524376 FAT524358:FAT524376 FKP524358:FKP524376 FUL524358:FUL524376 GEH524358:GEH524376 GOD524358:GOD524376 GXZ524358:GXZ524376 HHV524358:HHV524376 HRR524358:HRR524376 IBN524358:IBN524376 ILJ524358:ILJ524376 IVF524358:IVF524376 JFB524358:JFB524376 JOX524358:JOX524376 JYT524358:JYT524376 KIP524358:KIP524376 KSL524358:KSL524376 LCH524358:LCH524376 LMD524358:LMD524376 LVZ524358:LVZ524376 MFV524358:MFV524376 MPR524358:MPR524376 MZN524358:MZN524376 NJJ524358:NJJ524376 NTF524358:NTF524376 ODB524358:ODB524376 OMX524358:OMX524376 OWT524358:OWT524376 PGP524358:PGP524376 PQL524358:PQL524376 QAH524358:QAH524376 QKD524358:QKD524376 QTZ524358:QTZ524376 RDV524358:RDV524376 RNR524358:RNR524376 RXN524358:RXN524376 SHJ524358:SHJ524376 SRF524358:SRF524376 TBB524358:TBB524376 TKX524358:TKX524376 TUT524358:TUT524376 UEP524358:UEP524376 UOL524358:UOL524376 UYH524358:UYH524376 VID524358:VID524376 VRZ524358:VRZ524376 WBV524358:WBV524376 WLR524358:WLR524376 WVN524358:WVN524376 F589894:F589912 JB589894:JB589912 SX589894:SX589912 ACT589894:ACT589912 AMP589894:AMP589912 AWL589894:AWL589912 BGH589894:BGH589912 BQD589894:BQD589912 BZZ589894:BZZ589912 CJV589894:CJV589912 CTR589894:CTR589912 DDN589894:DDN589912 DNJ589894:DNJ589912 DXF589894:DXF589912 EHB589894:EHB589912 EQX589894:EQX589912 FAT589894:FAT589912 FKP589894:FKP589912 FUL589894:FUL589912 GEH589894:GEH589912 GOD589894:GOD589912 GXZ589894:GXZ589912 HHV589894:HHV589912 HRR589894:HRR589912 IBN589894:IBN589912 ILJ589894:ILJ589912 IVF589894:IVF589912 JFB589894:JFB589912 JOX589894:JOX589912 JYT589894:JYT589912 KIP589894:KIP589912 KSL589894:KSL589912 LCH589894:LCH589912 LMD589894:LMD589912 LVZ589894:LVZ589912 MFV589894:MFV589912 MPR589894:MPR589912 MZN589894:MZN589912 NJJ589894:NJJ589912 NTF589894:NTF589912 ODB589894:ODB589912 OMX589894:OMX589912 OWT589894:OWT589912 PGP589894:PGP589912 PQL589894:PQL589912 QAH589894:QAH589912 QKD589894:QKD589912 QTZ589894:QTZ589912 RDV589894:RDV589912 RNR589894:RNR589912 RXN589894:RXN589912 SHJ589894:SHJ589912 SRF589894:SRF589912 TBB589894:TBB589912 TKX589894:TKX589912 TUT589894:TUT589912 UEP589894:UEP589912 UOL589894:UOL589912 UYH589894:UYH589912 VID589894:VID589912 VRZ589894:VRZ589912 WBV589894:WBV589912 WLR589894:WLR589912 WVN589894:WVN589912 F655430:F655448 JB655430:JB655448 SX655430:SX655448 ACT655430:ACT655448 AMP655430:AMP655448 AWL655430:AWL655448 BGH655430:BGH655448 BQD655430:BQD655448 BZZ655430:BZZ655448 CJV655430:CJV655448 CTR655430:CTR655448 DDN655430:DDN655448 DNJ655430:DNJ655448 DXF655430:DXF655448 EHB655430:EHB655448 EQX655430:EQX655448 FAT655430:FAT655448 FKP655430:FKP655448 FUL655430:FUL655448 GEH655430:GEH655448 GOD655430:GOD655448 GXZ655430:GXZ655448 HHV655430:HHV655448 HRR655430:HRR655448 IBN655430:IBN655448 ILJ655430:ILJ655448 IVF655430:IVF655448 JFB655430:JFB655448 JOX655430:JOX655448 JYT655430:JYT655448 KIP655430:KIP655448 KSL655430:KSL655448 LCH655430:LCH655448 LMD655430:LMD655448 LVZ655430:LVZ655448 MFV655430:MFV655448 MPR655430:MPR655448 MZN655430:MZN655448 NJJ655430:NJJ655448 NTF655430:NTF655448 ODB655430:ODB655448 OMX655430:OMX655448 OWT655430:OWT655448 PGP655430:PGP655448 PQL655430:PQL655448 QAH655430:QAH655448 QKD655430:QKD655448 QTZ655430:QTZ655448 RDV655430:RDV655448 RNR655430:RNR655448 RXN655430:RXN655448 SHJ655430:SHJ655448 SRF655430:SRF655448 TBB655430:TBB655448 TKX655430:TKX655448 TUT655430:TUT655448 UEP655430:UEP655448 UOL655430:UOL655448 UYH655430:UYH655448 VID655430:VID655448 VRZ655430:VRZ655448 WBV655430:WBV655448 WLR655430:WLR655448 WVN655430:WVN655448 F720966:F720984 JB720966:JB720984 SX720966:SX720984 ACT720966:ACT720984 AMP720966:AMP720984 AWL720966:AWL720984 BGH720966:BGH720984 BQD720966:BQD720984 BZZ720966:BZZ720984 CJV720966:CJV720984 CTR720966:CTR720984 DDN720966:DDN720984 DNJ720966:DNJ720984 DXF720966:DXF720984 EHB720966:EHB720984 EQX720966:EQX720984 FAT720966:FAT720984 FKP720966:FKP720984 FUL720966:FUL720984 GEH720966:GEH720984 GOD720966:GOD720984 GXZ720966:GXZ720984 HHV720966:HHV720984 HRR720966:HRR720984 IBN720966:IBN720984 ILJ720966:ILJ720984 IVF720966:IVF720984 JFB720966:JFB720984 JOX720966:JOX720984 JYT720966:JYT720984 KIP720966:KIP720984 KSL720966:KSL720984 LCH720966:LCH720984 LMD720966:LMD720984 LVZ720966:LVZ720984 MFV720966:MFV720984 MPR720966:MPR720984 MZN720966:MZN720984 NJJ720966:NJJ720984 NTF720966:NTF720984 ODB720966:ODB720984 OMX720966:OMX720984 OWT720966:OWT720984 PGP720966:PGP720984 PQL720966:PQL720984 QAH720966:QAH720984 QKD720966:QKD720984 QTZ720966:QTZ720984 RDV720966:RDV720984 RNR720966:RNR720984 RXN720966:RXN720984 SHJ720966:SHJ720984 SRF720966:SRF720984 TBB720966:TBB720984 TKX720966:TKX720984 TUT720966:TUT720984 UEP720966:UEP720984 UOL720966:UOL720984 UYH720966:UYH720984 VID720966:VID720984 VRZ720966:VRZ720984 WBV720966:WBV720984 WLR720966:WLR720984 WVN720966:WVN720984 F786502:F786520 JB786502:JB786520 SX786502:SX786520 ACT786502:ACT786520 AMP786502:AMP786520 AWL786502:AWL786520 BGH786502:BGH786520 BQD786502:BQD786520 BZZ786502:BZZ786520 CJV786502:CJV786520 CTR786502:CTR786520 DDN786502:DDN786520 DNJ786502:DNJ786520 DXF786502:DXF786520 EHB786502:EHB786520 EQX786502:EQX786520 FAT786502:FAT786520 FKP786502:FKP786520 FUL786502:FUL786520 GEH786502:GEH786520 GOD786502:GOD786520 GXZ786502:GXZ786520 HHV786502:HHV786520 HRR786502:HRR786520 IBN786502:IBN786520 ILJ786502:ILJ786520 IVF786502:IVF786520 JFB786502:JFB786520 JOX786502:JOX786520 JYT786502:JYT786520 KIP786502:KIP786520 KSL786502:KSL786520 LCH786502:LCH786520 LMD786502:LMD786520 LVZ786502:LVZ786520 MFV786502:MFV786520 MPR786502:MPR786520 MZN786502:MZN786520 NJJ786502:NJJ786520 NTF786502:NTF786520 ODB786502:ODB786520 OMX786502:OMX786520 OWT786502:OWT786520 PGP786502:PGP786520 PQL786502:PQL786520 QAH786502:QAH786520 QKD786502:QKD786520 QTZ786502:QTZ786520 RDV786502:RDV786520 RNR786502:RNR786520 RXN786502:RXN786520 SHJ786502:SHJ786520 SRF786502:SRF786520 TBB786502:TBB786520 TKX786502:TKX786520 TUT786502:TUT786520 UEP786502:UEP786520 UOL786502:UOL786520 UYH786502:UYH786520 VID786502:VID786520 VRZ786502:VRZ786520 WBV786502:WBV786520 WLR786502:WLR786520 WVN786502:WVN786520 F852038:F852056 JB852038:JB852056 SX852038:SX852056 ACT852038:ACT852056 AMP852038:AMP852056 AWL852038:AWL852056 BGH852038:BGH852056 BQD852038:BQD852056 BZZ852038:BZZ852056 CJV852038:CJV852056 CTR852038:CTR852056 DDN852038:DDN852056 DNJ852038:DNJ852056 DXF852038:DXF852056 EHB852038:EHB852056 EQX852038:EQX852056 FAT852038:FAT852056 FKP852038:FKP852056 FUL852038:FUL852056 GEH852038:GEH852056 GOD852038:GOD852056 GXZ852038:GXZ852056 HHV852038:HHV852056 HRR852038:HRR852056 IBN852038:IBN852056 ILJ852038:ILJ852056 IVF852038:IVF852056 JFB852038:JFB852056 JOX852038:JOX852056 JYT852038:JYT852056 KIP852038:KIP852056 KSL852038:KSL852056 LCH852038:LCH852056 LMD852038:LMD852056 LVZ852038:LVZ852056 MFV852038:MFV852056 MPR852038:MPR852056 MZN852038:MZN852056 NJJ852038:NJJ852056 NTF852038:NTF852056 ODB852038:ODB852056 OMX852038:OMX852056 OWT852038:OWT852056 PGP852038:PGP852056 PQL852038:PQL852056 QAH852038:QAH852056 QKD852038:QKD852056 QTZ852038:QTZ852056 RDV852038:RDV852056 RNR852038:RNR852056 RXN852038:RXN852056 SHJ852038:SHJ852056 SRF852038:SRF852056 TBB852038:TBB852056 TKX852038:TKX852056 TUT852038:TUT852056 UEP852038:UEP852056 UOL852038:UOL852056 UYH852038:UYH852056 VID852038:VID852056 VRZ852038:VRZ852056 WBV852038:WBV852056 WLR852038:WLR852056 WVN852038:WVN852056 F917574:F917592 JB917574:JB917592 SX917574:SX917592 ACT917574:ACT917592 AMP917574:AMP917592 AWL917574:AWL917592 BGH917574:BGH917592 BQD917574:BQD917592 BZZ917574:BZZ917592 CJV917574:CJV917592 CTR917574:CTR917592 DDN917574:DDN917592 DNJ917574:DNJ917592 DXF917574:DXF917592 EHB917574:EHB917592 EQX917574:EQX917592 FAT917574:FAT917592 FKP917574:FKP917592 FUL917574:FUL917592 GEH917574:GEH917592 GOD917574:GOD917592 GXZ917574:GXZ917592 HHV917574:HHV917592 HRR917574:HRR917592 IBN917574:IBN917592 ILJ917574:ILJ917592 IVF917574:IVF917592 JFB917574:JFB917592 JOX917574:JOX917592 JYT917574:JYT917592 KIP917574:KIP917592 KSL917574:KSL917592 LCH917574:LCH917592 LMD917574:LMD917592 LVZ917574:LVZ917592 MFV917574:MFV917592 MPR917574:MPR917592 MZN917574:MZN917592 NJJ917574:NJJ917592 NTF917574:NTF917592 ODB917574:ODB917592 OMX917574:OMX917592 OWT917574:OWT917592 PGP917574:PGP917592 PQL917574:PQL917592 QAH917574:QAH917592 QKD917574:QKD917592 QTZ917574:QTZ917592 RDV917574:RDV917592 RNR917574:RNR917592 RXN917574:RXN917592 SHJ917574:SHJ917592 SRF917574:SRF917592 TBB917574:TBB917592 TKX917574:TKX917592 TUT917574:TUT917592 UEP917574:UEP917592 UOL917574:UOL917592 UYH917574:UYH917592 VID917574:VID917592 VRZ917574:VRZ917592 WBV917574:WBV917592 WLR917574:WLR917592 WVN917574:WVN917592 F983110:F983128 JB983110:JB983128 SX983110:SX983128 ACT983110:ACT983128 AMP983110:AMP983128 AWL983110:AWL983128 BGH983110:BGH983128 BQD983110:BQD983128 BZZ983110:BZZ983128 CJV983110:CJV983128 CTR983110:CTR983128 DDN983110:DDN983128 DNJ983110:DNJ983128 DXF983110:DXF983128 EHB983110:EHB983128 EQX983110:EQX983128 FAT983110:FAT983128 FKP983110:FKP983128 FUL983110:FUL983128 GEH983110:GEH983128 GOD983110:GOD983128 GXZ983110:GXZ983128 HHV983110:HHV983128 HRR983110:HRR983128 IBN983110:IBN983128 ILJ983110:ILJ983128 IVF983110:IVF983128 JFB983110:JFB983128 JOX983110:JOX983128 JYT983110:JYT983128 KIP983110:KIP983128 KSL983110:KSL983128 LCH983110:LCH983128 LMD983110:LMD983128 LVZ983110:LVZ983128 MFV983110:MFV983128 MPR983110:MPR983128 MZN983110:MZN983128 NJJ983110:NJJ983128 NTF983110:NTF983128 ODB983110:ODB983128 OMX983110:OMX983128 OWT983110:OWT983128 PGP983110:PGP983128 PQL983110:PQL983128 QAH983110:QAH983128 QKD983110:QKD983128 QTZ983110:QTZ983128 RDV983110:RDV983128 RNR983110:RNR983128 RXN983110:RXN983128 SHJ983110:SHJ983128 SRF983110:SRF983128 TBB983110:TBB983128 TKX983110:TKX983128 TUT983110:TUT983128 UEP983110:UEP983128 UOL983110:UOL983128 UYH983110:UYH983128 VID983110:VID983128 VRZ983110:VRZ983128 WBV983110:WBV983128 WLR983110:WLR983128 WVN983110:WVN983128 A71:E88 IW71:JA88 SS71:SW88 ACO71:ACS88 AMK71:AMO88 AWG71:AWK88 BGC71:BGG88 BPY71:BQC88 BZU71:BZY88 CJQ71:CJU88 CTM71:CTQ88 DDI71:DDM88 DNE71:DNI88 DXA71:DXE88 EGW71:EHA88 EQS71:EQW88 FAO71:FAS88 FKK71:FKO88 FUG71:FUK88 GEC71:GEG88 GNY71:GOC88 GXU71:GXY88 HHQ71:HHU88 HRM71:HRQ88 IBI71:IBM88 ILE71:ILI88 IVA71:IVE88 JEW71:JFA88 JOS71:JOW88 JYO71:JYS88 KIK71:KIO88 KSG71:KSK88 LCC71:LCG88 LLY71:LMC88 LVU71:LVY88 MFQ71:MFU88 MPM71:MPQ88 MZI71:MZM88 NJE71:NJI88 NTA71:NTE88 OCW71:ODA88 OMS71:OMW88 OWO71:OWS88 PGK71:PGO88 PQG71:PQK88 QAC71:QAG88 QJY71:QKC88 QTU71:QTY88 RDQ71:RDU88 RNM71:RNQ88 RXI71:RXM88 SHE71:SHI88 SRA71:SRE88 TAW71:TBA88 TKS71:TKW88 TUO71:TUS88 UEK71:UEO88 UOG71:UOK88 UYC71:UYG88 VHY71:VIC88 VRU71:VRY88 WBQ71:WBU88 WLM71:WLQ88 WVI71:WVM88 A65607:E65624 IW65607:JA65624 SS65607:SW65624 ACO65607:ACS65624 AMK65607:AMO65624 AWG65607:AWK65624 BGC65607:BGG65624 BPY65607:BQC65624 BZU65607:BZY65624 CJQ65607:CJU65624 CTM65607:CTQ65624 DDI65607:DDM65624 DNE65607:DNI65624 DXA65607:DXE65624 EGW65607:EHA65624 EQS65607:EQW65624 FAO65607:FAS65624 FKK65607:FKO65624 FUG65607:FUK65624 GEC65607:GEG65624 GNY65607:GOC65624 GXU65607:GXY65624 HHQ65607:HHU65624 HRM65607:HRQ65624 IBI65607:IBM65624 ILE65607:ILI65624 IVA65607:IVE65624 JEW65607:JFA65624 JOS65607:JOW65624 JYO65607:JYS65624 KIK65607:KIO65624 KSG65607:KSK65624 LCC65607:LCG65624 LLY65607:LMC65624 LVU65607:LVY65624 MFQ65607:MFU65624 MPM65607:MPQ65624 MZI65607:MZM65624 NJE65607:NJI65624 NTA65607:NTE65624 OCW65607:ODA65624 OMS65607:OMW65624 OWO65607:OWS65624 PGK65607:PGO65624 PQG65607:PQK65624 QAC65607:QAG65624 QJY65607:QKC65624 QTU65607:QTY65624 RDQ65607:RDU65624 RNM65607:RNQ65624 RXI65607:RXM65624 SHE65607:SHI65624 SRA65607:SRE65624 TAW65607:TBA65624 TKS65607:TKW65624 TUO65607:TUS65624 UEK65607:UEO65624 UOG65607:UOK65624 UYC65607:UYG65624 VHY65607:VIC65624 VRU65607:VRY65624 WBQ65607:WBU65624 WLM65607:WLQ65624 WVI65607:WVM65624 A131143:E131160 IW131143:JA131160 SS131143:SW131160 ACO131143:ACS131160 AMK131143:AMO131160 AWG131143:AWK131160 BGC131143:BGG131160 BPY131143:BQC131160 BZU131143:BZY131160 CJQ131143:CJU131160 CTM131143:CTQ131160 DDI131143:DDM131160 DNE131143:DNI131160 DXA131143:DXE131160 EGW131143:EHA131160 EQS131143:EQW131160 FAO131143:FAS131160 FKK131143:FKO131160 FUG131143:FUK131160 GEC131143:GEG131160 GNY131143:GOC131160 GXU131143:GXY131160 HHQ131143:HHU131160 HRM131143:HRQ131160 IBI131143:IBM131160 ILE131143:ILI131160 IVA131143:IVE131160 JEW131143:JFA131160 JOS131143:JOW131160 JYO131143:JYS131160 KIK131143:KIO131160 KSG131143:KSK131160 LCC131143:LCG131160 LLY131143:LMC131160 LVU131143:LVY131160 MFQ131143:MFU131160 MPM131143:MPQ131160 MZI131143:MZM131160 NJE131143:NJI131160 NTA131143:NTE131160 OCW131143:ODA131160 OMS131143:OMW131160 OWO131143:OWS131160 PGK131143:PGO131160 PQG131143:PQK131160 QAC131143:QAG131160 QJY131143:QKC131160 QTU131143:QTY131160 RDQ131143:RDU131160 RNM131143:RNQ131160 RXI131143:RXM131160 SHE131143:SHI131160 SRA131143:SRE131160 TAW131143:TBA131160 TKS131143:TKW131160 TUO131143:TUS131160 UEK131143:UEO131160 UOG131143:UOK131160 UYC131143:UYG131160 VHY131143:VIC131160 VRU131143:VRY131160 WBQ131143:WBU131160 WLM131143:WLQ131160 WVI131143:WVM131160 A196679:E196696 IW196679:JA196696 SS196679:SW196696 ACO196679:ACS196696 AMK196679:AMO196696 AWG196679:AWK196696 BGC196679:BGG196696 BPY196679:BQC196696 BZU196679:BZY196696 CJQ196679:CJU196696 CTM196679:CTQ196696 DDI196679:DDM196696 DNE196679:DNI196696 DXA196679:DXE196696 EGW196679:EHA196696 EQS196679:EQW196696 FAO196679:FAS196696 FKK196679:FKO196696 FUG196679:FUK196696 GEC196679:GEG196696 GNY196679:GOC196696 GXU196679:GXY196696 HHQ196679:HHU196696 HRM196679:HRQ196696 IBI196679:IBM196696 ILE196679:ILI196696 IVA196679:IVE196696 JEW196679:JFA196696 JOS196679:JOW196696 JYO196679:JYS196696 KIK196679:KIO196696 KSG196679:KSK196696 LCC196679:LCG196696 LLY196679:LMC196696 LVU196679:LVY196696 MFQ196679:MFU196696 MPM196679:MPQ196696 MZI196679:MZM196696 NJE196679:NJI196696 NTA196679:NTE196696 OCW196679:ODA196696 OMS196679:OMW196696 OWO196679:OWS196696 PGK196679:PGO196696 PQG196679:PQK196696 QAC196679:QAG196696 QJY196679:QKC196696 QTU196679:QTY196696 RDQ196679:RDU196696 RNM196679:RNQ196696 RXI196679:RXM196696 SHE196679:SHI196696 SRA196679:SRE196696 TAW196679:TBA196696 TKS196679:TKW196696 TUO196679:TUS196696 UEK196679:UEO196696 UOG196679:UOK196696 UYC196679:UYG196696 VHY196679:VIC196696 VRU196679:VRY196696 WBQ196679:WBU196696 WLM196679:WLQ196696 WVI196679:WVM196696 A262215:E262232 IW262215:JA262232 SS262215:SW262232 ACO262215:ACS262232 AMK262215:AMO262232 AWG262215:AWK262232 BGC262215:BGG262232 BPY262215:BQC262232 BZU262215:BZY262232 CJQ262215:CJU262232 CTM262215:CTQ262232 DDI262215:DDM262232 DNE262215:DNI262232 DXA262215:DXE262232 EGW262215:EHA262232 EQS262215:EQW262232 FAO262215:FAS262232 FKK262215:FKO262232 FUG262215:FUK262232 GEC262215:GEG262232 GNY262215:GOC262232 GXU262215:GXY262232 HHQ262215:HHU262232 HRM262215:HRQ262232 IBI262215:IBM262232 ILE262215:ILI262232 IVA262215:IVE262232 JEW262215:JFA262232 JOS262215:JOW262232 JYO262215:JYS262232 KIK262215:KIO262232 KSG262215:KSK262232 LCC262215:LCG262232 LLY262215:LMC262232 LVU262215:LVY262232 MFQ262215:MFU262232 MPM262215:MPQ262232 MZI262215:MZM262232 NJE262215:NJI262232 NTA262215:NTE262232 OCW262215:ODA262232 OMS262215:OMW262232 OWO262215:OWS262232 PGK262215:PGO262232 PQG262215:PQK262232 QAC262215:QAG262232 QJY262215:QKC262232 QTU262215:QTY262232 RDQ262215:RDU262232 RNM262215:RNQ262232 RXI262215:RXM262232 SHE262215:SHI262232 SRA262215:SRE262232 TAW262215:TBA262232 TKS262215:TKW262232 TUO262215:TUS262232 UEK262215:UEO262232 UOG262215:UOK262232 UYC262215:UYG262232 VHY262215:VIC262232 VRU262215:VRY262232 WBQ262215:WBU262232 WLM262215:WLQ262232 WVI262215:WVM262232 A327751:E327768 IW327751:JA327768 SS327751:SW327768 ACO327751:ACS327768 AMK327751:AMO327768 AWG327751:AWK327768 BGC327751:BGG327768 BPY327751:BQC327768 BZU327751:BZY327768 CJQ327751:CJU327768 CTM327751:CTQ327768 DDI327751:DDM327768 DNE327751:DNI327768 DXA327751:DXE327768 EGW327751:EHA327768 EQS327751:EQW327768 FAO327751:FAS327768 FKK327751:FKO327768 FUG327751:FUK327768 GEC327751:GEG327768 GNY327751:GOC327768 GXU327751:GXY327768 HHQ327751:HHU327768 HRM327751:HRQ327768 IBI327751:IBM327768 ILE327751:ILI327768 IVA327751:IVE327768 JEW327751:JFA327768 JOS327751:JOW327768 JYO327751:JYS327768 KIK327751:KIO327768 KSG327751:KSK327768 LCC327751:LCG327768 LLY327751:LMC327768 LVU327751:LVY327768 MFQ327751:MFU327768 MPM327751:MPQ327768 MZI327751:MZM327768 NJE327751:NJI327768 NTA327751:NTE327768 OCW327751:ODA327768 OMS327751:OMW327768 OWO327751:OWS327768 PGK327751:PGO327768 PQG327751:PQK327768 QAC327751:QAG327768 QJY327751:QKC327768 QTU327751:QTY327768 RDQ327751:RDU327768 RNM327751:RNQ327768 RXI327751:RXM327768 SHE327751:SHI327768 SRA327751:SRE327768 TAW327751:TBA327768 TKS327751:TKW327768 TUO327751:TUS327768 UEK327751:UEO327768 UOG327751:UOK327768 UYC327751:UYG327768 VHY327751:VIC327768 VRU327751:VRY327768 WBQ327751:WBU327768 WLM327751:WLQ327768 WVI327751:WVM327768 A393287:E393304 IW393287:JA393304 SS393287:SW393304 ACO393287:ACS393304 AMK393287:AMO393304 AWG393287:AWK393304 BGC393287:BGG393304 BPY393287:BQC393304 BZU393287:BZY393304 CJQ393287:CJU393304 CTM393287:CTQ393304 DDI393287:DDM393304 DNE393287:DNI393304 DXA393287:DXE393304 EGW393287:EHA393304 EQS393287:EQW393304 FAO393287:FAS393304 FKK393287:FKO393304 FUG393287:FUK393304 GEC393287:GEG393304 GNY393287:GOC393304 GXU393287:GXY393304 HHQ393287:HHU393304 HRM393287:HRQ393304 IBI393287:IBM393304 ILE393287:ILI393304 IVA393287:IVE393304 JEW393287:JFA393304 JOS393287:JOW393304 JYO393287:JYS393304 KIK393287:KIO393304 KSG393287:KSK393304 LCC393287:LCG393304 LLY393287:LMC393304 LVU393287:LVY393304 MFQ393287:MFU393304 MPM393287:MPQ393304 MZI393287:MZM393304 NJE393287:NJI393304 NTA393287:NTE393304 OCW393287:ODA393304 OMS393287:OMW393304 OWO393287:OWS393304 PGK393287:PGO393304 PQG393287:PQK393304 QAC393287:QAG393304 QJY393287:QKC393304 QTU393287:QTY393304 RDQ393287:RDU393304 RNM393287:RNQ393304 RXI393287:RXM393304 SHE393287:SHI393304 SRA393287:SRE393304 TAW393287:TBA393304 TKS393287:TKW393304 TUO393287:TUS393304 UEK393287:UEO393304 UOG393287:UOK393304 UYC393287:UYG393304 VHY393287:VIC393304 VRU393287:VRY393304 WBQ393287:WBU393304 WLM393287:WLQ393304 WVI393287:WVM393304 A458823:E458840 IW458823:JA458840 SS458823:SW458840 ACO458823:ACS458840 AMK458823:AMO458840 AWG458823:AWK458840 BGC458823:BGG458840 BPY458823:BQC458840 BZU458823:BZY458840 CJQ458823:CJU458840 CTM458823:CTQ458840 DDI458823:DDM458840 DNE458823:DNI458840 DXA458823:DXE458840 EGW458823:EHA458840 EQS458823:EQW458840 FAO458823:FAS458840 FKK458823:FKO458840 FUG458823:FUK458840 GEC458823:GEG458840 GNY458823:GOC458840 GXU458823:GXY458840 HHQ458823:HHU458840 HRM458823:HRQ458840 IBI458823:IBM458840 ILE458823:ILI458840 IVA458823:IVE458840 JEW458823:JFA458840 JOS458823:JOW458840 JYO458823:JYS458840 KIK458823:KIO458840 KSG458823:KSK458840 LCC458823:LCG458840 LLY458823:LMC458840 LVU458823:LVY458840 MFQ458823:MFU458840 MPM458823:MPQ458840 MZI458823:MZM458840 NJE458823:NJI458840 NTA458823:NTE458840 OCW458823:ODA458840 OMS458823:OMW458840 OWO458823:OWS458840 PGK458823:PGO458840 PQG458823:PQK458840 QAC458823:QAG458840 QJY458823:QKC458840 QTU458823:QTY458840 RDQ458823:RDU458840 RNM458823:RNQ458840 RXI458823:RXM458840 SHE458823:SHI458840 SRA458823:SRE458840 TAW458823:TBA458840 TKS458823:TKW458840 TUO458823:TUS458840 UEK458823:UEO458840 UOG458823:UOK458840 UYC458823:UYG458840 VHY458823:VIC458840 VRU458823:VRY458840 WBQ458823:WBU458840 WLM458823:WLQ458840 WVI458823:WVM458840 A524359:E524376 IW524359:JA524376 SS524359:SW524376 ACO524359:ACS524376 AMK524359:AMO524376 AWG524359:AWK524376 BGC524359:BGG524376 BPY524359:BQC524376 BZU524359:BZY524376 CJQ524359:CJU524376 CTM524359:CTQ524376 DDI524359:DDM524376 DNE524359:DNI524376 DXA524359:DXE524376 EGW524359:EHA524376 EQS524359:EQW524376 FAO524359:FAS524376 FKK524359:FKO524376 FUG524359:FUK524376 GEC524359:GEG524376 GNY524359:GOC524376 GXU524359:GXY524376 HHQ524359:HHU524376 HRM524359:HRQ524376 IBI524359:IBM524376 ILE524359:ILI524376 IVA524359:IVE524376 JEW524359:JFA524376 JOS524359:JOW524376 JYO524359:JYS524376 KIK524359:KIO524376 KSG524359:KSK524376 LCC524359:LCG524376 LLY524359:LMC524376 LVU524359:LVY524376 MFQ524359:MFU524376 MPM524359:MPQ524376 MZI524359:MZM524376 NJE524359:NJI524376 NTA524359:NTE524376 OCW524359:ODA524376 OMS524359:OMW524376 OWO524359:OWS524376 PGK524359:PGO524376 PQG524359:PQK524376 QAC524359:QAG524376 QJY524359:QKC524376 QTU524359:QTY524376 RDQ524359:RDU524376 RNM524359:RNQ524376 RXI524359:RXM524376 SHE524359:SHI524376 SRA524359:SRE524376 TAW524359:TBA524376 TKS524359:TKW524376 TUO524359:TUS524376 UEK524359:UEO524376 UOG524359:UOK524376 UYC524359:UYG524376 VHY524359:VIC524376 VRU524359:VRY524376 WBQ524359:WBU524376 WLM524359:WLQ524376 WVI524359:WVM524376 A589895:E589912 IW589895:JA589912 SS589895:SW589912 ACO589895:ACS589912 AMK589895:AMO589912 AWG589895:AWK589912 BGC589895:BGG589912 BPY589895:BQC589912 BZU589895:BZY589912 CJQ589895:CJU589912 CTM589895:CTQ589912 DDI589895:DDM589912 DNE589895:DNI589912 DXA589895:DXE589912 EGW589895:EHA589912 EQS589895:EQW589912 FAO589895:FAS589912 FKK589895:FKO589912 FUG589895:FUK589912 GEC589895:GEG589912 GNY589895:GOC589912 GXU589895:GXY589912 HHQ589895:HHU589912 HRM589895:HRQ589912 IBI589895:IBM589912 ILE589895:ILI589912 IVA589895:IVE589912 JEW589895:JFA589912 JOS589895:JOW589912 JYO589895:JYS589912 KIK589895:KIO589912 KSG589895:KSK589912 LCC589895:LCG589912 LLY589895:LMC589912 LVU589895:LVY589912 MFQ589895:MFU589912 MPM589895:MPQ589912 MZI589895:MZM589912 NJE589895:NJI589912 NTA589895:NTE589912 OCW589895:ODA589912 OMS589895:OMW589912 OWO589895:OWS589912 PGK589895:PGO589912 PQG589895:PQK589912 QAC589895:QAG589912 QJY589895:QKC589912 QTU589895:QTY589912 RDQ589895:RDU589912 RNM589895:RNQ589912 RXI589895:RXM589912 SHE589895:SHI589912 SRA589895:SRE589912 TAW589895:TBA589912 TKS589895:TKW589912 TUO589895:TUS589912 UEK589895:UEO589912 UOG589895:UOK589912 UYC589895:UYG589912 VHY589895:VIC589912 VRU589895:VRY589912 WBQ589895:WBU589912 WLM589895:WLQ589912 WVI589895:WVM589912 A655431:E655448 IW655431:JA655448 SS655431:SW655448 ACO655431:ACS655448 AMK655431:AMO655448 AWG655431:AWK655448 BGC655431:BGG655448 BPY655431:BQC655448 BZU655431:BZY655448 CJQ655431:CJU655448 CTM655431:CTQ655448 DDI655431:DDM655448 DNE655431:DNI655448 DXA655431:DXE655448 EGW655431:EHA655448 EQS655431:EQW655448 FAO655431:FAS655448 FKK655431:FKO655448 FUG655431:FUK655448 GEC655431:GEG655448 GNY655431:GOC655448 GXU655431:GXY655448 HHQ655431:HHU655448 HRM655431:HRQ655448 IBI655431:IBM655448 ILE655431:ILI655448 IVA655431:IVE655448 JEW655431:JFA655448 JOS655431:JOW655448 JYO655431:JYS655448 KIK655431:KIO655448 KSG655431:KSK655448 LCC655431:LCG655448 LLY655431:LMC655448 LVU655431:LVY655448 MFQ655431:MFU655448 MPM655431:MPQ655448 MZI655431:MZM655448 NJE655431:NJI655448 NTA655431:NTE655448 OCW655431:ODA655448 OMS655431:OMW655448 OWO655431:OWS655448 PGK655431:PGO655448 PQG655431:PQK655448 QAC655431:QAG655448 QJY655431:QKC655448 QTU655431:QTY655448 RDQ655431:RDU655448 RNM655431:RNQ655448 RXI655431:RXM655448 SHE655431:SHI655448 SRA655431:SRE655448 TAW655431:TBA655448 TKS655431:TKW655448 TUO655431:TUS655448 UEK655431:UEO655448 UOG655431:UOK655448 UYC655431:UYG655448 VHY655431:VIC655448 VRU655431:VRY655448 WBQ655431:WBU655448 WLM655431:WLQ655448 WVI655431:WVM655448 A720967:E720984 IW720967:JA720984 SS720967:SW720984 ACO720967:ACS720984 AMK720967:AMO720984 AWG720967:AWK720984 BGC720967:BGG720984 BPY720967:BQC720984 BZU720967:BZY720984 CJQ720967:CJU720984 CTM720967:CTQ720984 DDI720967:DDM720984 DNE720967:DNI720984 DXA720967:DXE720984 EGW720967:EHA720984 EQS720967:EQW720984 FAO720967:FAS720984 FKK720967:FKO720984 FUG720967:FUK720984 GEC720967:GEG720984 GNY720967:GOC720984 GXU720967:GXY720984 HHQ720967:HHU720984 HRM720967:HRQ720984 IBI720967:IBM720984 ILE720967:ILI720984 IVA720967:IVE720984 JEW720967:JFA720984 JOS720967:JOW720984 JYO720967:JYS720984 KIK720967:KIO720984 KSG720967:KSK720984 LCC720967:LCG720984 LLY720967:LMC720984 LVU720967:LVY720984 MFQ720967:MFU720984 MPM720967:MPQ720984 MZI720967:MZM720984 NJE720967:NJI720984 NTA720967:NTE720984 OCW720967:ODA720984 OMS720967:OMW720984 OWO720967:OWS720984 PGK720967:PGO720984 PQG720967:PQK720984 QAC720967:QAG720984 QJY720967:QKC720984 QTU720967:QTY720984 RDQ720967:RDU720984 RNM720967:RNQ720984 RXI720967:RXM720984 SHE720967:SHI720984 SRA720967:SRE720984 TAW720967:TBA720984 TKS720967:TKW720984 TUO720967:TUS720984 UEK720967:UEO720984 UOG720967:UOK720984 UYC720967:UYG720984 VHY720967:VIC720984 VRU720967:VRY720984 WBQ720967:WBU720984 WLM720967:WLQ720984 WVI720967:WVM720984 A786503:E786520 IW786503:JA786520 SS786503:SW786520 ACO786503:ACS786520 AMK786503:AMO786520 AWG786503:AWK786520 BGC786503:BGG786520 BPY786503:BQC786520 BZU786503:BZY786520 CJQ786503:CJU786520 CTM786503:CTQ786520 DDI786503:DDM786520 DNE786503:DNI786520 DXA786503:DXE786520 EGW786503:EHA786520 EQS786503:EQW786520 FAO786503:FAS786520 FKK786503:FKO786520 FUG786503:FUK786520 GEC786503:GEG786520 GNY786503:GOC786520 GXU786503:GXY786520 HHQ786503:HHU786520 HRM786503:HRQ786520 IBI786503:IBM786520 ILE786503:ILI786520 IVA786503:IVE786520 JEW786503:JFA786520 JOS786503:JOW786520 JYO786503:JYS786520 KIK786503:KIO786520 KSG786503:KSK786520 LCC786503:LCG786520 LLY786503:LMC786520 LVU786503:LVY786520 MFQ786503:MFU786520 MPM786503:MPQ786520 MZI786503:MZM786520 NJE786503:NJI786520 NTA786503:NTE786520 OCW786503:ODA786520 OMS786503:OMW786520 OWO786503:OWS786520 PGK786503:PGO786520 PQG786503:PQK786520 QAC786503:QAG786520 QJY786503:QKC786520 QTU786503:QTY786520 RDQ786503:RDU786520 RNM786503:RNQ786520 RXI786503:RXM786520 SHE786503:SHI786520 SRA786503:SRE786520 TAW786503:TBA786520 TKS786503:TKW786520 TUO786503:TUS786520 UEK786503:UEO786520 UOG786503:UOK786520 UYC786503:UYG786520 VHY786503:VIC786520 VRU786503:VRY786520 WBQ786503:WBU786520 WLM786503:WLQ786520 WVI786503:WVM786520 A852039:E852056 IW852039:JA852056 SS852039:SW852056 ACO852039:ACS852056 AMK852039:AMO852056 AWG852039:AWK852056 BGC852039:BGG852056 BPY852039:BQC852056 BZU852039:BZY852056 CJQ852039:CJU852056 CTM852039:CTQ852056 DDI852039:DDM852056 DNE852039:DNI852056 DXA852039:DXE852056 EGW852039:EHA852056 EQS852039:EQW852056 FAO852039:FAS852056 FKK852039:FKO852056 FUG852039:FUK852056 GEC852039:GEG852056 GNY852039:GOC852056 GXU852039:GXY852056 HHQ852039:HHU852056 HRM852039:HRQ852056 IBI852039:IBM852056 ILE852039:ILI852056 IVA852039:IVE852056 JEW852039:JFA852056 JOS852039:JOW852056 JYO852039:JYS852056 KIK852039:KIO852056 KSG852039:KSK852056 LCC852039:LCG852056 LLY852039:LMC852056 LVU852039:LVY852056 MFQ852039:MFU852056 MPM852039:MPQ852056 MZI852039:MZM852056 NJE852039:NJI852056 NTA852039:NTE852056 OCW852039:ODA852056 OMS852039:OMW852056 OWO852039:OWS852056 PGK852039:PGO852056 PQG852039:PQK852056 QAC852039:QAG852056 QJY852039:QKC852056 QTU852039:QTY852056 RDQ852039:RDU852056 RNM852039:RNQ852056 RXI852039:RXM852056 SHE852039:SHI852056 SRA852039:SRE852056 TAW852039:TBA852056 TKS852039:TKW852056 TUO852039:TUS852056 UEK852039:UEO852056 UOG852039:UOK852056 UYC852039:UYG852056 VHY852039:VIC852056 VRU852039:VRY852056 WBQ852039:WBU852056 WLM852039:WLQ852056 WVI852039:WVM852056 A917575:E917592 IW917575:JA917592 SS917575:SW917592 ACO917575:ACS917592 AMK917575:AMO917592 AWG917575:AWK917592 BGC917575:BGG917592 BPY917575:BQC917592 BZU917575:BZY917592 CJQ917575:CJU917592 CTM917575:CTQ917592 DDI917575:DDM917592 DNE917575:DNI917592 DXA917575:DXE917592 EGW917575:EHA917592 EQS917575:EQW917592 FAO917575:FAS917592 FKK917575:FKO917592 FUG917575:FUK917592 GEC917575:GEG917592 GNY917575:GOC917592 GXU917575:GXY917592 HHQ917575:HHU917592 HRM917575:HRQ917592 IBI917575:IBM917592 ILE917575:ILI917592 IVA917575:IVE917592 JEW917575:JFA917592 JOS917575:JOW917592 JYO917575:JYS917592 KIK917575:KIO917592 KSG917575:KSK917592 LCC917575:LCG917592 LLY917575:LMC917592 LVU917575:LVY917592 MFQ917575:MFU917592 MPM917575:MPQ917592 MZI917575:MZM917592 NJE917575:NJI917592 NTA917575:NTE917592 OCW917575:ODA917592 OMS917575:OMW917592 OWO917575:OWS917592 PGK917575:PGO917592 PQG917575:PQK917592 QAC917575:QAG917592 QJY917575:QKC917592 QTU917575:QTY917592 RDQ917575:RDU917592 RNM917575:RNQ917592 RXI917575:RXM917592 SHE917575:SHI917592 SRA917575:SRE917592 TAW917575:TBA917592 TKS917575:TKW917592 TUO917575:TUS917592 UEK917575:UEO917592 UOG917575:UOK917592 UYC917575:UYG917592 VHY917575:VIC917592 VRU917575:VRY917592 WBQ917575:WBU917592 WLM917575:WLQ917592 WVI917575:WVM917592 A983111:E983128 IW983111:JA983128 SS983111:SW983128 ACO983111:ACS983128 AMK983111:AMO983128 AWG983111:AWK983128 BGC983111:BGG983128 BPY983111:BQC983128 BZU983111:BZY983128 CJQ983111:CJU983128 CTM983111:CTQ983128 DDI983111:DDM983128 DNE983111:DNI983128 DXA983111:DXE983128 EGW983111:EHA983128 EQS983111:EQW983128 FAO983111:FAS983128 FKK983111:FKO983128 FUG983111:FUK983128 GEC983111:GEG983128 GNY983111:GOC983128 GXU983111:GXY983128 HHQ983111:HHU983128 HRM983111:HRQ983128 IBI983111:IBM983128 ILE983111:ILI983128 IVA983111:IVE983128 JEW983111:JFA983128 JOS983111:JOW983128 JYO983111:JYS983128 KIK983111:KIO983128 KSG983111:KSK983128 LCC983111:LCG983128 LLY983111:LMC983128 LVU983111:LVY983128 MFQ983111:MFU983128 MPM983111:MPQ983128 MZI983111:MZM983128 NJE983111:NJI983128 NTA983111:NTE983128 OCW983111:ODA983128 OMS983111:OMW983128 OWO983111:OWS983128 PGK983111:PGO983128 PQG983111:PQK983128 QAC983111:QAG983128 QJY983111:QKC983128 QTU983111:QTY983128 RDQ983111:RDU983128 RNM983111:RNQ983128 RXI983111:RXM983128 SHE983111:SHI983128 SRA983111:SRE983128 TAW983111:TBA983128 TKS983111:TKW983128 TUO983111:TUS983128 UEK983111:UEO983128 UOG983111:UOK983128 UYC983111:UYG983128 VHY983111:VIC983128 VRU983111:VRY983128 WBQ983111:WBU983128 WLM983111:WLQ983128 WVI983111:WVM983128 G71:L88 JC71:JH88 SY71:TD88 ACU71:ACZ88 AMQ71:AMV88 AWM71:AWR88 BGI71:BGN88 BQE71:BQJ88 CAA71:CAF88 CJW71:CKB88 CTS71:CTX88 DDO71:DDT88 DNK71:DNP88 DXG71:DXL88 EHC71:EHH88 EQY71:ERD88 FAU71:FAZ88 FKQ71:FKV88 FUM71:FUR88 GEI71:GEN88 GOE71:GOJ88 GYA71:GYF88 HHW71:HIB88 HRS71:HRX88 IBO71:IBT88 ILK71:ILP88 IVG71:IVL88 JFC71:JFH88 JOY71:JPD88 JYU71:JYZ88 KIQ71:KIV88 KSM71:KSR88 LCI71:LCN88 LME71:LMJ88 LWA71:LWF88 MFW71:MGB88 MPS71:MPX88 MZO71:MZT88 NJK71:NJP88 NTG71:NTL88 ODC71:ODH88 OMY71:OND88 OWU71:OWZ88 PGQ71:PGV88 PQM71:PQR88 QAI71:QAN88 QKE71:QKJ88 QUA71:QUF88 RDW71:REB88 RNS71:RNX88 RXO71:RXT88 SHK71:SHP88 SRG71:SRL88 TBC71:TBH88 TKY71:TLD88 TUU71:TUZ88 UEQ71:UEV88 UOM71:UOR88 UYI71:UYN88 VIE71:VIJ88 VSA71:VSF88 WBW71:WCB88 WLS71:WLX88 WVO71:WVT88 G65607:L65624 JC65607:JH65624 SY65607:TD65624 ACU65607:ACZ65624 AMQ65607:AMV65624 AWM65607:AWR65624 BGI65607:BGN65624 BQE65607:BQJ65624 CAA65607:CAF65624 CJW65607:CKB65624 CTS65607:CTX65624 DDO65607:DDT65624 DNK65607:DNP65624 DXG65607:DXL65624 EHC65607:EHH65624 EQY65607:ERD65624 FAU65607:FAZ65624 FKQ65607:FKV65624 FUM65607:FUR65624 GEI65607:GEN65624 GOE65607:GOJ65624 GYA65607:GYF65624 HHW65607:HIB65624 HRS65607:HRX65624 IBO65607:IBT65624 ILK65607:ILP65624 IVG65607:IVL65624 JFC65607:JFH65624 JOY65607:JPD65624 JYU65607:JYZ65624 KIQ65607:KIV65624 KSM65607:KSR65624 LCI65607:LCN65624 LME65607:LMJ65624 LWA65607:LWF65624 MFW65607:MGB65624 MPS65607:MPX65624 MZO65607:MZT65624 NJK65607:NJP65624 NTG65607:NTL65624 ODC65607:ODH65624 OMY65607:OND65624 OWU65607:OWZ65624 PGQ65607:PGV65624 PQM65607:PQR65624 QAI65607:QAN65624 QKE65607:QKJ65624 QUA65607:QUF65624 RDW65607:REB65624 RNS65607:RNX65624 RXO65607:RXT65624 SHK65607:SHP65624 SRG65607:SRL65624 TBC65607:TBH65624 TKY65607:TLD65624 TUU65607:TUZ65624 UEQ65607:UEV65624 UOM65607:UOR65624 UYI65607:UYN65624 VIE65607:VIJ65624 VSA65607:VSF65624 WBW65607:WCB65624 WLS65607:WLX65624 WVO65607:WVT65624 G131143:L131160 JC131143:JH131160 SY131143:TD131160 ACU131143:ACZ131160 AMQ131143:AMV131160 AWM131143:AWR131160 BGI131143:BGN131160 BQE131143:BQJ131160 CAA131143:CAF131160 CJW131143:CKB131160 CTS131143:CTX131160 DDO131143:DDT131160 DNK131143:DNP131160 DXG131143:DXL131160 EHC131143:EHH131160 EQY131143:ERD131160 FAU131143:FAZ131160 FKQ131143:FKV131160 FUM131143:FUR131160 GEI131143:GEN131160 GOE131143:GOJ131160 GYA131143:GYF131160 HHW131143:HIB131160 HRS131143:HRX131160 IBO131143:IBT131160 ILK131143:ILP131160 IVG131143:IVL131160 JFC131143:JFH131160 JOY131143:JPD131160 JYU131143:JYZ131160 KIQ131143:KIV131160 KSM131143:KSR131160 LCI131143:LCN131160 LME131143:LMJ131160 LWA131143:LWF131160 MFW131143:MGB131160 MPS131143:MPX131160 MZO131143:MZT131160 NJK131143:NJP131160 NTG131143:NTL131160 ODC131143:ODH131160 OMY131143:OND131160 OWU131143:OWZ131160 PGQ131143:PGV131160 PQM131143:PQR131160 QAI131143:QAN131160 QKE131143:QKJ131160 QUA131143:QUF131160 RDW131143:REB131160 RNS131143:RNX131160 RXO131143:RXT131160 SHK131143:SHP131160 SRG131143:SRL131160 TBC131143:TBH131160 TKY131143:TLD131160 TUU131143:TUZ131160 UEQ131143:UEV131160 UOM131143:UOR131160 UYI131143:UYN131160 VIE131143:VIJ131160 VSA131143:VSF131160 WBW131143:WCB131160 WLS131143:WLX131160 WVO131143:WVT131160 G196679:L196696 JC196679:JH196696 SY196679:TD196696 ACU196679:ACZ196696 AMQ196679:AMV196696 AWM196679:AWR196696 BGI196679:BGN196696 BQE196679:BQJ196696 CAA196679:CAF196696 CJW196679:CKB196696 CTS196679:CTX196696 DDO196679:DDT196696 DNK196679:DNP196696 DXG196679:DXL196696 EHC196679:EHH196696 EQY196679:ERD196696 FAU196679:FAZ196696 FKQ196679:FKV196696 FUM196679:FUR196696 GEI196679:GEN196696 GOE196679:GOJ196696 GYA196679:GYF196696 HHW196679:HIB196696 HRS196679:HRX196696 IBO196679:IBT196696 ILK196679:ILP196696 IVG196679:IVL196696 JFC196679:JFH196696 JOY196679:JPD196696 JYU196679:JYZ196696 KIQ196679:KIV196696 KSM196679:KSR196696 LCI196679:LCN196696 LME196679:LMJ196696 LWA196679:LWF196696 MFW196679:MGB196696 MPS196679:MPX196696 MZO196679:MZT196696 NJK196679:NJP196696 NTG196679:NTL196696 ODC196679:ODH196696 OMY196679:OND196696 OWU196679:OWZ196696 PGQ196679:PGV196696 PQM196679:PQR196696 QAI196679:QAN196696 QKE196679:QKJ196696 QUA196679:QUF196696 RDW196679:REB196696 RNS196679:RNX196696 RXO196679:RXT196696 SHK196679:SHP196696 SRG196679:SRL196696 TBC196679:TBH196696 TKY196679:TLD196696 TUU196679:TUZ196696 UEQ196679:UEV196696 UOM196679:UOR196696 UYI196679:UYN196696 VIE196679:VIJ196696 VSA196679:VSF196696 WBW196679:WCB196696 WLS196679:WLX196696 WVO196679:WVT196696 G262215:L262232 JC262215:JH262232 SY262215:TD262232 ACU262215:ACZ262232 AMQ262215:AMV262232 AWM262215:AWR262232 BGI262215:BGN262232 BQE262215:BQJ262232 CAA262215:CAF262232 CJW262215:CKB262232 CTS262215:CTX262232 DDO262215:DDT262232 DNK262215:DNP262232 DXG262215:DXL262232 EHC262215:EHH262232 EQY262215:ERD262232 FAU262215:FAZ262232 FKQ262215:FKV262232 FUM262215:FUR262232 GEI262215:GEN262232 GOE262215:GOJ262232 GYA262215:GYF262232 HHW262215:HIB262232 HRS262215:HRX262232 IBO262215:IBT262232 ILK262215:ILP262232 IVG262215:IVL262232 JFC262215:JFH262232 JOY262215:JPD262232 JYU262215:JYZ262232 KIQ262215:KIV262232 KSM262215:KSR262232 LCI262215:LCN262232 LME262215:LMJ262232 LWA262215:LWF262232 MFW262215:MGB262232 MPS262215:MPX262232 MZO262215:MZT262232 NJK262215:NJP262232 NTG262215:NTL262232 ODC262215:ODH262232 OMY262215:OND262232 OWU262215:OWZ262232 PGQ262215:PGV262232 PQM262215:PQR262232 QAI262215:QAN262232 QKE262215:QKJ262232 QUA262215:QUF262232 RDW262215:REB262232 RNS262215:RNX262232 RXO262215:RXT262232 SHK262215:SHP262232 SRG262215:SRL262232 TBC262215:TBH262232 TKY262215:TLD262232 TUU262215:TUZ262232 UEQ262215:UEV262232 UOM262215:UOR262232 UYI262215:UYN262232 VIE262215:VIJ262232 VSA262215:VSF262232 WBW262215:WCB262232 WLS262215:WLX262232 WVO262215:WVT262232 G327751:L327768 JC327751:JH327768 SY327751:TD327768 ACU327751:ACZ327768 AMQ327751:AMV327768 AWM327751:AWR327768 BGI327751:BGN327768 BQE327751:BQJ327768 CAA327751:CAF327768 CJW327751:CKB327768 CTS327751:CTX327768 DDO327751:DDT327768 DNK327751:DNP327768 DXG327751:DXL327768 EHC327751:EHH327768 EQY327751:ERD327768 FAU327751:FAZ327768 FKQ327751:FKV327768 FUM327751:FUR327768 GEI327751:GEN327768 GOE327751:GOJ327768 GYA327751:GYF327768 HHW327751:HIB327768 HRS327751:HRX327768 IBO327751:IBT327768 ILK327751:ILP327768 IVG327751:IVL327768 JFC327751:JFH327768 JOY327751:JPD327768 JYU327751:JYZ327768 KIQ327751:KIV327768 KSM327751:KSR327768 LCI327751:LCN327768 LME327751:LMJ327768 LWA327751:LWF327768 MFW327751:MGB327768 MPS327751:MPX327768 MZO327751:MZT327768 NJK327751:NJP327768 NTG327751:NTL327768 ODC327751:ODH327768 OMY327751:OND327768 OWU327751:OWZ327768 PGQ327751:PGV327768 PQM327751:PQR327768 QAI327751:QAN327768 QKE327751:QKJ327768 QUA327751:QUF327768 RDW327751:REB327768 RNS327751:RNX327768 RXO327751:RXT327768 SHK327751:SHP327768 SRG327751:SRL327768 TBC327751:TBH327768 TKY327751:TLD327768 TUU327751:TUZ327768 UEQ327751:UEV327768 UOM327751:UOR327768 UYI327751:UYN327768 VIE327751:VIJ327768 VSA327751:VSF327768 WBW327751:WCB327768 WLS327751:WLX327768 WVO327751:WVT327768 G393287:L393304 JC393287:JH393304 SY393287:TD393304 ACU393287:ACZ393304 AMQ393287:AMV393304 AWM393287:AWR393304 BGI393287:BGN393304 BQE393287:BQJ393304 CAA393287:CAF393304 CJW393287:CKB393304 CTS393287:CTX393304 DDO393287:DDT393304 DNK393287:DNP393304 DXG393287:DXL393304 EHC393287:EHH393304 EQY393287:ERD393304 FAU393287:FAZ393304 FKQ393287:FKV393304 FUM393287:FUR393304 GEI393287:GEN393304 GOE393287:GOJ393304 GYA393287:GYF393304 HHW393287:HIB393304 HRS393287:HRX393304 IBO393287:IBT393304 ILK393287:ILP393304 IVG393287:IVL393304 JFC393287:JFH393304 JOY393287:JPD393304 JYU393287:JYZ393304 KIQ393287:KIV393304 KSM393287:KSR393304 LCI393287:LCN393304 LME393287:LMJ393304 LWA393287:LWF393304 MFW393287:MGB393304 MPS393287:MPX393304 MZO393287:MZT393304 NJK393287:NJP393304 NTG393287:NTL393304 ODC393287:ODH393304 OMY393287:OND393304 OWU393287:OWZ393304 PGQ393287:PGV393304 PQM393287:PQR393304 QAI393287:QAN393304 QKE393287:QKJ393304 QUA393287:QUF393304 RDW393287:REB393304 RNS393287:RNX393304 RXO393287:RXT393304 SHK393287:SHP393304 SRG393287:SRL393304 TBC393287:TBH393304 TKY393287:TLD393304 TUU393287:TUZ393304 UEQ393287:UEV393304 UOM393287:UOR393304 UYI393287:UYN393304 VIE393287:VIJ393304 VSA393287:VSF393304 WBW393287:WCB393304 WLS393287:WLX393304 WVO393287:WVT393304 G458823:L458840 JC458823:JH458840 SY458823:TD458840 ACU458823:ACZ458840 AMQ458823:AMV458840 AWM458823:AWR458840 BGI458823:BGN458840 BQE458823:BQJ458840 CAA458823:CAF458840 CJW458823:CKB458840 CTS458823:CTX458840 DDO458823:DDT458840 DNK458823:DNP458840 DXG458823:DXL458840 EHC458823:EHH458840 EQY458823:ERD458840 FAU458823:FAZ458840 FKQ458823:FKV458840 FUM458823:FUR458840 GEI458823:GEN458840 GOE458823:GOJ458840 GYA458823:GYF458840 HHW458823:HIB458840 HRS458823:HRX458840 IBO458823:IBT458840 ILK458823:ILP458840 IVG458823:IVL458840 JFC458823:JFH458840 JOY458823:JPD458840 JYU458823:JYZ458840 KIQ458823:KIV458840 KSM458823:KSR458840 LCI458823:LCN458840 LME458823:LMJ458840 LWA458823:LWF458840 MFW458823:MGB458840 MPS458823:MPX458840 MZO458823:MZT458840 NJK458823:NJP458840 NTG458823:NTL458840 ODC458823:ODH458840 OMY458823:OND458840 OWU458823:OWZ458840 PGQ458823:PGV458840 PQM458823:PQR458840 QAI458823:QAN458840 QKE458823:QKJ458840 QUA458823:QUF458840 RDW458823:REB458840 RNS458823:RNX458840 RXO458823:RXT458840 SHK458823:SHP458840 SRG458823:SRL458840 TBC458823:TBH458840 TKY458823:TLD458840 TUU458823:TUZ458840 UEQ458823:UEV458840 UOM458823:UOR458840 UYI458823:UYN458840 VIE458823:VIJ458840 VSA458823:VSF458840 WBW458823:WCB458840 WLS458823:WLX458840 WVO458823:WVT458840 G524359:L524376 JC524359:JH524376 SY524359:TD524376 ACU524359:ACZ524376 AMQ524359:AMV524376 AWM524359:AWR524376 BGI524359:BGN524376 BQE524359:BQJ524376 CAA524359:CAF524376 CJW524359:CKB524376 CTS524359:CTX524376 DDO524359:DDT524376 DNK524359:DNP524376 DXG524359:DXL524376 EHC524359:EHH524376 EQY524359:ERD524376 FAU524359:FAZ524376 FKQ524359:FKV524376 FUM524359:FUR524376 GEI524359:GEN524376 GOE524359:GOJ524376 GYA524359:GYF524376 HHW524359:HIB524376 HRS524359:HRX524376 IBO524359:IBT524376 ILK524359:ILP524376 IVG524359:IVL524376 JFC524359:JFH524376 JOY524359:JPD524376 JYU524359:JYZ524376 KIQ524359:KIV524376 KSM524359:KSR524376 LCI524359:LCN524376 LME524359:LMJ524376 LWA524359:LWF524376 MFW524359:MGB524376 MPS524359:MPX524376 MZO524359:MZT524376 NJK524359:NJP524376 NTG524359:NTL524376 ODC524359:ODH524376 OMY524359:OND524376 OWU524359:OWZ524376 PGQ524359:PGV524376 PQM524359:PQR524376 QAI524359:QAN524376 QKE524359:QKJ524376 QUA524359:QUF524376 RDW524359:REB524376 RNS524359:RNX524376 RXO524359:RXT524376 SHK524359:SHP524376 SRG524359:SRL524376 TBC524359:TBH524376 TKY524359:TLD524376 TUU524359:TUZ524376 UEQ524359:UEV524376 UOM524359:UOR524376 UYI524359:UYN524376 VIE524359:VIJ524376 VSA524359:VSF524376 WBW524359:WCB524376 WLS524359:WLX524376 WVO524359:WVT524376 G589895:L589912 JC589895:JH589912 SY589895:TD589912 ACU589895:ACZ589912 AMQ589895:AMV589912 AWM589895:AWR589912 BGI589895:BGN589912 BQE589895:BQJ589912 CAA589895:CAF589912 CJW589895:CKB589912 CTS589895:CTX589912 DDO589895:DDT589912 DNK589895:DNP589912 DXG589895:DXL589912 EHC589895:EHH589912 EQY589895:ERD589912 FAU589895:FAZ589912 FKQ589895:FKV589912 FUM589895:FUR589912 GEI589895:GEN589912 GOE589895:GOJ589912 GYA589895:GYF589912 HHW589895:HIB589912 HRS589895:HRX589912 IBO589895:IBT589912 ILK589895:ILP589912 IVG589895:IVL589912 JFC589895:JFH589912 JOY589895:JPD589912 JYU589895:JYZ589912 KIQ589895:KIV589912 KSM589895:KSR589912 LCI589895:LCN589912 LME589895:LMJ589912 LWA589895:LWF589912 MFW589895:MGB589912 MPS589895:MPX589912 MZO589895:MZT589912 NJK589895:NJP589912 NTG589895:NTL589912 ODC589895:ODH589912 OMY589895:OND589912 OWU589895:OWZ589912 PGQ589895:PGV589912 PQM589895:PQR589912 QAI589895:QAN589912 QKE589895:QKJ589912 QUA589895:QUF589912 RDW589895:REB589912 RNS589895:RNX589912 RXO589895:RXT589912 SHK589895:SHP589912 SRG589895:SRL589912 TBC589895:TBH589912 TKY589895:TLD589912 TUU589895:TUZ589912 UEQ589895:UEV589912 UOM589895:UOR589912 UYI589895:UYN589912 VIE589895:VIJ589912 VSA589895:VSF589912 WBW589895:WCB589912 WLS589895:WLX589912 WVO589895:WVT589912 G655431:L655448 JC655431:JH655448 SY655431:TD655448 ACU655431:ACZ655448 AMQ655431:AMV655448 AWM655431:AWR655448 BGI655431:BGN655448 BQE655431:BQJ655448 CAA655431:CAF655448 CJW655431:CKB655448 CTS655431:CTX655448 DDO655431:DDT655448 DNK655431:DNP655448 DXG655431:DXL655448 EHC655431:EHH655448 EQY655431:ERD655448 FAU655431:FAZ655448 FKQ655431:FKV655448 FUM655431:FUR655448 GEI655431:GEN655448 GOE655431:GOJ655448 GYA655431:GYF655448 HHW655431:HIB655448 HRS655431:HRX655448 IBO655431:IBT655448 ILK655431:ILP655448 IVG655431:IVL655448 JFC655431:JFH655448 JOY655431:JPD655448 JYU655431:JYZ655448 KIQ655431:KIV655448 KSM655431:KSR655448 LCI655431:LCN655448 LME655431:LMJ655448 LWA655431:LWF655448 MFW655431:MGB655448 MPS655431:MPX655448 MZO655431:MZT655448 NJK655431:NJP655448 NTG655431:NTL655448 ODC655431:ODH655448 OMY655431:OND655448 OWU655431:OWZ655448 PGQ655431:PGV655448 PQM655431:PQR655448 QAI655431:QAN655448 QKE655431:QKJ655448 QUA655431:QUF655448 RDW655431:REB655448 RNS655431:RNX655448 RXO655431:RXT655448 SHK655431:SHP655448 SRG655431:SRL655448 TBC655431:TBH655448 TKY655431:TLD655448 TUU655431:TUZ655448 UEQ655431:UEV655448 UOM655431:UOR655448 UYI655431:UYN655448 VIE655431:VIJ655448 VSA655431:VSF655448 WBW655431:WCB655448 WLS655431:WLX655448 WVO655431:WVT655448 G720967:L720984 JC720967:JH720984 SY720967:TD720984 ACU720967:ACZ720984 AMQ720967:AMV720984 AWM720967:AWR720984 BGI720967:BGN720984 BQE720967:BQJ720984 CAA720967:CAF720984 CJW720967:CKB720984 CTS720967:CTX720984 DDO720967:DDT720984 DNK720967:DNP720984 DXG720967:DXL720984 EHC720967:EHH720984 EQY720967:ERD720984 FAU720967:FAZ720984 FKQ720967:FKV720984 FUM720967:FUR720984 GEI720967:GEN720984 GOE720967:GOJ720984 GYA720967:GYF720984 HHW720967:HIB720984 HRS720967:HRX720984 IBO720967:IBT720984 ILK720967:ILP720984 IVG720967:IVL720984 JFC720967:JFH720984 JOY720967:JPD720984 JYU720967:JYZ720984 KIQ720967:KIV720984 KSM720967:KSR720984 LCI720967:LCN720984 LME720967:LMJ720984 LWA720967:LWF720984 MFW720967:MGB720984 MPS720967:MPX720984 MZO720967:MZT720984 NJK720967:NJP720984 NTG720967:NTL720984 ODC720967:ODH720984 OMY720967:OND720984 OWU720967:OWZ720984 PGQ720967:PGV720984 PQM720967:PQR720984 QAI720967:QAN720984 QKE720967:QKJ720984 QUA720967:QUF720984 RDW720967:REB720984 RNS720967:RNX720984 RXO720967:RXT720984 SHK720967:SHP720984 SRG720967:SRL720984 TBC720967:TBH720984 TKY720967:TLD720984 TUU720967:TUZ720984 UEQ720967:UEV720984 UOM720967:UOR720984 UYI720967:UYN720984 VIE720967:VIJ720984 VSA720967:VSF720984 WBW720967:WCB720984 WLS720967:WLX720984 WVO720967:WVT720984 G786503:L786520 JC786503:JH786520 SY786503:TD786520 ACU786503:ACZ786520 AMQ786503:AMV786520 AWM786503:AWR786520 BGI786503:BGN786520 BQE786503:BQJ786520 CAA786503:CAF786520 CJW786503:CKB786520 CTS786503:CTX786520 DDO786503:DDT786520 DNK786503:DNP786520 DXG786503:DXL786520 EHC786503:EHH786520 EQY786503:ERD786520 FAU786503:FAZ786520 FKQ786503:FKV786520 FUM786503:FUR786520 GEI786503:GEN786520 GOE786503:GOJ786520 GYA786503:GYF786520 HHW786503:HIB786520 HRS786503:HRX786520 IBO786503:IBT786520 ILK786503:ILP786520 IVG786503:IVL786520 JFC786503:JFH786520 JOY786503:JPD786520 JYU786503:JYZ786520 KIQ786503:KIV786520 KSM786503:KSR786520 LCI786503:LCN786520 LME786503:LMJ786520 LWA786503:LWF786520 MFW786503:MGB786520 MPS786503:MPX786520 MZO786503:MZT786520 NJK786503:NJP786520 NTG786503:NTL786520 ODC786503:ODH786520 OMY786503:OND786520 OWU786503:OWZ786520 PGQ786503:PGV786520 PQM786503:PQR786520 QAI786503:QAN786520 QKE786503:QKJ786520 QUA786503:QUF786520 RDW786503:REB786520 RNS786503:RNX786520 RXO786503:RXT786520 SHK786503:SHP786520 SRG786503:SRL786520 TBC786503:TBH786520 TKY786503:TLD786520 TUU786503:TUZ786520 UEQ786503:UEV786520 UOM786503:UOR786520 UYI786503:UYN786520 VIE786503:VIJ786520 VSA786503:VSF786520 WBW786503:WCB786520 WLS786503:WLX786520 WVO786503:WVT786520 G852039:L852056 JC852039:JH852056 SY852039:TD852056 ACU852039:ACZ852056 AMQ852039:AMV852056 AWM852039:AWR852056 BGI852039:BGN852056 BQE852039:BQJ852056 CAA852039:CAF852056 CJW852039:CKB852056 CTS852039:CTX852056 DDO852039:DDT852056 DNK852039:DNP852056 DXG852039:DXL852056 EHC852039:EHH852056 EQY852039:ERD852056 FAU852039:FAZ852056 FKQ852039:FKV852056 FUM852039:FUR852056 GEI852039:GEN852056 GOE852039:GOJ852056 GYA852039:GYF852056 HHW852039:HIB852056 HRS852039:HRX852056 IBO852039:IBT852056 ILK852039:ILP852056 IVG852039:IVL852056 JFC852039:JFH852056 JOY852039:JPD852056 JYU852039:JYZ852056 KIQ852039:KIV852056 KSM852039:KSR852056 LCI852039:LCN852056 LME852039:LMJ852056 LWA852039:LWF852056 MFW852039:MGB852056 MPS852039:MPX852056 MZO852039:MZT852056 NJK852039:NJP852056 NTG852039:NTL852056 ODC852039:ODH852056 OMY852039:OND852056 OWU852039:OWZ852056 PGQ852039:PGV852056 PQM852039:PQR852056 QAI852039:QAN852056 QKE852039:QKJ852056 QUA852039:QUF852056 RDW852039:REB852056 RNS852039:RNX852056 RXO852039:RXT852056 SHK852039:SHP852056 SRG852039:SRL852056 TBC852039:TBH852056 TKY852039:TLD852056 TUU852039:TUZ852056 UEQ852039:UEV852056 UOM852039:UOR852056 UYI852039:UYN852056 VIE852039:VIJ852056 VSA852039:VSF852056 WBW852039:WCB852056 WLS852039:WLX852056 WVO852039:WVT852056 G917575:L917592 JC917575:JH917592 SY917575:TD917592 ACU917575:ACZ917592 AMQ917575:AMV917592 AWM917575:AWR917592 BGI917575:BGN917592 BQE917575:BQJ917592 CAA917575:CAF917592 CJW917575:CKB917592 CTS917575:CTX917592 DDO917575:DDT917592 DNK917575:DNP917592 DXG917575:DXL917592 EHC917575:EHH917592 EQY917575:ERD917592 FAU917575:FAZ917592 FKQ917575:FKV917592 FUM917575:FUR917592 GEI917575:GEN917592 GOE917575:GOJ917592 GYA917575:GYF917592 HHW917575:HIB917592 HRS917575:HRX917592 IBO917575:IBT917592 ILK917575:ILP917592 IVG917575:IVL917592 JFC917575:JFH917592 JOY917575:JPD917592 JYU917575:JYZ917592 KIQ917575:KIV917592 KSM917575:KSR917592 LCI917575:LCN917592 LME917575:LMJ917592 LWA917575:LWF917592 MFW917575:MGB917592 MPS917575:MPX917592 MZO917575:MZT917592 NJK917575:NJP917592 NTG917575:NTL917592 ODC917575:ODH917592 OMY917575:OND917592 OWU917575:OWZ917592 PGQ917575:PGV917592 PQM917575:PQR917592 QAI917575:QAN917592 QKE917575:QKJ917592 QUA917575:QUF917592 RDW917575:REB917592 RNS917575:RNX917592 RXO917575:RXT917592 SHK917575:SHP917592 SRG917575:SRL917592 TBC917575:TBH917592 TKY917575:TLD917592 TUU917575:TUZ917592 UEQ917575:UEV917592 UOM917575:UOR917592 UYI917575:UYN917592 VIE917575:VIJ917592 VSA917575:VSF917592 WBW917575:WCB917592 WLS917575:WLX917592 WVO917575:WVT917592 G983111:L983128 JC983111:JH983128 SY983111:TD983128 ACU983111:ACZ983128 AMQ983111:AMV983128 AWM983111:AWR983128 BGI983111:BGN983128 BQE983111:BQJ983128 CAA983111:CAF983128 CJW983111:CKB983128 CTS983111:CTX983128 DDO983111:DDT983128 DNK983111:DNP983128 DXG983111:DXL983128 EHC983111:EHH983128 EQY983111:ERD983128 FAU983111:FAZ983128 FKQ983111:FKV983128 FUM983111:FUR983128 GEI983111:GEN983128 GOE983111:GOJ983128 GYA983111:GYF983128 HHW983111:HIB983128 HRS983111:HRX983128 IBO983111:IBT983128 ILK983111:ILP983128 IVG983111:IVL983128 JFC983111:JFH983128 JOY983111:JPD983128 JYU983111:JYZ983128 KIQ983111:KIV983128 KSM983111:KSR983128 LCI983111:LCN983128 LME983111:LMJ983128 LWA983111:LWF983128 MFW983111:MGB983128 MPS983111:MPX983128 MZO983111:MZT983128 NJK983111:NJP983128 NTG983111:NTL983128 ODC983111:ODH983128 OMY983111:OND983128 OWU983111:OWZ983128 PGQ983111:PGV983128 PQM983111:PQR983128 QAI983111:QAN983128 QKE983111:QKJ983128 QUA983111:QUF983128 RDW983111:REB983128 RNS983111:RNX983128 RXO983111:RXT983128 SHK983111:SHP983128 SRG983111:SRL983128 TBC983111:TBH983128 TKY983111:TLD983128 TUU983111:TUZ983128 UEQ983111:UEV983128 UOM983111:UOR983128 UYI983111:UYN983128 VIE983111:VIJ983128 VSA983111:VSF983128 WBW983111:WCB983128 WLS983111:WLX983128 WVO983111:WVT983128</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74"/>
  <sheetViews>
    <sheetView zoomScaleNormal="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10月(上旬)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339</v>
      </c>
      <c r="C4" s="846" t="s">
        <v>338</v>
      </c>
      <c r="D4" s="845" t="s">
        <v>144</v>
      </c>
      <c r="E4" s="845"/>
      <c r="F4" s="836" t="s">
        <v>339</v>
      </c>
      <c r="G4" s="836" t="s">
        <v>338</v>
      </c>
      <c r="H4" s="845" t="s">
        <v>144</v>
      </c>
      <c r="I4" s="845"/>
      <c r="J4" s="836" t="s">
        <v>339</v>
      </c>
      <c r="K4" s="836" t="s">
        <v>338</v>
      </c>
      <c r="L4" s="843" t="s">
        <v>142</v>
      </c>
    </row>
    <row r="5" spans="1:12" s="128" customFormat="1" x14ac:dyDescent="0.4">
      <c r="A5" s="845"/>
      <c r="B5" s="846"/>
      <c r="C5" s="846"/>
      <c r="D5" s="129" t="s">
        <v>143</v>
      </c>
      <c r="E5" s="129" t="s">
        <v>142</v>
      </c>
      <c r="F5" s="836"/>
      <c r="G5" s="836"/>
      <c r="H5" s="129" t="s">
        <v>143</v>
      </c>
      <c r="I5" s="129" t="s">
        <v>142</v>
      </c>
      <c r="J5" s="836"/>
      <c r="K5" s="836"/>
      <c r="L5" s="844"/>
    </row>
    <row r="6" spans="1:12" s="60" customFormat="1" x14ac:dyDescent="0.4">
      <c r="A6" s="119" t="s">
        <v>141</v>
      </c>
      <c r="B6" s="117">
        <v>117491</v>
      </c>
      <c r="C6" s="117">
        <v>164003</v>
      </c>
      <c r="D6" s="115">
        <v>0.71639543179088183</v>
      </c>
      <c r="E6" s="116">
        <v>-46512</v>
      </c>
      <c r="F6" s="117">
        <v>197857</v>
      </c>
      <c r="G6" s="117">
        <v>210974</v>
      </c>
      <c r="H6" s="115">
        <v>0.9378264620284964</v>
      </c>
      <c r="I6" s="116">
        <v>-13117</v>
      </c>
      <c r="J6" s="115">
        <v>0.59381775726913877</v>
      </c>
      <c r="K6" s="115">
        <v>0.77736119142643167</v>
      </c>
      <c r="L6" s="114">
        <v>-0.18354343415729291</v>
      </c>
    </row>
    <row r="7" spans="1:12" s="60" customFormat="1" x14ac:dyDescent="0.4">
      <c r="A7" s="119" t="s">
        <v>140</v>
      </c>
      <c r="B7" s="117">
        <v>50557</v>
      </c>
      <c r="C7" s="117">
        <v>72625</v>
      </c>
      <c r="D7" s="115">
        <v>0.69613769363166955</v>
      </c>
      <c r="E7" s="116">
        <v>-22068</v>
      </c>
      <c r="F7" s="117">
        <v>80570</v>
      </c>
      <c r="G7" s="117">
        <v>92927</v>
      </c>
      <c r="H7" s="115">
        <v>0.86702465376047866</v>
      </c>
      <c r="I7" s="116">
        <v>-12357</v>
      </c>
      <c r="J7" s="115">
        <v>0.62749162219188281</v>
      </c>
      <c r="K7" s="115">
        <v>0.78152743551389803</v>
      </c>
      <c r="L7" s="114">
        <v>-0.15403581332201521</v>
      </c>
    </row>
    <row r="8" spans="1:12" x14ac:dyDescent="0.4">
      <c r="A8" s="85" t="s">
        <v>139</v>
      </c>
      <c r="B8" s="84">
        <v>34689</v>
      </c>
      <c r="C8" s="84">
        <v>49941</v>
      </c>
      <c r="D8" s="82">
        <v>0.6945996275605214</v>
      </c>
      <c r="E8" s="83">
        <v>-15252</v>
      </c>
      <c r="F8" s="84">
        <v>53449</v>
      </c>
      <c r="G8" s="84">
        <v>63637</v>
      </c>
      <c r="H8" s="82">
        <v>0.83990445809827619</v>
      </c>
      <c r="I8" s="83">
        <v>-10188</v>
      </c>
      <c r="J8" s="82">
        <v>0.64901120694493819</v>
      </c>
      <c r="K8" s="82">
        <v>0.78477929506419219</v>
      </c>
      <c r="L8" s="81">
        <v>-0.135768088119254</v>
      </c>
    </row>
    <row r="9" spans="1:12" x14ac:dyDescent="0.4">
      <c r="A9" s="73" t="s">
        <v>107</v>
      </c>
      <c r="B9" s="113">
        <v>30918</v>
      </c>
      <c r="C9" s="113">
        <v>43618</v>
      </c>
      <c r="D9" s="98">
        <v>0.70883580173322935</v>
      </c>
      <c r="E9" s="106">
        <v>-12700</v>
      </c>
      <c r="F9" s="113">
        <v>47332</v>
      </c>
      <c r="G9" s="113">
        <v>55500</v>
      </c>
      <c r="H9" s="98">
        <v>0.85282882882882882</v>
      </c>
      <c r="I9" s="106">
        <v>-8168</v>
      </c>
      <c r="J9" s="98">
        <v>0.65321558353756448</v>
      </c>
      <c r="K9" s="98">
        <v>0.78590990990990994</v>
      </c>
      <c r="L9" s="120">
        <v>-0.13269432637234546</v>
      </c>
    </row>
    <row r="10" spans="1:12" x14ac:dyDescent="0.4">
      <c r="A10" s="74" t="s">
        <v>138</v>
      </c>
      <c r="B10" s="72">
        <v>3019</v>
      </c>
      <c r="C10" s="72">
        <v>3879</v>
      </c>
      <c r="D10" s="69">
        <v>0.77829337458107761</v>
      </c>
      <c r="E10" s="70">
        <v>-860</v>
      </c>
      <c r="F10" s="72">
        <v>4500</v>
      </c>
      <c r="G10" s="72">
        <v>4761</v>
      </c>
      <c r="H10" s="69">
        <v>0.94517958412098302</v>
      </c>
      <c r="I10" s="70">
        <v>-261</v>
      </c>
      <c r="J10" s="69">
        <v>0.67088888888888887</v>
      </c>
      <c r="K10" s="69">
        <v>0.81474480151228734</v>
      </c>
      <c r="L10" s="68">
        <v>-0.14385591262339847</v>
      </c>
    </row>
    <row r="11" spans="1:12" x14ac:dyDescent="0.4">
      <c r="A11" s="74" t="s">
        <v>137</v>
      </c>
      <c r="B11" s="127"/>
      <c r="C11" s="72">
        <v>1595</v>
      </c>
      <c r="D11" s="69">
        <v>0</v>
      </c>
      <c r="E11" s="70">
        <v>-1595</v>
      </c>
      <c r="F11" s="127"/>
      <c r="G11" s="72">
        <v>1996</v>
      </c>
      <c r="H11" s="69">
        <v>0</v>
      </c>
      <c r="I11" s="70">
        <v>-1996</v>
      </c>
      <c r="J11" s="69" t="e">
        <v>#DIV/0!</v>
      </c>
      <c r="K11" s="69">
        <v>0.79909819639278556</v>
      </c>
      <c r="L11" s="68" t="e">
        <v>#DIV/0!</v>
      </c>
    </row>
    <row r="12" spans="1:12" x14ac:dyDescent="0.4">
      <c r="A12" s="74" t="s">
        <v>102</v>
      </c>
      <c r="B12" s="122"/>
      <c r="C12" s="122"/>
      <c r="D12" s="69" t="e">
        <v>#DIV/0!</v>
      </c>
      <c r="E12" s="70">
        <v>0</v>
      </c>
      <c r="F12" s="122"/>
      <c r="G12" s="122"/>
      <c r="H12" s="69" t="e">
        <v>#DIV/0!</v>
      </c>
      <c r="I12" s="70">
        <v>0</v>
      </c>
      <c r="J12" s="69" t="e">
        <v>#DIV/0!</v>
      </c>
      <c r="K12" s="69" t="e">
        <v>#DIV/0!</v>
      </c>
      <c r="L12" s="68" t="e">
        <v>#DIV/0!</v>
      </c>
    </row>
    <row r="13" spans="1:12" x14ac:dyDescent="0.4">
      <c r="A13" s="74" t="s">
        <v>103</v>
      </c>
      <c r="B13" s="122"/>
      <c r="C13" s="122"/>
      <c r="D13" s="69" t="e">
        <v>#DIV/0!</v>
      </c>
      <c r="E13" s="70">
        <v>0</v>
      </c>
      <c r="F13" s="122"/>
      <c r="G13" s="122"/>
      <c r="H13" s="69" t="e">
        <v>#DIV/0!</v>
      </c>
      <c r="I13" s="70">
        <v>0</v>
      </c>
      <c r="J13" s="69" t="e">
        <v>#DIV/0!</v>
      </c>
      <c r="K13" s="69" t="e">
        <v>#DIV/0!</v>
      </c>
      <c r="L13" s="68" t="e">
        <v>#DIV/0!</v>
      </c>
    </row>
    <row r="14" spans="1:12" x14ac:dyDescent="0.4">
      <c r="A14" s="80" t="s">
        <v>136</v>
      </c>
      <c r="B14" s="92">
        <v>752</v>
      </c>
      <c r="C14" s="92">
        <v>849</v>
      </c>
      <c r="D14" s="89">
        <v>0.88574793875147229</v>
      </c>
      <c r="E14" s="90">
        <v>-97</v>
      </c>
      <c r="F14" s="92">
        <v>1617</v>
      </c>
      <c r="G14" s="92">
        <v>1380</v>
      </c>
      <c r="H14" s="89">
        <v>1.1717391304347826</v>
      </c>
      <c r="I14" s="90">
        <v>237</v>
      </c>
      <c r="J14" s="89">
        <v>0.46505875077303649</v>
      </c>
      <c r="K14" s="89">
        <v>0.61521739130434783</v>
      </c>
      <c r="L14" s="88">
        <v>-0.15015864053131134</v>
      </c>
    </row>
    <row r="15" spans="1:12" x14ac:dyDescent="0.4">
      <c r="A15" s="74" t="s">
        <v>135</v>
      </c>
      <c r="B15" s="122"/>
      <c r="C15" s="122"/>
      <c r="D15" s="69" t="e">
        <v>#DIV/0!</v>
      </c>
      <c r="E15" s="70">
        <v>0</v>
      </c>
      <c r="F15" s="122"/>
      <c r="G15" s="122"/>
      <c r="H15" s="69" t="e">
        <v>#DIV/0!</v>
      </c>
      <c r="I15" s="70">
        <v>0</v>
      </c>
      <c r="J15" s="69" t="e">
        <v>#DIV/0!</v>
      </c>
      <c r="K15" s="69" t="e">
        <v>#DIV/0!</v>
      </c>
      <c r="L15" s="68" t="e">
        <v>#DIV/0!</v>
      </c>
    </row>
    <row r="16" spans="1:12" x14ac:dyDescent="0.4">
      <c r="A16" s="94" t="s">
        <v>134</v>
      </c>
      <c r="B16" s="122"/>
      <c r="C16" s="122"/>
      <c r="D16" s="126" t="e">
        <v>#DIV/0!</v>
      </c>
      <c r="E16" s="70">
        <v>0</v>
      </c>
      <c r="F16" s="122"/>
      <c r="G16" s="122"/>
      <c r="H16" s="98" t="e">
        <v>#DIV/0!</v>
      </c>
      <c r="I16" s="106">
        <v>0</v>
      </c>
      <c r="J16" s="69" t="e">
        <v>#DIV/0!</v>
      </c>
      <c r="K16" s="69" t="e">
        <v>#DIV/0!</v>
      </c>
      <c r="L16" s="68" t="e">
        <v>#DIV/0!</v>
      </c>
    </row>
    <row r="17" spans="1:12" x14ac:dyDescent="0.4">
      <c r="A17" s="94" t="s">
        <v>133</v>
      </c>
      <c r="B17" s="121"/>
      <c r="C17" s="121"/>
      <c r="D17" s="89" t="e">
        <v>#DIV/0!</v>
      </c>
      <c r="E17" s="90">
        <v>0</v>
      </c>
      <c r="F17" s="121"/>
      <c r="G17" s="121"/>
      <c r="H17" s="98" t="e">
        <v>#DIV/0!</v>
      </c>
      <c r="I17" s="90">
        <v>0</v>
      </c>
      <c r="J17" s="89" t="e">
        <v>#DIV/0!</v>
      </c>
      <c r="K17" s="89" t="e">
        <v>#DIV/0!</v>
      </c>
      <c r="L17" s="88" t="e">
        <v>#DIV/0!</v>
      </c>
    </row>
    <row r="18" spans="1:12" x14ac:dyDescent="0.4">
      <c r="A18" s="85" t="s">
        <v>132</v>
      </c>
      <c r="B18" s="84">
        <v>15490</v>
      </c>
      <c r="C18" s="84">
        <v>22055</v>
      </c>
      <c r="D18" s="82">
        <v>0.70233507141237816</v>
      </c>
      <c r="E18" s="83">
        <v>-6565</v>
      </c>
      <c r="F18" s="84">
        <v>26470</v>
      </c>
      <c r="G18" s="84">
        <v>28400</v>
      </c>
      <c r="H18" s="82">
        <v>0.9320422535211268</v>
      </c>
      <c r="I18" s="83">
        <v>-1930</v>
      </c>
      <c r="J18" s="82">
        <v>0.58519078201737817</v>
      </c>
      <c r="K18" s="82">
        <v>0.77658450704225357</v>
      </c>
      <c r="L18" s="81">
        <v>-0.19139372502487539</v>
      </c>
    </row>
    <row r="19" spans="1:12" x14ac:dyDescent="0.4">
      <c r="A19" s="73" t="s">
        <v>131</v>
      </c>
      <c r="B19" s="124"/>
      <c r="C19" s="125"/>
      <c r="D19" s="69" t="e">
        <v>#DIV/0!</v>
      </c>
      <c r="E19" s="70">
        <v>0</v>
      </c>
      <c r="F19" s="124"/>
      <c r="G19" s="125"/>
      <c r="H19" s="98" t="e">
        <v>#DIV/0!</v>
      </c>
      <c r="I19" s="70">
        <v>0</v>
      </c>
      <c r="J19" s="69" t="e">
        <v>#DIV/0!</v>
      </c>
      <c r="K19" s="69" t="e">
        <v>#DIV/0!</v>
      </c>
      <c r="L19" s="120" t="e">
        <v>#DIV/0!</v>
      </c>
    </row>
    <row r="20" spans="1:12" x14ac:dyDescent="0.4">
      <c r="A20" s="74" t="s">
        <v>130</v>
      </c>
      <c r="B20" s="72">
        <v>2511</v>
      </c>
      <c r="C20" s="95">
        <v>3625</v>
      </c>
      <c r="D20" s="69">
        <v>0.69268965517241377</v>
      </c>
      <c r="E20" s="70">
        <v>-1114</v>
      </c>
      <c r="F20" s="72">
        <v>3815</v>
      </c>
      <c r="G20" s="95">
        <v>4370</v>
      </c>
      <c r="H20" s="69">
        <v>0.87299771167048057</v>
      </c>
      <c r="I20" s="70">
        <v>-555</v>
      </c>
      <c r="J20" s="89">
        <v>0.65819134993446915</v>
      </c>
      <c r="K20" s="69">
        <v>0.82951945080091538</v>
      </c>
      <c r="L20" s="68">
        <v>-0.17132810086644623</v>
      </c>
    </row>
    <row r="21" spans="1:12" x14ac:dyDescent="0.4">
      <c r="A21" s="74" t="s">
        <v>129</v>
      </c>
      <c r="B21" s="72">
        <v>3886</v>
      </c>
      <c r="C21" s="71">
        <v>5926</v>
      </c>
      <c r="D21" s="69">
        <v>0.65575430307121163</v>
      </c>
      <c r="E21" s="70">
        <v>-2040</v>
      </c>
      <c r="F21" s="72">
        <v>7865</v>
      </c>
      <c r="G21" s="71">
        <v>8555</v>
      </c>
      <c r="H21" s="89">
        <v>0.91934541203974285</v>
      </c>
      <c r="I21" s="70">
        <v>-690</v>
      </c>
      <c r="J21" s="69">
        <v>0.49408773045136684</v>
      </c>
      <c r="K21" s="69">
        <v>0.69269433080070131</v>
      </c>
      <c r="L21" s="68">
        <v>-0.19860660034933447</v>
      </c>
    </row>
    <row r="22" spans="1:12" x14ac:dyDescent="0.4">
      <c r="A22" s="74" t="s">
        <v>128</v>
      </c>
      <c r="B22" s="72">
        <v>2046</v>
      </c>
      <c r="C22" s="71">
        <v>2484</v>
      </c>
      <c r="D22" s="69">
        <v>0.82367149758454106</v>
      </c>
      <c r="E22" s="70">
        <v>-438</v>
      </c>
      <c r="F22" s="72">
        <v>2755</v>
      </c>
      <c r="G22" s="71">
        <v>2795</v>
      </c>
      <c r="H22" s="69">
        <v>0.9856887298747764</v>
      </c>
      <c r="I22" s="70">
        <v>-40</v>
      </c>
      <c r="J22" s="69">
        <v>0.74264972776769511</v>
      </c>
      <c r="K22" s="69">
        <v>0.88872987477638643</v>
      </c>
      <c r="L22" s="68">
        <v>-0.14608014700869132</v>
      </c>
    </row>
    <row r="23" spans="1:12" x14ac:dyDescent="0.4">
      <c r="A23" s="74" t="s">
        <v>127</v>
      </c>
      <c r="B23" s="92">
        <v>1197</v>
      </c>
      <c r="C23" s="97">
        <v>1249</v>
      </c>
      <c r="D23" s="69">
        <v>0.95836669335468372</v>
      </c>
      <c r="E23" s="90">
        <v>-52</v>
      </c>
      <c r="F23" s="92">
        <v>1500</v>
      </c>
      <c r="G23" s="97">
        <v>1320</v>
      </c>
      <c r="H23" s="89">
        <v>1.1363636363636365</v>
      </c>
      <c r="I23" s="90">
        <v>180</v>
      </c>
      <c r="J23" s="89">
        <v>0.79800000000000004</v>
      </c>
      <c r="K23" s="69">
        <v>0.94621212121212117</v>
      </c>
      <c r="L23" s="88">
        <v>-0.14821212121212113</v>
      </c>
    </row>
    <row r="24" spans="1:12" x14ac:dyDescent="0.4">
      <c r="A24" s="94" t="s">
        <v>126</v>
      </c>
      <c r="B24" s="72"/>
      <c r="C24" s="95"/>
      <c r="D24" s="69" t="e">
        <v>#DIV/0!</v>
      </c>
      <c r="E24" s="70">
        <v>0</v>
      </c>
      <c r="F24" s="72"/>
      <c r="G24" s="95"/>
      <c r="H24" s="69" t="e">
        <v>#DIV/0!</v>
      </c>
      <c r="I24" s="70">
        <v>0</v>
      </c>
      <c r="J24" s="69" t="e">
        <v>#DIV/0!</v>
      </c>
      <c r="K24" s="69" t="e">
        <v>#DIV/0!</v>
      </c>
      <c r="L24" s="68" t="e">
        <v>#DIV/0!</v>
      </c>
    </row>
    <row r="25" spans="1:12" x14ac:dyDescent="0.4">
      <c r="A25" s="94" t="s">
        <v>125</v>
      </c>
      <c r="B25" s="72">
        <v>683</v>
      </c>
      <c r="C25" s="71">
        <v>1153</v>
      </c>
      <c r="D25" s="69">
        <v>0.59236773633998263</v>
      </c>
      <c r="E25" s="70">
        <v>-470</v>
      </c>
      <c r="F25" s="72">
        <v>1500</v>
      </c>
      <c r="G25" s="71">
        <v>1470</v>
      </c>
      <c r="H25" s="69">
        <v>1.0204081632653061</v>
      </c>
      <c r="I25" s="70">
        <v>30</v>
      </c>
      <c r="J25" s="69">
        <v>0.45533333333333331</v>
      </c>
      <c r="K25" s="69">
        <v>0.78435374149659864</v>
      </c>
      <c r="L25" s="68">
        <v>-0.32902040816326533</v>
      </c>
    </row>
    <row r="26" spans="1:12" x14ac:dyDescent="0.4">
      <c r="A26" s="94" t="s">
        <v>124</v>
      </c>
      <c r="B26" s="122"/>
      <c r="C26" s="95"/>
      <c r="D26" s="69" t="e">
        <v>#DIV/0!</v>
      </c>
      <c r="E26" s="70">
        <v>0</v>
      </c>
      <c r="F26" s="122"/>
      <c r="G26" s="71"/>
      <c r="H26" s="69" t="e">
        <v>#DIV/0!</v>
      </c>
      <c r="I26" s="70">
        <v>0</v>
      </c>
      <c r="J26" s="69" t="e">
        <v>#DIV/0!</v>
      </c>
      <c r="K26" s="69" t="e">
        <v>#DIV/0!</v>
      </c>
      <c r="L26" s="68" t="e">
        <v>#DIV/0!</v>
      </c>
    </row>
    <row r="27" spans="1:12" x14ac:dyDescent="0.4">
      <c r="A27" s="74" t="s">
        <v>123</v>
      </c>
      <c r="B27" s="122"/>
      <c r="C27" s="95"/>
      <c r="D27" s="69" t="e">
        <v>#DIV/0!</v>
      </c>
      <c r="E27" s="70">
        <v>0</v>
      </c>
      <c r="F27" s="122"/>
      <c r="G27" s="95"/>
      <c r="H27" s="69" t="e">
        <v>#DIV/0!</v>
      </c>
      <c r="I27" s="70">
        <v>0</v>
      </c>
      <c r="J27" s="69" t="e">
        <v>#DIV/0!</v>
      </c>
      <c r="K27" s="69" t="e">
        <v>#DIV/0!</v>
      </c>
      <c r="L27" s="68" t="e">
        <v>#DIV/0!</v>
      </c>
    </row>
    <row r="28" spans="1:12" x14ac:dyDescent="0.4">
      <c r="A28" s="74" t="s">
        <v>122</v>
      </c>
      <c r="B28" s="124"/>
      <c r="C28" s="125"/>
      <c r="D28" s="69" t="e">
        <v>#DIV/0!</v>
      </c>
      <c r="E28" s="70">
        <v>0</v>
      </c>
      <c r="F28" s="124"/>
      <c r="G28" s="105"/>
      <c r="H28" s="69" t="e">
        <v>#DIV/0!</v>
      </c>
      <c r="I28" s="70">
        <v>0</v>
      </c>
      <c r="J28" s="69" t="e">
        <v>#DIV/0!</v>
      </c>
      <c r="K28" s="69" t="e">
        <v>#DIV/0!</v>
      </c>
      <c r="L28" s="68" t="e">
        <v>#DIV/0!</v>
      </c>
    </row>
    <row r="29" spans="1:12" x14ac:dyDescent="0.4">
      <c r="A29" s="74" t="s">
        <v>121</v>
      </c>
      <c r="B29" s="123"/>
      <c r="C29" s="91"/>
      <c r="D29" s="69" t="e">
        <v>#DIV/0!</v>
      </c>
      <c r="E29" s="70">
        <v>0</v>
      </c>
      <c r="F29" s="123"/>
      <c r="G29" s="91"/>
      <c r="H29" s="69" t="e">
        <v>#DIV/0!</v>
      </c>
      <c r="I29" s="70">
        <v>0</v>
      </c>
      <c r="J29" s="69" t="e">
        <v>#DIV/0!</v>
      </c>
      <c r="K29" s="69" t="e">
        <v>#DIV/0!</v>
      </c>
      <c r="L29" s="68" t="e">
        <v>#DIV/0!</v>
      </c>
    </row>
    <row r="30" spans="1:12" x14ac:dyDescent="0.4">
      <c r="A30" s="74" t="s">
        <v>120</v>
      </c>
      <c r="B30" s="121"/>
      <c r="C30" s="93"/>
      <c r="D30" s="69" t="e">
        <v>#DIV/0!</v>
      </c>
      <c r="E30" s="90">
        <v>0</v>
      </c>
      <c r="F30" s="121"/>
      <c r="G30" s="93"/>
      <c r="H30" s="89" t="e">
        <v>#DIV/0!</v>
      </c>
      <c r="I30" s="90">
        <v>0</v>
      </c>
      <c r="J30" s="89" t="e">
        <v>#DIV/0!</v>
      </c>
      <c r="K30" s="69" t="e">
        <v>#DIV/0!</v>
      </c>
      <c r="L30" s="88" t="e">
        <v>#DIV/0!</v>
      </c>
    </row>
    <row r="31" spans="1:12" x14ac:dyDescent="0.4">
      <c r="A31" s="94" t="s">
        <v>119</v>
      </c>
      <c r="B31" s="122"/>
      <c r="C31" s="95"/>
      <c r="D31" s="69" t="e">
        <v>#DIV/0!</v>
      </c>
      <c r="E31" s="70">
        <v>0</v>
      </c>
      <c r="F31" s="122"/>
      <c r="G31" s="95"/>
      <c r="H31" s="69" t="e">
        <v>#DIV/0!</v>
      </c>
      <c r="I31" s="70">
        <v>0</v>
      </c>
      <c r="J31" s="69" t="e">
        <v>#DIV/0!</v>
      </c>
      <c r="K31" s="69" t="e">
        <v>#DIV/0!</v>
      </c>
      <c r="L31" s="68" t="e">
        <v>#DIV/0!</v>
      </c>
    </row>
    <row r="32" spans="1:12" x14ac:dyDescent="0.4">
      <c r="A32" s="74" t="s">
        <v>118</v>
      </c>
      <c r="B32" s="72">
        <v>1207</v>
      </c>
      <c r="C32" s="71">
        <v>1183</v>
      </c>
      <c r="D32" s="69">
        <v>1.0202874049027895</v>
      </c>
      <c r="E32" s="70">
        <v>24</v>
      </c>
      <c r="F32" s="72">
        <v>2610</v>
      </c>
      <c r="G32" s="71">
        <v>1450</v>
      </c>
      <c r="H32" s="69">
        <v>1.8</v>
      </c>
      <c r="I32" s="70">
        <v>1160</v>
      </c>
      <c r="J32" s="69">
        <v>0.46245210727969349</v>
      </c>
      <c r="K32" s="69">
        <v>0.81586206896551727</v>
      </c>
      <c r="L32" s="68">
        <v>-0.35340996168582378</v>
      </c>
    </row>
    <row r="33" spans="1:64" x14ac:dyDescent="0.4">
      <c r="A33" s="94" t="s">
        <v>117</v>
      </c>
      <c r="B33" s="121"/>
      <c r="C33" s="93"/>
      <c r="D33" s="69" t="e">
        <v>#DIV/0!</v>
      </c>
      <c r="E33" s="90">
        <v>0</v>
      </c>
      <c r="F33" s="121"/>
      <c r="G33" s="93"/>
      <c r="H33" s="89" t="e">
        <v>#DIV/0!</v>
      </c>
      <c r="I33" s="90">
        <v>0</v>
      </c>
      <c r="J33" s="89" t="e">
        <v>#DIV/0!</v>
      </c>
      <c r="K33" s="69" t="e">
        <v>#DIV/0!</v>
      </c>
      <c r="L33" s="88" t="e">
        <v>#DIV/0!</v>
      </c>
    </row>
    <row r="34" spans="1:64" x14ac:dyDescent="0.4">
      <c r="A34" s="94" t="s">
        <v>116</v>
      </c>
      <c r="B34" s="92">
        <v>504</v>
      </c>
      <c r="C34" s="97">
        <v>1400</v>
      </c>
      <c r="D34" s="89">
        <v>0.36</v>
      </c>
      <c r="E34" s="90">
        <v>-896</v>
      </c>
      <c r="F34" s="92">
        <v>1160</v>
      </c>
      <c r="G34" s="97">
        <v>2340</v>
      </c>
      <c r="H34" s="89">
        <v>0.49572649572649574</v>
      </c>
      <c r="I34" s="90">
        <v>-1180</v>
      </c>
      <c r="J34" s="89">
        <v>0.43448275862068964</v>
      </c>
      <c r="K34" s="89">
        <v>0.59829059829059827</v>
      </c>
      <c r="L34" s="88">
        <v>-0.16380783966990864</v>
      </c>
    </row>
    <row r="35" spans="1:64" x14ac:dyDescent="0.4">
      <c r="A35" s="74" t="s">
        <v>115</v>
      </c>
      <c r="B35" s="122"/>
      <c r="C35" s="95"/>
      <c r="D35" s="69" t="e">
        <v>#DIV/0!</v>
      </c>
      <c r="E35" s="70">
        <v>0</v>
      </c>
      <c r="F35" s="122"/>
      <c r="G35" s="95"/>
      <c r="H35" s="69" t="e">
        <v>#DIV/0!</v>
      </c>
      <c r="I35" s="70">
        <v>0</v>
      </c>
      <c r="J35" s="69" t="e">
        <v>#DIV/0!</v>
      </c>
      <c r="K35" s="69" t="e">
        <v>#DIV/0!</v>
      </c>
      <c r="L35" s="68" t="e">
        <v>#DIV/0!</v>
      </c>
    </row>
    <row r="36" spans="1:64" x14ac:dyDescent="0.4">
      <c r="A36" s="94" t="s">
        <v>114</v>
      </c>
      <c r="B36" s="121"/>
      <c r="C36" s="93"/>
      <c r="D36" s="89" t="e">
        <v>#DIV/0!</v>
      </c>
      <c r="E36" s="90">
        <v>0</v>
      </c>
      <c r="F36" s="121"/>
      <c r="G36" s="93"/>
      <c r="H36" s="89" t="e">
        <v>#DIV/0!</v>
      </c>
      <c r="I36" s="90">
        <v>0</v>
      </c>
      <c r="J36" s="89" t="e">
        <v>#DIV/0!</v>
      </c>
      <c r="K36" s="89" t="e">
        <v>#DIV/0!</v>
      </c>
      <c r="L36" s="88" t="e">
        <v>#DIV/0!</v>
      </c>
    </row>
    <row r="37" spans="1:64" x14ac:dyDescent="0.4">
      <c r="A37" s="67" t="s">
        <v>113</v>
      </c>
      <c r="B37" s="66">
        <v>3456</v>
      </c>
      <c r="C37" s="65">
        <v>5035</v>
      </c>
      <c r="D37" s="89">
        <v>0.68639523336643493</v>
      </c>
      <c r="E37" s="90">
        <v>-1579</v>
      </c>
      <c r="F37" s="66">
        <v>5265</v>
      </c>
      <c r="G37" s="65">
        <v>6100</v>
      </c>
      <c r="H37" s="89">
        <v>0.86311475409836069</v>
      </c>
      <c r="I37" s="90">
        <v>-835</v>
      </c>
      <c r="J37" s="89">
        <v>0.65641025641025641</v>
      </c>
      <c r="K37" s="89">
        <v>0.82540983606557372</v>
      </c>
      <c r="L37" s="88">
        <v>-0.16899957965531731</v>
      </c>
    </row>
    <row r="38" spans="1:64" x14ac:dyDescent="0.4">
      <c r="A38" s="85" t="s">
        <v>112</v>
      </c>
      <c r="B38" s="84">
        <v>378</v>
      </c>
      <c r="C38" s="84">
        <v>629</v>
      </c>
      <c r="D38" s="82">
        <v>0.60095389507154218</v>
      </c>
      <c r="E38" s="83">
        <v>-251</v>
      </c>
      <c r="F38" s="84">
        <v>651</v>
      </c>
      <c r="G38" s="84">
        <v>890</v>
      </c>
      <c r="H38" s="82">
        <v>0.73146067415730343</v>
      </c>
      <c r="I38" s="83">
        <v>-239</v>
      </c>
      <c r="J38" s="82">
        <v>0.58064516129032262</v>
      </c>
      <c r="K38" s="82">
        <v>0.70674157303370788</v>
      </c>
      <c r="L38" s="81">
        <v>-0.12609641174338526</v>
      </c>
    </row>
    <row r="39" spans="1:64" x14ac:dyDescent="0.4">
      <c r="A39" s="73" t="s">
        <v>111</v>
      </c>
      <c r="B39" s="113">
        <v>239</v>
      </c>
      <c r="C39" s="105">
        <v>375</v>
      </c>
      <c r="D39" s="98">
        <v>0.63733333333333331</v>
      </c>
      <c r="E39" s="106">
        <v>-136</v>
      </c>
      <c r="F39" s="113">
        <v>339</v>
      </c>
      <c r="G39" s="105">
        <v>500</v>
      </c>
      <c r="H39" s="98">
        <v>0.67800000000000005</v>
      </c>
      <c r="I39" s="106">
        <v>-161</v>
      </c>
      <c r="J39" s="98">
        <v>0.70501474926253682</v>
      </c>
      <c r="K39" s="98">
        <v>0.75</v>
      </c>
      <c r="L39" s="120">
        <v>-4.4985250737463178E-2</v>
      </c>
    </row>
    <row r="40" spans="1:64" x14ac:dyDescent="0.4">
      <c r="A40" s="74" t="s">
        <v>110</v>
      </c>
      <c r="B40" s="72">
        <v>139</v>
      </c>
      <c r="C40" s="71">
        <v>254</v>
      </c>
      <c r="D40" s="69">
        <v>0.547244094488189</v>
      </c>
      <c r="E40" s="70">
        <v>-115</v>
      </c>
      <c r="F40" s="72">
        <v>312</v>
      </c>
      <c r="G40" s="71">
        <v>390</v>
      </c>
      <c r="H40" s="69">
        <v>0.8</v>
      </c>
      <c r="I40" s="70">
        <v>-78</v>
      </c>
      <c r="J40" s="69">
        <v>0.44551282051282054</v>
      </c>
      <c r="K40" s="69">
        <v>0.6512820512820513</v>
      </c>
      <c r="L40" s="68">
        <v>-0.20576923076923076</v>
      </c>
    </row>
    <row r="41" spans="1:64" s="60" customFormat="1" x14ac:dyDescent="0.4">
      <c r="A41" s="119" t="s">
        <v>109</v>
      </c>
      <c r="B41" s="117">
        <v>66934</v>
      </c>
      <c r="C41" s="117">
        <v>91378</v>
      </c>
      <c r="D41" s="115">
        <v>0.73249578673203619</v>
      </c>
      <c r="E41" s="116">
        <v>-24444</v>
      </c>
      <c r="F41" s="117">
        <v>117287</v>
      </c>
      <c r="G41" s="117">
        <v>118047</v>
      </c>
      <c r="H41" s="115">
        <v>0.99356188636729437</v>
      </c>
      <c r="I41" s="116">
        <v>-760</v>
      </c>
      <c r="J41" s="115">
        <v>0.57068558322746765</v>
      </c>
      <c r="K41" s="115">
        <v>0.77408150990707092</v>
      </c>
      <c r="L41" s="114">
        <v>-0.20339592667960327</v>
      </c>
    </row>
    <row r="42" spans="1:64" s="60" customFormat="1" x14ac:dyDescent="0.4">
      <c r="A42" s="85" t="s">
        <v>108</v>
      </c>
      <c r="B42" s="84">
        <v>66084</v>
      </c>
      <c r="C42" s="84">
        <v>90240</v>
      </c>
      <c r="D42" s="82">
        <v>0.73231382978723403</v>
      </c>
      <c r="E42" s="83">
        <v>-24156</v>
      </c>
      <c r="F42" s="84">
        <v>114637</v>
      </c>
      <c r="G42" s="84">
        <v>116326</v>
      </c>
      <c r="H42" s="82">
        <v>0.98548046008630918</v>
      </c>
      <c r="I42" s="83">
        <v>-1689</v>
      </c>
      <c r="J42" s="82">
        <v>0.57646309655695804</v>
      </c>
      <c r="K42" s="82">
        <v>0.77575090693396143</v>
      </c>
      <c r="L42" s="81">
        <v>-0.19928781037700338</v>
      </c>
    </row>
    <row r="43" spans="1:64" x14ac:dyDescent="0.4">
      <c r="A43" s="74" t="s">
        <v>107</v>
      </c>
      <c r="B43" s="113">
        <v>29417</v>
      </c>
      <c r="C43" s="78">
        <v>39273</v>
      </c>
      <c r="D43" s="76">
        <v>0.74903877982328826</v>
      </c>
      <c r="E43" s="90">
        <v>-9856</v>
      </c>
      <c r="F43" s="113">
        <v>43479</v>
      </c>
      <c r="G43" s="78">
        <v>43111</v>
      </c>
      <c r="H43" s="89">
        <v>1.008536104474496</v>
      </c>
      <c r="I43" s="102">
        <v>368</v>
      </c>
      <c r="J43" s="69">
        <v>0.67657949814853147</v>
      </c>
      <c r="K43" s="69">
        <v>0.91097399735566331</v>
      </c>
      <c r="L43" s="100">
        <v>-0.23439449920713185</v>
      </c>
    </row>
    <row r="44" spans="1:64" x14ac:dyDescent="0.4">
      <c r="A44" s="74" t="s">
        <v>106</v>
      </c>
      <c r="B44" s="72">
        <v>4573</v>
      </c>
      <c r="C44" s="71">
        <v>4588</v>
      </c>
      <c r="D44" s="98">
        <v>0.99673060156931126</v>
      </c>
      <c r="E44" s="90">
        <v>-15</v>
      </c>
      <c r="F44" s="72">
        <v>8211</v>
      </c>
      <c r="G44" s="71">
        <v>4921</v>
      </c>
      <c r="H44" s="104">
        <v>1.6685633001422475</v>
      </c>
      <c r="I44" s="102">
        <v>3290</v>
      </c>
      <c r="J44" s="69">
        <v>0.55693581780538304</v>
      </c>
      <c r="K44" s="69">
        <v>0.93233082706766912</v>
      </c>
      <c r="L44" s="100">
        <v>-0.37539500926228608</v>
      </c>
    </row>
    <row r="45" spans="1:64" x14ac:dyDescent="0.4">
      <c r="A45" s="94" t="s">
        <v>105</v>
      </c>
      <c r="B45" s="72">
        <v>3663</v>
      </c>
      <c r="C45" s="71">
        <v>7628</v>
      </c>
      <c r="D45" s="101">
        <v>0.48020450970110118</v>
      </c>
      <c r="E45" s="102">
        <v>-3965</v>
      </c>
      <c r="F45" s="72">
        <v>6414</v>
      </c>
      <c r="G45" s="71">
        <v>10556</v>
      </c>
      <c r="H45" s="104">
        <v>0.60761652140962485</v>
      </c>
      <c r="I45" s="109">
        <v>-4142</v>
      </c>
      <c r="J45" s="101">
        <v>0.57109448082319925</v>
      </c>
      <c r="K45" s="101">
        <v>0.72262220538082611</v>
      </c>
      <c r="L45" s="111">
        <v>-0.15152772455762686</v>
      </c>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row>
    <row r="46" spans="1:64" s="110" customFormat="1" x14ac:dyDescent="0.4">
      <c r="A46" s="94" t="s">
        <v>104</v>
      </c>
      <c r="B46" s="72">
        <v>1590</v>
      </c>
      <c r="C46" s="71">
        <v>3748</v>
      </c>
      <c r="D46" s="101">
        <v>0.42422625400213448</v>
      </c>
      <c r="E46" s="102">
        <v>-2158</v>
      </c>
      <c r="F46" s="72">
        <v>3035</v>
      </c>
      <c r="G46" s="71">
        <v>6115</v>
      </c>
      <c r="H46" s="104">
        <v>0.49632052330335241</v>
      </c>
      <c r="I46" s="109">
        <v>-3080</v>
      </c>
      <c r="J46" s="101">
        <v>0.52388797364085671</v>
      </c>
      <c r="K46" s="112">
        <v>0.61291905151267378</v>
      </c>
      <c r="L46" s="111">
        <v>-8.9031077871817077E-2</v>
      </c>
    </row>
    <row r="47" spans="1:64" x14ac:dyDescent="0.4">
      <c r="A47" s="74" t="s">
        <v>103</v>
      </c>
      <c r="B47" s="108">
        <v>4448</v>
      </c>
      <c r="C47" s="71">
        <v>7219</v>
      </c>
      <c r="D47" s="103">
        <v>0.6161518215819366</v>
      </c>
      <c r="E47" s="109">
        <v>-2771</v>
      </c>
      <c r="F47" s="108">
        <v>7284</v>
      </c>
      <c r="G47" s="71">
        <v>9035</v>
      </c>
      <c r="H47" s="101">
        <v>0.80619811842833422</v>
      </c>
      <c r="I47" s="102">
        <v>-1751</v>
      </c>
      <c r="J47" s="101">
        <v>0.61065348709500278</v>
      </c>
      <c r="K47" s="101">
        <v>0.79900387382401772</v>
      </c>
      <c r="L47" s="100">
        <v>-0.18835038672901494</v>
      </c>
    </row>
    <row r="48" spans="1:64" x14ac:dyDescent="0.4">
      <c r="A48" s="74" t="s">
        <v>102</v>
      </c>
      <c r="B48" s="72">
        <v>7660</v>
      </c>
      <c r="C48" s="71">
        <v>11541</v>
      </c>
      <c r="D48" s="103">
        <v>0.66372064812407938</v>
      </c>
      <c r="E48" s="107">
        <v>-3881</v>
      </c>
      <c r="F48" s="72">
        <v>16278</v>
      </c>
      <c r="G48" s="71">
        <v>17567</v>
      </c>
      <c r="H48" s="101">
        <v>0.92662378322991978</v>
      </c>
      <c r="I48" s="102">
        <v>-1289</v>
      </c>
      <c r="J48" s="103">
        <v>0.4705737805627227</v>
      </c>
      <c r="K48" s="101">
        <v>0.65697045596857739</v>
      </c>
      <c r="L48" s="100">
        <v>-0.18639667540585469</v>
      </c>
    </row>
    <row r="49" spans="1:12" x14ac:dyDescent="0.4">
      <c r="A49" s="96" t="s">
        <v>101</v>
      </c>
      <c r="B49" s="72">
        <v>1243</v>
      </c>
      <c r="C49" s="71">
        <v>1419</v>
      </c>
      <c r="D49" s="98">
        <v>0.87596899224806202</v>
      </c>
      <c r="E49" s="90">
        <v>-176</v>
      </c>
      <c r="F49" s="72">
        <v>2222</v>
      </c>
      <c r="G49" s="71">
        <v>2700</v>
      </c>
      <c r="H49" s="104">
        <v>0.82296296296296301</v>
      </c>
      <c r="I49" s="102">
        <v>-478</v>
      </c>
      <c r="J49" s="69">
        <v>0.55940594059405946</v>
      </c>
      <c r="K49" s="69">
        <v>0.52555555555555555</v>
      </c>
      <c r="L49" s="100">
        <v>3.3850385038503905E-2</v>
      </c>
    </row>
    <row r="50" spans="1:12" x14ac:dyDescent="0.4">
      <c r="A50" s="74" t="s">
        <v>100</v>
      </c>
      <c r="B50" s="72">
        <v>969</v>
      </c>
      <c r="C50" s="95"/>
      <c r="D50" s="98" t="e">
        <v>#DIV/0!</v>
      </c>
      <c r="E50" s="106">
        <v>969</v>
      </c>
      <c r="F50" s="72">
        <v>1596</v>
      </c>
      <c r="G50" s="95"/>
      <c r="H50" s="104" t="e">
        <v>#DIV/0!</v>
      </c>
      <c r="I50" s="70">
        <v>1596</v>
      </c>
      <c r="J50" s="69">
        <v>0.6071428571428571</v>
      </c>
      <c r="K50" s="69" t="e">
        <v>#DIV/0!</v>
      </c>
      <c r="L50" s="68" t="e">
        <v>#DIV/0!</v>
      </c>
    </row>
    <row r="51" spans="1:12" x14ac:dyDescent="0.4">
      <c r="A51" s="74" t="s">
        <v>99</v>
      </c>
      <c r="B51" s="72">
        <v>1557</v>
      </c>
      <c r="C51" s="71">
        <v>2180</v>
      </c>
      <c r="D51" s="103">
        <v>0.7142201834862385</v>
      </c>
      <c r="E51" s="102">
        <v>-623</v>
      </c>
      <c r="F51" s="72">
        <v>2293</v>
      </c>
      <c r="G51" s="105">
        <v>2700</v>
      </c>
      <c r="H51" s="104">
        <v>0.84925925925925927</v>
      </c>
      <c r="I51" s="70">
        <v>-407</v>
      </c>
      <c r="J51" s="69">
        <v>0.67902311382468383</v>
      </c>
      <c r="K51" s="101">
        <v>0.80740740740740746</v>
      </c>
      <c r="L51" s="100">
        <v>-0.12838429358272363</v>
      </c>
    </row>
    <row r="52" spans="1:12" x14ac:dyDescent="0.4">
      <c r="A52" s="74" t="s">
        <v>98</v>
      </c>
      <c r="B52" s="72">
        <v>707</v>
      </c>
      <c r="C52" s="71">
        <v>1024</v>
      </c>
      <c r="D52" s="98">
        <v>0.6904296875</v>
      </c>
      <c r="E52" s="90">
        <v>-317</v>
      </c>
      <c r="F52" s="72">
        <v>1584</v>
      </c>
      <c r="G52" s="71">
        <v>1342</v>
      </c>
      <c r="H52" s="89">
        <v>1.180327868852459</v>
      </c>
      <c r="I52" s="70">
        <v>242</v>
      </c>
      <c r="J52" s="69">
        <v>0.44633838383838381</v>
      </c>
      <c r="K52" s="69">
        <v>0.76304023845007451</v>
      </c>
      <c r="L52" s="68">
        <v>-0.3167018546116907</v>
      </c>
    </row>
    <row r="53" spans="1:12" x14ac:dyDescent="0.4">
      <c r="A53" s="74" t="s">
        <v>97</v>
      </c>
      <c r="B53" s="92">
        <v>576</v>
      </c>
      <c r="C53" s="97">
        <v>903</v>
      </c>
      <c r="D53" s="103">
        <v>0.63787375415282388</v>
      </c>
      <c r="E53" s="102">
        <v>-327</v>
      </c>
      <c r="F53" s="92">
        <v>1399</v>
      </c>
      <c r="G53" s="97">
        <v>1200</v>
      </c>
      <c r="H53" s="89">
        <v>1.1658333333333333</v>
      </c>
      <c r="I53" s="70">
        <v>199</v>
      </c>
      <c r="J53" s="69">
        <v>0.41172265904217298</v>
      </c>
      <c r="K53" s="101">
        <v>0.75249999999999995</v>
      </c>
      <c r="L53" s="100">
        <v>-0.34077734095782697</v>
      </c>
    </row>
    <row r="54" spans="1:12" x14ac:dyDescent="0.4">
      <c r="A54" s="74" t="s">
        <v>96</v>
      </c>
      <c r="B54" s="92">
        <v>1497</v>
      </c>
      <c r="C54" s="97">
        <v>2737</v>
      </c>
      <c r="D54" s="98">
        <v>0.54694921446839606</v>
      </c>
      <c r="E54" s="90">
        <v>-1240</v>
      </c>
      <c r="F54" s="92">
        <v>2430</v>
      </c>
      <c r="G54" s="97">
        <v>5400</v>
      </c>
      <c r="H54" s="89">
        <v>0.45</v>
      </c>
      <c r="I54" s="70">
        <v>-2970</v>
      </c>
      <c r="J54" s="69">
        <v>0.61604938271604937</v>
      </c>
      <c r="K54" s="69">
        <v>0.50685185185185189</v>
      </c>
      <c r="L54" s="68">
        <v>0.10919753086419748</v>
      </c>
    </row>
    <row r="55" spans="1:12" x14ac:dyDescent="0.4">
      <c r="A55" s="74" t="s">
        <v>95</v>
      </c>
      <c r="B55" s="72">
        <v>715</v>
      </c>
      <c r="C55" s="71">
        <v>1779</v>
      </c>
      <c r="D55" s="98">
        <v>0.40191118605958404</v>
      </c>
      <c r="E55" s="70">
        <v>-1064</v>
      </c>
      <c r="F55" s="72">
        <v>2430</v>
      </c>
      <c r="G55" s="71">
        <v>2700</v>
      </c>
      <c r="H55" s="69">
        <v>0.9</v>
      </c>
      <c r="I55" s="70">
        <v>-270</v>
      </c>
      <c r="J55" s="69">
        <v>0.29423868312757201</v>
      </c>
      <c r="K55" s="69">
        <v>0.65888888888888886</v>
      </c>
      <c r="L55" s="68">
        <v>-0.36465020576131685</v>
      </c>
    </row>
    <row r="56" spans="1:12" x14ac:dyDescent="0.4">
      <c r="A56" s="74" t="s">
        <v>94</v>
      </c>
      <c r="B56" s="72">
        <v>854</v>
      </c>
      <c r="C56" s="71">
        <v>1069</v>
      </c>
      <c r="D56" s="98">
        <v>0.79887745556594947</v>
      </c>
      <c r="E56" s="70">
        <v>-215</v>
      </c>
      <c r="F56" s="72">
        <v>1584</v>
      </c>
      <c r="G56" s="71">
        <v>1200</v>
      </c>
      <c r="H56" s="69">
        <v>1.32</v>
      </c>
      <c r="I56" s="70">
        <v>384</v>
      </c>
      <c r="J56" s="69">
        <v>0.53914141414141414</v>
      </c>
      <c r="K56" s="69">
        <v>0.89083333333333337</v>
      </c>
      <c r="L56" s="68">
        <v>-0.35169191919191922</v>
      </c>
    </row>
    <row r="57" spans="1:12" x14ac:dyDescent="0.4">
      <c r="A57" s="99" t="s">
        <v>93</v>
      </c>
      <c r="B57" s="72">
        <v>638</v>
      </c>
      <c r="C57" s="71">
        <v>723</v>
      </c>
      <c r="D57" s="98">
        <v>0.88243430152143842</v>
      </c>
      <c r="E57" s="90">
        <v>-85</v>
      </c>
      <c r="F57" s="72">
        <v>1584</v>
      </c>
      <c r="G57" s="71">
        <v>1209</v>
      </c>
      <c r="H57" s="89">
        <v>1.3101736972704714</v>
      </c>
      <c r="I57" s="70">
        <v>375</v>
      </c>
      <c r="J57" s="69">
        <v>0.40277777777777779</v>
      </c>
      <c r="K57" s="89">
        <v>0.59801488833746896</v>
      </c>
      <c r="L57" s="88">
        <v>-0.19523711055969117</v>
      </c>
    </row>
    <row r="58" spans="1:12" x14ac:dyDescent="0.4">
      <c r="A58" s="74" t="s">
        <v>92</v>
      </c>
      <c r="B58" s="72">
        <v>387</v>
      </c>
      <c r="C58" s="71">
        <v>820</v>
      </c>
      <c r="D58" s="98">
        <v>0.4719512195121951</v>
      </c>
      <c r="E58" s="70">
        <v>-433</v>
      </c>
      <c r="F58" s="72">
        <v>1584</v>
      </c>
      <c r="G58" s="71">
        <v>1200</v>
      </c>
      <c r="H58" s="69">
        <v>1.32</v>
      </c>
      <c r="I58" s="70">
        <v>384</v>
      </c>
      <c r="J58" s="69">
        <v>0.24431818181818182</v>
      </c>
      <c r="K58" s="69">
        <v>0.68333333333333335</v>
      </c>
      <c r="L58" s="68">
        <v>-0.43901515151515152</v>
      </c>
    </row>
    <row r="59" spans="1:12" x14ac:dyDescent="0.4">
      <c r="A59" s="74" t="s">
        <v>91</v>
      </c>
      <c r="B59" s="92">
        <v>340</v>
      </c>
      <c r="C59" s="97">
        <v>788</v>
      </c>
      <c r="D59" s="69">
        <v>0.43147208121827413</v>
      </c>
      <c r="E59" s="90">
        <v>-448</v>
      </c>
      <c r="F59" s="92">
        <v>1075</v>
      </c>
      <c r="G59" s="97">
        <v>1199</v>
      </c>
      <c r="H59" s="89">
        <v>0.89658048373644705</v>
      </c>
      <c r="I59" s="90">
        <v>-124</v>
      </c>
      <c r="J59" s="89">
        <v>0.31627906976744186</v>
      </c>
      <c r="K59" s="89">
        <v>0.65721434528773981</v>
      </c>
      <c r="L59" s="88">
        <v>-0.34093527552029795</v>
      </c>
    </row>
    <row r="60" spans="1:12" x14ac:dyDescent="0.4">
      <c r="A60" s="96" t="s">
        <v>90</v>
      </c>
      <c r="B60" s="72">
        <v>1395</v>
      </c>
      <c r="C60" s="71">
        <v>2801</v>
      </c>
      <c r="D60" s="69">
        <v>0.49803641556586931</v>
      </c>
      <c r="E60" s="70">
        <v>-1406</v>
      </c>
      <c r="F60" s="72">
        <v>3504</v>
      </c>
      <c r="G60" s="71">
        <v>4171</v>
      </c>
      <c r="H60" s="69">
        <v>0.84008631023735314</v>
      </c>
      <c r="I60" s="70">
        <v>-667</v>
      </c>
      <c r="J60" s="69">
        <v>0.39811643835616439</v>
      </c>
      <c r="K60" s="69">
        <v>0.67154159673939107</v>
      </c>
      <c r="L60" s="68">
        <v>-0.27342515838322667</v>
      </c>
    </row>
    <row r="61" spans="1:12" x14ac:dyDescent="0.4">
      <c r="A61" s="94" t="s">
        <v>89</v>
      </c>
      <c r="B61" s="92">
        <v>1711</v>
      </c>
      <c r="C61" s="93"/>
      <c r="D61" s="89" t="e">
        <v>#DIV/0!</v>
      </c>
      <c r="E61" s="90">
        <v>1711</v>
      </c>
      <c r="F61" s="92">
        <v>2430</v>
      </c>
      <c r="G61" s="93"/>
      <c r="H61" s="89" t="e">
        <v>#DIV/0!</v>
      </c>
      <c r="I61" s="90">
        <v>2430</v>
      </c>
      <c r="J61" s="89">
        <v>0.70411522633744861</v>
      </c>
      <c r="K61" s="89" t="e">
        <v>#DIV/0!</v>
      </c>
      <c r="L61" s="88" t="e">
        <v>#DIV/0!</v>
      </c>
    </row>
    <row r="62" spans="1:12" x14ac:dyDescent="0.4">
      <c r="A62" s="94" t="s">
        <v>88</v>
      </c>
      <c r="B62" s="92">
        <v>764</v>
      </c>
      <c r="C62" s="97"/>
      <c r="D62" s="89" t="e">
        <v>#DIV/0!</v>
      </c>
      <c r="E62" s="90">
        <v>764</v>
      </c>
      <c r="F62" s="92">
        <v>1503</v>
      </c>
      <c r="G62" s="71"/>
      <c r="H62" s="89" t="e">
        <v>#DIV/0!</v>
      </c>
      <c r="I62" s="90">
        <v>1503</v>
      </c>
      <c r="J62" s="89">
        <v>0.5083166999334664</v>
      </c>
      <c r="K62" s="89" t="e">
        <v>#DIV/0!</v>
      </c>
      <c r="L62" s="88" t="e">
        <v>#DIV/0!</v>
      </c>
    </row>
    <row r="63" spans="1:12" x14ac:dyDescent="0.4">
      <c r="A63" s="94" t="s">
        <v>87</v>
      </c>
      <c r="B63" s="92">
        <v>815</v>
      </c>
      <c r="C63" s="93"/>
      <c r="D63" s="89" t="e">
        <v>#DIV/0!</v>
      </c>
      <c r="E63" s="90">
        <v>815</v>
      </c>
      <c r="F63" s="92">
        <v>1584</v>
      </c>
      <c r="G63" s="91"/>
      <c r="H63" s="89" t="e">
        <v>#DIV/0!</v>
      </c>
      <c r="I63" s="90">
        <v>1584</v>
      </c>
      <c r="J63" s="89">
        <v>0.51452020202020199</v>
      </c>
      <c r="K63" s="89" t="e">
        <v>#DIV/0!</v>
      </c>
      <c r="L63" s="88" t="e">
        <v>#DIV/0!</v>
      </c>
    </row>
    <row r="64" spans="1:12" x14ac:dyDescent="0.4">
      <c r="A64" s="67" t="s">
        <v>86</v>
      </c>
      <c r="B64" s="87">
        <v>565</v>
      </c>
      <c r="C64" s="86"/>
      <c r="D64" s="63" t="e">
        <v>#DIV/0!</v>
      </c>
      <c r="E64" s="64">
        <v>565</v>
      </c>
      <c r="F64" s="87">
        <v>1134</v>
      </c>
      <c r="G64" s="86"/>
      <c r="H64" s="63" t="e">
        <v>#DIV/0!</v>
      </c>
      <c r="I64" s="64">
        <v>1134</v>
      </c>
      <c r="J64" s="63">
        <v>0.4982363315696649</v>
      </c>
      <c r="K64" s="63" t="e">
        <v>#DIV/0!</v>
      </c>
      <c r="L64" s="62" t="e">
        <v>#DIV/0!</v>
      </c>
    </row>
    <row r="65" spans="1:12" x14ac:dyDescent="0.4">
      <c r="A65" s="85" t="s">
        <v>85</v>
      </c>
      <c r="B65" s="84">
        <v>850</v>
      </c>
      <c r="C65" s="84">
        <v>1138</v>
      </c>
      <c r="D65" s="82">
        <v>0.74692442882249566</v>
      </c>
      <c r="E65" s="83">
        <v>-288</v>
      </c>
      <c r="F65" s="84">
        <v>2650</v>
      </c>
      <c r="G65" s="84">
        <v>1721</v>
      </c>
      <c r="H65" s="82">
        <v>1.5398024404416037</v>
      </c>
      <c r="I65" s="83">
        <v>929</v>
      </c>
      <c r="J65" s="82">
        <v>0.32075471698113206</v>
      </c>
      <c r="K65" s="82">
        <v>0.66124346310284721</v>
      </c>
      <c r="L65" s="81">
        <v>-0.34048874612171515</v>
      </c>
    </row>
    <row r="66" spans="1:12" x14ac:dyDescent="0.4">
      <c r="A66" s="80" t="s">
        <v>84</v>
      </c>
      <c r="B66" s="79">
        <v>243</v>
      </c>
      <c r="C66" s="78">
        <v>249</v>
      </c>
      <c r="D66" s="76">
        <v>0.97590361445783136</v>
      </c>
      <c r="E66" s="77">
        <v>-6</v>
      </c>
      <c r="F66" s="79">
        <v>491</v>
      </c>
      <c r="G66" s="78">
        <v>301</v>
      </c>
      <c r="H66" s="76">
        <v>1.6312292358803986</v>
      </c>
      <c r="I66" s="77">
        <v>190</v>
      </c>
      <c r="J66" s="76">
        <v>0.49490835030549896</v>
      </c>
      <c r="K66" s="76">
        <v>0.8272425249169435</v>
      </c>
      <c r="L66" s="75">
        <v>-0.33233417461144454</v>
      </c>
    </row>
    <row r="67" spans="1:12" x14ac:dyDescent="0.4">
      <c r="A67" s="74" t="s">
        <v>83</v>
      </c>
      <c r="B67" s="72"/>
      <c r="C67" s="71">
        <v>296</v>
      </c>
      <c r="D67" s="69">
        <v>0</v>
      </c>
      <c r="E67" s="70">
        <v>-296</v>
      </c>
      <c r="F67" s="72"/>
      <c r="G67" s="71">
        <v>531</v>
      </c>
      <c r="H67" s="69">
        <v>0</v>
      </c>
      <c r="I67" s="70">
        <v>-531</v>
      </c>
      <c r="J67" s="69" t="e">
        <v>#DIV/0!</v>
      </c>
      <c r="K67" s="69">
        <v>0.55743879472693036</v>
      </c>
      <c r="L67" s="68" t="e">
        <v>#DIV/0!</v>
      </c>
    </row>
    <row r="68" spans="1:12" x14ac:dyDescent="0.4">
      <c r="A68" s="73" t="s">
        <v>82</v>
      </c>
      <c r="B68" s="72"/>
      <c r="C68" s="71">
        <v>195</v>
      </c>
      <c r="D68" s="69">
        <v>0</v>
      </c>
      <c r="E68" s="70">
        <v>-195</v>
      </c>
      <c r="F68" s="72"/>
      <c r="G68" s="71">
        <v>300</v>
      </c>
      <c r="H68" s="69">
        <v>0</v>
      </c>
      <c r="I68" s="70">
        <v>-300</v>
      </c>
      <c r="J68" s="69" t="e">
        <v>#DIV/0!</v>
      </c>
      <c r="K68" s="69">
        <v>0.65</v>
      </c>
      <c r="L68" s="68" t="e">
        <v>#DIV/0!</v>
      </c>
    </row>
    <row r="69" spans="1:12" x14ac:dyDescent="0.4">
      <c r="A69" s="94" t="s">
        <v>81</v>
      </c>
      <c r="B69" s="92">
        <v>356</v>
      </c>
      <c r="C69" s="97">
        <v>398</v>
      </c>
      <c r="D69" s="89">
        <v>0.89447236180904521</v>
      </c>
      <c r="E69" s="90">
        <v>-42</v>
      </c>
      <c r="F69" s="92">
        <v>844</v>
      </c>
      <c r="G69" s="97">
        <v>589</v>
      </c>
      <c r="H69" s="89">
        <v>1.432937181663837</v>
      </c>
      <c r="I69" s="90">
        <v>255</v>
      </c>
      <c r="J69" s="89">
        <v>0.4218009478672986</v>
      </c>
      <c r="K69" s="89">
        <v>0.67572156196943978</v>
      </c>
      <c r="L69" s="88">
        <v>-0.25392061410214117</v>
      </c>
    </row>
    <row r="70" spans="1:12" x14ac:dyDescent="0.4">
      <c r="A70" s="67" t="s">
        <v>230</v>
      </c>
      <c r="B70" s="66">
        <v>251</v>
      </c>
      <c r="C70" s="65"/>
      <c r="D70" s="63" t="e">
        <v>#DIV/0!</v>
      </c>
      <c r="E70" s="64">
        <v>251</v>
      </c>
      <c r="F70" s="66">
        <v>1315</v>
      </c>
      <c r="G70" s="65"/>
      <c r="H70" s="63" t="e">
        <v>#DIV/0!</v>
      </c>
      <c r="I70" s="64">
        <v>1315</v>
      </c>
      <c r="J70" s="63">
        <v>0.19087452471482891</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77</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B6:B70 IX6:IX70 ST6:ST70 ACP6:ACP70 AML6:AML70 AWH6:AWH70 BGD6:BGD70 BPZ6:BPZ70 BZV6:BZV70 CJR6:CJR70 CTN6:CTN70 DDJ6:DDJ70 DNF6:DNF70 DXB6:DXB70 EGX6:EGX70 EQT6:EQT70 FAP6:FAP70 FKL6:FKL70 FUH6:FUH70 GED6:GED70 GNZ6:GNZ70 GXV6:GXV70 HHR6:HHR70 HRN6:HRN70 IBJ6:IBJ70 ILF6:ILF70 IVB6:IVB70 JEX6:JEX70 JOT6:JOT70 JYP6:JYP70 KIL6:KIL70 KSH6:KSH70 LCD6:LCD70 LLZ6:LLZ70 LVV6:LVV70 MFR6:MFR70 MPN6:MPN70 MZJ6:MZJ70 NJF6:NJF70 NTB6:NTB70 OCX6:OCX70 OMT6:OMT70 OWP6:OWP70 PGL6:PGL70 PQH6:PQH70 QAD6:QAD70 QJZ6:QJZ70 QTV6:QTV70 RDR6:RDR70 RNN6:RNN70 RXJ6:RXJ70 SHF6:SHF70 SRB6:SRB70 TAX6:TAX70 TKT6:TKT70 TUP6:TUP70 UEL6:UEL70 UOH6:UOH70 UYD6:UYD70 VHZ6:VHZ70 VRV6:VRV70 WBR6:WBR70 WLN6:WLN70 WVJ6:WVJ70 B65542:B65606 IX65542:IX65606 ST65542:ST65606 ACP65542:ACP65606 AML65542:AML65606 AWH65542:AWH65606 BGD65542:BGD65606 BPZ65542:BPZ65606 BZV65542:BZV65606 CJR65542:CJR65606 CTN65542:CTN65606 DDJ65542:DDJ65606 DNF65542:DNF65606 DXB65542:DXB65606 EGX65542:EGX65606 EQT65542:EQT65606 FAP65542:FAP65606 FKL65542:FKL65606 FUH65542:FUH65606 GED65542:GED65606 GNZ65542:GNZ65606 GXV65542:GXV65606 HHR65542:HHR65606 HRN65542:HRN65606 IBJ65542:IBJ65606 ILF65542:ILF65606 IVB65542:IVB65606 JEX65542:JEX65606 JOT65542:JOT65606 JYP65542:JYP65606 KIL65542:KIL65606 KSH65542:KSH65606 LCD65542:LCD65606 LLZ65542:LLZ65606 LVV65542:LVV65606 MFR65542:MFR65606 MPN65542:MPN65606 MZJ65542:MZJ65606 NJF65542:NJF65606 NTB65542:NTB65606 OCX65542:OCX65606 OMT65542:OMT65606 OWP65542:OWP65606 PGL65542:PGL65606 PQH65542:PQH65606 QAD65542:QAD65606 QJZ65542:QJZ65606 QTV65542:QTV65606 RDR65542:RDR65606 RNN65542:RNN65606 RXJ65542:RXJ65606 SHF65542:SHF65606 SRB65542:SRB65606 TAX65542:TAX65606 TKT65542:TKT65606 TUP65542:TUP65606 UEL65542:UEL65606 UOH65542:UOH65606 UYD65542:UYD65606 VHZ65542:VHZ65606 VRV65542:VRV65606 WBR65542:WBR65606 WLN65542:WLN65606 WVJ65542:WVJ65606 B131078:B131142 IX131078:IX131142 ST131078:ST131142 ACP131078:ACP131142 AML131078:AML131142 AWH131078:AWH131142 BGD131078:BGD131142 BPZ131078:BPZ131142 BZV131078:BZV131142 CJR131078:CJR131142 CTN131078:CTN131142 DDJ131078:DDJ131142 DNF131078:DNF131142 DXB131078:DXB131142 EGX131078:EGX131142 EQT131078:EQT131142 FAP131078:FAP131142 FKL131078:FKL131142 FUH131078:FUH131142 GED131078:GED131142 GNZ131078:GNZ131142 GXV131078:GXV131142 HHR131078:HHR131142 HRN131078:HRN131142 IBJ131078:IBJ131142 ILF131078:ILF131142 IVB131078:IVB131142 JEX131078:JEX131142 JOT131078:JOT131142 JYP131078:JYP131142 KIL131078:KIL131142 KSH131078:KSH131142 LCD131078:LCD131142 LLZ131078:LLZ131142 LVV131078:LVV131142 MFR131078:MFR131142 MPN131078:MPN131142 MZJ131078:MZJ131142 NJF131078:NJF131142 NTB131078:NTB131142 OCX131078:OCX131142 OMT131078:OMT131142 OWP131078:OWP131142 PGL131078:PGL131142 PQH131078:PQH131142 QAD131078:QAD131142 QJZ131078:QJZ131142 QTV131078:QTV131142 RDR131078:RDR131142 RNN131078:RNN131142 RXJ131078:RXJ131142 SHF131078:SHF131142 SRB131078:SRB131142 TAX131078:TAX131142 TKT131078:TKT131142 TUP131078:TUP131142 UEL131078:UEL131142 UOH131078:UOH131142 UYD131078:UYD131142 VHZ131078:VHZ131142 VRV131078:VRV131142 WBR131078:WBR131142 WLN131078:WLN131142 WVJ131078:WVJ131142 B196614:B196678 IX196614:IX196678 ST196614:ST196678 ACP196614:ACP196678 AML196614:AML196678 AWH196614:AWH196678 BGD196614:BGD196678 BPZ196614:BPZ196678 BZV196614:BZV196678 CJR196614:CJR196678 CTN196614:CTN196678 DDJ196614:DDJ196678 DNF196614:DNF196678 DXB196614:DXB196678 EGX196614:EGX196678 EQT196614:EQT196678 FAP196614:FAP196678 FKL196614:FKL196678 FUH196614:FUH196678 GED196614:GED196678 GNZ196614:GNZ196678 GXV196614:GXV196678 HHR196614:HHR196678 HRN196614:HRN196678 IBJ196614:IBJ196678 ILF196614:ILF196678 IVB196614:IVB196678 JEX196614:JEX196678 JOT196614:JOT196678 JYP196614:JYP196678 KIL196614:KIL196678 KSH196614:KSH196678 LCD196614:LCD196678 LLZ196614:LLZ196678 LVV196614:LVV196678 MFR196614:MFR196678 MPN196614:MPN196678 MZJ196614:MZJ196678 NJF196614:NJF196678 NTB196614:NTB196678 OCX196614:OCX196678 OMT196614:OMT196678 OWP196614:OWP196678 PGL196614:PGL196678 PQH196614:PQH196678 QAD196614:QAD196678 QJZ196614:QJZ196678 QTV196614:QTV196678 RDR196614:RDR196678 RNN196614:RNN196678 RXJ196614:RXJ196678 SHF196614:SHF196678 SRB196614:SRB196678 TAX196614:TAX196678 TKT196614:TKT196678 TUP196614:TUP196678 UEL196614:UEL196678 UOH196614:UOH196678 UYD196614:UYD196678 VHZ196614:VHZ196678 VRV196614:VRV196678 WBR196614:WBR196678 WLN196614:WLN196678 WVJ196614:WVJ196678 B262150:B262214 IX262150:IX262214 ST262150:ST262214 ACP262150:ACP262214 AML262150:AML262214 AWH262150:AWH262214 BGD262150:BGD262214 BPZ262150:BPZ262214 BZV262150:BZV262214 CJR262150:CJR262214 CTN262150:CTN262214 DDJ262150:DDJ262214 DNF262150:DNF262214 DXB262150:DXB262214 EGX262150:EGX262214 EQT262150:EQT262214 FAP262150:FAP262214 FKL262150:FKL262214 FUH262150:FUH262214 GED262150:GED262214 GNZ262150:GNZ262214 GXV262150:GXV262214 HHR262150:HHR262214 HRN262150:HRN262214 IBJ262150:IBJ262214 ILF262150:ILF262214 IVB262150:IVB262214 JEX262150:JEX262214 JOT262150:JOT262214 JYP262150:JYP262214 KIL262150:KIL262214 KSH262150:KSH262214 LCD262150:LCD262214 LLZ262150:LLZ262214 LVV262150:LVV262214 MFR262150:MFR262214 MPN262150:MPN262214 MZJ262150:MZJ262214 NJF262150:NJF262214 NTB262150:NTB262214 OCX262150:OCX262214 OMT262150:OMT262214 OWP262150:OWP262214 PGL262150:PGL262214 PQH262150:PQH262214 QAD262150:QAD262214 QJZ262150:QJZ262214 QTV262150:QTV262214 RDR262150:RDR262214 RNN262150:RNN262214 RXJ262150:RXJ262214 SHF262150:SHF262214 SRB262150:SRB262214 TAX262150:TAX262214 TKT262150:TKT262214 TUP262150:TUP262214 UEL262150:UEL262214 UOH262150:UOH262214 UYD262150:UYD262214 VHZ262150:VHZ262214 VRV262150:VRV262214 WBR262150:WBR262214 WLN262150:WLN262214 WVJ262150:WVJ262214 B327686:B327750 IX327686:IX327750 ST327686:ST327750 ACP327686:ACP327750 AML327686:AML327750 AWH327686:AWH327750 BGD327686:BGD327750 BPZ327686:BPZ327750 BZV327686:BZV327750 CJR327686:CJR327750 CTN327686:CTN327750 DDJ327686:DDJ327750 DNF327686:DNF327750 DXB327686:DXB327750 EGX327686:EGX327750 EQT327686:EQT327750 FAP327686:FAP327750 FKL327686:FKL327750 FUH327686:FUH327750 GED327686:GED327750 GNZ327686:GNZ327750 GXV327686:GXV327750 HHR327686:HHR327750 HRN327686:HRN327750 IBJ327686:IBJ327750 ILF327686:ILF327750 IVB327686:IVB327750 JEX327686:JEX327750 JOT327686:JOT327750 JYP327686:JYP327750 KIL327686:KIL327750 KSH327686:KSH327750 LCD327686:LCD327750 LLZ327686:LLZ327750 LVV327686:LVV327750 MFR327686:MFR327750 MPN327686:MPN327750 MZJ327686:MZJ327750 NJF327686:NJF327750 NTB327686:NTB327750 OCX327686:OCX327750 OMT327686:OMT327750 OWP327686:OWP327750 PGL327686:PGL327750 PQH327686:PQH327750 QAD327686:QAD327750 QJZ327686:QJZ327750 QTV327686:QTV327750 RDR327686:RDR327750 RNN327686:RNN327750 RXJ327686:RXJ327750 SHF327686:SHF327750 SRB327686:SRB327750 TAX327686:TAX327750 TKT327686:TKT327750 TUP327686:TUP327750 UEL327686:UEL327750 UOH327686:UOH327750 UYD327686:UYD327750 VHZ327686:VHZ327750 VRV327686:VRV327750 WBR327686:WBR327750 WLN327686:WLN327750 WVJ327686:WVJ327750 B393222:B393286 IX393222:IX393286 ST393222:ST393286 ACP393222:ACP393286 AML393222:AML393286 AWH393222:AWH393286 BGD393222:BGD393286 BPZ393222:BPZ393286 BZV393222:BZV393286 CJR393222:CJR393286 CTN393222:CTN393286 DDJ393222:DDJ393286 DNF393222:DNF393286 DXB393222:DXB393286 EGX393222:EGX393286 EQT393222:EQT393286 FAP393222:FAP393286 FKL393222:FKL393286 FUH393222:FUH393286 GED393222:GED393286 GNZ393222:GNZ393286 GXV393222:GXV393286 HHR393222:HHR393286 HRN393222:HRN393286 IBJ393222:IBJ393286 ILF393222:ILF393286 IVB393222:IVB393286 JEX393222:JEX393286 JOT393222:JOT393286 JYP393222:JYP393286 KIL393222:KIL393286 KSH393222:KSH393286 LCD393222:LCD393286 LLZ393222:LLZ393286 LVV393222:LVV393286 MFR393222:MFR393286 MPN393222:MPN393286 MZJ393222:MZJ393286 NJF393222:NJF393286 NTB393222:NTB393286 OCX393222:OCX393286 OMT393222:OMT393286 OWP393222:OWP393286 PGL393222:PGL393286 PQH393222:PQH393286 QAD393222:QAD393286 QJZ393222:QJZ393286 QTV393222:QTV393286 RDR393222:RDR393286 RNN393222:RNN393286 RXJ393222:RXJ393286 SHF393222:SHF393286 SRB393222:SRB393286 TAX393222:TAX393286 TKT393222:TKT393286 TUP393222:TUP393286 UEL393222:UEL393286 UOH393222:UOH393286 UYD393222:UYD393286 VHZ393222:VHZ393286 VRV393222:VRV393286 WBR393222:WBR393286 WLN393222:WLN393286 WVJ393222:WVJ393286 B458758:B458822 IX458758:IX458822 ST458758:ST458822 ACP458758:ACP458822 AML458758:AML458822 AWH458758:AWH458822 BGD458758:BGD458822 BPZ458758:BPZ458822 BZV458758:BZV458822 CJR458758:CJR458822 CTN458758:CTN458822 DDJ458758:DDJ458822 DNF458758:DNF458822 DXB458758:DXB458822 EGX458758:EGX458822 EQT458758:EQT458822 FAP458758:FAP458822 FKL458758:FKL458822 FUH458758:FUH458822 GED458758:GED458822 GNZ458758:GNZ458822 GXV458758:GXV458822 HHR458758:HHR458822 HRN458758:HRN458822 IBJ458758:IBJ458822 ILF458758:ILF458822 IVB458758:IVB458822 JEX458758:JEX458822 JOT458758:JOT458822 JYP458758:JYP458822 KIL458758:KIL458822 KSH458758:KSH458822 LCD458758:LCD458822 LLZ458758:LLZ458822 LVV458758:LVV458822 MFR458758:MFR458822 MPN458758:MPN458822 MZJ458758:MZJ458822 NJF458758:NJF458822 NTB458758:NTB458822 OCX458758:OCX458822 OMT458758:OMT458822 OWP458758:OWP458822 PGL458758:PGL458822 PQH458758:PQH458822 QAD458758:QAD458822 QJZ458758:QJZ458822 QTV458758:QTV458822 RDR458758:RDR458822 RNN458758:RNN458822 RXJ458758:RXJ458822 SHF458758:SHF458822 SRB458758:SRB458822 TAX458758:TAX458822 TKT458758:TKT458822 TUP458758:TUP458822 UEL458758:UEL458822 UOH458758:UOH458822 UYD458758:UYD458822 VHZ458758:VHZ458822 VRV458758:VRV458822 WBR458758:WBR458822 WLN458758:WLN458822 WVJ458758:WVJ458822 B524294:B524358 IX524294:IX524358 ST524294:ST524358 ACP524294:ACP524358 AML524294:AML524358 AWH524294:AWH524358 BGD524294:BGD524358 BPZ524294:BPZ524358 BZV524294:BZV524358 CJR524294:CJR524358 CTN524294:CTN524358 DDJ524294:DDJ524358 DNF524294:DNF524358 DXB524294:DXB524358 EGX524294:EGX524358 EQT524294:EQT524358 FAP524294:FAP524358 FKL524294:FKL524358 FUH524294:FUH524358 GED524294:GED524358 GNZ524294:GNZ524358 GXV524294:GXV524358 HHR524294:HHR524358 HRN524294:HRN524358 IBJ524294:IBJ524358 ILF524294:ILF524358 IVB524294:IVB524358 JEX524294:JEX524358 JOT524294:JOT524358 JYP524294:JYP524358 KIL524294:KIL524358 KSH524294:KSH524358 LCD524294:LCD524358 LLZ524294:LLZ524358 LVV524294:LVV524358 MFR524294:MFR524358 MPN524294:MPN524358 MZJ524294:MZJ524358 NJF524294:NJF524358 NTB524294:NTB524358 OCX524294:OCX524358 OMT524294:OMT524358 OWP524294:OWP524358 PGL524294:PGL524358 PQH524294:PQH524358 QAD524294:QAD524358 QJZ524294:QJZ524358 QTV524294:QTV524358 RDR524294:RDR524358 RNN524294:RNN524358 RXJ524294:RXJ524358 SHF524294:SHF524358 SRB524294:SRB524358 TAX524294:TAX524358 TKT524294:TKT524358 TUP524294:TUP524358 UEL524294:UEL524358 UOH524294:UOH524358 UYD524294:UYD524358 VHZ524294:VHZ524358 VRV524294:VRV524358 WBR524294:WBR524358 WLN524294:WLN524358 WVJ524294:WVJ524358 B589830:B589894 IX589830:IX589894 ST589830:ST589894 ACP589830:ACP589894 AML589830:AML589894 AWH589830:AWH589894 BGD589830:BGD589894 BPZ589830:BPZ589894 BZV589830:BZV589894 CJR589830:CJR589894 CTN589830:CTN589894 DDJ589830:DDJ589894 DNF589830:DNF589894 DXB589830:DXB589894 EGX589830:EGX589894 EQT589830:EQT589894 FAP589830:FAP589894 FKL589830:FKL589894 FUH589830:FUH589894 GED589830:GED589894 GNZ589830:GNZ589894 GXV589830:GXV589894 HHR589830:HHR589894 HRN589830:HRN589894 IBJ589830:IBJ589894 ILF589830:ILF589894 IVB589830:IVB589894 JEX589830:JEX589894 JOT589830:JOT589894 JYP589830:JYP589894 KIL589830:KIL589894 KSH589830:KSH589894 LCD589830:LCD589894 LLZ589830:LLZ589894 LVV589830:LVV589894 MFR589830:MFR589894 MPN589830:MPN589894 MZJ589830:MZJ589894 NJF589830:NJF589894 NTB589830:NTB589894 OCX589830:OCX589894 OMT589830:OMT589894 OWP589830:OWP589894 PGL589830:PGL589894 PQH589830:PQH589894 QAD589830:QAD589894 QJZ589830:QJZ589894 QTV589830:QTV589894 RDR589830:RDR589894 RNN589830:RNN589894 RXJ589830:RXJ589894 SHF589830:SHF589894 SRB589830:SRB589894 TAX589830:TAX589894 TKT589830:TKT589894 TUP589830:TUP589894 UEL589830:UEL589894 UOH589830:UOH589894 UYD589830:UYD589894 VHZ589830:VHZ589894 VRV589830:VRV589894 WBR589830:WBR589894 WLN589830:WLN589894 WVJ589830:WVJ589894 B655366:B655430 IX655366:IX655430 ST655366:ST655430 ACP655366:ACP655430 AML655366:AML655430 AWH655366:AWH655430 BGD655366:BGD655430 BPZ655366:BPZ655430 BZV655366:BZV655430 CJR655366:CJR655430 CTN655366:CTN655430 DDJ655366:DDJ655430 DNF655366:DNF655430 DXB655366:DXB655430 EGX655366:EGX655430 EQT655366:EQT655430 FAP655366:FAP655430 FKL655366:FKL655430 FUH655366:FUH655430 GED655366:GED655430 GNZ655366:GNZ655430 GXV655366:GXV655430 HHR655366:HHR655430 HRN655366:HRN655430 IBJ655366:IBJ655430 ILF655366:ILF655430 IVB655366:IVB655430 JEX655366:JEX655430 JOT655366:JOT655430 JYP655366:JYP655430 KIL655366:KIL655430 KSH655366:KSH655430 LCD655366:LCD655430 LLZ655366:LLZ655430 LVV655366:LVV655430 MFR655366:MFR655430 MPN655366:MPN655430 MZJ655366:MZJ655430 NJF655366:NJF655430 NTB655366:NTB655430 OCX655366:OCX655430 OMT655366:OMT655430 OWP655366:OWP655430 PGL655366:PGL655430 PQH655366:PQH655430 QAD655366:QAD655430 QJZ655366:QJZ655430 QTV655366:QTV655430 RDR655366:RDR655430 RNN655366:RNN655430 RXJ655366:RXJ655430 SHF655366:SHF655430 SRB655366:SRB655430 TAX655366:TAX655430 TKT655366:TKT655430 TUP655366:TUP655430 UEL655366:UEL655430 UOH655366:UOH655430 UYD655366:UYD655430 VHZ655366:VHZ655430 VRV655366:VRV655430 WBR655366:WBR655430 WLN655366:WLN655430 WVJ655366:WVJ655430 B720902:B720966 IX720902:IX720966 ST720902:ST720966 ACP720902:ACP720966 AML720902:AML720966 AWH720902:AWH720966 BGD720902:BGD720966 BPZ720902:BPZ720966 BZV720902:BZV720966 CJR720902:CJR720966 CTN720902:CTN720966 DDJ720902:DDJ720966 DNF720902:DNF720966 DXB720902:DXB720966 EGX720902:EGX720966 EQT720902:EQT720966 FAP720902:FAP720966 FKL720902:FKL720966 FUH720902:FUH720966 GED720902:GED720966 GNZ720902:GNZ720966 GXV720902:GXV720966 HHR720902:HHR720966 HRN720902:HRN720966 IBJ720902:IBJ720966 ILF720902:ILF720966 IVB720902:IVB720966 JEX720902:JEX720966 JOT720902:JOT720966 JYP720902:JYP720966 KIL720902:KIL720966 KSH720902:KSH720966 LCD720902:LCD720966 LLZ720902:LLZ720966 LVV720902:LVV720966 MFR720902:MFR720966 MPN720902:MPN720966 MZJ720902:MZJ720966 NJF720902:NJF720966 NTB720902:NTB720966 OCX720902:OCX720966 OMT720902:OMT720966 OWP720902:OWP720966 PGL720902:PGL720966 PQH720902:PQH720966 QAD720902:QAD720966 QJZ720902:QJZ720966 QTV720902:QTV720966 RDR720902:RDR720966 RNN720902:RNN720966 RXJ720902:RXJ720966 SHF720902:SHF720966 SRB720902:SRB720966 TAX720902:TAX720966 TKT720902:TKT720966 TUP720902:TUP720966 UEL720902:UEL720966 UOH720902:UOH720966 UYD720902:UYD720966 VHZ720902:VHZ720966 VRV720902:VRV720966 WBR720902:WBR720966 WLN720902:WLN720966 WVJ720902:WVJ720966 B786438:B786502 IX786438:IX786502 ST786438:ST786502 ACP786438:ACP786502 AML786438:AML786502 AWH786438:AWH786502 BGD786438:BGD786502 BPZ786438:BPZ786502 BZV786438:BZV786502 CJR786438:CJR786502 CTN786438:CTN786502 DDJ786438:DDJ786502 DNF786438:DNF786502 DXB786438:DXB786502 EGX786438:EGX786502 EQT786438:EQT786502 FAP786438:FAP786502 FKL786438:FKL786502 FUH786438:FUH786502 GED786438:GED786502 GNZ786438:GNZ786502 GXV786438:GXV786502 HHR786438:HHR786502 HRN786438:HRN786502 IBJ786438:IBJ786502 ILF786438:ILF786502 IVB786438:IVB786502 JEX786438:JEX786502 JOT786438:JOT786502 JYP786438:JYP786502 KIL786438:KIL786502 KSH786438:KSH786502 LCD786438:LCD786502 LLZ786438:LLZ786502 LVV786438:LVV786502 MFR786438:MFR786502 MPN786438:MPN786502 MZJ786438:MZJ786502 NJF786438:NJF786502 NTB786438:NTB786502 OCX786438:OCX786502 OMT786438:OMT786502 OWP786438:OWP786502 PGL786438:PGL786502 PQH786438:PQH786502 QAD786438:QAD786502 QJZ786438:QJZ786502 QTV786438:QTV786502 RDR786438:RDR786502 RNN786438:RNN786502 RXJ786438:RXJ786502 SHF786438:SHF786502 SRB786438:SRB786502 TAX786438:TAX786502 TKT786438:TKT786502 TUP786438:TUP786502 UEL786438:UEL786502 UOH786438:UOH786502 UYD786438:UYD786502 VHZ786438:VHZ786502 VRV786438:VRV786502 WBR786438:WBR786502 WLN786438:WLN786502 WVJ786438:WVJ786502 B851974:B852038 IX851974:IX852038 ST851974:ST852038 ACP851974:ACP852038 AML851974:AML852038 AWH851974:AWH852038 BGD851974:BGD852038 BPZ851974:BPZ852038 BZV851974:BZV852038 CJR851974:CJR852038 CTN851974:CTN852038 DDJ851974:DDJ852038 DNF851974:DNF852038 DXB851974:DXB852038 EGX851974:EGX852038 EQT851974:EQT852038 FAP851974:FAP852038 FKL851974:FKL852038 FUH851974:FUH852038 GED851974:GED852038 GNZ851974:GNZ852038 GXV851974:GXV852038 HHR851974:HHR852038 HRN851974:HRN852038 IBJ851974:IBJ852038 ILF851974:ILF852038 IVB851974:IVB852038 JEX851974:JEX852038 JOT851974:JOT852038 JYP851974:JYP852038 KIL851974:KIL852038 KSH851974:KSH852038 LCD851974:LCD852038 LLZ851974:LLZ852038 LVV851974:LVV852038 MFR851974:MFR852038 MPN851974:MPN852038 MZJ851974:MZJ852038 NJF851974:NJF852038 NTB851974:NTB852038 OCX851974:OCX852038 OMT851974:OMT852038 OWP851974:OWP852038 PGL851974:PGL852038 PQH851974:PQH852038 QAD851974:QAD852038 QJZ851974:QJZ852038 QTV851974:QTV852038 RDR851974:RDR852038 RNN851974:RNN852038 RXJ851974:RXJ852038 SHF851974:SHF852038 SRB851974:SRB852038 TAX851974:TAX852038 TKT851974:TKT852038 TUP851974:TUP852038 UEL851974:UEL852038 UOH851974:UOH852038 UYD851974:UYD852038 VHZ851974:VHZ852038 VRV851974:VRV852038 WBR851974:WBR852038 WLN851974:WLN852038 WVJ851974:WVJ852038 B917510:B917574 IX917510:IX917574 ST917510:ST917574 ACP917510:ACP917574 AML917510:AML917574 AWH917510:AWH917574 BGD917510:BGD917574 BPZ917510:BPZ917574 BZV917510:BZV917574 CJR917510:CJR917574 CTN917510:CTN917574 DDJ917510:DDJ917574 DNF917510:DNF917574 DXB917510:DXB917574 EGX917510:EGX917574 EQT917510:EQT917574 FAP917510:FAP917574 FKL917510:FKL917574 FUH917510:FUH917574 GED917510:GED917574 GNZ917510:GNZ917574 GXV917510:GXV917574 HHR917510:HHR917574 HRN917510:HRN917574 IBJ917510:IBJ917574 ILF917510:ILF917574 IVB917510:IVB917574 JEX917510:JEX917574 JOT917510:JOT917574 JYP917510:JYP917574 KIL917510:KIL917574 KSH917510:KSH917574 LCD917510:LCD917574 LLZ917510:LLZ917574 LVV917510:LVV917574 MFR917510:MFR917574 MPN917510:MPN917574 MZJ917510:MZJ917574 NJF917510:NJF917574 NTB917510:NTB917574 OCX917510:OCX917574 OMT917510:OMT917574 OWP917510:OWP917574 PGL917510:PGL917574 PQH917510:PQH917574 QAD917510:QAD917574 QJZ917510:QJZ917574 QTV917510:QTV917574 RDR917510:RDR917574 RNN917510:RNN917574 RXJ917510:RXJ917574 SHF917510:SHF917574 SRB917510:SRB917574 TAX917510:TAX917574 TKT917510:TKT917574 TUP917510:TUP917574 UEL917510:UEL917574 UOH917510:UOH917574 UYD917510:UYD917574 VHZ917510:VHZ917574 VRV917510:VRV917574 WBR917510:WBR917574 WLN917510:WLN917574 WVJ917510:WVJ917574 B983046:B983110 IX983046:IX983110 ST983046:ST983110 ACP983046:ACP983110 AML983046:AML983110 AWH983046:AWH983110 BGD983046:BGD983110 BPZ983046:BPZ983110 BZV983046:BZV983110 CJR983046:CJR983110 CTN983046:CTN983110 DDJ983046:DDJ983110 DNF983046:DNF983110 DXB983046:DXB983110 EGX983046:EGX983110 EQT983046:EQT983110 FAP983046:FAP983110 FKL983046:FKL983110 FUH983046:FUH983110 GED983046:GED983110 GNZ983046:GNZ983110 GXV983046:GXV983110 HHR983046:HHR983110 HRN983046:HRN983110 IBJ983046:IBJ983110 ILF983046:ILF983110 IVB983046:IVB983110 JEX983046:JEX983110 JOT983046:JOT983110 JYP983046:JYP983110 KIL983046:KIL983110 KSH983046:KSH983110 LCD983046:LCD983110 LLZ983046:LLZ983110 LVV983046:LVV983110 MFR983046:MFR983110 MPN983046:MPN983110 MZJ983046:MZJ983110 NJF983046:NJF983110 NTB983046:NTB983110 OCX983046:OCX983110 OMT983046:OMT983110 OWP983046:OWP983110 PGL983046:PGL983110 PQH983046:PQH983110 QAD983046:QAD983110 QJZ983046:QJZ983110 QTV983046:QTV983110 RDR983046:RDR983110 RNN983046:RNN983110 RXJ983046:RXJ983110 SHF983046:SHF983110 SRB983046:SRB983110 TAX983046:TAX983110 TKT983046:TKT983110 TUP983046:TUP983110 UEL983046:UEL983110 UOH983046:UOH983110 UYD983046:UYD983110 VHZ983046:VHZ983110 VRV983046:VRV983110 WBR983046:WBR983110 WLN983046:WLN983110 WVJ983046:WVJ983110 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D6:F70 IZ6:JB70 SV6:SX70 ACR6:ACT70 AMN6:AMP70 AWJ6:AWL70 BGF6:BGH70 BQB6:BQD70 BZX6:BZZ70 CJT6:CJV70 CTP6:CTR70 DDL6:DDN70 DNH6:DNJ70 DXD6:DXF70 EGZ6:EHB70 EQV6:EQX70 FAR6:FAT70 FKN6:FKP70 FUJ6:FUL70 GEF6:GEH70 GOB6:GOD70 GXX6:GXZ70 HHT6:HHV70 HRP6:HRR70 IBL6:IBN70 ILH6:ILJ70 IVD6:IVF70 JEZ6:JFB70 JOV6:JOX70 JYR6:JYT70 KIN6:KIP70 KSJ6:KSL70 LCF6:LCH70 LMB6:LMD70 LVX6:LVZ70 MFT6:MFV70 MPP6:MPR70 MZL6:MZN70 NJH6:NJJ70 NTD6:NTF70 OCZ6:ODB70 OMV6:OMX70 OWR6:OWT70 PGN6:PGP70 PQJ6:PQL70 QAF6:QAH70 QKB6:QKD70 QTX6:QTZ70 RDT6:RDV70 RNP6:RNR70 RXL6:RXN70 SHH6:SHJ70 SRD6:SRF70 TAZ6:TBB70 TKV6:TKX70 TUR6:TUT70 UEN6:UEP70 UOJ6:UOL70 UYF6:UYH70 VIB6:VID70 VRX6:VRZ70 WBT6:WBV70 WLP6:WLR70 WVL6:WVN70 D65542:F65606 IZ65542:JB65606 SV65542:SX65606 ACR65542:ACT65606 AMN65542:AMP65606 AWJ65542:AWL65606 BGF65542:BGH65606 BQB65542:BQD65606 BZX65542:BZZ65606 CJT65542:CJV65606 CTP65542:CTR65606 DDL65542:DDN65606 DNH65542:DNJ65606 DXD65542:DXF65606 EGZ65542:EHB65606 EQV65542:EQX65606 FAR65542:FAT65606 FKN65542:FKP65606 FUJ65542:FUL65606 GEF65542:GEH65606 GOB65542:GOD65606 GXX65542:GXZ65606 HHT65542:HHV65606 HRP65542:HRR65606 IBL65542:IBN65606 ILH65542:ILJ65606 IVD65542:IVF65606 JEZ65542:JFB65606 JOV65542:JOX65606 JYR65542:JYT65606 KIN65542:KIP65606 KSJ65542:KSL65606 LCF65542:LCH65606 LMB65542:LMD65606 LVX65542:LVZ65606 MFT65542:MFV65606 MPP65542:MPR65606 MZL65542:MZN65606 NJH65542:NJJ65606 NTD65542:NTF65606 OCZ65542:ODB65606 OMV65542:OMX65606 OWR65542:OWT65606 PGN65542:PGP65606 PQJ65542:PQL65606 QAF65542:QAH65606 QKB65542:QKD65606 QTX65542:QTZ65606 RDT65542:RDV65606 RNP65542:RNR65606 RXL65542:RXN65606 SHH65542:SHJ65606 SRD65542:SRF65606 TAZ65542:TBB65606 TKV65542:TKX65606 TUR65542:TUT65606 UEN65542:UEP65606 UOJ65542:UOL65606 UYF65542:UYH65606 VIB65542:VID65606 VRX65542:VRZ65606 WBT65542:WBV65606 WLP65542:WLR65606 WVL65542:WVN65606 D131078:F131142 IZ131078:JB131142 SV131078:SX131142 ACR131078:ACT131142 AMN131078:AMP131142 AWJ131078:AWL131142 BGF131078:BGH131142 BQB131078:BQD131142 BZX131078:BZZ131142 CJT131078:CJV131142 CTP131078:CTR131142 DDL131078:DDN131142 DNH131078:DNJ131142 DXD131078:DXF131142 EGZ131078:EHB131142 EQV131078:EQX131142 FAR131078:FAT131142 FKN131078:FKP131142 FUJ131078:FUL131142 GEF131078:GEH131142 GOB131078:GOD131142 GXX131078:GXZ131142 HHT131078:HHV131142 HRP131078:HRR131142 IBL131078:IBN131142 ILH131078:ILJ131142 IVD131078:IVF131142 JEZ131078:JFB131142 JOV131078:JOX131142 JYR131078:JYT131142 KIN131078:KIP131142 KSJ131078:KSL131142 LCF131078:LCH131142 LMB131078:LMD131142 LVX131078:LVZ131142 MFT131078:MFV131142 MPP131078:MPR131142 MZL131078:MZN131142 NJH131078:NJJ131142 NTD131078:NTF131142 OCZ131078:ODB131142 OMV131078:OMX131142 OWR131078:OWT131142 PGN131078:PGP131142 PQJ131078:PQL131142 QAF131078:QAH131142 QKB131078:QKD131142 QTX131078:QTZ131142 RDT131078:RDV131142 RNP131078:RNR131142 RXL131078:RXN131142 SHH131078:SHJ131142 SRD131078:SRF131142 TAZ131078:TBB131142 TKV131078:TKX131142 TUR131078:TUT131142 UEN131078:UEP131142 UOJ131078:UOL131142 UYF131078:UYH131142 VIB131078:VID131142 VRX131078:VRZ131142 WBT131078:WBV131142 WLP131078:WLR131142 WVL131078:WVN131142 D196614:F196678 IZ196614:JB196678 SV196614:SX196678 ACR196614:ACT196678 AMN196614:AMP196678 AWJ196614:AWL196678 BGF196614:BGH196678 BQB196614:BQD196678 BZX196614:BZZ196678 CJT196614:CJV196678 CTP196614:CTR196678 DDL196614:DDN196678 DNH196614:DNJ196678 DXD196614:DXF196678 EGZ196614:EHB196678 EQV196614:EQX196678 FAR196614:FAT196678 FKN196614:FKP196678 FUJ196614:FUL196678 GEF196614:GEH196678 GOB196614:GOD196678 GXX196614:GXZ196678 HHT196614:HHV196678 HRP196614:HRR196678 IBL196614:IBN196678 ILH196614:ILJ196678 IVD196614:IVF196678 JEZ196614:JFB196678 JOV196614:JOX196678 JYR196614:JYT196678 KIN196614:KIP196678 KSJ196614:KSL196678 LCF196614:LCH196678 LMB196614:LMD196678 LVX196614:LVZ196678 MFT196614:MFV196678 MPP196614:MPR196678 MZL196614:MZN196678 NJH196614:NJJ196678 NTD196614:NTF196678 OCZ196614:ODB196678 OMV196614:OMX196678 OWR196614:OWT196678 PGN196614:PGP196678 PQJ196614:PQL196678 QAF196614:QAH196678 QKB196614:QKD196678 QTX196614:QTZ196678 RDT196614:RDV196678 RNP196614:RNR196678 RXL196614:RXN196678 SHH196614:SHJ196678 SRD196614:SRF196678 TAZ196614:TBB196678 TKV196614:TKX196678 TUR196614:TUT196678 UEN196614:UEP196678 UOJ196614:UOL196678 UYF196614:UYH196678 VIB196614:VID196678 VRX196614:VRZ196678 WBT196614:WBV196678 WLP196614:WLR196678 WVL196614:WVN196678 D262150:F262214 IZ262150:JB262214 SV262150:SX262214 ACR262150:ACT262214 AMN262150:AMP262214 AWJ262150:AWL262214 BGF262150:BGH262214 BQB262150:BQD262214 BZX262150:BZZ262214 CJT262150:CJV262214 CTP262150:CTR262214 DDL262150:DDN262214 DNH262150:DNJ262214 DXD262150:DXF262214 EGZ262150:EHB262214 EQV262150:EQX262214 FAR262150:FAT262214 FKN262150:FKP262214 FUJ262150:FUL262214 GEF262150:GEH262214 GOB262150:GOD262214 GXX262150:GXZ262214 HHT262150:HHV262214 HRP262150:HRR262214 IBL262150:IBN262214 ILH262150:ILJ262214 IVD262150:IVF262214 JEZ262150:JFB262214 JOV262150:JOX262214 JYR262150:JYT262214 KIN262150:KIP262214 KSJ262150:KSL262214 LCF262150:LCH262214 LMB262150:LMD262214 LVX262150:LVZ262214 MFT262150:MFV262214 MPP262150:MPR262214 MZL262150:MZN262214 NJH262150:NJJ262214 NTD262150:NTF262214 OCZ262150:ODB262214 OMV262150:OMX262214 OWR262150:OWT262214 PGN262150:PGP262214 PQJ262150:PQL262214 QAF262150:QAH262214 QKB262150:QKD262214 QTX262150:QTZ262214 RDT262150:RDV262214 RNP262150:RNR262214 RXL262150:RXN262214 SHH262150:SHJ262214 SRD262150:SRF262214 TAZ262150:TBB262214 TKV262150:TKX262214 TUR262150:TUT262214 UEN262150:UEP262214 UOJ262150:UOL262214 UYF262150:UYH262214 VIB262150:VID262214 VRX262150:VRZ262214 WBT262150:WBV262214 WLP262150:WLR262214 WVL262150:WVN262214 D327686:F327750 IZ327686:JB327750 SV327686:SX327750 ACR327686:ACT327750 AMN327686:AMP327750 AWJ327686:AWL327750 BGF327686:BGH327750 BQB327686:BQD327750 BZX327686:BZZ327750 CJT327686:CJV327750 CTP327686:CTR327750 DDL327686:DDN327750 DNH327686:DNJ327750 DXD327686:DXF327750 EGZ327686:EHB327750 EQV327686:EQX327750 FAR327686:FAT327750 FKN327686:FKP327750 FUJ327686:FUL327750 GEF327686:GEH327750 GOB327686:GOD327750 GXX327686:GXZ327750 HHT327686:HHV327750 HRP327686:HRR327750 IBL327686:IBN327750 ILH327686:ILJ327750 IVD327686:IVF327750 JEZ327686:JFB327750 JOV327686:JOX327750 JYR327686:JYT327750 KIN327686:KIP327750 KSJ327686:KSL327750 LCF327686:LCH327750 LMB327686:LMD327750 LVX327686:LVZ327750 MFT327686:MFV327750 MPP327686:MPR327750 MZL327686:MZN327750 NJH327686:NJJ327750 NTD327686:NTF327750 OCZ327686:ODB327750 OMV327686:OMX327750 OWR327686:OWT327750 PGN327686:PGP327750 PQJ327686:PQL327750 QAF327686:QAH327750 QKB327686:QKD327750 QTX327686:QTZ327750 RDT327686:RDV327750 RNP327686:RNR327750 RXL327686:RXN327750 SHH327686:SHJ327750 SRD327686:SRF327750 TAZ327686:TBB327750 TKV327686:TKX327750 TUR327686:TUT327750 UEN327686:UEP327750 UOJ327686:UOL327750 UYF327686:UYH327750 VIB327686:VID327750 VRX327686:VRZ327750 WBT327686:WBV327750 WLP327686:WLR327750 WVL327686:WVN327750 D393222:F393286 IZ393222:JB393286 SV393222:SX393286 ACR393222:ACT393286 AMN393222:AMP393286 AWJ393222:AWL393286 BGF393222:BGH393286 BQB393222:BQD393286 BZX393222:BZZ393286 CJT393222:CJV393286 CTP393222:CTR393286 DDL393222:DDN393286 DNH393222:DNJ393286 DXD393222:DXF393286 EGZ393222:EHB393286 EQV393222:EQX393286 FAR393222:FAT393286 FKN393222:FKP393286 FUJ393222:FUL393286 GEF393222:GEH393286 GOB393222:GOD393286 GXX393222:GXZ393286 HHT393222:HHV393286 HRP393222:HRR393286 IBL393222:IBN393286 ILH393222:ILJ393286 IVD393222:IVF393286 JEZ393222:JFB393286 JOV393222:JOX393286 JYR393222:JYT393286 KIN393222:KIP393286 KSJ393222:KSL393286 LCF393222:LCH393286 LMB393222:LMD393286 LVX393222:LVZ393286 MFT393222:MFV393286 MPP393222:MPR393286 MZL393222:MZN393286 NJH393222:NJJ393286 NTD393222:NTF393286 OCZ393222:ODB393286 OMV393222:OMX393286 OWR393222:OWT393286 PGN393222:PGP393286 PQJ393222:PQL393286 QAF393222:QAH393286 QKB393222:QKD393286 QTX393222:QTZ393286 RDT393222:RDV393286 RNP393222:RNR393286 RXL393222:RXN393286 SHH393222:SHJ393286 SRD393222:SRF393286 TAZ393222:TBB393286 TKV393222:TKX393286 TUR393222:TUT393286 UEN393222:UEP393286 UOJ393222:UOL393286 UYF393222:UYH393286 VIB393222:VID393286 VRX393222:VRZ393286 WBT393222:WBV393286 WLP393222:WLR393286 WVL393222:WVN393286 D458758:F458822 IZ458758:JB458822 SV458758:SX458822 ACR458758:ACT458822 AMN458758:AMP458822 AWJ458758:AWL458822 BGF458758:BGH458822 BQB458758:BQD458822 BZX458758:BZZ458822 CJT458758:CJV458822 CTP458758:CTR458822 DDL458758:DDN458822 DNH458758:DNJ458822 DXD458758:DXF458822 EGZ458758:EHB458822 EQV458758:EQX458822 FAR458758:FAT458822 FKN458758:FKP458822 FUJ458758:FUL458822 GEF458758:GEH458822 GOB458758:GOD458822 GXX458758:GXZ458822 HHT458758:HHV458822 HRP458758:HRR458822 IBL458758:IBN458822 ILH458758:ILJ458822 IVD458758:IVF458822 JEZ458758:JFB458822 JOV458758:JOX458822 JYR458758:JYT458822 KIN458758:KIP458822 KSJ458758:KSL458822 LCF458758:LCH458822 LMB458758:LMD458822 LVX458758:LVZ458822 MFT458758:MFV458822 MPP458758:MPR458822 MZL458758:MZN458822 NJH458758:NJJ458822 NTD458758:NTF458822 OCZ458758:ODB458822 OMV458758:OMX458822 OWR458758:OWT458822 PGN458758:PGP458822 PQJ458758:PQL458822 QAF458758:QAH458822 QKB458758:QKD458822 QTX458758:QTZ458822 RDT458758:RDV458822 RNP458758:RNR458822 RXL458758:RXN458822 SHH458758:SHJ458822 SRD458758:SRF458822 TAZ458758:TBB458822 TKV458758:TKX458822 TUR458758:TUT458822 UEN458758:UEP458822 UOJ458758:UOL458822 UYF458758:UYH458822 VIB458758:VID458822 VRX458758:VRZ458822 WBT458758:WBV458822 WLP458758:WLR458822 WVL458758:WVN458822 D524294:F524358 IZ524294:JB524358 SV524294:SX524358 ACR524294:ACT524358 AMN524294:AMP524358 AWJ524294:AWL524358 BGF524294:BGH524358 BQB524294:BQD524358 BZX524294:BZZ524358 CJT524294:CJV524358 CTP524294:CTR524358 DDL524294:DDN524358 DNH524294:DNJ524358 DXD524294:DXF524358 EGZ524294:EHB524358 EQV524294:EQX524358 FAR524294:FAT524358 FKN524294:FKP524358 FUJ524294:FUL524358 GEF524294:GEH524358 GOB524294:GOD524358 GXX524294:GXZ524358 HHT524294:HHV524358 HRP524294:HRR524358 IBL524294:IBN524358 ILH524294:ILJ524358 IVD524294:IVF524358 JEZ524294:JFB524358 JOV524294:JOX524358 JYR524294:JYT524358 KIN524294:KIP524358 KSJ524294:KSL524358 LCF524294:LCH524358 LMB524294:LMD524358 LVX524294:LVZ524358 MFT524294:MFV524358 MPP524294:MPR524358 MZL524294:MZN524358 NJH524294:NJJ524358 NTD524294:NTF524358 OCZ524294:ODB524358 OMV524294:OMX524358 OWR524294:OWT524358 PGN524294:PGP524358 PQJ524294:PQL524358 QAF524294:QAH524358 QKB524294:QKD524358 QTX524294:QTZ524358 RDT524294:RDV524358 RNP524294:RNR524358 RXL524294:RXN524358 SHH524294:SHJ524358 SRD524294:SRF524358 TAZ524294:TBB524358 TKV524294:TKX524358 TUR524294:TUT524358 UEN524294:UEP524358 UOJ524294:UOL524358 UYF524294:UYH524358 VIB524294:VID524358 VRX524294:VRZ524358 WBT524294:WBV524358 WLP524294:WLR524358 WVL524294:WVN524358 D589830:F589894 IZ589830:JB589894 SV589830:SX589894 ACR589830:ACT589894 AMN589830:AMP589894 AWJ589830:AWL589894 BGF589830:BGH589894 BQB589830:BQD589894 BZX589830:BZZ589894 CJT589830:CJV589894 CTP589830:CTR589894 DDL589830:DDN589894 DNH589830:DNJ589894 DXD589830:DXF589894 EGZ589830:EHB589894 EQV589830:EQX589894 FAR589830:FAT589894 FKN589830:FKP589894 FUJ589830:FUL589894 GEF589830:GEH589894 GOB589830:GOD589894 GXX589830:GXZ589894 HHT589830:HHV589894 HRP589830:HRR589894 IBL589830:IBN589894 ILH589830:ILJ589894 IVD589830:IVF589894 JEZ589830:JFB589894 JOV589830:JOX589894 JYR589830:JYT589894 KIN589830:KIP589894 KSJ589830:KSL589894 LCF589830:LCH589894 LMB589830:LMD589894 LVX589830:LVZ589894 MFT589830:MFV589894 MPP589830:MPR589894 MZL589830:MZN589894 NJH589830:NJJ589894 NTD589830:NTF589894 OCZ589830:ODB589894 OMV589830:OMX589894 OWR589830:OWT589894 PGN589830:PGP589894 PQJ589830:PQL589894 QAF589830:QAH589894 QKB589830:QKD589894 QTX589830:QTZ589894 RDT589830:RDV589894 RNP589830:RNR589894 RXL589830:RXN589894 SHH589830:SHJ589894 SRD589830:SRF589894 TAZ589830:TBB589894 TKV589830:TKX589894 TUR589830:TUT589894 UEN589830:UEP589894 UOJ589830:UOL589894 UYF589830:UYH589894 VIB589830:VID589894 VRX589830:VRZ589894 WBT589830:WBV589894 WLP589830:WLR589894 WVL589830:WVN589894 D655366:F655430 IZ655366:JB655430 SV655366:SX655430 ACR655366:ACT655430 AMN655366:AMP655430 AWJ655366:AWL655430 BGF655366:BGH655430 BQB655366:BQD655430 BZX655366:BZZ655430 CJT655366:CJV655430 CTP655366:CTR655430 DDL655366:DDN655430 DNH655366:DNJ655430 DXD655366:DXF655430 EGZ655366:EHB655430 EQV655366:EQX655430 FAR655366:FAT655430 FKN655366:FKP655430 FUJ655366:FUL655430 GEF655366:GEH655430 GOB655366:GOD655430 GXX655366:GXZ655430 HHT655366:HHV655430 HRP655366:HRR655430 IBL655366:IBN655430 ILH655366:ILJ655430 IVD655366:IVF655430 JEZ655366:JFB655430 JOV655366:JOX655430 JYR655366:JYT655430 KIN655366:KIP655430 KSJ655366:KSL655430 LCF655366:LCH655430 LMB655366:LMD655430 LVX655366:LVZ655430 MFT655366:MFV655430 MPP655366:MPR655430 MZL655366:MZN655430 NJH655366:NJJ655430 NTD655366:NTF655430 OCZ655366:ODB655430 OMV655366:OMX655430 OWR655366:OWT655430 PGN655366:PGP655430 PQJ655366:PQL655430 QAF655366:QAH655430 QKB655366:QKD655430 QTX655366:QTZ655430 RDT655366:RDV655430 RNP655366:RNR655430 RXL655366:RXN655430 SHH655366:SHJ655430 SRD655366:SRF655430 TAZ655366:TBB655430 TKV655366:TKX655430 TUR655366:TUT655430 UEN655366:UEP655430 UOJ655366:UOL655430 UYF655366:UYH655430 VIB655366:VID655430 VRX655366:VRZ655430 WBT655366:WBV655430 WLP655366:WLR655430 WVL655366:WVN655430 D720902:F720966 IZ720902:JB720966 SV720902:SX720966 ACR720902:ACT720966 AMN720902:AMP720966 AWJ720902:AWL720966 BGF720902:BGH720966 BQB720902:BQD720966 BZX720902:BZZ720966 CJT720902:CJV720966 CTP720902:CTR720966 DDL720902:DDN720966 DNH720902:DNJ720966 DXD720902:DXF720966 EGZ720902:EHB720966 EQV720902:EQX720966 FAR720902:FAT720966 FKN720902:FKP720966 FUJ720902:FUL720966 GEF720902:GEH720966 GOB720902:GOD720966 GXX720902:GXZ720966 HHT720902:HHV720966 HRP720902:HRR720966 IBL720902:IBN720966 ILH720902:ILJ720966 IVD720902:IVF720966 JEZ720902:JFB720966 JOV720902:JOX720966 JYR720902:JYT720966 KIN720902:KIP720966 KSJ720902:KSL720966 LCF720902:LCH720966 LMB720902:LMD720966 LVX720902:LVZ720966 MFT720902:MFV720966 MPP720902:MPR720966 MZL720902:MZN720966 NJH720902:NJJ720966 NTD720902:NTF720966 OCZ720902:ODB720966 OMV720902:OMX720966 OWR720902:OWT720966 PGN720902:PGP720966 PQJ720902:PQL720966 QAF720902:QAH720966 QKB720902:QKD720966 QTX720902:QTZ720966 RDT720902:RDV720966 RNP720902:RNR720966 RXL720902:RXN720966 SHH720902:SHJ720966 SRD720902:SRF720966 TAZ720902:TBB720966 TKV720902:TKX720966 TUR720902:TUT720966 UEN720902:UEP720966 UOJ720902:UOL720966 UYF720902:UYH720966 VIB720902:VID720966 VRX720902:VRZ720966 WBT720902:WBV720966 WLP720902:WLR720966 WVL720902:WVN720966 D786438:F786502 IZ786438:JB786502 SV786438:SX786502 ACR786438:ACT786502 AMN786438:AMP786502 AWJ786438:AWL786502 BGF786438:BGH786502 BQB786438:BQD786502 BZX786438:BZZ786502 CJT786438:CJV786502 CTP786438:CTR786502 DDL786438:DDN786502 DNH786438:DNJ786502 DXD786438:DXF786502 EGZ786438:EHB786502 EQV786438:EQX786502 FAR786438:FAT786502 FKN786438:FKP786502 FUJ786438:FUL786502 GEF786438:GEH786502 GOB786438:GOD786502 GXX786438:GXZ786502 HHT786438:HHV786502 HRP786438:HRR786502 IBL786438:IBN786502 ILH786438:ILJ786502 IVD786438:IVF786502 JEZ786438:JFB786502 JOV786438:JOX786502 JYR786438:JYT786502 KIN786438:KIP786502 KSJ786438:KSL786502 LCF786438:LCH786502 LMB786438:LMD786502 LVX786438:LVZ786502 MFT786438:MFV786502 MPP786438:MPR786502 MZL786438:MZN786502 NJH786438:NJJ786502 NTD786438:NTF786502 OCZ786438:ODB786502 OMV786438:OMX786502 OWR786438:OWT786502 PGN786438:PGP786502 PQJ786438:PQL786502 QAF786438:QAH786502 QKB786438:QKD786502 QTX786438:QTZ786502 RDT786438:RDV786502 RNP786438:RNR786502 RXL786438:RXN786502 SHH786438:SHJ786502 SRD786438:SRF786502 TAZ786438:TBB786502 TKV786438:TKX786502 TUR786438:TUT786502 UEN786438:UEP786502 UOJ786438:UOL786502 UYF786438:UYH786502 VIB786438:VID786502 VRX786438:VRZ786502 WBT786438:WBV786502 WLP786438:WLR786502 WVL786438:WVN786502 D851974:F852038 IZ851974:JB852038 SV851974:SX852038 ACR851974:ACT852038 AMN851974:AMP852038 AWJ851974:AWL852038 BGF851974:BGH852038 BQB851974:BQD852038 BZX851974:BZZ852038 CJT851974:CJV852038 CTP851974:CTR852038 DDL851974:DDN852038 DNH851974:DNJ852038 DXD851974:DXF852038 EGZ851974:EHB852038 EQV851974:EQX852038 FAR851974:FAT852038 FKN851974:FKP852038 FUJ851974:FUL852038 GEF851974:GEH852038 GOB851974:GOD852038 GXX851974:GXZ852038 HHT851974:HHV852038 HRP851974:HRR852038 IBL851974:IBN852038 ILH851974:ILJ852038 IVD851974:IVF852038 JEZ851974:JFB852038 JOV851974:JOX852038 JYR851974:JYT852038 KIN851974:KIP852038 KSJ851974:KSL852038 LCF851974:LCH852038 LMB851974:LMD852038 LVX851974:LVZ852038 MFT851974:MFV852038 MPP851974:MPR852038 MZL851974:MZN852038 NJH851974:NJJ852038 NTD851974:NTF852038 OCZ851974:ODB852038 OMV851974:OMX852038 OWR851974:OWT852038 PGN851974:PGP852038 PQJ851974:PQL852038 QAF851974:QAH852038 QKB851974:QKD852038 QTX851974:QTZ852038 RDT851974:RDV852038 RNP851974:RNR852038 RXL851974:RXN852038 SHH851974:SHJ852038 SRD851974:SRF852038 TAZ851974:TBB852038 TKV851974:TKX852038 TUR851974:TUT852038 UEN851974:UEP852038 UOJ851974:UOL852038 UYF851974:UYH852038 VIB851974:VID852038 VRX851974:VRZ852038 WBT851974:WBV852038 WLP851974:WLR852038 WVL851974:WVN852038 D917510:F917574 IZ917510:JB917574 SV917510:SX917574 ACR917510:ACT917574 AMN917510:AMP917574 AWJ917510:AWL917574 BGF917510:BGH917574 BQB917510:BQD917574 BZX917510:BZZ917574 CJT917510:CJV917574 CTP917510:CTR917574 DDL917510:DDN917574 DNH917510:DNJ917574 DXD917510:DXF917574 EGZ917510:EHB917574 EQV917510:EQX917574 FAR917510:FAT917574 FKN917510:FKP917574 FUJ917510:FUL917574 GEF917510:GEH917574 GOB917510:GOD917574 GXX917510:GXZ917574 HHT917510:HHV917574 HRP917510:HRR917574 IBL917510:IBN917574 ILH917510:ILJ917574 IVD917510:IVF917574 JEZ917510:JFB917574 JOV917510:JOX917574 JYR917510:JYT917574 KIN917510:KIP917574 KSJ917510:KSL917574 LCF917510:LCH917574 LMB917510:LMD917574 LVX917510:LVZ917574 MFT917510:MFV917574 MPP917510:MPR917574 MZL917510:MZN917574 NJH917510:NJJ917574 NTD917510:NTF917574 OCZ917510:ODB917574 OMV917510:OMX917574 OWR917510:OWT917574 PGN917510:PGP917574 PQJ917510:PQL917574 QAF917510:QAH917574 QKB917510:QKD917574 QTX917510:QTZ917574 RDT917510:RDV917574 RNP917510:RNR917574 RXL917510:RXN917574 SHH917510:SHJ917574 SRD917510:SRF917574 TAZ917510:TBB917574 TKV917510:TKX917574 TUR917510:TUT917574 UEN917510:UEP917574 UOJ917510:UOL917574 UYF917510:UYH917574 VIB917510:VID917574 VRX917510:VRZ917574 WBT917510:WBV917574 WLP917510:WLR917574 WVL917510:WVN917574 D983046:F983110 IZ983046:JB983110 SV983046:SX983110 ACR983046:ACT983110 AMN983046:AMP983110 AWJ983046:AWL983110 BGF983046:BGH983110 BQB983046:BQD983110 BZX983046:BZZ983110 CJT983046:CJV983110 CTP983046:CTR983110 DDL983046:DDN983110 DNH983046:DNJ983110 DXD983046:DXF983110 EGZ983046:EHB983110 EQV983046:EQX983110 FAR983046:FAT983110 FKN983046:FKP983110 FUJ983046:FUL983110 GEF983046:GEH983110 GOB983046:GOD983110 GXX983046:GXZ983110 HHT983046:HHV983110 HRP983046:HRR983110 IBL983046:IBN983110 ILH983046:ILJ983110 IVD983046:IVF983110 JEZ983046:JFB983110 JOV983046:JOX983110 JYR983046:JYT983110 KIN983046:KIP983110 KSJ983046:KSL983110 LCF983046:LCH983110 LMB983046:LMD983110 LVX983046:LVZ983110 MFT983046:MFV983110 MPP983046:MPR983110 MZL983046:MZN983110 NJH983046:NJJ983110 NTD983046:NTF983110 OCZ983046:ODB983110 OMV983046:OMX983110 OWR983046:OWT983110 PGN983046:PGP983110 PQJ983046:PQL983110 QAF983046:QAH983110 QKB983046:QKD983110 QTX983046:QTZ983110 RDT983046:RDV983110 RNP983046:RNR983110 RXL983046:RXN983110 SHH983046:SHJ983110 SRD983046:SRF983110 TAZ983046:TBB983110 TKV983046:TKX983110 TUR983046:TUT983110 UEN983046:UEP983110 UOJ983046:UOL983110 UYF983046:UYH983110 VIB983046:VID983110 VRX983046:VRZ983110 WBT983046:WBV983110 WLP983046:WLR983110 WVL983046:WVN983110 G6:G8 JC6:JC8 SY6:SY8 ACU6:ACU8 AMQ6:AMQ8 AWM6:AWM8 BGI6:BGI8 BQE6:BQE8 CAA6:CAA8 CJW6:CJW8 CTS6:CTS8 DDO6:DDO8 DNK6:DNK8 DXG6:DXG8 EHC6:EHC8 EQY6:EQY8 FAU6:FAU8 FKQ6:FKQ8 FUM6:FUM8 GEI6:GEI8 GOE6:GOE8 GYA6:GYA8 HHW6:HHW8 HRS6:HRS8 IBO6:IBO8 ILK6:ILK8 IVG6:IVG8 JFC6:JFC8 JOY6:JOY8 JYU6:JYU8 KIQ6:KIQ8 KSM6:KSM8 LCI6:LCI8 LME6:LME8 LWA6:LWA8 MFW6:MFW8 MPS6:MPS8 MZO6:MZO8 NJK6:NJK8 NTG6:NTG8 ODC6:ODC8 OMY6:OMY8 OWU6:OWU8 PGQ6:PGQ8 PQM6:PQM8 QAI6:QAI8 QKE6:QKE8 QUA6:QUA8 RDW6:RDW8 RNS6:RNS8 RXO6:RXO8 SHK6:SHK8 SRG6:SRG8 TBC6:TBC8 TKY6:TKY8 TUU6:TUU8 UEQ6:UEQ8 UOM6:UOM8 UYI6:UYI8 VIE6:VIE8 VSA6:VSA8 WBW6:WBW8 WLS6:WLS8 WVO6:WVO8 G65542:G65544 JC65542:JC65544 SY65542:SY65544 ACU65542:ACU65544 AMQ65542:AMQ65544 AWM65542:AWM65544 BGI65542:BGI65544 BQE65542:BQE65544 CAA65542:CAA65544 CJW65542:CJW65544 CTS65542:CTS65544 DDO65542:DDO65544 DNK65542:DNK65544 DXG65542:DXG65544 EHC65542:EHC65544 EQY65542:EQY65544 FAU65542:FAU65544 FKQ65542:FKQ65544 FUM65542:FUM65544 GEI65542:GEI65544 GOE65542:GOE65544 GYA65542:GYA65544 HHW65542:HHW65544 HRS65542:HRS65544 IBO65542:IBO65544 ILK65542:ILK65544 IVG65542:IVG65544 JFC65542:JFC65544 JOY65542:JOY65544 JYU65542:JYU65544 KIQ65542:KIQ65544 KSM65542:KSM65544 LCI65542:LCI65544 LME65542:LME65544 LWA65542:LWA65544 MFW65542:MFW65544 MPS65542:MPS65544 MZO65542:MZO65544 NJK65542:NJK65544 NTG65542:NTG65544 ODC65542:ODC65544 OMY65542:OMY65544 OWU65542:OWU65544 PGQ65542:PGQ65544 PQM65542:PQM65544 QAI65542:QAI65544 QKE65542:QKE65544 QUA65542:QUA65544 RDW65542:RDW65544 RNS65542:RNS65544 RXO65542:RXO65544 SHK65542:SHK65544 SRG65542:SRG65544 TBC65542:TBC65544 TKY65542:TKY65544 TUU65542:TUU65544 UEQ65542:UEQ65544 UOM65542:UOM65544 UYI65542:UYI65544 VIE65542:VIE65544 VSA65542:VSA65544 WBW65542:WBW65544 WLS65542:WLS65544 WVO65542:WVO65544 G131078:G131080 JC131078:JC131080 SY131078:SY131080 ACU131078:ACU131080 AMQ131078:AMQ131080 AWM131078:AWM131080 BGI131078:BGI131080 BQE131078:BQE131080 CAA131078:CAA131080 CJW131078:CJW131080 CTS131078:CTS131080 DDO131078:DDO131080 DNK131078:DNK131080 DXG131078:DXG131080 EHC131078:EHC131080 EQY131078:EQY131080 FAU131078:FAU131080 FKQ131078:FKQ131080 FUM131078:FUM131080 GEI131078:GEI131080 GOE131078:GOE131080 GYA131078:GYA131080 HHW131078:HHW131080 HRS131078:HRS131080 IBO131078:IBO131080 ILK131078:ILK131080 IVG131078:IVG131080 JFC131078:JFC131080 JOY131078:JOY131080 JYU131078:JYU131080 KIQ131078:KIQ131080 KSM131078:KSM131080 LCI131078:LCI131080 LME131078:LME131080 LWA131078:LWA131080 MFW131078:MFW131080 MPS131078:MPS131080 MZO131078:MZO131080 NJK131078:NJK131080 NTG131078:NTG131080 ODC131078:ODC131080 OMY131078:OMY131080 OWU131078:OWU131080 PGQ131078:PGQ131080 PQM131078:PQM131080 QAI131078:QAI131080 QKE131078:QKE131080 QUA131078:QUA131080 RDW131078:RDW131080 RNS131078:RNS131080 RXO131078:RXO131080 SHK131078:SHK131080 SRG131078:SRG131080 TBC131078:TBC131080 TKY131078:TKY131080 TUU131078:TUU131080 UEQ131078:UEQ131080 UOM131078:UOM131080 UYI131078:UYI131080 VIE131078:VIE131080 VSA131078:VSA131080 WBW131078:WBW131080 WLS131078:WLS131080 WVO131078:WVO131080 G196614:G196616 JC196614:JC196616 SY196614:SY196616 ACU196614:ACU196616 AMQ196614:AMQ196616 AWM196614:AWM196616 BGI196614:BGI196616 BQE196614:BQE196616 CAA196614:CAA196616 CJW196614:CJW196616 CTS196614:CTS196616 DDO196614:DDO196616 DNK196614:DNK196616 DXG196614:DXG196616 EHC196614:EHC196616 EQY196614:EQY196616 FAU196614:FAU196616 FKQ196614:FKQ196616 FUM196614:FUM196616 GEI196614:GEI196616 GOE196614:GOE196616 GYA196614:GYA196616 HHW196614:HHW196616 HRS196614:HRS196616 IBO196614:IBO196616 ILK196614:ILK196616 IVG196614:IVG196616 JFC196614:JFC196616 JOY196614:JOY196616 JYU196614:JYU196616 KIQ196614:KIQ196616 KSM196614:KSM196616 LCI196614:LCI196616 LME196614:LME196616 LWA196614:LWA196616 MFW196614:MFW196616 MPS196614:MPS196616 MZO196614:MZO196616 NJK196614:NJK196616 NTG196614:NTG196616 ODC196614:ODC196616 OMY196614:OMY196616 OWU196614:OWU196616 PGQ196614:PGQ196616 PQM196614:PQM196616 QAI196614:QAI196616 QKE196614:QKE196616 QUA196614:QUA196616 RDW196614:RDW196616 RNS196614:RNS196616 RXO196614:RXO196616 SHK196614:SHK196616 SRG196614:SRG196616 TBC196614:TBC196616 TKY196614:TKY196616 TUU196614:TUU196616 UEQ196614:UEQ196616 UOM196614:UOM196616 UYI196614:UYI196616 VIE196614:VIE196616 VSA196614:VSA196616 WBW196614:WBW196616 WLS196614:WLS196616 WVO196614:WVO196616 G262150:G262152 JC262150:JC262152 SY262150:SY262152 ACU262150:ACU262152 AMQ262150:AMQ262152 AWM262150:AWM262152 BGI262150:BGI262152 BQE262150:BQE262152 CAA262150:CAA262152 CJW262150:CJW262152 CTS262150:CTS262152 DDO262150:DDO262152 DNK262150:DNK262152 DXG262150:DXG262152 EHC262150:EHC262152 EQY262150:EQY262152 FAU262150:FAU262152 FKQ262150:FKQ262152 FUM262150:FUM262152 GEI262150:GEI262152 GOE262150:GOE262152 GYA262150:GYA262152 HHW262150:HHW262152 HRS262150:HRS262152 IBO262150:IBO262152 ILK262150:ILK262152 IVG262150:IVG262152 JFC262150:JFC262152 JOY262150:JOY262152 JYU262150:JYU262152 KIQ262150:KIQ262152 KSM262150:KSM262152 LCI262150:LCI262152 LME262150:LME262152 LWA262150:LWA262152 MFW262150:MFW262152 MPS262150:MPS262152 MZO262150:MZO262152 NJK262150:NJK262152 NTG262150:NTG262152 ODC262150:ODC262152 OMY262150:OMY262152 OWU262150:OWU262152 PGQ262150:PGQ262152 PQM262150:PQM262152 QAI262150:QAI262152 QKE262150:QKE262152 QUA262150:QUA262152 RDW262150:RDW262152 RNS262150:RNS262152 RXO262150:RXO262152 SHK262150:SHK262152 SRG262150:SRG262152 TBC262150:TBC262152 TKY262150:TKY262152 TUU262150:TUU262152 UEQ262150:UEQ262152 UOM262150:UOM262152 UYI262150:UYI262152 VIE262150:VIE262152 VSA262150:VSA262152 WBW262150:WBW262152 WLS262150:WLS262152 WVO262150:WVO262152 G327686:G327688 JC327686:JC327688 SY327686:SY327688 ACU327686:ACU327688 AMQ327686:AMQ327688 AWM327686:AWM327688 BGI327686:BGI327688 BQE327686:BQE327688 CAA327686:CAA327688 CJW327686:CJW327688 CTS327686:CTS327688 DDO327686:DDO327688 DNK327686:DNK327688 DXG327686:DXG327688 EHC327686:EHC327688 EQY327686:EQY327688 FAU327686:FAU327688 FKQ327686:FKQ327688 FUM327686:FUM327688 GEI327686:GEI327688 GOE327686:GOE327688 GYA327686:GYA327688 HHW327686:HHW327688 HRS327686:HRS327688 IBO327686:IBO327688 ILK327686:ILK327688 IVG327686:IVG327688 JFC327686:JFC327688 JOY327686:JOY327688 JYU327686:JYU327688 KIQ327686:KIQ327688 KSM327686:KSM327688 LCI327686:LCI327688 LME327686:LME327688 LWA327686:LWA327688 MFW327686:MFW327688 MPS327686:MPS327688 MZO327686:MZO327688 NJK327686:NJK327688 NTG327686:NTG327688 ODC327686:ODC327688 OMY327686:OMY327688 OWU327686:OWU327688 PGQ327686:PGQ327688 PQM327686:PQM327688 QAI327686:QAI327688 QKE327686:QKE327688 QUA327686:QUA327688 RDW327686:RDW327688 RNS327686:RNS327688 RXO327686:RXO327688 SHK327686:SHK327688 SRG327686:SRG327688 TBC327686:TBC327688 TKY327686:TKY327688 TUU327686:TUU327688 UEQ327686:UEQ327688 UOM327686:UOM327688 UYI327686:UYI327688 VIE327686:VIE327688 VSA327686:VSA327688 WBW327686:WBW327688 WLS327686:WLS327688 WVO327686:WVO327688 G393222:G393224 JC393222:JC393224 SY393222:SY393224 ACU393222:ACU393224 AMQ393222:AMQ393224 AWM393222:AWM393224 BGI393222:BGI393224 BQE393222:BQE393224 CAA393222:CAA393224 CJW393222:CJW393224 CTS393222:CTS393224 DDO393222:DDO393224 DNK393222:DNK393224 DXG393222:DXG393224 EHC393222:EHC393224 EQY393222:EQY393224 FAU393222:FAU393224 FKQ393222:FKQ393224 FUM393222:FUM393224 GEI393222:GEI393224 GOE393222:GOE393224 GYA393222:GYA393224 HHW393222:HHW393224 HRS393222:HRS393224 IBO393222:IBO393224 ILK393222:ILK393224 IVG393222:IVG393224 JFC393222:JFC393224 JOY393222:JOY393224 JYU393222:JYU393224 KIQ393222:KIQ393224 KSM393222:KSM393224 LCI393222:LCI393224 LME393222:LME393224 LWA393222:LWA393224 MFW393222:MFW393224 MPS393222:MPS393224 MZO393222:MZO393224 NJK393222:NJK393224 NTG393222:NTG393224 ODC393222:ODC393224 OMY393222:OMY393224 OWU393222:OWU393224 PGQ393222:PGQ393224 PQM393222:PQM393224 QAI393222:QAI393224 QKE393222:QKE393224 QUA393222:QUA393224 RDW393222:RDW393224 RNS393222:RNS393224 RXO393222:RXO393224 SHK393222:SHK393224 SRG393222:SRG393224 TBC393222:TBC393224 TKY393222:TKY393224 TUU393222:TUU393224 UEQ393222:UEQ393224 UOM393222:UOM393224 UYI393222:UYI393224 VIE393222:VIE393224 VSA393222:VSA393224 WBW393222:WBW393224 WLS393222:WLS393224 WVO393222:WVO393224 G458758:G458760 JC458758:JC458760 SY458758:SY458760 ACU458758:ACU458760 AMQ458758:AMQ458760 AWM458758:AWM458760 BGI458758:BGI458760 BQE458758:BQE458760 CAA458758:CAA458760 CJW458758:CJW458760 CTS458758:CTS458760 DDO458758:DDO458760 DNK458758:DNK458760 DXG458758:DXG458760 EHC458758:EHC458760 EQY458758:EQY458760 FAU458758:FAU458760 FKQ458758:FKQ458760 FUM458758:FUM458760 GEI458758:GEI458760 GOE458758:GOE458760 GYA458758:GYA458760 HHW458758:HHW458760 HRS458758:HRS458760 IBO458758:IBO458760 ILK458758:ILK458760 IVG458758:IVG458760 JFC458758:JFC458760 JOY458758:JOY458760 JYU458758:JYU458760 KIQ458758:KIQ458760 KSM458758:KSM458760 LCI458758:LCI458760 LME458758:LME458760 LWA458758:LWA458760 MFW458758:MFW458760 MPS458758:MPS458760 MZO458758:MZO458760 NJK458758:NJK458760 NTG458758:NTG458760 ODC458758:ODC458760 OMY458758:OMY458760 OWU458758:OWU458760 PGQ458758:PGQ458760 PQM458758:PQM458760 QAI458758:QAI458760 QKE458758:QKE458760 QUA458758:QUA458760 RDW458758:RDW458760 RNS458758:RNS458760 RXO458758:RXO458760 SHK458758:SHK458760 SRG458758:SRG458760 TBC458758:TBC458760 TKY458758:TKY458760 TUU458758:TUU458760 UEQ458758:UEQ458760 UOM458758:UOM458760 UYI458758:UYI458760 VIE458758:VIE458760 VSA458758:VSA458760 WBW458758:WBW458760 WLS458758:WLS458760 WVO458758:WVO458760 G524294:G524296 JC524294:JC524296 SY524294:SY524296 ACU524294:ACU524296 AMQ524294:AMQ524296 AWM524294:AWM524296 BGI524294:BGI524296 BQE524294:BQE524296 CAA524294:CAA524296 CJW524294:CJW524296 CTS524294:CTS524296 DDO524294:DDO524296 DNK524294:DNK524296 DXG524294:DXG524296 EHC524294:EHC524296 EQY524294:EQY524296 FAU524294:FAU524296 FKQ524294:FKQ524296 FUM524294:FUM524296 GEI524294:GEI524296 GOE524294:GOE524296 GYA524294:GYA524296 HHW524294:HHW524296 HRS524294:HRS524296 IBO524294:IBO524296 ILK524294:ILK524296 IVG524294:IVG524296 JFC524294:JFC524296 JOY524294:JOY524296 JYU524294:JYU524296 KIQ524294:KIQ524296 KSM524294:KSM524296 LCI524294:LCI524296 LME524294:LME524296 LWA524294:LWA524296 MFW524294:MFW524296 MPS524294:MPS524296 MZO524294:MZO524296 NJK524294:NJK524296 NTG524294:NTG524296 ODC524294:ODC524296 OMY524294:OMY524296 OWU524294:OWU524296 PGQ524294:PGQ524296 PQM524294:PQM524296 QAI524294:QAI524296 QKE524294:QKE524296 QUA524294:QUA524296 RDW524294:RDW524296 RNS524294:RNS524296 RXO524294:RXO524296 SHK524294:SHK524296 SRG524294:SRG524296 TBC524294:TBC524296 TKY524294:TKY524296 TUU524294:TUU524296 UEQ524294:UEQ524296 UOM524294:UOM524296 UYI524294:UYI524296 VIE524294:VIE524296 VSA524294:VSA524296 WBW524294:WBW524296 WLS524294:WLS524296 WVO524294:WVO524296 G589830:G589832 JC589830:JC589832 SY589830:SY589832 ACU589830:ACU589832 AMQ589830:AMQ589832 AWM589830:AWM589832 BGI589830:BGI589832 BQE589830:BQE589832 CAA589830:CAA589832 CJW589830:CJW589832 CTS589830:CTS589832 DDO589830:DDO589832 DNK589830:DNK589832 DXG589830:DXG589832 EHC589830:EHC589832 EQY589830:EQY589832 FAU589830:FAU589832 FKQ589830:FKQ589832 FUM589830:FUM589832 GEI589830:GEI589832 GOE589830:GOE589832 GYA589830:GYA589832 HHW589830:HHW589832 HRS589830:HRS589832 IBO589830:IBO589832 ILK589830:ILK589832 IVG589830:IVG589832 JFC589830:JFC589832 JOY589830:JOY589832 JYU589830:JYU589832 KIQ589830:KIQ589832 KSM589830:KSM589832 LCI589830:LCI589832 LME589830:LME589832 LWA589830:LWA589832 MFW589830:MFW589832 MPS589830:MPS589832 MZO589830:MZO589832 NJK589830:NJK589832 NTG589830:NTG589832 ODC589830:ODC589832 OMY589830:OMY589832 OWU589830:OWU589832 PGQ589830:PGQ589832 PQM589830:PQM589832 QAI589830:QAI589832 QKE589830:QKE589832 QUA589830:QUA589832 RDW589830:RDW589832 RNS589830:RNS589832 RXO589830:RXO589832 SHK589830:SHK589832 SRG589830:SRG589832 TBC589830:TBC589832 TKY589830:TKY589832 TUU589830:TUU589832 UEQ589830:UEQ589832 UOM589830:UOM589832 UYI589830:UYI589832 VIE589830:VIE589832 VSA589830:VSA589832 WBW589830:WBW589832 WLS589830:WLS589832 WVO589830:WVO589832 G655366:G655368 JC655366:JC655368 SY655366:SY655368 ACU655366:ACU655368 AMQ655366:AMQ655368 AWM655366:AWM655368 BGI655366:BGI655368 BQE655366:BQE655368 CAA655366:CAA655368 CJW655366:CJW655368 CTS655366:CTS655368 DDO655366:DDO655368 DNK655366:DNK655368 DXG655366:DXG655368 EHC655366:EHC655368 EQY655366:EQY655368 FAU655366:FAU655368 FKQ655366:FKQ655368 FUM655366:FUM655368 GEI655366:GEI655368 GOE655366:GOE655368 GYA655366:GYA655368 HHW655366:HHW655368 HRS655366:HRS655368 IBO655366:IBO655368 ILK655366:ILK655368 IVG655366:IVG655368 JFC655366:JFC655368 JOY655366:JOY655368 JYU655366:JYU655368 KIQ655366:KIQ655368 KSM655366:KSM655368 LCI655366:LCI655368 LME655366:LME655368 LWA655366:LWA655368 MFW655366:MFW655368 MPS655366:MPS655368 MZO655366:MZO655368 NJK655366:NJK655368 NTG655366:NTG655368 ODC655366:ODC655368 OMY655366:OMY655368 OWU655366:OWU655368 PGQ655366:PGQ655368 PQM655366:PQM655368 QAI655366:QAI655368 QKE655366:QKE655368 QUA655366:QUA655368 RDW655366:RDW655368 RNS655366:RNS655368 RXO655366:RXO655368 SHK655366:SHK655368 SRG655366:SRG655368 TBC655366:TBC655368 TKY655366:TKY655368 TUU655366:TUU655368 UEQ655366:UEQ655368 UOM655366:UOM655368 UYI655366:UYI655368 VIE655366:VIE655368 VSA655366:VSA655368 WBW655366:WBW655368 WLS655366:WLS655368 WVO655366:WVO655368 G720902:G720904 JC720902:JC720904 SY720902:SY720904 ACU720902:ACU720904 AMQ720902:AMQ720904 AWM720902:AWM720904 BGI720902:BGI720904 BQE720902:BQE720904 CAA720902:CAA720904 CJW720902:CJW720904 CTS720902:CTS720904 DDO720902:DDO720904 DNK720902:DNK720904 DXG720902:DXG720904 EHC720902:EHC720904 EQY720902:EQY720904 FAU720902:FAU720904 FKQ720902:FKQ720904 FUM720902:FUM720904 GEI720902:GEI720904 GOE720902:GOE720904 GYA720902:GYA720904 HHW720902:HHW720904 HRS720902:HRS720904 IBO720902:IBO720904 ILK720902:ILK720904 IVG720902:IVG720904 JFC720902:JFC720904 JOY720902:JOY720904 JYU720902:JYU720904 KIQ720902:KIQ720904 KSM720902:KSM720904 LCI720902:LCI720904 LME720902:LME720904 LWA720902:LWA720904 MFW720902:MFW720904 MPS720902:MPS720904 MZO720902:MZO720904 NJK720902:NJK720904 NTG720902:NTG720904 ODC720902:ODC720904 OMY720902:OMY720904 OWU720902:OWU720904 PGQ720902:PGQ720904 PQM720902:PQM720904 QAI720902:QAI720904 QKE720902:QKE720904 QUA720902:QUA720904 RDW720902:RDW720904 RNS720902:RNS720904 RXO720902:RXO720904 SHK720902:SHK720904 SRG720902:SRG720904 TBC720902:TBC720904 TKY720902:TKY720904 TUU720902:TUU720904 UEQ720902:UEQ720904 UOM720902:UOM720904 UYI720902:UYI720904 VIE720902:VIE720904 VSA720902:VSA720904 WBW720902:WBW720904 WLS720902:WLS720904 WVO720902:WVO720904 G786438:G786440 JC786438:JC786440 SY786438:SY786440 ACU786438:ACU786440 AMQ786438:AMQ786440 AWM786438:AWM786440 BGI786438:BGI786440 BQE786438:BQE786440 CAA786438:CAA786440 CJW786438:CJW786440 CTS786438:CTS786440 DDO786438:DDO786440 DNK786438:DNK786440 DXG786438:DXG786440 EHC786438:EHC786440 EQY786438:EQY786440 FAU786438:FAU786440 FKQ786438:FKQ786440 FUM786438:FUM786440 GEI786438:GEI786440 GOE786438:GOE786440 GYA786438:GYA786440 HHW786438:HHW786440 HRS786438:HRS786440 IBO786438:IBO786440 ILK786438:ILK786440 IVG786438:IVG786440 JFC786438:JFC786440 JOY786438:JOY786440 JYU786438:JYU786440 KIQ786438:KIQ786440 KSM786438:KSM786440 LCI786438:LCI786440 LME786438:LME786440 LWA786438:LWA786440 MFW786438:MFW786440 MPS786438:MPS786440 MZO786438:MZO786440 NJK786438:NJK786440 NTG786438:NTG786440 ODC786438:ODC786440 OMY786438:OMY786440 OWU786438:OWU786440 PGQ786438:PGQ786440 PQM786438:PQM786440 QAI786438:QAI786440 QKE786438:QKE786440 QUA786438:QUA786440 RDW786438:RDW786440 RNS786438:RNS786440 RXO786438:RXO786440 SHK786438:SHK786440 SRG786438:SRG786440 TBC786438:TBC786440 TKY786438:TKY786440 TUU786438:TUU786440 UEQ786438:UEQ786440 UOM786438:UOM786440 UYI786438:UYI786440 VIE786438:VIE786440 VSA786438:VSA786440 WBW786438:WBW786440 WLS786438:WLS786440 WVO786438:WVO786440 G851974:G851976 JC851974:JC851976 SY851974:SY851976 ACU851974:ACU851976 AMQ851974:AMQ851976 AWM851974:AWM851976 BGI851974:BGI851976 BQE851974:BQE851976 CAA851974:CAA851976 CJW851974:CJW851976 CTS851974:CTS851976 DDO851974:DDO851976 DNK851974:DNK851976 DXG851974:DXG851976 EHC851974:EHC851976 EQY851974:EQY851976 FAU851974:FAU851976 FKQ851974:FKQ851976 FUM851974:FUM851976 GEI851974:GEI851976 GOE851974:GOE851976 GYA851974:GYA851976 HHW851974:HHW851976 HRS851974:HRS851976 IBO851974:IBO851976 ILK851974:ILK851976 IVG851974:IVG851976 JFC851974:JFC851976 JOY851974:JOY851976 JYU851974:JYU851976 KIQ851974:KIQ851976 KSM851974:KSM851976 LCI851974:LCI851976 LME851974:LME851976 LWA851974:LWA851976 MFW851974:MFW851976 MPS851974:MPS851976 MZO851974:MZO851976 NJK851974:NJK851976 NTG851974:NTG851976 ODC851974:ODC851976 OMY851974:OMY851976 OWU851974:OWU851976 PGQ851974:PGQ851976 PQM851974:PQM851976 QAI851974:QAI851976 QKE851974:QKE851976 QUA851974:QUA851976 RDW851974:RDW851976 RNS851974:RNS851976 RXO851974:RXO851976 SHK851974:SHK851976 SRG851974:SRG851976 TBC851974:TBC851976 TKY851974:TKY851976 TUU851974:TUU851976 UEQ851974:UEQ851976 UOM851974:UOM851976 UYI851974:UYI851976 VIE851974:VIE851976 VSA851974:VSA851976 WBW851974:WBW851976 WLS851974:WLS851976 WVO851974:WVO851976 G917510:G917512 JC917510:JC917512 SY917510:SY917512 ACU917510:ACU917512 AMQ917510:AMQ917512 AWM917510:AWM917512 BGI917510:BGI917512 BQE917510:BQE917512 CAA917510:CAA917512 CJW917510:CJW917512 CTS917510:CTS917512 DDO917510:DDO917512 DNK917510:DNK917512 DXG917510:DXG917512 EHC917510:EHC917512 EQY917510:EQY917512 FAU917510:FAU917512 FKQ917510:FKQ917512 FUM917510:FUM917512 GEI917510:GEI917512 GOE917510:GOE917512 GYA917510:GYA917512 HHW917510:HHW917512 HRS917510:HRS917512 IBO917510:IBO917512 ILK917510:ILK917512 IVG917510:IVG917512 JFC917510:JFC917512 JOY917510:JOY917512 JYU917510:JYU917512 KIQ917510:KIQ917512 KSM917510:KSM917512 LCI917510:LCI917512 LME917510:LME917512 LWA917510:LWA917512 MFW917510:MFW917512 MPS917510:MPS917512 MZO917510:MZO917512 NJK917510:NJK917512 NTG917510:NTG917512 ODC917510:ODC917512 OMY917510:OMY917512 OWU917510:OWU917512 PGQ917510:PGQ917512 PQM917510:PQM917512 QAI917510:QAI917512 QKE917510:QKE917512 QUA917510:QUA917512 RDW917510:RDW917512 RNS917510:RNS917512 RXO917510:RXO917512 SHK917510:SHK917512 SRG917510:SRG917512 TBC917510:TBC917512 TKY917510:TKY917512 TUU917510:TUU917512 UEQ917510:UEQ917512 UOM917510:UOM917512 UYI917510:UYI917512 VIE917510:VIE917512 VSA917510:VSA917512 WBW917510:WBW917512 WLS917510:WLS917512 WVO917510:WVO917512 G983046:G983048 JC983046:JC983048 SY983046:SY983048 ACU983046:ACU983048 AMQ983046:AMQ983048 AWM983046:AWM983048 BGI983046:BGI983048 BQE983046:BQE983048 CAA983046:CAA983048 CJW983046:CJW983048 CTS983046:CTS983048 DDO983046:DDO983048 DNK983046:DNK983048 DXG983046:DXG983048 EHC983046:EHC983048 EQY983046:EQY983048 FAU983046:FAU983048 FKQ983046:FKQ983048 FUM983046:FUM983048 GEI983046:GEI983048 GOE983046:GOE983048 GYA983046:GYA983048 HHW983046:HHW983048 HRS983046:HRS983048 IBO983046:IBO983048 ILK983046:ILK983048 IVG983046:IVG983048 JFC983046:JFC983048 JOY983046:JOY983048 JYU983046:JYU983048 KIQ983046:KIQ983048 KSM983046:KSM983048 LCI983046:LCI983048 LME983046:LME983048 LWA983046:LWA983048 MFW983046:MFW983048 MPS983046:MPS983048 MZO983046:MZO983048 NJK983046:NJK983048 NTG983046:NTG983048 ODC983046:ODC983048 OMY983046:OMY983048 OWU983046:OWU983048 PGQ983046:PGQ983048 PQM983046:PQM983048 QAI983046:QAI983048 QKE983046:QKE983048 QUA983046:QUA983048 RDW983046:RDW983048 RNS983046:RNS983048 RXO983046:RXO983048 SHK983046:SHK983048 SRG983046:SRG983048 TBC983046:TBC983048 TKY983046:TKY983048 TUU983046:TUU983048 UEQ983046:UEQ983048 UOM983046:UOM983048 UYI983046:UYI983048 VIE983046:VIE983048 VSA983046:VSA983048 WBW983046:WBW983048 WLS983046:WLS983048 WVO983046:WVO983048 H6:L70 JD6:JH70 SZ6:TD70 ACV6:ACZ70 AMR6:AMV70 AWN6:AWR70 BGJ6:BGN70 BQF6:BQJ70 CAB6:CAF70 CJX6:CKB70 CTT6:CTX70 DDP6:DDT70 DNL6:DNP70 DXH6:DXL70 EHD6:EHH70 EQZ6:ERD70 FAV6:FAZ70 FKR6:FKV70 FUN6:FUR70 GEJ6:GEN70 GOF6:GOJ70 GYB6:GYF70 HHX6:HIB70 HRT6:HRX70 IBP6:IBT70 ILL6:ILP70 IVH6:IVL70 JFD6:JFH70 JOZ6:JPD70 JYV6:JYZ70 KIR6:KIV70 KSN6:KSR70 LCJ6:LCN70 LMF6:LMJ70 LWB6:LWF70 MFX6:MGB70 MPT6:MPX70 MZP6:MZT70 NJL6:NJP70 NTH6:NTL70 ODD6:ODH70 OMZ6:OND70 OWV6:OWZ70 PGR6:PGV70 PQN6:PQR70 QAJ6:QAN70 QKF6:QKJ70 QUB6:QUF70 RDX6:REB70 RNT6:RNX70 RXP6:RXT70 SHL6:SHP70 SRH6:SRL70 TBD6:TBH70 TKZ6:TLD70 TUV6:TUZ70 UER6:UEV70 UON6:UOR70 UYJ6:UYN70 VIF6:VIJ70 VSB6:VSF70 WBX6:WCB70 WLT6:WLX70 WVP6:WVT70 H65542:L65606 JD65542:JH65606 SZ65542:TD65606 ACV65542:ACZ65606 AMR65542:AMV65606 AWN65542:AWR65606 BGJ65542:BGN65606 BQF65542:BQJ65606 CAB65542:CAF65606 CJX65542:CKB65606 CTT65542:CTX65606 DDP65542:DDT65606 DNL65542:DNP65606 DXH65542:DXL65606 EHD65542:EHH65606 EQZ65542:ERD65606 FAV65542:FAZ65606 FKR65542:FKV65606 FUN65542:FUR65606 GEJ65542:GEN65606 GOF65542:GOJ65606 GYB65542:GYF65606 HHX65542:HIB65606 HRT65542:HRX65606 IBP65542:IBT65606 ILL65542:ILP65606 IVH65542:IVL65606 JFD65542:JFH65606 JOZ65542:JPD65606 JYV65542:JYZ65606 KIR65542:KIV65606 KSN65542:KSR65606 LCJ65542:LCN65606 LMF65542:LMJ65606 LWB65542:LWF65606 MFX65542:MGB65606 MPT65542:MPX65606 MZP65542:MZT65606 NJL65542:NJP65606 NTH65542:NTL65606 ODD65542:ODH65606 OMZ65542:OND65606 OWV65542:OWZ65606 PGR65542:PGV65606 PQN65542:PQR65606 QAJ65542:QAN65606 QKF65542:QKJ65606 QUB65542:QUF65606 RDX65542:REB65606 RNT65542:RNX65606 RXP65542:RXT65606 SHL65542:SHP65606 SRH65542:SRL65606 TBD65542:TBH65606 TKZ65542:TLD65606 TUV65542:TUZ65606 UER65542:UEV65606 UON65542:UOR65606 UYJ65542:UYN65606 VIF65542:VIJ65606 VSB65542:VSF65606 WBX65542:WCB65606 WLT65542:WLX65606 WVP65542:WVT65606 H131078:L131142 JD131078:JH131142 SZ131078:TD131142 ACV131078:ACZ131142 AMR131078:AMV131142 AWN131078:AWR131142 BGJ131078:BGN131142 BQF131078:BQJ131142 CAB131078:CAF131142 CJX131078:CKB131142 CTT131078:CTX131142 DDP131078:DDT131142 DNL131078:DNP131142 DXH131078:DXL131142 EHD131078:EHH131142 EQZ131078:ERD131142 FAV131078:FAZ131142 FKR131078:FKV131142 FUN131078:FUR131142 GEJ131078:GEN131142 GOF131078:GOJ131142 GYB131078:GYF131142 HHX131078:HIB131142 HRT131078:HRX131142 IBP131078:IBT131142 ILL131078:ILP131142 IVH131078:IVL131142 JFD131078:JFH131142 JOZ131078:JPD131142 JYV131078:JYZ131142 KIR131078:KIV131142 KSN131078:KSR131142 LCJ131078:LCN131142 LMF131078:LMJ131142 LWB131078:LWF131142 MFX131078:MGB131142 MPT131078:MPX131142 MZP131078:MZT131142 NJL131078:NJP131142 NTH131078:NTL131142 ODD131078:ODH131142 OMZ131078:OND131142 OWV131078:OWZ131142 PGR131078:PGV131142 PQN131078:PQR131142 QAJ131078:QAN131142 QKF131078:QKJ131142 QUB131078:QUF131142 RDX131078:REB131142 RNT131078:RNX131142 RXP131078:RXT131142 SHL131078:SHP131142 SRH131078:SRL131142 TBD131078:TBH131142 TKZ131078:TLD131142 TUV131078:TUZ131142 UER131078:UEV131142 UON131078:UOR131142 UYJ131078:UYN131142 VIF131078:VIJ131142 VSB131078:VSF131142 WBX131078:WCB131142 WLT131078:WLX131142 WVP131078:WVT131142 H196614:L196678 JD196614:JH196678 SZ196614:TD196678 ACV196614:ACZ196678 AMR196614:AMV196678 AWN196614:AWR196678 BGJ196614:BGN196678 BQF196614:BQJ196678 CAB196614:CAF196678 CJX196614:CKB196678 CTT196614:CTX196678 DDP196614:DDT196678 DNL196614:DNP196678 DXH196614:DXL196678 EHD196614:EHH196678 EQZ196614:ERD196678 FAV196614:FAZ196678 FKR196614:FKV196678 FUN196614:FUR196678 GEJ196614:GEN196678 GOF196614:GOJ196678 GYB196614:GYF196678 HHX196614:HIB196678 HRT196614:HRX196678 IBP196614:IBT196678 ILL196614:ILP196678 IVH196614:IVL196678 JFD196614:JFH196678 JOZ196614:JPD196678 JYV196614:JYZ196678 KIR196614:KIV196678 KSN196614:KSR196678 LCJ196614:LCN196678 LMF196614:LMJ196678 LWB196614:LWF196678 MFX196614:MGB196678 MPT196614:MPX196678 MZP196614:MZT196678 NJL196614:NJP196678 NTH196614:NTL196678 ODD196614:ODH196678 OMZ196614:OND196678 OWV196614:OWZ196678 PGR196614:PGV196678 PQN196614:PQR196678 QAJ196614:QAN196678 QKF196614:QKJ196678 QUB196614:QUF196678 RDX196614:REB196678 RNT196614:RNX196678 RXP196614:RXT196678 SHL196614:SHP196678 SRH196614:SRL196678 TBD196614:TBH196678 TKZ196614:TLD196678 TUV196614:TUZ196678 UER196614:UEV196678 UON196614:UOR196678 UYJ196614:UYN196678 VIF196614:VIJ196678 VSB196614:VSF196678 WBX196614:WCB196678 WLT196614:WLX196678 WVP196614:WVT196678 H262150:L262214 JD262150:JH262214 SZ262150:TD262214 ACV262150:ACZ262214 AMR262150:AMV262214 AWN262150:AWR262214 BGJ262150:BGN262214 BQF262150:BQJ262214 CAB262150:CAF262214 CJX262150:CKB262214 CTT262150:CTX262214 DDP262150:DDT262214 DNL262150:DNP262214 DXH262150:DXL262214 EHD262150:EHH262214 EQZ262150:ERD262214 FAV262150:FAZ262214 FKR262150:FKV262214 FUN262150:FUR262214 GEJ262150:GEN262214 GOF262150:GOJ262214 GYB262150:GYF262214 HHX262150:HIB262214 HRT262150:HRX262214 IBP262150:IBT262214 ILL262150:ILP262214 IVH262150:IVL262214 JFD262150:JFH262214 JOZ262150:JPD262214 JYV262150:JYZ262214 KIR262150:KIV262214 KSN262150:KSR262214 LCJ262150:LCN262214 LMF262150:LMJ262214 LWB262150:LWF262214 MFX262150:MGB262214 MPT262150:MPX262214 MZP262150:MZT262214 NJL262150:NJP262214 NTH262150:NTL262214 ODD262150:ODH262214 OMZ262150:OND262214 OWV262150:OWZ262214 PGR262150:PGV262214 PQN262150:PQR262214 QAJ262150:QAN262214 QKF262150:QKJ262214 QUB262150:QUF262214 RDX262150:REB262214 RNT262150:RNX262214 RXP262150:RXT262214 SHL262150:SHP262214 SRH262150:SRL262214 TBD262150:TBH262214 TKZ262150:TLD262214 TUV262150:TUZ262214 UER262150:UEV262214 UON262150:UOR262214 UYJ262150:UYN262214 VIF262150:VIJ262214 VSB262150:VSF262214 WBX262150:WCB262214 WLT262150:WLX262214 WVP262150:WVT262214 H327686:L327750 JD327686:JH327750 SZ327686:TD327750 ACV327686:ACZ327750 AMR327686:AMV327750 AWN327686:AWR327750 BGJ327686:BGN327750 BQF327686:BQJ327750 CAB327686:CAF327750 CJX327686:CKB327750 CTT327686:CTX327750 DDP327686:DDT327750 DNL327686:DNP327750 DXH327686:DXL327750 EHD327686:EHH327750 EQZ327686:ERD327750 FAV327686:FAZ327750 FKR327686:FKV327750 FUN327686:FUR327750 GEJ327686:GEN327750 GOF327686:GOJ327750 GYB327686:GYF327750 HHX327686:HIB327750 HRT327686:HRX327750 IBP327686:IBT327750 ILL327686:ILP327750 IVH327686:IVL327750 JFD327686:JFH327750 JOZ327686:JPD327750 JYV327686:JYZ327750 KIR327686:KIV327750 KSN327686:KSR327750 LCJ327686:LCN327750 LMF327686:LMJ327750 LWB327686:LWF327750 MFX327686:MGB327750 MPT327686:MPX327750 MZP327686:MZT327750 NJL327686:NJP327750 NTH327686:NTL327750 ODD327686:ODH327750 OMZ327686:OND327750 OWV327686:OWZ327750 PGR327686:PGV327750 PQN327686:PQR327750 QAJ327686:QAN327750 QKF327686:QKJ327750 QUB327686:QUF327750 RDX327686:REB327750 RNT327686:RNX327750 RXP327686:RXT327750 SHL327686:SHP327750 SRH327686:SRL327750 TBD327686:TBH327750 TKZ327686:TLD327750 TUV327686:TUZ327750 UER327686:UEV327750 UON327686:UOR327750 UYJ327686:UYN327750 VIF327686:VIJ327750 VSB327686:VSF327750 WBX327686:WCB327750 WLT327686:WLX327750 WVP327686:WVT327750 H393222:L393286 JD393222:JH393286 SZ393222:TD393286 ACV393222:ACZ393286 AMR393222:AMV393286 AWN393222:AWR393286 BGJ393222:BGN393286 BQF393222:BQJ393286 CAB393222:CAF393286 CJX393222:CKB393286 CTT393222:CTX393286 DDP393222:DDT393286 DNL393222:DNP393286 DXH393222:DXL393286 EHD393222:EHH393286 EQZ393222:ERD393286 FAV393222:FAZ393286 FKR393222:FKV393286 FUN393222:FUR393286 GEJ393222:GEN393286 GOF393222:GOJ393286 GYB393222:GYF393286 HHX393222:HIB393286 HRT393222:HRX393286 IBP393222:IBT393286 ILL393222:ILP393286 IVH393222:IVL393286 JFD393222:JFH393286 JOZ393222:JPD393286 JYV393222:JYZ393286 KIR393222:KIV393286 KSN393222:KSR393286 LCJ393222:LCN393286 LMF393222:LMJ393286 LWB393222:LWF393286 MFX393222:MGB393286 MPT393222:MPX393286 MZP393222:MZT393286 NJL393222:NJP393286 NTH393222:NTL393286 ODD393222:ODH393286 OMZ393222:OND393286 OWV393222:OWZ393286 PGR393222:PGV393286 PQN393222:PQR393286 QAJ393222:QAN393286 QKF393222:QKJ393286 QUB393222:QUF393286 RDX393222:REB393286 RNT393222:RNX393286 RXP393222:RXT393286 SHL393222:SHP393286 SRH393222:SRL393286 TBD393222:TBH393286 TKZ393222:TLD393286 TUV393222:TUZ393286 UER393222:UEV393286 UON393222:UOR393286 UYJ393222:UYN393286 VIF393222:VIJ393286 VSB393222:VSF393286 WBX393222:WCB393286 WLT393222:WLX393286 WVP393222:WVT393286 H458758:L458822 JD458758:JH458822 SZ458758:TD458822 ACV458758:ACZ458822 AMR458758:AMV458822 AWN458758:AWR458822 BGJ458758:BGN458822 BQF458758:BQJ458822 CAB458758:CAF458822 CJX458758:CKB458822 CTT458758:CTX458822 DDP458758:DDT458822 DNL458758:DNP458822 DXH458758:DXL458822 EHD458758:EHH458822 EQZ458758:ERD458822 FAV458758:FAZ458822 FKR458758:FKV458822 FUN458758:FUR458822 GEJ458758:GEN458822 GOF458758:GOJ458822 GYB458758:GYF458822 HHX458758:HIB458822 HRT458758:HRX458822 IBP458758:IBT458822 ILL458758:ILP458822 IVH458758:IVL458822 JFD458758:JFH458822 JOZ458758:JPD458822 JYV458758:JYZ458822 KIR458758:KIV458822 KSN458758:KSR458822 LCJ458758:LCN458822 LMF458758:LMJ458822 LWB458758:LWF458822 MFX458758:MGB458822 MPT458758:MPX458822 MZP458758:MZT458822 NJL458758:NJP458822 NTH458758:NTL458822 ODD458758:ODH458822 OMZ458758:OND458822 OWV458758:OWZ458822 PGR458758:PGV458822 PQN458758:PQR458822 QAJ458758:QAN458822 QKF458758:QKJ458822 QUB458758:QUF458822 RDX458758:REB458822 RNT458758:RNX458822 RXP458758:RXT458822 SHL458758:SHP458822 SRH458758:SRL458822 TBD458758:TBH458822 TKZ458758:TLD458822 TUV458758:TUZ458822 UER458758:UEV458822 UON458758:UOR458822 UYJ458758:UYN458822 VIF458758:VIJ458822 VSB458758:VSF458822 WBX458758:WCB458822 WLT458758:WLX458822 WVP458758:WVT458822 H524294:L524358 JD524294:JH524358 SZ524294:TD524358 ACV524294:ACZ524358 AMR524294:AMV524358 AWN524294:AWR524358 BGJ524294:BGN524358 BQF524294:BQJ524358 CAB524294:CAF524358 CJX524294:CKB524358 CTT524294:CTX524358 DDP524294:DDT524358 DNL524294:DNP524358 DXH524294:DXL524358 EHD524294:EHH524358 EQZ524294:ERD524358 FAV524294:FAZ524358 FKR524294:FKV524358 FUN524294:FUR524358 GEJ524294:GEN524358 GOF524294:GOJ524358 GYB524294:GYF524358 HHX524294:HIB524358 HRT524294:HRX524358 IBP524294:IBT524358 ILL524294:ILP524358 IVH524294:IVL524358 JFD524294:JFH524358 JOZ524294:JPD524358 JYV524294:JYZ524358 KIR524294:KIV524358 KSN524294:KSR524358 LCJ524294:LCN524358 LMF524294:LMJ524358 LWB524294:LWF524358 MFX524294:MGB524358 MPT524294:MPX524358 MZP524294:MZT524358 NJL524294:NJP524358 NTH524294:NTL524358 ODD524294:ODH524358 OMZ524294:OND524358 OWV524294:OWZ524358 PGR524294:PGV524358 PQN524294:PQR524358 QAJ524294:QAN524358 QKF524294:QKJ524358 QUB524294:QUF524358 RDX524294:REB524358 RNT524294:RNX524358 RXP524294:RXT524358 SHL524294:SHP524358 SRH524294:SRL524358 TBD524294:TBH524358 TKZ524294:TLD524358 TUV524294:TUZ524358 UER524294:UEV524358 UON524294:UOR524358 UYJ524294:UYN524358 VIF524294:VIJ524358 VSB524294:VSF524358 WBX524294:WCB524358 WLT524294:WLX524358 WVP524294:WVT524358 H589830:L589894 JD589830:JH589894 SZ589830:TD589894 ACV589830:ACZ589894 AMR589830:AMV589894 AWN589830:AWR589894 BGJ589830:BGN589894 BQF589830:BQJ589894 CAB589830:CAF589894 CJX589830:CKB589894 CTT589830:CTX589894 DDP589830:DDT589894 DNL589830:DNP589894 DXH589830:DXL589894 EHD589830:EHH589894 EQZ589830:ERD589894 FAV589830:FAZ589894 FKR589830:FKV589894 FUN589830:FUR589894 GEJ589830:GEN589894 GOF589830:GOJ589894 GYB589830:GYF589894 HHX589830:HIB589894 HRT589830:HRX589894 IBP589830:IBT589894 ILL589830:ILP589894 IVH589830:IVL589894 JFD589830:JFH589894 JOZ589830:JPD589894 JYV589830:JYZ589894 KIR589830:KIV589894 KSN589830:KSR589894 LCJ589830:LCN589894 LMF589830:LMJ589894 LWB589830:LWF589894 MFX589830:MGB589894 MPT589830:MPX589894 MZP589830:MZT589894 NJL589830:NJP589894 NTH589830:NTL589894 ODD589830:ODH589894 OMZ589830:OND589894 OWV589830:OWZ589894 PGR589830:PGV589894 PQN589830:PQR589894 QAJ589830:QAN589894 QKF589830:QKJ589894 QUB589830:QUF589894 RDX589830:REB589894 RNT589830:RNX589894 RXP589830:RXT589894 SHL589830:SHP589894 SRH589830:SRL589894 TBD589830:TBH589894 TKZ589830:TLD589894 TUV589830:TUZ589894 UER589830:UEV589894 UON589830:UOR589894 UYJ589830:UYN589894 VIF589830:VIJ589894 VSB589830:VSF589894 WBX589830:WCB589894 WLT589830:WLX589894 WVP589830:WVT589894 H655366:L655430 JD655366:JH655430 SZ655366:TD655430 ACV655366:ACZ655430 AMR655366:AMV655430 AWN655366:AWR655430 BGJ655366:BGN655430 BQF655366:BQJ655430 CAB655366:CAF655430 CJX655366:CKB655430 CTT655366:CTX655430 DDP655366:DDT655430 DNL655366:DNP655430 DXH655366:DXL655430 EHD655366:EHH655430 EQZ655366:ERD655430 FAV655366:FAZ655430 FKR655366:FKV655430 FUN655366:FUR655430 GEJ655366:GEN655430 GOF655366:GOJ655430 GYB655366:GYF655430 HHX655366:HIB655430 HRT655366:HRX655430 IBP655366:IBT655430 ILL655366:ILP655430 IVH655366:IVL655430 JFD655366:JFH655430 JOZ655366:JPD655430 JYV655366:JYZ655430 KIR655366:KIV655430 KSN655366:KSR655430 LCJ655366:LCN655430 LMF655366:LMJ655430 LWB655366:LWF655430 MFX655366:MGB655430 MPT655366:MPX655430 MZP655366:MZT655430 NJL655366:NJP655430 NTH655366:NTL655430 ODD655366:ODH655430 OMZ655366:OND655430 OWV655366:OWZ655430 PGR655366:PGV655430 PQN655366:PQR655430 QAJ655366:QAN655430 QKF655366:QKJ655430 QUB655366:QUF655430 RDX655366:REB655430 RNT655366:RNX655430 RXP655366:RXT655430 SHL655366:SHP655430 SRH655366:SRL655430 TBD655366:TBH655430 TKZ655366:TLD655430 TUV655366:TUZ655430 UER655366:UEV655430 UON655366:UOR655430 UYJ655366:UYN655430 VIF655366:VIJ655430 VSB655366:VSF655430 WBX655366:WCB655430 WLT655366:WLX655430 WVP655366:WVT655430 H720902:L720966 JD720902:JH720966 SZ720902:TD720966 ACV720902:ACZ720966 AMR720902:AMV720966 AWN720902:AWR720966 BGJ720902:BGN720966 BQF720902:BQJ720966 CAB720902:CAF720966 CJX720902:CKB720966 CTT720902:CTX720966 DDP720902:DDT720966 DNL720902:DNP720966 DXH720902:DXL720966 EHD720902:EHH720966 EQZ720902:ERD720966 FAV720902:FAZ720966 FKR720902:FKV720966 FUN720902:FUR720966 GEJ720902:GEN720966 GOF720902:GOJ720966 GYB720902:GYF720966 HHX720902:HIB720966 HRT720902:HRX720966 IBP720902:IBT720966 ILL720902:ILP720966 IVH720902:IVL720966 JFD720902:JFH720966 JOZ720902:JPD720966 JYV720902:JYZ720966 KIR720902:KIV720966 KSN720902:KSR720966 LCJ720902:LCN720966 LMF720902:LMJ720966 LWB720902:LWF720966 MFX720902:MGB720966 MPT720902:MPX720966 MZP720902:MZT720966 NJL720902:NJP720966 NTH720902:NTL720966 ODD720902:ODH720966 OMZ720902:OND720966 OWV720902:OWZ720966 PGR720902:PGV720966 PQN720902:PQR720966 QAJ720902:QAN720966 QKF720902:QKJ720966 QUB720902:QUF720966 RDX720902:REB720966 RNT720902:RNX720966 RXP720902:RXT720966 SHL720902:SHP720966 SRH720902:SRL720966 TBD720902:TBH720966 TKZ720902:TLD720966 TUV720902:TUZ720966 UER720902:UEV720966 UON720902:UOR720966 UYJ720902:UYN720966 VIF720902:VIJ720966 VSB720902:VSF720966 WBX720902:WCB720966 WLT720902:WLX720966 WVP720902:WVT720966 H786438:L786502 JD786438:JH786502 SZ786438:TD786502 ACV786438:ACZ786502 AMR786438:AMV786502 AWN786438:AWR786502 BGJ786438:BGN786502 BQF786438:BQJ786502 CAB786438:CAF786502 CJX786438:CKB786502 CTT786438:CTX786502 DDP786438:DDT786502 DNL786438:DNP786502 DXH786438:DXL786502 EHD786438:EHH786502 EQZ786438:ERD786502 FAV786438:FAZ786502 FKR786438:FKV786502 FUN786438:FUR786502 GEJ786438:GEN786502 GOF786438:GOJ786502 GYB786438:GYF786502 HHX786438:HIB786502 HRT786438:HRX786502 IBP786438:IBT786502 ILL786438:ILP786502 IVH786438:IVL786502 JFD786438:JFH786502 JOZ786438:JPD786502 JYV786438:JYZ786502 KIR786438:KIV786502 KSN786438:KSR786502 LCJ786438:LCN786502 LMF786438:LMJ786502 LWB786438:LWF786502 MFX786438:MGB786502 MPT786438:MPX786502 MZP786438:MZT786502 NJL786438:NJP786502 NTH786438:NTL786502 ODD786438:ODH786502 OMZ786438:OND786502 OWV786438:OWZ786502 PGR786438:PGV786502 PQN786438:PQR786502 QAJ786438:QAN786502 QKF786438:QKJ786502 QUB786438:QUF786502 RDX786438:REB786502 RNT786438:RNX786502 RXP786438:RXT786502 SHL786438:SHP786502 SRH786438:SRL786502 TBD786438:TBH786502 TKZ786438:TLD786502 TUV786438:TUZ786502 UER786438:UEV786502 UON786438:UOR786502 UYJ786438:UYN786502 VIF786438:VIJ786502 VSB786438:VSF786502 WBX786438:WCB786502 WLT786438:WLX786502 WVP786438:WVT786502 H851974:L852038 JD851974:JH852038 SZ851974:TD852038 ACV851974:ACZ852038 AMR851974:AMV852038 AWN851974:AWR852038 BGJ851974:BGN852038 BQF851974:BQJ852038 CAB851974:CAF852038 CJX851974:CKB852038 CTT851974:CTX852038 DDP851974:DDT852038 DNL851974:DNP852038 DXH851974:DXL852038 EHD851974:EHH852038 EQZ851974:ERD852038 FAV851974:FAZ852038 FKR851974:FKV852038 FUN851974:FUR852038 GEJ851974:GEN852038 GOF851974:GOJ852038 GYB851974:GYF852038 HHX851974:HIB852038 HRT851974:HRX852038 IBP851974:IBT852038 ILL851974:ILP852038 IVH851974:IVL852038 JFD851974:JFH852038 JOZ851974:JPD852038 JYV851974:JYZ852038 KIR851974:KIV852038 KSN851974:KSR852038 LCJ851974:LCN852038 LMF851974:LMJ852038 LWB851974:LWF852038 MFX851974:MGB852038 MPT851974:MPX852038 MZP851974:MZT852038 NJL851974:NJP852038 NTH851974:NTL852038 ODD851974:ODH852038 OMZ851974:OND852038 OWV851974:OWZ852038 PGR851974:PGV852038 PQN851974:PQR852038 QAJ851974:QAN852038 QKF851974:QKJ852038 QUB851974:QUF852038 RDX851974:REB852038 RNT851974:RNX852038 RXP851974:RXT852038 SHL851974:SHP852038 SRH851974:SRL852038 TBD851974:TBH852038 TKZ851974:TLD852038 TUV851974:TUZ852038 UER851974:UEV852038 UON851974:UOR852038 UYJ851974:UYN852038 VIF851974:VIJ852038 VSB851974:VSF852038 WBX851974:WCB852038 WLT851974:WLX852038 WVP851974:WVT852038 H917510:L917574 JD917510:JH917574 SZ917510:TD917574 ACV917510:ACZ917574 AMR917510:AMV917574 AWN917510:AWR917574 BGJ917510:BGN917574 BQF917510:BQJ917574 CAB917510:CAF917574 CJX917510:CKB917574 CTT917510:CTX917574 DDP917510:DDT917574 DNL917510:DNP917574 DXH917510:DXL917574 EHD917510:EHH917574 EQZ917510:ERD917574 FAV917510:FAZ917574 FKR917510:FKV917574 FUN917510:FUR917574 GEJ917510:GEN917574 GOF917510:GOJ917574 GYB917510:GYF917574 HHX917510:HIB917574 HRT917510:HRX917574 IBP917510:IBT917574 ILL917510:ILP917574 IVH917510:IVL917574 JFD917510:JFH917574 JOZ917510:JPD917574 JYV917510:JYZ917574 KIR917510:KIV917574 KSN917510:KSR917574 LCJ917510:LCN917574 LMF917510:LMJ917574 LWB917510:LWF917574 MFX917510:MGB917574 MPT917510:MPX917574 MZP917510:MZT917574 NJL917510:NJP917574 NTH917510:NTL917574 ODD917510:ODH917574 OMZ917510:OND917574 OWV917510:OWZ917574 PGR917510:PGV917574 PQN917510:PQR917574 QAJ917510:QAN917574 QKF917510:QKJ917574 QUB917510:QUF917574 RDX917510:REB917574 RNT917510:RNX917574 RXP917510:RXT917574 SHL917510:SHP917574 SRH917510:SRL917574 TBD917510:TBH917574 TKZ917510:TLD917574 TUV917510:TUZ917574 UER917510:UEV917574 UON917510:UOR917574 UYJ917510:UYN917574 VIF917510:VIJ917574 VSB917510:VSF917574 WBX917510:WCB917574 WLT917510:WLX917574 WVP917510:WVT917574 H983046:L983110 JD983046:JH983110 SZ983046:TD983110 ACV983046:ACZ983110 AMR983046:AMV983110 AWN983046:AWR983110 BGJ983046:BGN983110 BQF983046:BQJ983110 CAB983046:CAF983110 CJX983046:CKB983110 CTT983046:CTX983110 DDP983046:DDT983110 DNL983046:DNP983110 DXH983046:DXL983110 EHD983046:EHH983110 EQZ983046:ERD983110 FAV983046:FAZ983110 FKR983046:FKV983110 FUN983046:FUR983110 GEJ983046:GEN983110 GOF983046:GOJ983110 GYB983046:GYF983110 HHX983046:HIB983110 HRT983046:HRX983110 IBP983046:IBT983110 ILL983046:ILP983110 IVH983046:IVL983110 JFD983046:JFH983110 JOZ983046:JPD983110 JYV983046:JYZ983110 KIR983046:KIV983110 KSN983046:KSR983110 LCJ983046:LCN983110 LMF983046:LMJ983110 LWB983046:LWF983110 MFX983046:MGB983110 MPT983046:MPX983110 MZP983046:MZT983110 NJL983046:NJP983110 NTH983046:NTL983110 ODD983046:ODH983110 OMZ983046:OND983110 OWV983046:OWZ983110 PGR983046:PGV983110 PQN983046:PQR983110 QAJ983046:QAN983110 QKF983046:QKJ983110 QUB983046:QUF983110 RDX983046:REB983110 RNT983046:RNX983110 RXP983046:RXT983110 SHL983046:SHP983110 SRH983046:SRL983110 TBD983046:TBH983110 TKZ983046:TLD983110 TUV983046:TUZ983110 UER983046:UEV983110 UON983046:UOR983110 UYJ983046:UYN983110 VIF983046:VIJ983110 VSB983046:VSF983110 WBX983046:WCB983110 WLT983046:WLX983110 WVP983046:WVT983110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G65554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G131090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G196626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G262162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G327698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G393234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G458770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G524306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G589842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G655378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G720914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G786450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G851986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G917522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G983058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C41:C42 IY41:IY42 SU41:SU42 ACQ41:ACQ42 AMM41:AMM42 AWI41:AWI42 BGE41:BGE42 BQA41:BQA42 BZW41:BZW42 CJS41:CJS42 CTO41:CTO42 DDK41:DDK42 DNG41:DNG42 DXC41:DXC42 EGY41:EGY42 EQU41:EQU42 FAQ41:FAQ42 FKM41:FKM42 FUI41:FUI42 GEE41:GEE42 GOA41:GOA42 GXW41:GXW42 HHS41:HHS42 HRO41:HRO42 IBK41:IBK42 ILG41:ILG42 IVC41:IVC42 JEY41:JEY42 JOU41:JOU42 JYQ41:JYQ42 KIM41:KIM42 KSI41:KSI42 LCE41:LCE42 LMA41:LMA42 LVW41:LVW42 MFS41:MFS42 MPO41:MPO42 MZK41:MZK42 NJG41:NJG42 NTC41:NTC42 OCY41:OCY42 OMU41:OMU42 OWQ41:OWQ42 PGM41:PGM42 PQI41:PQI42 QAE41:QAE42 QKA41:QKA42 QTW41:QTW42 RDS41:RDS42 RNO41:RNO42 RXK41:RXK42 SHG41:SHG42 SRC41:SRC42 TAY41:TAY42 TKU41:TKU42 TUQ41:TUQ42 UEM41:UEM42 UOI41:UOI42 UYE41:UYE42 VIA41:VIA42 VRW41:VRW42 WBS41:WBS42 WLO41:WLO42 WVK41:WVK42 C65577:C65578 IY65577:IY65578 SU65577:SU65578 ACQ65577:ACQ65578 AMM65577:AMM65578 AWI65577:AWI65578 BGE65577:BGE65578 BQA65577:BQA65578 BZW65577:BZW65578 CJS65577:CJS65578 CTO65577:CTO65578 DDK65577:DDK65578 DNG65577:DNG65578 DXC65577:DXC65578 EGY65577:EGY65578 EQU65577:EQU65578 FAQ65577:FAQ65578 FKM65577:FKM65578 FUI65577:FUI65578 GEE65577:GEE65578 GOA65577:GOA65578 GXW65577:GXW65578 HHS65577:HHS65578 HRO65577:HRO65578 IBK65577:IBK65578 ILG65577:ILG65578 IVC65577:IVC65578 JEY65577:JEY65578 JOU65577:JOU65578 JYQ65577:JYQ65578 KIM65577:KIM65578 KSI65577:KSI65578 LCE65577:LCE65578 LMA65577:LMA65578 LVW65577:LVW65578 MFS65577:MFS65578 MPO65577:MPO65578 MZK65577:MZK65578 NJG65577:NJG65578 NTC65577:NTC65578 OCY65577:OCY65578 OMU65577:OMU65578 OWQ65577:OWQ65578 PGM65577:PGM65578 PQI65577:PQI65578 QAE65577:QAE65578 QKA65577:QKA65578 QTW65577:QTW65578 RDS65577:RDS65578 RNO65577:RNO65578 RXK65577:RXK65578 SHG65577:SHG65578 SRC65577:SRC65578 TAY65577:TAY65578 TKU65577:TKU65578 TUQ65577:TUQ65578 UEM65577:UEM65578 UOI65577:UOI65578 UYE65577:UYE65578 VIA65577:VIA65578 VRW65577:VRW65578 WBS65577:WBS65578 WLO65577:WLO65578 WVK65577:WVK65578 C131113:C131114 IY131113:IY131114 SU131113:SU131114 ACQ131113:ACQ131114 AMM131113:AMM131114 AWI131113:AWI131114 BGE131113:BGE131114 BQA131113:BQA131114 BZW131113:BZW131114 CJS131113:CJS131114 CTO131113:CTO131114 DDK131113:DDK131114 DNG131113:DNG131114 DXC131113:DXC131114 EGY131113:EGY131114 EQU131113:EQU131114 FAQ131113:FAQ131114 FKM131113:FKM131114 FUI131113:FUI131114 GEE131113:GEE131114 GOA131113:GOA131114 GXW131113:GXW131114 HHS131113:HHS131114 HRO131113:HRO131114 IBK131113:IBK131114 ILG131113:ILG131114 IVC131113:IVC131114 JEY131113:JEY131114 JOU131113:JOU131114 JYQ131113:JYQ131114 KIM131113:KIM131114 KSI131113:KSI131114 LCE131113:LCE131114 LMA131113:LMA131114 LVW131113:LVW131114 MFS131113:MFS131114 MPO131113:MPO131114 MZK131113:MZK131114 NJG131113:NJG131114 NTC131113:NTC131114 OCY131113:OCY131114 OMU131113:OMU131114 OWQ131113:OWQ131114 PGM131113:PGM131114 PQI131113:PQI131114 QAE131113:QAE131114 QKA131113:QKA131114 QTW131113:QTW131114 RDS131113:RDS131114 RNO131113:RNO131114 RXK131113:RXK131114 SHG131113:SHG131114 SRC131113:SRC131114 TAY131113:TAY131114 TKU131113:TKU131114 TUQ131113:TUQ131114 UEM131113:UEM131114 UOI131113:UOI131114 UYE131113:UYE131114 VIA131113:VIA131114 VRW131113:VRW131114 WBS131113:WBS131114 WLO131113:WLO131114 WVK131113:WVK131114 C196649:C196650 IY196649:IY196650 SU196649:SU196650 ACQ196649:ACQ196650 AMM196649:AMM196650 AWI196649:AWI196650 BGE196649:BGE196650 BQA196649:BQA196650 BZW196649:BZW196650 CJS196649:CJS196650 CTO196649:CTO196650 DDK196649:DDK196650 DNG196649:DNG196650 DXC196649:DXC196650 EGY196649:EGY196650 EQU196649:EQU196650 FAQ196649:FAQ196650 FKM196649:FKM196650 FUI196649:FUI196650 GEE196649:GEE196650 GOA196649:GOA196650 GXW196649:GXW196650 HHS196649:HHS196650 HRO196649:HRO196650 IBK196649:IBK196650 ILG196649:ILG196650 IVC196649:IVC196650 JEY196649:JEY196650 JOU196649:JOU196650 JYQ196649:JYQ196650 KIM196649:KIM196650 KSI196649:KSI196650 LCE196649:LCE196650 LMA196649:LMA196650 LVW196649:LVW196650 MFS196649:MFS196650 MPO196649:MPO196650 MZK196649:MZK196650 NJG196649:NJG196650 NTC196649:NTC196650 OCY196649:OCY196650 OMU196649:OMU196650 OWQ196649:OWQ196650 PGM196649:PGM196650 PQI196649:PQI196650 QAE196649:QAE196650 QKA196649:QKA196650 QTW196649:QTW196650 RDS196649:RDS196650 RNO196649:RNO196650 RXK196649:RXK196650 SHG196649:SHG196650 SRC196649:SRC196650 TAY196649:TAY196650 TKU196649:TKU196650 TUQ196649:TUQ196650 UEM196649:UEM196650 UOI196649:UOI196650 UYE196649:UYE196650 VIA196649:VIA196650 VRW196649:VRW196650 WBS196649:WBS196650 WLO196649:WLO196650 WVK196649:WVK196650 C262185:C262186 IY262185:IY262186 SU262185:SU262186 ACQ262185:ACQ262186 AMM262185:AMM262186 AWI262185:AWI262186 BGE262185:BGE262186 BQA262185:BQA262186 BZW262185:BZW262186 CJS262185:CJS262186 CTO262185:CTO262186 DDK262185:DDK262186 DNG262185:DNG262186 DXC262185:DXC262186 EGY262185:EGY262186 EQU262185:EQU262186 FAQ262185:FAQ262186 FKM262185:FKM262186 FUI262185:FUI262186 GEE262185:GEE262186 GOA262185:GOA262186 GXW262185:GXW262186 HHS262185:HHS262186 HRO262185:HRO262186 IBK262185:IBK262186 ILG262185:ILG262186 IVC262185:IVC262186 JEY262185:JEY262186 JOU262185:JOU262186 JYQ262185:JYQ262186 KIM262185:KIM262186 KSI262185:KSI262186 LCE262185:LCE262186 LMA262185:LMA262186 LVW262185:LVW262186 MFS262185:MFS262186 MPO262185:MPO262186 MZK262185:MZK262186 NJG262185:NJG262186 NTC262185:NTC262186 OCY262185:OCY262186 OMU262185:OMU262186 OWQ262185:OWQ262186 PGM262185:PGM262186 PQI262185:PQI262186 QAE262185:QAE262186 QKA262185:QKA262186 QTW262185:QTW262186 RDS262185:RDS262186 RNO262185:RNO262186 RXK262185:RXK262186 SHG262185:SHG262186 SRC262185:SRC262186 TAY262185:TAY262186 TKU262185:TKU262186 TUQ262185:TUQ262186 UEM262185:UEM262186 UOI262185:UOI262186 UYE262185:UYE262186 VIA262185:VIA262186 VRW262185:VRW262186 WBS262185:WBS262186 WLO262185:WLO262186 WVK262185:WVK262186 C327721:C327722 IY327721:IY327722 SU327721:SU327722 ACQ327721:ACQ327722 AMM327721:AMM327722 AWI327721:AWI327722 BGE327721:BGE327722 BQA327721:BQA327722 BZW327721:BZW327722 CJS327721:CJS327722 CTO327721:CTO327722 DDK327721:DDK327722 DNG327721:DNG327722 DXC327721:DXC327722 EGY327721:EGY327722 EQU327721:EQU327722 FAQ327721:FAQ327722 FKM327721:FKM327722 FUI327721:FUI327722 GEE327721:GEE327722 GOA327721:GOA327722 GXW327721:GXW327722 HHS327721:HHS327722 HRO327721:HRO327722 IBK327721:IBK327722 ILG327721:ILG327722 IVC327721:IVC327722 JEY327721:JEY327722 JOU327721:JOU327722 JYQ327721:JYQ327722 KIM327721:KIM327722 KSI327721:KSI327722 LCE327721:LCE327722 LMA327721:LMA327722 LVW327721:LVW327722 MFS327721:MFS327722 MPO327721:MPO327722 MZK327721:MZK327722 NJG327721:NJG327722 NTC327721:NTC327722 OCY327721:OCY327722 OMU327721:OMU327722 OWQ327721:OWQ327722 PGM327721:PGM327722 PQI327721:PQI327722 QAE327721:QAE327722 QKA327721:QKA327722 QTW327721:QTW327722 RDS327721:RDS327722 RNO327721:RNO327722 RXK327721:RXK327722 SHG327721:SHG327722 SRC327721:SRC327722 TAY327721:TAY327722 TKU327721:TKU327722 TUQ327721:TUQ327722 UEM327721:UEM327722 UOI327721:UOI327722 UYE327721:UYE327722 VIA327721:VIA327722 VRW327721:VRW327722 WBS327721:WBS327722 WLO327721:WLO327722 WVK327721:WVK327722 C393257:C393258 IY393257:IY393258 SU393257:SU393258 ACQ393257:ACQ393258 AMM393257:AMM393258 AWI393257:AWI393258 BGE393257:BGE393258 BQA393257:BQA393258 BZW393257:BZW393258 CJS393257:CJS393258 CTO393257:CTO393258 DDK393257:DDK393258 DNG393257:DNG393258 DXC393257:DXC393258 EGY393257:EGY393258 EQU393257:EQU393258 FAQ393257:FAQ393258 FKM393257:FKM393258 FUI393257:FUI393258 GEE393257:GEE393258 GOA393257:GOA393258 GXW393257:GXW393258 HHS393257:HHS393258 HRO393257:HRO393258 IBK393257:IBK393258 ILG393257:ILG393258 IVC393257:IVC393258 JEY393257:JEY393258 JOU393257:JOU393258 JYQ393257:JYQ393258 KIM393257:KIM393258 KSI393257:KSI393258 LCE393257:LCE393258 LMA393257:LMA393258 LVW393257:LVW393258 MFS393257:MFS393258 MPO393257:MPO393258 MZK393257:MZK393258 NJG393257:NJG393258 NTC393257:NTC393258 OCY393257:OCY393258 OMU393257:OMU393258 OWQ393257:OWQ393258 PGM393257:PGM393258 PQI393257:PQI393258 QAE393257:QAE393258 QKA393257:QKA393258 QTW393257:QTW393258 RDS393257:RDS393258 RNO393257:RNO393258 RXK393257:RXK393258 SHG393257:SHG393258 SRC393257:SRC393258 TAY393257:TAY393258 TKU393257:TKU393258 TUQ393257:TUQ393258 UEM393257:UEM393258 UOI393257:UOI393258 UYE393257:UYE393258 VIA393257:VIA393258 VRW393257:VRW393258 WBS393257:WBS393258 WLO393257:WLO393258 WVK393257:WVK393258 C458793:C458794 IY458793:IY458794 SU458793:SU458794 ACQ458793:ACQ458794 AMM458793:AMM458794 AWI458793:AWI458794 BGE458793:BGE458794 BQA458793:BQA458794 BZW458793:BZW458794 CJS458793:CJS458794 CTO458793:CTO458794 DDK458793:DDK458794 DNG458793:DNG458794 DXC458793:DXC458794 EGY458793:EGY458794 EQU458793:EQU458794 FAQ458793:FAQ458794 FKM458793:FKM458794 FUI458793:FUI458794 GEE458793:GEE458794 GOA458793:GOA458794 GXW458793:GXW458794 HHS458793:HHS458794 HRO458793:HRO458794 IBK458793:IBK458794 ILG458793:ILG458794 IVC458793:IVC458794 JEY458793:JEY458794 JOU458793:JOU458794 JYQ458793:JYQ458794 KIM458793:KIM458794 KSI458793:KSI458794 LCE458793:LCE458794 LMA458793:LMA458794 LVW458793:LVW458794 MFS458793:MFS458794 MPO458793:MPO458794 MZK458793:MZK458794 NJG458793:NJG458794 NTC458793:NTC458794 OCY458793:OCY458794 OMU458793:OMU458794 OWQ458793:OWQ458794 PGM458793:PGM458794 PQI458793:PQI458794 QAE458793:QAE458794 QKA458793:QKA458794 QTW458793:QTW458794 RDS458793:RDS458794 RNO458793:RNO458794 RXK458793:RXK458794 SHG458793:SHG458794 SRC458793:SRC458794 TAY458793:TAY458794 TKU458793:TKU458794 TUQ458793:TUQ458794 UEM458793:UEM458794 UOI458793:UOI458794 UYE458793:UYE458794 VIA458793:VIA458794 VRW458793:VRW458794 WBS458793:WBS458794 WLO458793:WLO458794 WVK458793:WVK458794 C524329:C524330 IY524329:IY524330 SU524329:SU524330 ACQ524329:ACQ524330 AMM524329:AMM524330 AWI524329:AWI524330 BGE524329:BGE524330 BQA524329:BQA524330 BZW524329:BZW524330 CJS524329:CJS524330 CTO524329:CTO524330 DDK524329:DDK524330 DNG524329:DNG524330 DXC524329:DXC524330 EGY524329:EGY524330 EQU524329:EQU524330 FAQ524329:FAQ524330 FKM524329:FKM524330 FUI524329:FUI524330 GEE524329:GEE524330 GOA524329:GOA524330 GXW524329:GXW524330 HHS524329:HHS524330 HRO524329:HRO524330 IBK524329:IBK524330 ILG524329:ILG524330 IVC524329:IVC524330 JEY524329:JEY524330 JOU524329:JOU524330 JYQ524329:JYQ524330 KIM524329:KIM524330 KSI524329:KSI524330 LCE524329:LCE524330 LMA524329:LMA524330 LVW524329:LVW524330 MFS524329:MFS524330 MPO524329:MPO524330 MZK524329:MZK524330 NJG524329:NJG524330 NTC524329:NTC524330 OCY524329:OCY524330 OMU524329:OMU524330 OWQ524329:OWQ524330 PGM524329:PGM524330 PQI524329:PQI524330 QAE524329:QAE524330 QKA524329:QKA524330 QTW524329:QTW524330 RDS524329:RDS524330 RNO524329:RNO524330 RXK524329:RXK524330 SHG524329:SHG524330 SRC524329:SRC524330 TAY524329:TAY524330 TKU524329:TKU524330 TUQ524329:TUQ524330 UEM524329:UEM524330 UOI524329:UOI524330 UYE524329:UYE524330 VIA524329:VIA524330 VRW524329:VRW524330 WBS524329:WBS524330 WLO524329:WLO524330 WVK524329:WVK524330 C589865:C589866 IY589865:IY589866 SU589865:SU589866 ACQ589865:ACQ589866 AMM589865:AMM589866 AWI589865:AWI589866 BGE589865:BGE589866 BQA589865:BQA589866 BZW589865:BZW589866 CJS589865:CJS589866 CTO589865:CTO589866 DDK589865:DDK589866 DNG589865:DNG589866 DXC589865:DXC589866 EGY589865:EGY589866 EQU589865:EQU589866 FAQ589865:FAQ589866 FKM589865:FKM589866 FUI589865:FUI589866 GEE589865:GEE589866 GOA589865:GOA589866 GXW589865:GXW589866 HHS589865:HHS589866 HRO589865:HRO589866 IBK589865:IBK589866 ILG589865:ILG589866 IVC589865:IVC589866 JEY589865:JEY589866 JOU589865:JOU589866 JYQ589865:JYQ589866 KIM589865:KIM589866 KSI589865:KSI589866 LCE589865:LCE589866 LMA589865:LMA589866 LVW589865:LVW589866 MFS589865:MFS589866 MPO589865:MPO589866 MZK589865:MZK589866 NJG589865:NJG589866 NTC589865:NTC589866 OCY589865:OCY589866 OMU589865:OMU589866 OWQ589865:OWQ589866 PGM589865:PGM589866 PQI589865:PQI589866 QAE589865:QAE589866 QKA589865:QKA589866 QTW589865:QTW589866 RDS589865:RDS589866 RNO589865:RNO589866 RXK589865:RXK589866 SHG589865:SHG589866 SRC589865:SRC589866 TAY589865:TAY589866 TKU589865:TKU589866 TUQ589865:TUQ589866 UEM589865:UEM589866 UOI589865:UOI589866 UYE589865:UYE589866 VIA589865:VIA589866 VRW589865:VRW589866 WBS589865:WBS589866 WLO589865:WLO589866 WVK589865:WVK589866 C655401:C655402 IY655401:IY655402 SU655401:SU655402 ACQ655401:ACQ655402 AMM655401:AMM655402 AWI655401:AWI655402 BGE655401:BGE655402 BQA655401:BQA655402 BZW655401:BZW655402 CJS655401:CJS655402 CTO655401:CTO655402 DDK655401:DDK655402 DNG655401:DNG655402 DXC655401:DXC655402 EGY655401:EGY655402 EQU655401:EQU655402 FAQ655401:FAQ655402 FKM655401:FKM655402 FUI655401:FUI655402 GEE655401:GEE655402 GOA655401:GOA655402 GXW655401:GXW655402 HHS655401:HHS655402 HRO655401:HRO655402 IBK655401:IBK655402 ILG655401:ILG655402 IVC655401:IVC655402 JEY655401:JEY655402 JOU655401:JOU655402 JYQ655401:JYQ655402 KIM655401:KIM655402 KSI655401:KSI655402 LCE655401:LCE655402 LMA655401:LMA655402 LVW655401:LVW655402 MFS655401:MFS655402 MPO655401:MPO655402 MZK655401:MZK655402 NJG655401:NJG655402 NTC655401:NTC655402 OCY655401:OCY655402 OMU655401:OMU655402 OWQ655401:OWQ655402 PGM655401:PGM655402 PQI655401:PQI655402 QAE655401:QAE655402 QKA655401:QKA655402 QTW655401:QTW655402 RDS655401:RDS655402 RNO655401:RNO655402 RXK655401:RXK655402 SHG655401:SHG655402 SRC655401:SRC655402 TAY655401:TAY655402 TKU655401:TKU655402 TUQ655401:TUQ655402 UEM655401:UEM655402 UOI655401:UOI655402 UYE655401:UYE655402 VIA655401:VIA655402 VRW655401:VRW655402 WBS655401:WBS655402 WLO655401:WLO655402 WVK655401:WVK655402 C720937:C720938 IY720937:IY720938 SU720937:SU720938 ACQ720937:ACQ720938 AMM720937:AMM720938 AWI720937:AWI720938 BGE720937:BGE720938 BQA720937:BQA720938 BZW720937:BZW720938 CJS720937:CJS720938 CTO720937:CTO720938 DDK720937:DDK720938 DNG720937:DNG720938 DXC720937:DXC720938 EGY720937:EGY720938 EQU720937:EQU720938 FAQ720937:FAQ720938 FKM720937:FKM720938 FUI720937:FUI720938 GEE720937:GEE720938 GOA720937:GOA720938 GXW720937:GXW720938 HHS720937:HHS720938 HRO720937:HRO720938 IBK720937:IBK720938 ILG720937:ILG720938 IVC720937:IVC720938 JEY720937:JEY720938 JOU720937:JOU720938 JYQ720937:JYQ720938 KIM720937:KIM720938 KSI720937:KSI720938 LCE720937:LCE720938 LMA720937:LMA720938 LVW720937:LVW720938 MFS720937:MFS720938 MPO720937:MPO720938 MZK720937:MZK720938 NJG720937:NJG720938 NTC720937:NTC720938 OCY720937:OCY720938 OMU720937:OMU720938 OWQ720937:OWQ720938 PGM720937:PGM720938 PQI720937:PQI720938 QAE720937:QAE720938 QKA720937:QKA720938 QTW720937:QTW720938 RDS720937:RDS720938 RNO720937:RNO720938 RXK720937:RXK720938 SHG720937:SHG720938 SRC720937:SRC720938 TAY720937:TAY720938 TKU720937:TKU720938 TUQ720937:TUQ720938 UEM720937:UEM720938 UOI720937:UOI720938 UYE720937:UYE720938 VIA720937:VIA720938 VRW720937:VRW720938 WBS720937:WBS720938 WLO720937:WLO720938 WVK720937:WVK720938 C786473:C786474 IY786473:IY786474 SU786473:SU786474 ACQ786473:ACQ786474 AMM786473:AMM786474 AWI786473:AWI786474 BGE786473:BGE786474 BQA786473:BQA786474 BZW786473:BZW786474 CJS786473:CJS786474 CTO786473:CTO786474 DDK786473:DDK786474 DNG786473:DNG786474 DXC786473:DXC786474 EGY786473:EGY786474 EQU786473:EQU786474 FAQ786473:FAQ786474 FKM786473:FKM786474 FUI786473:FUI786474 GEE786473:GEE786474 GOA786473:GOA786474 GXW786473:GXW786474 HHS786473:HHS786474 HRO786473:HRO786474 IBK786473:IBK786474 ILG786473:ILG786474 IVC786473:IVC786474 JEY786473:JEY786474 JOU786473:JOU786474 JYQ786473:JYQ786474 KIM786473:KIM786474 KSI786473:KSI786474 LCE786473:LCE786474 LMA786473:LMA786474 LVW786473:LVW786474 MFS786473:MFS786474 MPO786473:MPO786474 MZK786473:MZK786474 NJG786473:NJG786474 NTC786473:NTC786474 OCY786473:OCY786474 OMU786473:OMU786474 OWQ786473:OWQ786474 PGM786473:PGM786474 PQI786473:PQI786474 QAE786473:QAE786474 QKA786473:QKA786474 QTW786473:QTW786474 RDS786473:RDS786474 RNO786473:RNO786474 RXK786473:RXK786474 SHG786473:SHG786474 SRC786473:SRC786474 TAY786473:TAY786474 TKU786473:TKU786474 TUQ786473:TUQ786474 UEM786473:UEM786474 UOI786473:UOI786474 UYE786473:UYE786474 VIA786473:VIA786474 VRW786473:VRW786474 WBS786473:WBS786474 WLO786473:WLO786474 WVK786473:WVK786474 C852009:C852010 IY852009:IY852010 SU852009:SU852010 ACQ852009:ACQ852010 AMM852009:AMM852010 AWI852009:AWI852010 BGE852009:BGE852010 BQA852009:BQA852010 BZW852009:BZW852010 CJS852009:CJS852010 CTO852009:CTO852010 DDK852009:DDK852010 DNG852009:DNG852010 DXC852009:DXC852010 EGY852009:EGY852010 EQU852009:EQU852010 FAQ852009:FAQ852010 FKM852009:FKM852010 FUI852009:FUI852010 GEE852009:GEE852010 GOA852009:GOA852010 GXW852009:GXW852010 HHS852009:HHS852010 HRO852009:HRO852010 IBK852009:IBK852010 ILG852009:ILG852010 IVC852009:IVC852010 JEY852009:JEY852010 JOU852009:JOU852010 JYQ852009:JYQ852010 KIM852009:KIM852010 KSI852009:KSI852010 LCE852009:LCE852010 LMA852009:LMA852010 LVW852009:LVW852010 MFS852009:MFS852010 MPO852009:MPO852010 MZK852009:MZK852010 NJG852009:NJG852010 NTC852009:NTC852010 OCY852009:OCY852010 OMU852009:OMU852010 OWQ852009:OWQ852010 PGM852009:PGM852010 PQI852009:PQI852010 QAE852009:QAE852010 QKA852009:QKA852010 QTW852009:QTW852010 RDS852009:RDS852010 RNO852009:RNO852010 RXK852009:RXK852010 SHG852009:SHG852010 SRC852009:SRC852010 TAY852009:TAY852010 TKU852009:TKU852010 TUQ852009:TUQ852010 UEM852009:UEM852010 UOI852009:UOI852010 UYE852009:UYE852010 VIA852009:VIA852010 VRW852009:VRW852010 WBS852009:WBS852010 WLO852009:WLO852010 WVK852009:WVK852010 C917545:C917546 IY917545:IY917546 SU917545:SU917546 ACQ917545:ACQ917546 AMM917545:AMM917546 AWI917545:AWI917546 BGE917545:BGE917546 BQA917545:BQA917546 BZW917545:BZW917546 CJS917545:CJS917546 CTO917545:CTO917546 DDK917545:DDK917546 DNG917545:DNG917546 DXC917545:DXC917546 EGY917545:EGY917546 EQU917545:EQU917546 FAQ917545:FAQ917546 FKM917545:FKM917546 FUI917545:FUI917546 GEE917545:GEE917546 GOA917545:GOA917546 GXW917545:GXW917546 HHS917545:HHS917546 HRO917545:HRO917546 IBK917545:IBK917546 ILG917545:ILG917546 IVC917545:IVC917546 JEY917545:JEY917546 JOU917545:JOU917546 JYQ917545:JYQ917546 KIM917545:KIM917546 KSI917545:KSI917546 LCE917545:LCE917546 LMA917545:LMA917546 LVW917545:LVW917546 MFS917545:MFS917546 MPO917545:MPO917546 MZK917545:MZK917546 NJG917545:NJG917546 NTC917545:NTC917546 OCY917545:OCY917546 OMU917545:OMU917546 OWQ917545:OWQ917546 PGM917545:PGM917546 PQI917545:PQI917546 QAE917545:QAE917546 QKA917545:QKA917546 QTW917545:QTW917546 RDS917545:RDS917546 RNO917545:RNO917546 RXK917545:RXK917546 SHG917545:SHG917546 SRC917545:SRC917546 TAY917545:TAY917546 TKU917545:TKU917546 TUQ917545:TUQ917546 UEM917545:UEM917546 UOI917545:UOI917546 UYE917545:UYE917546 VIA917545:VIA917546 VRW917545:VRW917546 WBS917545:WBS917546 WLO917545:WLO917546 WVK917545:WVK917546 C983081:C983082 IY983081:IY983082 SU983081:SU983082 ACQ983081:ACQ983082 AMM983081:AMM983082 AWI983081:AWI983082 BGE983081:BGE983082 BQA983081:BQA983082 BZW983081:BZW983082 CJS983081:CJS983082 CTO983081:CTO983082 DDK983081:DDK983082 DNG983081:DNG983082 DXC983081:DXC983082 EGY983081:EGY983082 EQU983081:EQU983082 FAQ983081:FAQ983082 FKM983081:FKM983082 FUI983081:FUI983082 GEE983081:GEE983082 GOA983081:GOA983082 GXW983081:GXW983082 HHS983081:HHS983082 HRO983081:HRO983082 IBK983081:IBK983082 ILG983081:ILG983082 IVC983081:IVC983082 JEY983081:JEY983082 JOU983081:JOU983082 JYQ983081:JYQ983082 KIM983081:KIM983082 KSI983081:KSI983082 LCE983081:LCE983082 LMA983081:LMA983082 LVW983081:LVW983082 MFS983081:MFS983082 MPO983081:MPO983082 MZK983081:MZK983082 NJG983081:NJG983082 NTC983081:NTC983082 OCY983081:OCY983082 OMU983081:OMU983082 OWQ983081:OWQ983082 PGM983081:PGM983082 PQI983081:PQI983082 QAE983081:QAE983082 QKA983081:QKA983082 QTW983081:QTW983082 RDS983081:RDS983082 RNO983081:RNO983082 RXK983081:RXK983082 SHG983081:SHG983082 SRC983081:SRC983082 TAY983081:TAY983082 TKU983081:TKU983082 TUQ983081:TUQ983082 UEM983081:UEM983082 UOI983081:UOI983082 UYE983081:UYE983082 VIA983081:VIA983082 VRW983081:VRW983082 WBS983081:WBS983082 WLO983081:WLO983082 WVK983081:WVK983082 G41:G42 JC41:JC42 SY41:SY42 ACU41:ACU42 AMQ41:AMQ42 AWM41:AWM42 BGI41:BGI42 BQE41:BQE42 CAA41:CAA42 CJW41:CJW42 CTS41:CTS42 DDO41:DDO42 DNK41:DNK42 DXG41:DXG42 EHC41:EHC42 EQY41:EQY42 FAU41:FAU42 FKQ41:FKQ42 FUM41:FUM42 GEI41:GEI42 GOE41:GOE42 GYA41:GYA42 HHW41:HHW42 HRS41:HRS42 IBO41:IBO42 ILK41:ILK42 IVG41:IVG42 JFC41:JFC42 JOY41:JOY42 JYU41:JYU42 KIQ41:KIQ42 KSM41:KSM42 LCI41:LCI42 LME41:LME42 LWA41:LWA42 MFW41:MFW42 MPS41:MPS42 MZO41:MZO42 NJK41:NJK42 NTG41:NTG42 ODC41:ODC42 OMY41:OMY42 OWU41:OWU42 PGQ41:PGQ42 PQM41:PQM42 QAI41:QAI42 QKE41:QKE42 QUA41:QUA42 RDW41:RDW42 RNS41:RNS42 RXO41:RXO42 SHK41:SHK42 SRG41:SRG42 TBC41:TBC42 TKY41:TKY42 TUU41:TUU42 UEQ41:UEQ42 UOM41:UOM42 UYI41:UYI42 VIE41:VIE42 VSA41:VSA42 WBW41:WBW42 WLS41:WLS42 WVO41:WVO42 G65577:G65578 JC65577:JC65578 SY65577:SY65578 ACU65577:ACU65578 AMQ65577:AMQ65578 AWM65577:AWM65578 BGI65577:BGI65578 BQE65577:BQE65578 CAA65577:CAA65578 CJW65577:CJW65578 CTS65577:CTS65578 DDO65577:DDO65578 DNK65577:DNK65578 DXG65577:DXG65578 EHC65577:EHC65578 EQY65577:EQY65578 FAU65577:FAU65578 FKQ65577:FKQ65578 FUM65577:FUM65578 GEI65577:GEI65578 GOE65577:GOE65578 GYA65577:GYA65578 HHW65577:HHW65578 HRS65577:HRS65578 IBO65577:IBO65578 ILK65577:ILK65578 IVG65577:IVG65578 JFC65577:JFC65578 JOY65577:JOY65578 JYU65577:JYU65578 KIQ65577:KIQ65578 KSM65577:KSM65578 LCI65577:LCI65578 LME65577:LME65578 LWA65577:LWA65578 MFW65577:MFW65578 MPS65577:MPS65578 MZO65577:MZO65578 NJK65577:NJK65578 NTG65577:NTG65578 ODC65577:ODC65578 OMY65577:OMY65578 OWU65577:OWU65578 PGQ65577:PGQ65578 PQM65577:PQM65578 QAI65577:QAI65578 QKE65577:QKE65578 QUA65577:QUA65578 RDW65577:RDW65578 RNS65577:RNS65578 RXO65577:RXO65578 SHK65577:SHK65578 SRG65577:SRG65578 TBC65577:TBC65578 TKY65577:TKY65578 TUU65577:TUU65578 UEQ65577:UEQ65578 UOM65577:UOM65578 UYI65577:UYI65578 VIE65577:VIE65578 VSA65577:VSA65578 WBW65577:WBW65578 WLS65577:WLS65578 WVO65577:WVO65578 G131113:G131114 JC131113:JC131114 SY131113:SY131114 ACU131113:ACU131114 AMQ131113:AMQ131114 AWM131113:AWM131114 BGI131113:BGI131114 BQE131113:BQE131114 CAA131113:CAA131114 CJW131113:CJW131114 CTS131113:CTS131114 DDO131113:DDO131114 DNK131113:DNK131114 DXG131113:DXG131114 EHC131113:EHC131114 EQY131113:EQY131114 FAU131113:FAU131114 FKQ131113:FKQ131114 FUM131113:FUM131114 GEI131113:GEI131114 GOE131113:GOE131114 GYA131113:GYA131114 HHW131113:HHW131114 HRS131113:HRS131114 IBO131113:IBO131114 ILK131113:ILK131114 IVG131113:IVG131114 JFC131113:JFC131114 JOY131113:JOY131114 JYU131113:JYU131114 KIQ131113:KIQ131114 KSM131113:KSM131114 LCI131113:LCI131114 LME131113:LME131114 LWA131113:LWA131114 MFW131113:MFW131114 MPS131113:MPS131114 MZO131113:MZO131114 NJK131113:NJK131114 NTG131113:NTG131114 ODC131113:ODC131114 OMY131113:OMY131114 OWU131113:OWU131114 PGQ131113:PGQ131114 PQM131113:PQM131114 QAI131113:QAI131114 QKE131113:QKE131114 QUA131113:QUA131114 RDW131113:RDW131114 RNS131113:RNS131114 RXO131113:RXO131114 SHK131113:SHK131114 SRG131113:SRG131114 TBC131113:TBC131114 TKY131113:TKY131114 TUU131113:TUU131114 UEQ131113:UEQ131114 UOM131113:UOM131114 UYI131113:UYI131114 VIE131113:VIE131114 VSA131113:VSA131114 WBW131113:WBW131114 WLS131113:WLS131114 WVO131113:WVO131114 G196649:G196650 JC196649:JC196650 SY196649:SY196650 ACU196649:ACU196650 AMQ196649:AMQ196650 AWM196649:AWM196650 BGI196649:BGI196650 BQE196649:BQE196650 CAA196649:CAA196650 CJW196649:CJW196650 CTS196649:CTS196650 DDO196649:DDO196650 DNK196649:DNK196650 DXG196649:DXG196650 EHC196649:EHC196650 EQY196649:EQY196650 FAU196649:FAU196650 FKQ196649:FKQ196650 FUM196649:FUM196650 GEI196649:GEI196650 GOE196649:GOE196650 GYA196649:GYA196650 HHW196649:HHW196650 HRS196649:HRS196650 IBO196649:IBO196650 ILK196649:ILK196650 IVG196649:IVG196650 JFC196649:JFC196650 JOY196649:JOY196650 JYU196649:JYU196650 KIQ196649:KIQ196650 KSM196649:KSM196650 LCI196649:LCI196650 LME196649:LME196650 LWA196649:LWA196650 MFW196649:MFW196650 MPS196649:MPS196650 MZO196649:MZO196650 NJK196649:NJK196650 NTG196649:NTG196650 ODC196649:ODC196650 OMY196649:OMY196650 OWU196649:OWU196650 PGQ196649:PGQ196650 PQM196649:PQM196650 QAI196649:QAI196650 QKE196649:QKE196650 QUA196649:QUA196650 RDW196649:RDW196650 RNS196649:RNS196650 RXO196649:RXO196650 SHK196649:SHK196650 SRG196649:SRG196650 TBC196649:TBC196650 TKY196649:TKY196650 TUU196649:TUU196650 UEQ196649:UEQ196650 UOM196649:UOM196650 UYI196649:UYI196650 VIE196649:VIE196650 VSA196649:VSA196650 WBW196649:WBW196650 WLS196649:WLS196650 WVO196649:WVO196650 G262185:G262186 JC262185:JC262186 SY262185:SY262186 ACU262185:ACU262186 AMQ262185:AMQ262186 AWM262185:AWM262186 BGI262185:BGI262186 BQE262185:BQE262186 CAA262185:CAA262186 CJW262185:CJW262186 CTS262185:CTS262186 DDO262185:DDO262186 DNK262185:DNK262186 DXG262185:DXG262186 EHC262185:EHC262186 EQY262185:EQY262186 FAU262185:FAU262186 FKQ262185:FKQ262186 FUM262185:FUM262186 GEI262185:GEI262186 GOE262185:GOE262186 GYA262185:GYA262186 HHW262185:HHW262186 HRS262185:HRS262186 IBO262185:IBO262186 ILK262185:ILK262186 IVG262185:IVG262186 JFC262185:JFC262186 JOY262185:JOY262186 JYU262185:JYU262186 KIQ262185:KIQ262186 KSM262185:KSM262186 LCI262185:LCI262186 LME262185:LME262186 LWA262185:LWA262186 MFW262185:MFW262186 MPS262185:MPS262186 MZO262185:MZO262186 NJK262185:NJK262186 NTG262185:NTG262186 ODC262185:ODC262186 OMY262185:OMY262186 OWU262185:OWU262186 PGQ262185:PGQ262186 PQM262185:PQM262186 QAI262185:QAI262186 QKE262185:QKE262186 QUA262185:QUA262186 RDW262185:RDW262186 RNS262185:RNS262186 RXO262185:RXO262186 SHK262185:SHK262186 SRG262185:SRG262186 TBC262185:TBC262186 TKY262185:TKY262186 TUU262185:TUU262186 UEQ262185:UEQ262186 UOM262185:UOM262186 UYI262185:UYI262186 VIE262185:VIE262186 VSA262185:VSA262186 WBW262185:WBW262186 WLS262185:WLS262186 WVO262185:WVO262186 G327721:G327722 JC327721:JC327722 SY327721:SY327722 ACU327721:ACU327722 AMQ327721:AMQ327722 AWM327721:AWM327722 BGI327721:BGI327722 BQE327721:BQE327722 CAA327721:CAA327722 CJW327721:CJW327722 CTS327721:CTS327722 DDO327721:DDO327722 DNK327721:DNK327722 DXG327721:DXG327722 EHC327721:EHC327722 EQY327721:EQY327722 FAU327721:FAU327722 FKQ327721:FKQ327722 FUM327721:FUM327722 GEI327721:GEI327722 GOE327721:GOE327722 GYA327721:GYA327722 HHW327721:HHW327722 HRS327721:HRS327722 IBO327721:IBO327722 ILK327721:ILK327722 IVG327721:IVG327722 JFC327721:JFC327722 JOY327721:JOY327722 JYU327721:JYU327722 KIQ327721:KIQ327722 KSM327721:KSM327722 LCI327721:LCI327722 LME327721:LME327722 LWA327721:LWA327722 MFW327721:MFW327722 MPS327721:MPS327722 MZO327721:MZO327722 NJK327721:NJK327722 NTG327721:NTG327722 ODC327721:ODC327722 OMY327721:OMY327722 OWU327721:OWU327722 PGQ327721:PGQ327722 PQM327721:PQM327722 QAI327721:QAI327722 QKE327721:QKE327722 QUA327721:QUA327722 RDW327721:RDW327722 RNS327721:RNS327722 RXO327721:RXO327722 SHK327721:SHK327722 SRG327721:SRG327722 TBC327721:TBC327722 TKY327721:TKY327722 TUU327721:TUU327722 UEQ327721:UEQ327722 UOM327721:UOM327722 UYI327721:UYI327722 VIE327721:VIE327722 VSA327721:VSA327722 WBW327721:WBW327722 WLS327721:WLS327722 WVO327721:WVO327722 G393257:G393258 JC393257:JC393258 SY393257:SY393258 ACU393257:ACU393258 AMQ393257:AMQ393258 AWM393257:AWM393258 BGI393257:BGI393258 BQE393257:BQE393258 CAA393257:CAA393258 CJW393257:CJW393258 CTS393257:CTS393258 DDO393257:DDO393258 DNK393257:DNK393258 DXG393257:DXG393258 EHC393257:EHC393258 EQY393257:EQY393258 FAU393257:FAU393258 FKQ393257:FKQ393258 FUM393257:FUM393258 GEI393257:GEI393258 GOE393257:GOE393258 GYA393257:GYA393258 HHW393257:HHW393258 HRS393257:HRS393258 IBO393257:IBO393258 ILK393257:ILK393258 IVG393257:IVG393258 JFC393257:JFC393258 JOY393257:JOY393258 JYU393257:JYU393258 KIQ393257:KIQ393258 KSM393257:KSM393258 LCI393257:LCI393258 LME393257:LME393258 LWA393257:LWA393258 MFW393257:MFW393258 MPS393257:MPS393258 MZO393257:MZO393258 NJK393257:NJK393258 NTG393257:NTG393258 ODC393257:ODC393258 OMY393257:OMY393258 OWU393257:OWU393258 PGQ393257:PGQ393258 PQM393257:PQM393258 QAI393257:QAI393258 QKE393257:QKE393258 QUA393257:QUA393258 RDW393257:RDW393258 RNS393257:RNS393258 RXO393257:RXO393258 SHK393257:SHK393258 SRG393257:SRG393258 TBC393257:TBC393258 TKY393257:TKY393258 TUU393257:TUU393258 UEQ393257:UEQ393258 UOM393257:UOM393258 UYI393257:UYI393258 VIE393257:VIE393258 VSA393257:VSA393258 WBW393257:WBW393258 WLS393257:WLS393258 WVO393257:WVO393258 G458793:G458794 JC458793:JC458794 SY458793:SY458794 ACU458793:ACU458794 AMQ458793:AMQ458794 AWM458793:AWM458794 BGI458793:BGI458794 BQE458793:BQE458794 CAA458793:CAA458794 CJW458793:CJW458794 CTS458793:CTS458794 DDO458793:DDO458794 DNK458793:DNK458794 DXG458793:DXG458794 EHC458793:EHC458794 EQY458793:EQY458794 FAU458793:FAU458794 FKQ458793:FKQ458794 FUM458793:FUM458794 GEI458793:GEI458794 GOE458793:GOE458794 GYA458793:GYA458794 HHW458793:HHW458794 HRS458793:HRS458794 IBO458793:IBO458794 ILK458793:ILK458794 IVG458793:IVG458794 JFC458793:JFC458794 JOY458793:JOY458794 JYU458793:JYU458794 KIQ458793:KIQ458794 KSM458793:KSM458794 LCI458793:LCI458794 LME458793:LME458794 LWA458793:LWA458794 MFW458793:MFW458794 MPS458793:MPS458794 MZO458793:MZO458794 NJK458793:NJK458794 NTG458793:NTG458794 ODC458793:ODC458794 OMY458793:OMY458794 OWU458793:OWU458794 PGQ458793:PGQ458794 PQM458793:PQM458794 QAI458793:QAI458794 QKE458793:QKE458794 QUA458793:QUA458794 RDW458793:RDW458794 RNS458793:RNS458794 RXO458793:RXO458794 SHK458793:SHK458794 SRG458793:SRG458794 TBC458793:TBC458794 TKY458793:TKY458794 TUU458793:TUU458794 UEQ458793:UEQ458794 UOM458793:UOM458794 UYI458793:UYI458794 VIE458793:VIE458794 VSA458793:VSA458794 WBW458793:WBW458794 WLS458793:WLS458794 WVO458793:WVO458794 G524329:G524330 JC524329:JC524330 SY524329:SY524330 ACU524329:ACU524330 AMQ524329:AMQ524330 AWM524329:AWM524330 BGI524329:BGI524330 BQE524329:BQE524330 CAA524329:CAA524330 CJW524329:CJW524330 CTS524329:CTS524330 DDO524329:DDO524330 DNK524329:DNK524330 DXG524329:DXG524330 EHC524329:EHC524330 EQY524329:EQY524330 FAU524329:FAU524330 FKQ524329:FKQ524330 FUM524329:FUM524330 GEI524329:GEI524330 GOE524329:GOE524330 GYA524329:GYA524330 HHW524329:HHW524330 HRS524329:HRS524330 IBO524329:IBO524330 ILK524329:ILK524330 IVG524329:IVG524330 JFC524329:JFC524330 JOY524329:JOY524330 JYU524329:JYU524330 KIQ524329:KIQ524330 KSM524329:KSM524330 LCI524329:LCI524330 LME524329:LME524330 LWA524329:LWA524330 MFW524329:MFW524330 MPS524329:MPS524330 MZO524329:MZO524330 NJK524329:NJK524330 NTG524329:NTG524330 ODC524329:ODC524330 OMY524329:OMY524330 OWU524329:OWU524330 PGQ524329:PGQ524330 PQM524329:PQM524330 QAI524329:QAI524330 QKE524329:QKE524330 QUA524329:QUA524330 RDW524329:RDW524330 RNS524329:RNS524330 RXO524329:RXO524330 SHK524329:SHK524330 SRG524329:SRG524330 TBC524329:TBC524330 TKY524329:TKY524330 TUU524329:TUU524330 UEQ524329:UEQ524330 UOM524329:UOM524330 UYI524329:UYI524330 VIE524329:VIE524330 VSA524329:VSA524330 WBW524329:WBW524330 WLS524329:WLS524330 WVO524329:WVO524330 G589865:G589866 JC589865:JC589866 SY589865:SY589866 ACU589865:ACU589866 AMQ589865:AMQ589866 AWM589865:AWM589866 BGI589865:BGI589866 BQE589865:BQE589866 CAA589865:CAA589866 CJW589865:CJW589866 CTS589865:CTS589866 DDO589865:DDO589866 DNK589865:DNK589866 DXG589865:DXG589866 EHC589865:EHC589866 EQY589865:EQY589866 FAU589865:FAU589866 FKQ589865:FKQ589866 FUM589865:FUM589866 GEI589865:GEI589866 GOE589865:GOE589866 GYA589865:GYA589866 HHW589865:HHW589866 HRS589865:HRS589866 IBO589865:IBO589866 ILK589865:ILK589866 IVG589865:IVG589866 JFC589865:JFC589866 JOY589865:JOY589866 JYU589865:JYU589866 KIQ589865:KIQ589866 KSM589865:KSM589866 LCI589865:LCI589866 LME589865:LME589866 LWA589865:LWA589866 MFW589865:MFW589866 MPS589865:MPS589866 MZO589865:MZO589866 NJK589865:NJK589866 NTG589865:NTG589866 ODC589865:ODC589866 OMY589865:OMY589866 OWU589865:OWU589866 PGQ589865:PGQ589866 PQM589865:PQM589866 QAI589865:QAI589866 QKE589865:QKE589866 QUA589865:QUA589866 RDW589865:RDW589866 RNS589865:RNS589866 RXO589865:RXO589866 SHK589865:SHK589866 SRG589865:SRG589866 TBC589865:TBC589866 TKY589865:TKY589866 TUU589865:TUU589866 UEQ589865:UEQ589866 UOM589865:UOM589866 UYI589865:UYI589866 VIE589865:VIE589866 VSA589865:VSA589866 WBW589865:WBW589866 WLS589865:WLS589866 WVO589865:WVO589866 G655401:G655402 JC655401:JC655402 SY655401:SY655402 ACU655401:ACU655402 AMQ655401:AMQ655402 AWM655401:AWM655402 BGI655401:BGI655402 BQE655401:BQE655402 CAA655401:CAA655402 CJW655401:CJW655402 CTS655401:CTS655402 DDO655401:DDO655402 DNK655401:DNK655402 DXG655401:DXG655402 EHC655401:EHC655402 EQY655401:EQY655402 FAU655401:FAU655402 FKQ655401:FKQ655402 FUM655401:FUM655402 GEI655401:GEI655402 GOE655401:GOE655402 GYA655401:GYA655402 HHW655401:HHW655402 HRS655401:HRS655402 IBO655401:IBO655402 ILK655401:ILK655402 IVG655401:IVG655402 JFC655401:JFC655402 JOY655401:JOY655402 JYU655401:JYU655402 KIQ655401:KIQ655402 KSM655401:KSM655402 LCI655401:LCI655402 LME655401:LME655402 LWA655401:LWA655402 MFW655401:MFW655402 MPS655401:MPS655402 MZO655401:MZO655402 NJK655401:NJK655402 NTG655401:NTG655402 ODC655401:ODC655402 OMY655401:OMY655402 OWU655401:OWU655402 PGQ655401:PGQ655402 PQM655401:PQM655402 QAI655401:QAI655402 QKE655401:QKE655402 QUA655401:QUA655402 RDW655401:RDW655402 RNS655401:RNS655402 RXO655401:RXO655402 SHK655401:SHK655402 SRG655401:SRG655402 TBC655401:TBC655402 TKY655401:TKY655402 TUU655401:TUU655402 UEQ655401:UEQ655402 UOM655401:UOM655402 UYI655401:UYI655402 VIE655401:VIE655402 VSA655401:VSA655402 WBW655401:WBW655402 WLS655401:WLS655402 WVO655401:WVO655402 G720937:G720938 JC720937:JC720938 SY720937:SY720938 ACU720937:ACU720938 AMQ720937:AMQ720938 AWM720937:AWM720938 BGI720937:BGI720938 BQE720937:BQE720938 CAA720937:CAA720938 CJW720937:CJW720938 CTS720937:CTS720938 DDO720937:DDO720938 DNK720937:DNK720938 DXG720937:DXG720938 EHC720937:EHC720938 EQY720937:EQY720938 FAU720937:FAU720938 FKQ720937:FKQ720938 FUM720937:FUM720938 GEI720937:GEI720938 GOE720937:GOE720938 GYA720937:GYA720938 HHW720937:HHW720938 HRS720937:HRS720938 IBO720937:IBO720938 ILK720937:ILK720938 IVG720937:IVG720938 JFC720937:JFC720938 JOY720937:JOY720938 JYU720937:JYU720938 KIQ720937:KIQ720938 KSM720937:KSM720938 LCI720937:LCI720938 LME720937:LME720938 LWA720937:LWA720938 MFW720937:MFW720938 MPS720937:MPS720938 MZO720937:MZO720938 NJK720937:NJK720938 NTG720937:NTG720938 ODC720937:ODC720938 OMY720937:OMY720938 OWU720937:OWU720938 PGQ720937:PGQ720938 PQM720937:PQM720938 QAI720937:QAI720938 QKE720937:QKE720938 QUA720937:QUA720938 RDW720937:RDW720938 RNS720937:RNS720938 RXO720937:RXO720938 SHK720937:SHK720938 SRG720937:SRG720938 TBC720937:TBC720938 TKY720937:TKY720938 TUU720937:TUU720938 UEQ720937:UEQ720938 UOM720937:UOM720938 UYI720937:UYI720938 VIE720937:VIE720938 VSA720937:VSA720938 WBW720937:WBW720938 WLS720937:WLS720938 WVO720937:WVO720938 G786473:G786474 JC786473:JC786474 SY786473:SY786474 ACU786473:ACU786474 AMQ786473:AMQ786474 AWM786473:AWM786474 BGI786473:BGI786474 BQE786473:BQE786474 CAA786473:CAA786474 CJW786473:CJW786474 CTS786473:CTS786474 DDO786473:DDO786474 DNK786473:DNK786474 DXG786473:DXG786474 EHC786473:EHC786474 EQY786473:EQY786474 FAU786473:FAU786474 FKQ786473:FKQ786474 FUM786473:FUM786474 GEI786473:GEI786474 GOE786473:GOE786474 GYA786473:GYA786474 HHW786473:HHW786474 HRS786473:HRS786474 IBO786473:IBO786474 ILK786473:ILK786474 IVG786473:IVG786474 JFC786473:JFC786474 JOY786473:JOY786474 JYU786473:JYU786474 KIQ786473:KIQ786474 KSM786473:KSM786474 LCI786473:LCI786474 LME786473:LME786474 LWA786473:LWA786474 MFW786473:MFW786474 MPS786473:MPS786474 MZO786473:MZO786474 NJK786473:NJK786474 NTG786473:NTG786474 ODC786473:ODC786474 OMY786473:OMY786474 OWU786473:OWU786474 PGQ786473:PGQ786474 PQM786473:PQM786474 QAI786473:QAI786474 QKE786473:QKE786474 QUA786473:QUA786474 RDW786473:RDW786474 RNS786473:RNS786474 RXO786473:RXO786474 SHK786473:SHK786474 SRG786473:SRG786474 TBC786473:TBC786474 TKY786473:TKY786474 TUU786473:TUU786474 UEQ786473:UEQ786474 UOM786473:UOM786474 UYI786473:UYI786474 VIE786473:VIE786474 VSA786473:VSA786474 WBW786473:WBW786474 WLS786473:WLS786474 WVO786473:WVO786474 G852009:G852010 JC852009:JC852010 SY852009:SY852010 ACU852009:ACU852010 AMQ852009:AMQ852010 AWM852009:AWM852010 BGI852009:BGI852010 BQE852009:BQE852010 CAA852009:CAA852010 CJW852009:CJW852010 CTS852009:CTS852010 DDO852009:DDO852010 DNK852009:DNK852010 DXG852009:DXG852010 EHC852009:EHC852010 EQY852009:EQY852010 FAU852009:FAU852010 FKQ852009:FKQ852010 FUM852009:FUM852010 GEI852009:GEI852010 GOE852009:GOE852010 GYA852009:GYA852010 HHW852009:HHW852010 HRS852009:HRS852010 IBO852009:IBO852010 ILK852009:ILK852010 IVG852009:IVG852010 JFC852009:JFC852010 JOY852009:JOY852010 JYU852009:JYU852010 KIQ852009:KIQ852010 KSM852009:KSM852010 LCI852009:LCI852010 LME852009:LME852010 LWA852009:LWA852010 MFW852009:MFW852010 MPS852009:MPS852010 MZO852009:MZO852010 NJK852009:NJK852010 NTG852009:NTG852010 ODC852009:ODC852010 OMY852009:OMY852010 OWU852009:OWU852010 PGQ852009:PGQ852010 PQM852009:PQM852010 QAI852009:QAI852010 QKE852009:QKE852010 QUA852009:QUA852010 RDW852009:RDW852010 RNS852009:RNS852010 RXO852009:RXO852010 SHK852009:SHK852010 SRG852009:SRG852010 TBC852009:TBC852010 TKY852009:TKY852010 TUU852009:TUU852010 UEQ852009:UEQ852010 UOM852009:UOM852010 UYI852009:UYI852010 VIE852009:VIE852010 VSA852009:VSA852010 WBW852009:WBW852010 WLS852009:WLS852010 WVO852009:WVO852010 G917545:G917546 JC917545:JC917546 SY917545:SY917546 ACU917545:ACU917546 AMQ917545:AMQ917546 AWM917545:AWM917546 BGI917545:BGI917546 BQE917545:BQE917546 CAA917545:CAA917546 CJW917545:CJW917546 CTS917545:CTS917546 DDO917545:DDO917546 DNK917545:DNK917546 DXG917545:DXG917546 EHC917545:EHC917546 EQY917545:EQY917546 FAU917545:FAU917546 FKQ917545:FKQ917546 FUM917545:FUM917546 GEI917545:GEI917546 GOE917545:GOE917546 GYA917545:GYA917546 HHW917545:HHW917546 HRS917545:HRS917546 IBO917545:IBO917546 ILK917545:ILK917546 IVG917545:IVG917546 JFC917545:JFC917546 JOY917545:JOY917546 JYU917545:JYU917546 KIQ917545:KIQ917546 KSM917545:KSM917546 LCI917545:LCI917546 LME917545:LME917546 LWA917545:LWA917546 MFW917545:MFW917546 MPS917545:MPS917546 MZO917545:MZO917546 NJK917545:NJK917546 NTG917545:NTG917546 ODC917545:ODC917546 OMY917545:OMY917546 OWU917545:OWU917546 PGQ917545:PGQ917546 PQM917545:PQM917546 QAI917545:QAI917546 QKE917545:QKE917546 QUA917545:QUA917546 RDW917545:RDW917546 RNS917545:RNS917546 RXO917545:RXO917546 SHK917545:SHK917546 SRG917545:SRG917546 TBC917545:TBC917546 TKY917545:TKY917546 TUU917545:TUU917546 UEQ917545:UEQ917546 UOM917545:UOM917546 UYI917545:UYI917546 VIE917545:VIE917546 VSA917545:VSA917546 WBW917545:WBW917546 WLS917545:WLS917546 WVO917545:WVO917546 G983081:G983082 JC983081:JC983082 SY983081:SY983082 ACU983081:ACU983082 AMQ983081:AMQ983082 AWM983081:AWM983082 BGI983081:BGI983082 BQE983081:BQE983082 CAA983081:CAA983082 CJW983081:CJW983082 CTS983081:CTS983082 DDO983081:DDO983082 DNK983081:DNK983082 DXG983081:DXG983082 EHC983081:EHC983082 EQY983081:EQY983082 FAU983081:FAU983082 FKQ983081:FKQ983082 FUM983081:FUM983082 GEI983081:GEI983082 GOE983081:GOE983082 GYA983081:GYA983082 HHW983081:HHW983082 HRS983081:HRS983082 IBO983081:IBO983082 ILK983081:ILK983082 IVG983081:IVG983082 JFC983081:JFC983082 JOY983081:JOY983082 JYU983081:JYU983082 KIQ983081:KIQ983082 KSM983081:KSM983082 LCI983081:LCI983082 LME983081:LME983082 LWA983081:LWA983082 MFW983081:MFW983082 MPS983081:MPS983082 MZO983081:MZO983082 NJK983081:NJK983082 NTG983081:NTG983082 ODC983081:ODC983082 OMY983081:OMY983082 OWU983081:OWU983082 PGQ983081:PGQ983082 PQM983081:PQM983082 QAI983081:QAI983082 QKE983081:QKE983082 QUA983081:QUA983082 RDW983081:RDW983082 RNS983081:RNS983082 RXO983081:RXO983082 SHK983081:SHK983082 SRG983081:SRG983082 TBC983081:TBC983082 TKY983081:TKY983082 TUU983081:TUU983082 UEQ983081:UEQ983082 UOM983081:UOM983082 UYI983081:UYI983082 VIE983081:VIE983082 VSA983081:VSA983082 WBW983081:WBW983082 WLS983081:WLS983082 WVO983081:WVO983082 C47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C65583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C131119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C196655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C262191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C327727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C393263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C458799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C524335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C589871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C655407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C720943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C786479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C852015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C917551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C983087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C50 IY50 SU50 ACQ50 AMM50 AWI50 BGE50 BQA50 BZW50 CJS50 CTO50 DDK50 DNG50 DXC50 EGY50 EQU50 FAQ50 FKM50 FUI50 GEE50 GOA50 GXW50 HHS50 HRO50 IBK50 ILG50 IVC50 JEY50 JOU50 JYQ50 KIM50 KSI50 LCE50 LMA50 LVW50 MFS50 MPO50 MZK50 NJG50 NTC50 OCY50 OMU50 OWQ50 PGM50 PQI50 QAE50 QKA50 QTW50 RDS50 RNO50 RXK50 SHG50 SRC50 TAY50 TKU50 TUQ50 UEM50 UOI50 UYE50 VIA50 VRW50 WBS50 WLO50 WVK50 C65586 IY65586 SU65586 ACQ65586 AMM65586 AWI65586 BGE65586 BQA65586 BZW65586 CJS65586 CTO65586 DDK65586 DNG65586 DXC65586 EGY65586 EQU65586 FAQ65586 FKM65586 FUI65586 GEE65586 GOA65586 GXW65586 HHS65586 HRO65586 IBK65586 ILG65586 IVC65586 JEY65586 JOU65586 JYQ65586 KIM65586 KSI65586 LCE65586 LMA65586 LVW65586 MFS65586 MPO65586 MZK65586 NJG65586 NTC65586 OCY65586 OMU65586 OWQ65586 PGM65586 PQI65586 QAE65586 QKA65586 QTW65586 RDS65586 RNO65586 RXK65586 SHG65586 SRC65586 TAY65586 TKU65586 TUQ65586 UEM65586 UOI65586 UYE65586 VIA65586 VRW65586 WBS65586 WLO65586 WVK65586 C131122 IY131122 SU131122 ACQ131122 AMM131122 AWI131122 BGE131122 BQA131122 BZW131122 CJS131122 CTO131122 DDK131122 DNG131122 DXC131122 EGY131122 EQU131122 FAQ131122 FKM131122 FUI131122 GEE131122 GOA131122 GXW131122 HHS131122 HRO131122 IBK131122 ILG131122 IVC131122 JEY131122 JOU131122 JYQ131122 KIM131122 KSI131122 LCE131122 LMA131122 LVW131122 MFS131122 MPO131122 MZK131122 NJG131122 NTC131122 OCY131122 OMU131122 OWQ131122 PGM131122 PQI131122 QAE131122 QKA131122 QTW131122 RDS131122 RNO131122 RXK131122 SHG131122 SRC131122 TAY131122 TKU131122 TUQ131122 UEM131122 UOI131122 UYE131122 VIA131122 VRW131122 WBS131122 WLO131122 WVK131122 C196658 IY196658 SU196658 ACQ196658 AMM196658 AWI196658 BGE196658 BQA196658 BZW196658 CJS196658 CTO196658 DDK196658 DNG196658 DXC196658 EGY196658 EQU196658 FAQ196658 FKM196658 FUI196658 GEE196658 GOA196658 GXW196658 HHS196658 HRO196658 IBK196658 ILG196658 IVC196658 JEY196658 JOU196658 JYQ196658 KIM196658 KSI196658 LCE196658 LMA196658 LVW196658 MFS196658 MPO196658 MZK196658 NJG196658 NTC196658 OCY196658 OMU196658 OWQ196658 PGM196658 PQI196658 QAE196658 QKA196658 QTW196658 RDS196658 RNO196658 RXK196658 SHG196658 SRC196658 TAY196658 TKU196658 TUQ196658 UEM196658 UOI196658 UYE196658 VIA196658 VRW196658 WBS196658 WLO196658 WVK196658 C262194 IY262194 SU262194 ACQ262194 AMM262194 AWI262194 BGE262194 BQA262194 BZW262194 CJS262194 CTO262194 DDK262194 DNG262194 DXC262194 EGY262194 EQU262194 FAQ262194 FKM262194 FUI262194 GEE262194 GOA262194 GXW262194 HHS262194 HRO262194 IBK262194 ILG262194 IVC262194 JEY262194 JOU262194 JYQ262194 KIM262194 KSI262194 LCE262194 LMA262194 LVW262194 MFS262194 MPO262194 MZK262194 NJG262194 NTC262194 OCY262194 OMU262194 OWQ262194 PGM262194 PQI262194 QAE262194 QKA262194 QTW262194 RDS262194 RNO262194 RXK262194 SHG262194 SRC262194 TAY262194 TKU262194 TUQ262194 UEM262194 UOI262194 UYE262194 VIA262194 VRW262194 WBS262194 WLO262194 WVK262194 C327730 IY327730 SU327730 ACQ327730 AMM327730 AWI327730 BGE327730 BQA327730 BZW327730 CJS327730 CTO327730 DDK327730 DNG327730 DXC327730 EGY327730 EQU327730 FAQ327730 FKM327730 FUI327730 GEE327730 GOA327730 GXW327730 HHS327730 HRO327730 IBK327730 ILG327730 IVC327730 JEY327730 JOU327730 JYQ327730 KIM327730 KSI327730 LCE327730 LMA327730 LVW327730 MFS327730 MPO327730 MZK327730 NJG327730 NTC327730 OCY327730 OMU327730 OWQ327730 PGM327730 PQI327730 QAE327730 QKA327730 QTW327730 RDS327730 RNO327730 RXK327730 SHG327730 SRC327730 TAY327730 TKU327730 TUQ327730 UEM327730 UOI327730 UYE327730 VIA327730 VRW327730 WBS327730 WLO327730 WVK327730 C393266 IY393266 SU393266 ACQ393266 AMM393266 AWI393266 BGE393266 BQA393266 BZW393266 CJS393266 CTO393266 DDK393266 DNG393266 DXC393266 EGY393266 EQU393266 FAQ393266 FKM393266 FUI393266 GEE393266 GOA393266 GXW393266 HHS393266 HRO393266 IBK393266 ILG393266 IVC393266 JEY393266 JOU393266 JYQ393266 KIM393266 KSI393266 LCE393266 LMA393266 LVW393266 MFS393266 MPO393266 MZK393266 NJG393266 NTC393266 OCY393266 OMU393266 OWQ393266 PGM393266 PQI393266 QAE393266 QKA393266 QTW393266 RDS393266 RNO393266 RXK393266 SHG393266 SRC393266 TAY393266 TKU393266 TUQ393266 UEM393266 UOI393266 UYE393266 VIA393266 VRW393266 WBS393266 WLO393266 WVK393266 C458802 IY458802 SU458802 ACQ458802 AMM458802 AWI458802 BGE458802 BQA458802 BZW458802 CJS458802 CTO458802 DDK458802 DNG458802 DXC458802 EGY458802 EQU458802 FAQ458802 FKM458802 FUI458802 GEE458802 GOA458802 GXW458802 HHS458802 HRO458802 IBK458802 ILG458802 IVC458802 JEY458802 JOU458802 JYQ458802 KIM458802 KSI458802 LCE458802 LMA458802 LVW458802 MFS458802 MPO458802 MZK458802 NJG458802 NTC458802 OCY458802 OMU458802 OWQ458802 PGM458802 PQI458802 QAE458802 QKA458802 QTW458802 RDS458802 RNO458802 RXK458802 SHG458802 SRC458802 TAY458802 TKU458802 TUQ458802 UEM458802 UOI458802 UYE458802 VIA458802 VRW458802 WBS458802 WLO458802 WVK458802 C524338 IY524338 SU524338 ACQ524338 AMM524338 AWI524338 BGE524338 BQA524338 BZW524338 CJS524338 CTO524338 DDK524338 DNG524338 DXC524338 EGY524338 EQU524338 FAQ524338 FKM524338 FUI524338 GEE524338 GOA524338 GXW524338 HHS524338 HRO524338 IBK524338 ILG524338 IVC524338 JEY524338 JOU524338 JYQ524338 KIM524338 KSI524338 LCE524338 LMA524338 LVW524338 MFS524338 MPO524338 MZK524338 NJG524338 NTC524338 OCY524338 OMU524338 OWQ524338 PGM524338 PQI524338 QAE524338 QKA524338 QTW524338 RDS524338 RNO524338 RXK524338 SHG524338 SRC524338 TAY524338 TKU524338 TUQ524338 UEM524338 UOI524338 UYE524338 VIA524338 VRW524338 WBS524338 WLO524338 WVK524338 C589874 IY589874 SU589874 ACQ589874 AMM589874 AWI589874 BGE589874 BQA589874 BZW589874 CJS589874 CTO589874 DDK589874 DNG589874 DXC589874 EGY589874 EQU589874 FAQ589874 FKM589874 FUI589874 GEE589874 GOA589874 GXW589874 HHS589874 HRO589874 IBK589874 ILG589874 IVC589874 JEY589874 JOU589874 JYQ589874 KIM589874 KSI589874 LCE589874 LMA589874 LVW589874 MFS589874 MPO589874 MZK589874 NJG589874 NTC589874 OCY589874 OMU589874 OWQ589874 PGM589874 PQI589874 QAE589874 QKA589874 QTW589874 RDS589874 RNO589874 RXK589874 SHG589874 SRC589874 TAY589874 TKU589874 TUQ589874 UEM589874 UOI589874 UYE589874 VIA589874 VRW589874 WBS589874 WLO589874 WVK589874 C655410 IY655410 SU655410 ACQ655410 AMM655410 AWI655410 BGE655410 BQA655410 BZW655410 CJS655410 CTO655410 DDK655410 DNG655410 DXC655410 EGY655410 EQU655410 FAQ655410 FKM655410 FUI655410 GEE655410 GOA655410 GXW655410 HHS655410 HRO655410 IBK655410 ILG655410 IVC655410 JEY655410 JOU655410 JYQ655410 KIM655410 KSI655410 LCE655410 LMA655410 LVW655410 MFS655410 MPO655410 MZK655410 NJG655410 NTC655410 OCY655410 OMU655410 OWQ655410 PGM655410 PQI655410 QAE655410 QKA655410 QTW655410 RDS655410 RNO655410 RXK655410 SHG655410 SRC655410 TAY655410 TKU655410 TUQ655410 UEM655410 UOI655410 UYE655410 VIA655410 VRW655410 WBS655410 WLO655410 WVK655410 C720946 IY720946 SU720946 ACQ720946 AMM720946 AWI720946 BGE720946 BQA720946 BZW720946 CJS720946 CTO720946 DDK720946 DNG720946 DXC720946 EGY720946 EQU720946 FAQ720946 FKM720946 FUI720946 GEE720946 GOA720946 GXW720946 HHS720946 HRO720946 IBK720946 ILG720946 IVC720946 JEY720946 JOU720946 JYQ720946 KIM720946 KSI720946 LCE720946 LMA720946 LVW720946 MFS720946 MPO720946 MZK720946 NJG720946 NTC720946 OCY720946 OMU720946 OWQ720946 PGM720946 PQI720946 QAE720946 QKA720946 QTW720946 RDS720946 RNO720946 RXK720946 SHG720946 SRC720946 TAY720946 TKU720946 TUQ720946 UEM720946 UOI720946 UYE720946 VIA720946 VRW720946 WBS720946 WLO720946 WVK720946 C786482 IY786482 SU786482 ACQ786482 AMM786482 AWI786482 BGE786482 BQA786482 BZW786482 CJS786482 CTO786482 DDK786482 DNG786482 DXC786482 EGY786482 EQU786482 FAQ786482 FKM786482 FUI786482 GEE786482 GOA786482 GXW786482 HHS786482 HRO786482 IBK786482 ILG786482 IVC786482 JEY786482 JOU786482 JYQ786482 KIM786482 KSI786482 LCE786482 LMA786482 LVW786482 MFS786482 MPO786482 MZK786482 NJG786482 NTC786482 OCY786482 OMU786482 OWQ786482 PGM786482 PQI786482 QAE786482 QKA786482 QTW786482 RDS786482 RNO786482 RXK786482 SHG786482 SRC786482 TAY786482 TKU786482 TUQ786482 UEM786482 UOI786482 UYE786482 VIA786482 VRW786482 WBS786482 WLO786482 WVK786482 C852018 IY852018 SU852018 ACQ852018 AMM852018 AWI852018 BGE852018 BQA852018 BZW852018 CJS852018 CTO852018 DDK852018 DNG852018 DXC852018 EGY852018 EQU852018 FAQ852018 FKM852018 FUI852018 GEE852018 GOA852018 GXW852018 HHS852018 HRO852018 IBK852018 ILG852018 IVC852018 JEY852018 JOU852018 JYQ852018 KIM852018 KSI852018 LCE852018 LMA852018 LVW852018 MFS852018 MPO852018 MZK852018 NJG852018 NTC852018 OCY852018 OMU852018 OWQ852018 PGM852018 PQI852018 QAE852018 QKA852018 QTW852018 RDS852018 RNO852018 RXK852018 SHG852018 SRC852018 TAY852018 TKU852018 TUQ852018 UEM852018 UOI852018 UYE852018 VIA852018 VRW852018 WBS852018 WLO852018 WVK852018 C917554 IY917554 SU917554 ACQ917554 AMM917554 AWI917554 BGE917554 BQA917554 BZW917554 CJS917554 CTO917554 DDK917554 DNG917554 DXC917554 EGY917554 EQU917554 FAQ917554 FKM917554 FUI917554 GEE917554 GOA917554 GXW917554 HHS917554 HRO917554 IBK917554 ILG917554 IVC917554 JEY917554 JOU917554 JYQ917554 KIM917554 KSI917554 LCE917554 LMA917554 LVW917554 MFS917554 MPO917554 MZK917554 NJG917554 NTC917554 OCY917554 OMU917554 OWQ917554 PGM917554 PQI917554 QAE917554 QKA917554 QTW917554 RDS917554 RNO917554 RXK917554 SHG917554 SRC917554 TAY917554 TKU917554 TUQ917554 UEM917554 UOI917554 UYE917554 VIA917554 VRW917554 WBS917554 WLO917554 WVK917554 C983090 IY983090 SU983090 ACQ983090 AMM983090 AWI983090 BGE983090 BQA983090 BZW983090 CJS983090 CTO983090 DDK983090 DNG983090 DXC983090 EGY983090 EQU983090 FAQ983090 FKM983090 FUI983090 GEE983090 GOA983090 GXW983090 HHS983090 HRO983090 IBK983090 ILG983090 IVC983090 JEY983090 JOU983090 JYQ983090 KIM983090 KSI983090 LCE983090 LMA983090 LVW983090 MFS983090 MPO983090 MZK983090 NJG983090 NTC983090 OCY983090 OMU983090 OWQ983090 PGM983090 PQI983090 QAE983090 QKA983090 QTW983090 RDS983090 RNO983090 RXK983090 SHG983090 SRC983090 TAY983090 TKU983090 TUQ983090 UEM983090 UOI983090 UYE983090 VIA983090 VRW983090 WBS983090 WLO983090 WVK983090 G50 JC50 SY50 ACU50 AMQ50 AWM50 BGI50 BQE50 CAA50 CJW50 CTS50 DDO50 DNK50 DXG50 EHC50 EQY50 FAU50 FKQ50 FUM50 GEI50 GOE50 GYA50 HHW50 HRS50 IBO50 ILK50 IVG50 JFC50 JOY50 JYU50 KIQ50 KSM50 LCI50 LME50 LWA50 MFW50 MPS50 MZO50 NJK50 NTG50 ODC50 OMY50 OWU50 PGQ50 PQM50 QAI50 QKE50 QUA50 RDW50 RNS50 RXO50 SHK50 SRG50 TBC50 TKY50 TUU50 UEQ50 UOM50 UYI50 VIE50 VSA50 WBW50 WLS50 WVO50 G65586 JC65586 SY65586 ACU65586 AMQ65586 AWM65586 BGI65586 BQE65586 CAA65586 CJW65586 CTS65586 DDO65586 DNK65586 DXG65586 EHC65586 EQY65586 FAU65586 FKQ65586 FUM65586 GEI65586 GOE65586 GYA65586 HHW65586 HRS65586 IBO65586 ILK65586 IVG65586 JFC65586 JOY65586 JYU65586 KIQ65586 KSM65586 LCI65586 LME65586 LWA65586 MFW65586 MPS65586 MZO65586 NJK65586 NTG65586 ODC65586 OMY65586 OWU65586 PGQ65586 PQM65586 QAI65586 QKE65586 QUA65586 RDW65586 RNS65586 RXO65586 SHK65586 SRG65586 TBC65586 TKY65586 TUU65586 UEQ65586 UOM65586 UYI65586 VIE65586 VSA65586 WBW65586 WLS65586 WVO65586 G131122 JC131122 SY131122 ACU131122 AMQ131122 AWM131122 BGI131122 BQE131122 CAA131122 CJW131122 CTS131122 DDO131122 DNK131122 DXG131122 EHC131122 EQY131122 FAU131122 FKQ131122 FUM131122 GEI131122 GOE131122 GYA131122 HHW131122 HRS131122 IBO131122 ILK131122 IVG131122 JFC131122 JOY131122 JYU131122 KIQ131122 KSM131122 LCI131122 LME131122 LWA131122 MFW131122 MPS131122 MZO131122 NJK131122 NTG131122 ODC131122 OMY131122 OWU131122 PGQ131122 PQM131122 QAI131122 QKE131122 QUA131122 RDW131122 RNS131122 RXO131122 SHK131122 SRG131122 TBC131122 TKY131122 TUU131122 UEQ131122 UOM131122 UYI131122 VIE131122 VSA131122 WBW131122 WLS131122 WVO131122 G196658 JC196658 SY196658 ACU196658 AMQ196658 AWM196658 BGI196658 BQE196658 CAA196658 CJW196658 CTS196658 DDO196658 DNK196658 DXG196658 EHC196658 EQY196658 FAU196658 FKQ196658 FUM196658 GEI196658 GOE196658 GYA196658 HHW196658 HRS196658 IBO196658 ILK196658 IVG196658 JFC196658 JOY196658 JYU196658 KIQ196658 KSM196658 LCI196658 LME196658 LWA196658 MFW196658 MPS196658 MZO196658 NJK196658 NTG196658 ODC196658 OMY196658 OWU196658 PGQ196658 PQM196658 QAI196658 QKE196658 QUA196658 RDW196658 RNS196658 RXO196658 SHK196658 SRG196658 TBC196658 TKY196658 TUU196658 UEQ196658 UOM196658 UYI196658 VIE196658 VSA196658 WBW196658 WLS196658 WVO196658 G262194 JC262194 SY262194 ACU262194 AMQ262194 AWM262194 BGI262194 BQE262194 CAA262194 CJW262194 CTS262194 DDO262194 DNK262194 DXG262194 EHC262194 EQY262194 FAU262194 FKQ262194 FUM262194 GEI262194 GOE262194 GYA262194 HHW262194 HRS262194 IBO262194 ILK262194 IVG262194 JFC262194 JOY262194 JYU262194 KIQ262194 KSM262194 LCI262194 LME262194 LWA262194 MFW262194 MPS262194 MZO262194 NJK262194 NTG262194 ODC262194 OMY262194 OWU262194 PGQ262194 PQM262194 QAI262194 QKE262194 QUA262194 RDW262194 RNS262194 RXO262194 SHK262194 SRG262194 TBC262194 TKY262194 TUU262194 UEQ262194 UOM262194 UYI262194 VIE262194 VSA262194 WBW262194 WLS262194 WVO262194 G327730 JC327730 SY327730 ACU327730 AMQ327730 AWM327730 BGI327730 BQE327730 CAA327730 CJW327730 CTS327730 DDO327730 DNK327730 DXG327730 EHC327730 EQY327730 FAU327730 FKQ327730 FUM327730 GEI327730 GOE327730 GYA327730 HHW327730 HRS327730 IBO327730 ILK327730 IVG327730 JFC327730 JOY327730 JYU327730 KIQ327730 KSM327730 LCI327730 LME327730 LWA327730 MFW327730 MPS327730 MZO327730 NJK327730 NTG327730 ODC327730 OMY327730 OWU327730 PGQ327730 PQM327730 QAI327730 QKE327730 QUA327730 RDW327730 RNS327730 RXO327730 SHK327730 SRG327730 TBC327730 TKY327730 TUU327730 UEQ327730 UOM327730 UYI327730 VIE327730 VSA327730 WBW327730 WLS327730 WVO327730 G393266 JC393266 SY393266 ACU393266 AMQ393266 AWM393266 BGI393266 BQE393266 CAA393266 CJW393266 CTS393266 DDO393266 DNK393266 DXG393266 EHC393266 EQY393266 FAU393266 FKQ393266 FUM393266 GEI393266 GOE393266 GYA393266 HHW393266 HRS393266 IBO393266 ILK393266 IVG393266 JFC393266 JOY393266 JYU393266 KIQ393266 KSM393266 LCI393266 LME393266 LWA393266 MFW393266 MPS393266 MZO393266 NJK393266 NTG393266 ODC393266 OMY393266 OWU393266 PGQ393266 PQM393266 QAI393266 QKE393266 QUA393266 RDW393266 RNS393266 RXO393266 SHK393266 SRG393266 TBC393266 TKY393266 TUU393266 UEQ393266 UOM393266 UYI393266 VIE393266 VSA393266 WBW393266 WLS393266 WVO393266 G458802 JC458802 SY458802 ACU458802 AMQ458802 AWM458802 BGI458802 BQE458802 CAA458802 CJW458802 CTS458802 DDO458802 DNK458802 DXG458802 EHC458802 EQY458802 FAU458802 FKQ458802 FUM458802 GEI458802 GOE458802 GYA458802 HHW458802 HRS458802 IBO458802 ILK458802 IVG458802 JFC458802 JOY458802 JYU458802 KIQ458802 KSM458802 LCI458802 LME458802 LWA458802 MFW458802 MPS458802 MZO458802 NJK458802 NTG458802 ODC458802 OMY458802 OWU458802 PGQ458802 PQM458802 QAI458802 QKE458802 QUA458802 RDW458802 RNS458802 RXO458802 SHK458802 SRG458802 TBC458802 TKY458802 TUU458802 UEQ458802 UOM458802 UYI458802 VIE458802 VSA458802 WBW458802 WLS458802 WVO458802 G524338 JC524338 SY524338 ACU524338 AMQ524338 AWM524338 BGI524338 BQE524338 CAA524338 CJW524338 CTS524338 DDO524338 DNK524338 DXG524338 EHC524338 EQY524338 FAU524338 FKQ524338 FUM524338 GEI524338 GOE524338 GYA524338 HHW524338 HRS524338 IBO524338 ILK524338 IVG524338 JFC524338 JOY524338 JYU524338 KIQ524338 KSM524338 LCI524338 LME524338 LWA524338 MFW524338 MPS524338 MZO524338 NJK524338 NTG524338 ODC524338 OMY524338 OWU524338 PGQ524338 PQM524338 QAI524338 QKE524338 QUA524338 RDW524338 RNS524338 RXO524338 SHK524338 SRG524338 TBC524338 TKY524338 TUU524338 UEQ524338 UOM524338 UYI524338 VIE524338 VSA524338 WBW524338 WLS524338 WVO524338 G589874 JC589874 SY589874 ACU589874 AMQ589874 AWM589874 BGI589874 BQE589874 CAA589874 CJW589874 CTS589874 DDO589874 DNK589874 DXG589874 EHC589874 EQY589874 FAU589874 FKQ589874 FUM589874 GEI589874 GOE589874 GYA589874 HHW589874 HRS589874 IBO589874 ILK589874 IVG589874 JFC589874 JOY589874 JYU589874 KIQ589874 KSM589874 LCI589874 LME589874 LWA589874 MFW589874 MPS589874 MZO589874 NJK589874 NTG589874 ODC589874 OMY589874 OWU589874 PGQ589874 PQM589874 QAI589874 QKE589874 QUA589874 RDW589874 RNS589874 RXO589874 SHK589874 SRG589874 TBC589874 TKY589874 TUU589874 UEQ589874 UOM589874 UYI589874 VIE589874 VSA589874 WBW589874 WLS589874 WVO589874 G655410 JC655410 SY655410 ACU655410 AMQ655410 AWM655410 BGI655410 BQE655410 CAA655410 CJW655410 CTS655410 DDO655410 DNK655410 DXG655410 EHC655410 EQY655410 FAU655410 FKQ655410 FUM655410 GEI655410 GOE655410 GYA655410 HHW655410 HRS655410 IBO655410 ILK655410 IVG655410 JFC655410 JOY655410 JYU655410 KIQ655410 KSM655410 LCI655410 LME655410 LWA655410 MFW655410 MPS655410 MZO655410 NJK655410 NTG655410 ODC655410 OMY655410 OWU655410 PGQ655410 PQM655410 QAI655410 QKE655410 QUA655410 RDW655410 RNS655410 RXO655410 SHK655410 SRG655410 TBC655410 TKY655410 TUU655410 UEQ655410 UOM655410 UYI655410 VIE655410 VSA655410 WBW655410 WLS655410 WVO655410 G720946 JC720946 SY720946 ACU720946 AMQ720946 AWM720946 BGI720946 BQE720946 CAA720946 CJW720946 CTS720946 DDO720946 DNK720946 DXG720946 EHC720946 EQY720946 FAU720946 FKQ720946 FUM720946 GEI720946 GOE720946 GYA720946 HHW720946 HRS720946 IBO720946 ILK720946 IVG720946 JFC720946 JOY720946 JYU720946 KIQ720946 KSM720946 LCI720946 LME720946 LWA720946 MFW720946 MPS720946 MZO720946 NJK720946 NTG720946 ODC720946 OMY720946 OWU720946 PGQ720946 PQM720946 QAI720946 QKE720946 QUA720946 RDW720946 RNS720946 RXO720946 SHK720946 SRG720946 TBC720946 TKY720946 TUU720946 UEQ720946 UOM720946 UYI720946 VIE720946 VSA720946 WBW720946 WLS720946 WVO720946 G786482 JC786482 SY786482 ACU786482 AMQ786482 AWM786482 BGI786482 BQE786482 CAA786482 CJW786482 CTS786482 DDO786482 DNK786482 DXG786482 EHC786482 EQY786482 FAU786482 FKQ786482 FUM786482 GEI786482 GOE786482 GYA786482 HHW786482 HRS786482 IBO786482 ILK786482 IVG786482 JFC786482 JOY786482 JYU786482 KIQ786482 KSM786482 LCI786482 LME786482 LWA786482 MFW786482 MPS786482 MZO786482 NJK786482 NTG786482 ODC786482 OMY786482 OWU786482 PGQ786482 PQM786482 QAI786482 QKE786482 QUA786482 RDW786482 RNS786482 RXO786482 SHK786482 SRG786482 TBC786482 TKY786482 TUU786482 UEQ786482 UOM786482 UYI786482 VIE786482 VSA786482 WBW786482 WLS786482 WVO786482 G852018 JC852018 SY852018 ACU852018 AMQ852018 AWM852018 BGI852018 BQE852018 CAA852018 CJW852018 CTS852018 DDO852018 DNK852018 DXG852018 EHC852018 EQY852018 FAU852018 FKQ852018 FUM852018 GEI852018 GOE852018 GYA852018 HHW852018 HRS852018 IBO852018 ILK852018 IVG852018 JFC852018 JOY852018 JYU852018 KIQ852018 KSM852018 LCI852018 LME852018 LWA852018 MFW852018 MPS852018 MZO852018 NJK852018 NTG852018 ODC852018 OMY852018 OWU852018 PGQ852018 PQM852018 QAI852018 QKE852018 QUA852018 RDW852018 RNS852018 RXO852018 SHK852018 SRG852018 TBC852018 TKY852018 TUU852018 UEQ852018 UOM852018 UYI852018 VIE852018 VSA852018 WBW852018 WLS852018 WVO852018 G917554 JC917554 SY917554 ACU917554 AMQ917554 AWM917554 BGI917554 BQE917554 CAA917554 CJW917554 CTS917554 DDO917554 DNK917554 DXG917554 EHC917554 EQY917554 FAU917554 FKQ917554 FUM917554 GEI917554 GOE917554 GYA917554 HHW917554 HRS917554 IBO917554 ILK917554 IVG917554 JFC917554 JOY917554 JYU917554 KIQ917554 KSM917554 LCI917554 LME917554 LWA917554 MFW917554 MPS917554 MZO917554 NJK917554 NTG917554 ODC917554 OMY917554 OWU917554 PGQ917554 PQM917554 QAI917554 QKE917554 QUA917554 RDW917554 RNS917554 RXO917554 SHK917554 SRG917554 TBC917554 TKY917554 TUU917554 UEQ917554 UOM917554 UYI917554 VIE917554 VSA917554 WBW917554 WLS917554 WVO917554 G983090 JC983090 SY983090 ACU983090 AMQ983090 AWM983090 BGI983090 BQE983090 CAA983090 CJW983090 CTS983090 DDO983090 DNK983090 DXG983090 EHC983090 EQY983090 FAU983090 FKQ983090 FUM983090 GEI983090 GOE983090 GYA983090 HHW983090 HRS983090 IBO983090 ILK983090 IVG983090 JFC983090 JOY983090 JYU983090 KIQ983090 KSM983090 LCI983090 LME983090 LWA983090 MFW983090 MPS983090 MZO983090 NJK983090 NTG983090 ODC983090 OMY983090 OWU983090 PGQ983090 PQM983090 QAI983090 QKE983090 QUA983090 RDW983090 RNS983090 RXO983090 SHK983090 SRG983090 TBC983090 TKY983090 TUU983090 UEQ983090 UOM983090 UYI983090 VIE983090 VSA983090 WBW983090 WLS983090 WVO983090 C61:C65 IY61:IY65 SU61:SU65 ACQ61:ACQ65 AMM61:AMM65 AWI61:AWI65 BGE61:BGE65 BQA61:BQA65 BZW61:BZW65 CJS61:CJS65 CTO61:CTO65 DDK61:DDK65 DNG61:DNG65 DXC61:DXC65 EGY61:EGY65 EQU61:EQU65 FAQ61:FAQ65 FKM61:FKM65 FUI61:FUI65 GEE61:GEE65 GOA61:GOA65 GXW61:GXW65 HHS61:HHS65 HRO61:HRO65 IBK61:IBK65 ILG61:ILG65 IVC61:IVC65 JEY61:JEY65 JOU61:JOU65 JYQ61:JYQ65 KIM61:KIM65 KSI61:KSI65 LCE61:LCE65 LMA61:LMA65 LVW61:LVW65 MFS61:MFS65 MPO61:MPO65 MZK61:MZK65 NJG61:NJG65 NTC61:NTC65 OCY61:OCY65 OMU61:OMU65 OWQ61:OWQ65 PGM61:PGM65 PQI61:PQI65 QAE61:QAE65 QKA61:QKA65 QTW61:QTW65 RDS61:RDS65 RNO61:RNO65 RXK61:RXK65 SHG61:SHG65 SRC61:SRC65 TAY61:TAY65 TKU61:TKU65 TUQ61:TUQ65 UEM61:UEM65 UOI61:UOI65 UYE61:UYE65 VIA61:VIA65 VRW61:VRW65 WBS61:WBS65 WLO61:WLO65 WVK61:WVK65 C65597:C65601 IY65597:IY65601 SU65597:SU65601 ACQ65597:ACQ65601 AMM65597:AMM65601 AWI65597:AWI65601 BGE65597:BGE65601 BQA65597:BQA65601 BZW65597:BZW65601 CJS65597:CJS65601 CTO65597:CTO65601 DDK65597:DDK65601 DNG65597:DNG65601 DXC65597:DXC65601 EGY65597:EGY65601 EQU65597:EQU65601 FAQ65597:FAQ65601 FKM65597:FKM65601 FUI65597:FUI65601 GEE65597:GEE65601 GOA65597:GOA65601 GXW65597:GXW65601 HHS65597:HHS65601 HRO65597:HRO65601 IBK65597:IBK65601 ILG65597:ILG65601 IVC65597:IVC65601 JEY65597:JEY65601 JOU65597:JOU65601 JYQ65597:JYQ65601 KIM65597:KIM65601 KSI65597:KSI65601 LCE65597:LCE65601 LMA65597:LMA65601 LVW65597:LVW65601 MFS65597:MFS65601 MPO65597:MPO65601 MZK65597:MZK65601 NJG65597:NJG65601 NTC65597:NTC65601 OCY65597:OCY65601 OMU65597:OMU65601 OWQ65597:OWQ65601 PGM65597:PGM65601 PQI65597:PQI65601 QAE65597:QAE65601 QKA65597:QKA65601 QTW65597:QTW65601 RDS65597:RDS65601 RNO65597:RNO65601 RXK65597:RXK65601 SHG65597:SHG65601 SRC65597:SRC65601 TAY65597:TAY65601 TKU65597:TKU65601 TUQ65597:TUQ65601 UEM65597:UEM65601 UOI65597:UOI65601 UYE65597:UYE65601 VIA65597:VIA65601 VRW65597:VRW65601 WBS65597:WBS65601 WLO65597:WLO65601 WVK65597:WVK65601 C131133:C131137 IY131133:IY131137 SU131133:SU131137 ACQ131133:ACQ131137 AMM131133:AMM131137 AWI131133:AWI131137 BGE131133:BGE131137 BQA131133:BQA131137 BZW131133:BZW131137 CJS131133:CJS131137 CTO131133:CTO131137 DDK131133:DDK131137 DNG131133:DNG131137 DXC131133:DXC131137 EGY131133:EGY131137 EQU131133:EQU131137 FAQ131133:FAQ131137 FKM131133:FKM131137 FUI131133:FUI131137 GEE131133:GEE131137 GOA131133:GOA131137 GXW131133:GXW131137 HHS131133:HHS131137 HRO131133:HRO131137 IBK131133:IBK131137 ILG131133:ILG131137 IVC131133:IVC131137 JEY131133:JEY131137 JOU131133:JOU131137 JYQ131133:JYQ131137 KIM131133:KIM131137 KSI131133:KSI131137 LCE131133:LCE131137 LMA131133:LMA131137 LVW131133:LVW131137 MFS131133:MFS131137 MPO131133:MPO131137 MZK131133:MZK131137 NJG131133:NJG131137 NTC131133:NTC131137 OCY131133:OCY131137 OMU131133:OMU131137 OWQ131133:OWQ131137 PGM131133:PGM131137 PQI131133:PQI131137 QAE131133:QAE131137 QKA131133:QKA131137 QTW131133:QTW131137 RDS131133:RDS131137 RNO131133:RNO131137 RXK131133:RXK131137 SHG131133:SHG131137 SRC131133:SRC131137 TAY131133:TAY131137 TKU131133:TKU131137 TUQ131133:TUQ131137 UEM131133:UEM131137 UOI131133:UOI131137 UYE131133:UYE131137 VIA131133:VIA131137 VRW131133:VRW131137 WBS131133:WBS131137 WLO131133:WLO131137 WVK131133:WVK131137 C196669:C196673 IY196669:IY196673 SU196669:SU196673 ACQ196669:ACQ196673 AMM196669:AMM196673 AWI196669:AWI196673 BGE196669:BGE196673 BQA196669:BQA196673 BZW196669:BZW196673 CJS196669:CJS196673 CTO196669:CTO196673 DDK196669:DDK196673 DNG196669:DNG196673 DXC196669:DXC196673 EGY196669:EGY196673 EQU196669:EQU196673 FAQ196669:FAQ196673 FKM196669:FKM196673 FUI196669:FUI196673 GEE196669:GEE196673 GOA196669:GOA196673 GXW196669:GXW196673 HHS196669:HHS196673 HRO196669:HRO196673 IBK196669:IBK196673 ILG196669:ILG196673 IVC196669:IVC196673 JEY196669:JEY196673 JOU196669:JOU196673 JYQ196669:JYQ196673 KIM196669:KIM196673 KSI196669:KSI196673 LCE196669:LCE196673 LMA196669:LMA196673 LVW196669:LVW196673 MFS196669:MFS196673 MPO196669:MPO196673 MZK196669:MZK196673 NJG196669:NJG196673 NTC196669:NTC196673 OCY196669:OCY196673 OMU196669:OMU196673 OWQ196669:OWQ196673 PGM196669:PGM196673 PQI196669:PQI196673 QAE196669:QAE196673 QKA196669:QKA196673 QTW196669:QTW196673 RDS196669:RDS196673 RNO196669:RNO196673 RXK196669:RXK196673 SHG196669:SHG196673 SRC196669:SRC196673 TAY196669:TAY196673 TKU196669:TKU196673 TUQ196669:TUQ196673 UEM196669:UEM196673 UOI196669:UOI196673 UYE196669:UYE196673 VIA196669:VIA196673 VRW196669:VRW196673 WBS196669:WBS196673 WLO196669:WLO196673 WVK196669:WVK196673 C262205:C262209 IY262205:IY262209 SU262205:SU262209 ACQ262205:ACQ262209 AMM262205:AMM262209 AWI262205:AWI262209 BGE262205:BGE262209 BQA262205:BQA262209 BZW262205:BZW262209 CJS262205:CJS262209 CTO262205:CTO262209 DDK262205:DDK262209 DNG262205:DNG262209 DXC262205:DXC262209 EGY262205:EGY262209 EQU262205:EQU262209 FAQ262205:FAQ262209 FKM262205:FKM262209 FUI262205:FUI262209 GEE262205:GEE262209 GOA262205:GOA262209 GXW262205:GXW262209 HHS262205:HHS262209 HRO262205:HRO262209 IBK262205:IBK262209 ILG262205:ILG262209 IVC262205:IVC262209 JEY262205:JEY262209 JOU262205:JOU262209 JYQ262205:JYQ262209 KIM262205:KIM262209 KSI262205:KSI262209 LCE262205:LCE262209 LMA262205:LMA262209 LVW262205:LVW262209 MFS262205:MFS262209 MPO262205:MPO262209 MZK262205:MZK262209 NJG262205:NJG262209 NTC262205:NTC262209 OCY262205:OCY262209 OMU262205:OMU262209 OWQ262205:OWQ262209 PGM262205:PGM262209 PQI262205:PQI262209 QAE262205:QAE262209 QKA262205:QKA262209 QTW262205:QTW262209 RDS262205:RDS262209 RNO262205:RNO262209 RXK262205:RXK262209 SHG262205:SHG262209 SRC262205:SRC262209 TAY262205:TAY262209 TKU262205:TKU262209 TUQ262205:TUQ262209 UEM262205:UEM262209 UOI262205:UOI262209 UYE262205:UYE262209 VIA262205:VIA262209 VRW262205:VRW262209 WBS262205:WBS262209 WLO262205:WLO262209 WVK262205:WVK262209 C327741:C327745 IY327741:IY327745 SU327741:SU327745 ACQ327741:ACQ327745 AMM327741:AMM327745 AWI327741:AWI327745 BGE327741:BGE327745 BQA327741:BQA327745 BZW327741:BZW327745 CJS327741:CJS327745 CTO327741:CTO327745 DDK327741:DDK327745 DNG327741:DNG327745 DXC327741:DXC327745 EGY327741:EGY327745 EQU327741:EQU327745 FAQ327741:FAQ327745 FKM327741:FKM327745 FUI327741:FUI327745 GEE327741:GEE327745 GOA327741:GOA327745 GXW327741:GXW327745 HHS327741:HHS327745 HRO327741:HRO327745 IBK327741:IBK327745 ILG327741:ILG327745 IVC327741:IVC327745 JEY327741:JEY327745 JOU327741:JOU327745 JYQ327741:JYQ327745 KIM327741:KIM327745 KSI327741:KSI327745 LCE327741:LCE327745 LMA327741:LMA327745 LVW327741:LVW327745 MFS327741:MFS327745 MPO327741:MPO327745 MZK327741:MZK327745 NJG327741:NJG327745 NTC327741:NTC327745 OCY327741:OCY327745 OMU327741:OMU327745 OWQ327741:OWQ327745 PGM327741:PGM327745 PQI327741:PQI327745 QAE327741:QAE327745 QKA327741:QKA327745 QTW327741:QTW327745 RDS327741:RDS327745 RNO327741:RNO327745 RXK327741:RXK327745 SHG327741:SHG327745 SRC327741:SRC327745 TAY327741:TAY327745 TKU327741:TKU327745 TUQ327741:TUQ327745 UEM327741:UEM327745 UOI327741:UOI327745 UYE327741:UYE327745 VIA327741:VIA327745 VRW327741:VRW327745 WBS327741:WBS327745 WLO327741:WLO327745 WVK327741:WVK327745 C393277:C393281 IY393277:IY393281 SU393277:SU393281 ACQ393277:ACQ393281 AMM393277:AMM393281 AWI393277:AWI393281 BGE393277:BGE393281 BQA393277:BQA393281 BZW393277:BZW393281 CJS393277:CJS393281 CTO393277:CTO393281 DDK393277:DDK393281 DNG393277:DNG393281 DXC393277:DXC393281 EGY393277:EGY393281 EQU393277:EQU393281 FAQ393277:FAQ393281 FKM393277:FKM393281 FUI393277:FUI393281 GEE393277:GEE393281 GOA393277:GOA393281 GXW393277:GXW393281 HHS393277:HHS393281 HRO393277:HRO393281 IBK393277:IBK393281 ILG393277:ILG393281 IVC393277:IVC393281 JEY393277:JEY393281 JOU393277:JOU393281 JYQ393277:JYQ393281 KIM393277:KIM393281 KSI393277:KSI393281 LCE393277:LCE393281 LMA393277:LMA393281 LVW393277:LVW393281 MFS393277:MFS393281 MPO393277:MPO393281 MZK393277:MZK393281 NJG393277:NJG393281 NTC393277:NTC393281 OCY393277:OCY393281 OMU393277:OMU393281 OWQ393277:OWQ393281 PGM393277:PGM393281 PQI393277:PQI393281 QAE393277:QAE393281 QKA393277:QKA393281 QTW393277:QTW393281 RDS393277:RDS393281 RNO393277:RNO393281 RXK393277:RXK393281 SHG393277:SHG393281 SRC393277:SRC393281 TAY393277:TAY393281 TKU393277:TKU393281 TUQ393277:TUQ393281 UEM393277:UEM393281 UOI393277:UOI393281 UYE393277:UYE393281 VIA393277:VIA393281 VRW393277:VRW393281 WBS393277:WBS393281 WLO393277:WLO393281 WVK393277:WVK393281 C458813:C458817 IY458813:IY458817 SU458813:SU458817 ACQ458813:ACQ458817 AMM458813:AMM458817 AWI458813:AWI458817 BGE458813:BGE458817 BQA458813:BQA458817 BZW458813:BZW458817 CJS458813:CJS458817 CTO458813:CTO458817 DDK458813:DDK458817 DNG458813:DNG458817 DXC458813:DXC458817 EGY458813:EGY458817 EQU458813:EQU458817 FAQ458813:FAQ458817 FKM458813:FKM458817 FUI458813:FUI458817 GEE458813:GEE458817 GOA458813:GOA458817 GXW458813:GXW458817 HHS458813:HHS458817 HRO458813:HRO458817 IBK458813:IBK458817 ILG458813:ILG458817 IVC458813:IVC458817 JEY458813:JEY458817 JOU458813:JOU458817 JYQ458813:JYQ458817 KIM458813:KIM458817 KSI458813:KSI458817 LCE458813:LCE458817 LMA458813:LMA458817 LVW458813:LVW458817 MFS458813:MFS458817 MPO458813:MPO458817 MZK458813:MZK458817 NJG458813:NJG458817 NTC458813:NTC458817 OCY458813:OCY458817 OMU458813:OMU458817 OWQ458813:OWQ458817 PGM458813:PGM458817 PQI458813:PQI458817 QAE458813:QAE458817 QKA458813:QKA458817 QTW458813:QTW458817 RDS458813:RDS458817 RNO458813:RNO458817 RXK458813:RXK458817 SHG458813:SHG458817 SRC458813:SRC458817 TAY458813:TAY458817 TKU458813:TKU458817 TUQ458813:TUQ458817 UEM458813:UEM458817 UOI458813:UOI458817 UYE458813:UYE458817 VIA458813:VIA458817 VRW458813:VRW458817 WBS458813:WBS458817 WLO458813:WLO458817 WVK458813:WVK458817 C524349:C524353 IY524349:IY524353 SU524349:SU524353 ACQ524349:ACQ524353 AMM524349:AMM524353 AWI524349:AWI524353 BGE524349:BGE524353 BQA524349:BQA524353 BZW524349:BZW524353 CJS524349:CJS524353 CTO524349:CTO524353 DDK524349:DDK524353 DNG524349:DNG524353 DXC524349:DXC524353 EGY524349:EGY524353 EQU524349:EQU524353 FAQ524349:FAQ524353 FKM524349:FKM524353 FUI524349:FUI524353 GEE524349:GEE524353 GOA524349:GOA524353 GXW524349:GXW524353 HHS524349:HHS524353 HRO524349:HRO524353 IBK524349:IBK524353 ILG524349:ILG524353 IVC524349:IVC524353 JEY524349:JEY524353 JOU524349:JOU524353 JYQ524349:JYQ524353 KIM524349:KIM524353 KSI524349:KSI524353 LCE524349:LCE524353 LMA524349:LMA524353 LVW524349:LVW524353 MFS524349:MFS524353 MPO524349:MPO524353 MZK524349:MZK524353 NJG524349:NJG524353 NTC524349:NTC524353 OCY524349:OCY524353 OMU524349:OMU524353 OWQ524349:OWQ524353 PGM524349:PGM524353 PQI524349:PQI524353 QAE524349:QAE524353 QKA524349:QKA524353 QTW524349:QTW524353 RDS524349:RDS524353 RNO524349:RNO524353 RXK524349:RXK524353 SHG524349:SHG524353 SRC524349:SRC524353 TAY524349:TAY524353 TKU524349:TKU524353 TUQ524349:TUQ524353 UEM524349:UEM524353 UOI524349:UOI524353 UYE524349:UYE524353 VIA524349:VIA524353 VRW524349:VRW524353 WBS524349:WBS524353 WLO524349:WLO524353 WVK524349:WVK524353 C589885:C589889 IY589885:IY589889 SU589885:SU589889 ACQ589885:ACQ589889 AMM589885:AMM589889 AWI589885:AWI589889 BGE589885:BGE589889 BQA589885:BQA589889 BZW589885:BZW589889 CJS589885:CJS589889 CTO589885:CTO589889 DDK589885:DDK589889 DNG589885:DNG589889 DXC589885:DXC589889 EGY589885:EGY589889 EQU589885:EQU589889 FAQ589885:FAQ589889 FKM589885:FKM589889 FUI589885:FUI589889 GEE589885:GEE589889 GOA589885:GOA589889 GXW589885:GXW589889 HHS589885:HHS589889 HRO589885:HRO589889 IBK589885:IBK589889 ILG589885:ILG589889 IVC589885:IVC589889 JEY589885:JEY589889 JOU589885:JOU589889 JYQ589885:JYQ589889 KIM589885:KIM589889 KSI589885:KSI589889 LCE589885:LCE589889 LMA589885:LMA589889 LVW589885:LVW589889 MFS589885:MFS589889 MPO589885:MPO589889 MZK589885:MZK589889 NJG589885:NJG589889 NTC589885:NTC589889 OCY589885:OCY589889 OMU589885:OMU589889 OWQ589885:OWQ589889 PGM589885:PGM589889 PQI589885:PQI589889 QAE589885:QAE589889 QKA589885:QKA589889 QTW589885:QTW589889 RDS589885:RDS589889 RNO589885:RNO589889 RXK589885:RXK589889 SHG589885:SHG589889 SRC589885:SRC589889 TAY589885:TAY589889 TKU589885:TKU589889 TUQ589885:TUQ589889 UEM589885:UEM589889 UOI589885:UOI589889 UYE589885:UYE589889 VIA589885:VIA589889 VRW589885:VRW589889 WBS589885:WBS589889 WLO589885:WLO589889 WVK589885:WVK589889 C655421:C655425 IY655421:IY655425 SU655421:SU655425 ACQ655421:ACQ655425 AMM655421:AMM655425 AWI655421:AWI655425 BGE655421:BGE655425 BQA655421:BQA655425 BZW655421:BZW655425 CJS655421:CJS655425 CTO655421:CTO655425 DDK655421:DDK655425 DNG655421:DNG655425 DXC655421:DXC655425 EGY655421:EGY655425 EQU655421:EQU655425 FAQ655421:FAQ655425 FKM655421:FKM655425 FUI655421:FUI655425 GEE655421:GEE655425 GOA655421:GOA655425 GXW655421:GXW655425 HHS655421:HHS655425 HRO655421:HRO655425 IBK655421:IBK655425 ILG655421:ILG655425 IVC655421:IVC655425 JEY655421:JEY655425 JOU655421:JOU655425 JYQ655421:JYQ655425 KIM655421:KIM655425 KSI655421:KSI655425 LCE655421:LCE655425 LMA655421:LMA655425 LVW655421:LVW655425 MFS655421:MFS655425 MPO655421:MPO655425 MZK655421:MZK655425 NJG655421:NJG655425 NTC655421:NTC655425 OCY655421:OCY655425 OMU655421:OMU655425 OWQ655421:OWQ655425 PGM655421:PGM655425 PQI655421:PQI655425 QAE655421:QAE655425 QKA655421:QKA655425 QTW655421:QTW655425 RDS655421:RDS655425 RNO655421:RNO655425 RXK655421:RXK655425 SHG655421:SHG655425 SRC655421:SRC655425 TAY655421:TAY655425 TKU655421:TKU655425 TUQ655421:TUQ655425 UEM655421:UEM655425 UOI655421:UOI655425 UYE655421:UYE655425 VIA655421:VIA655425 VRW655421:VRW655425 WBS655421:WBS655425 WLO655421:WLO655425 WVK655421:WVK655425 C720957:C720961 IY720957:IY720961 SU720957:SU720961 ACQ720957:ACQ720961 AMM720957:AMM720961 AWI720957:AWI720961 BGE720957:BGE720961 BQA720957:BQA720961 BZW720957:BZW720961 CJS720957:CJS720961 CTO720957:CTO720961 DDK720957:DDK720961 DNG720957:DNG720961 DXC720957:DXC720961 EGY720957:EGY720961 EQU720957:EQU720961 FAQ720957:FAQ720961 FKM720957:FKM720961 FUI720957:FUI720961 GEE720957:GEE720961 GOA720957:GOA720961 GXW720957:GXW720961 HHS720957:HHS720961 HRO720957:HRO720961 IBK720957:IBK720961 ILG720957:ILG720961 IVC720957:IVC720961 JEY720957:JEY720961 JOU720957:JOU720961 JYQ720957:JYQ720961 KIM720957:KIM720961 KSI720957:KSI720961 LCE720957:LCE720961 LMA720957:LMA720961 LVW720957:LVW720961 MFS720957:MFS720961 MPO720957:MPO720961 MZK720957:MZK720961 NJG720957:NJG720961 NTC720957:NTC720961 OCY720957:OCY720961 OMU720957:OMU720961 OWQ720957:OWQ720961 PGM720957:PGM720961 PQI720957:PQI720961 QAE720957:QAE720961 QKA720957:QKA720961 QTW720957:QTW720961 RDS720957:RDS720961 RNO720957:RNO720961 RXK720957:RXK720961 SHG720957:SHG720961 SRC720957:SRC720961 TAY720957:TAY720961 TKU720957:TKU720961 TUQ720957:TUQ720961 UEM720957:UEM720961 UOI720957:UOI720961 UYE720957:UYE720961 VIA720957:VIA720961 VRW720957:VRW720961 WBS720957:WBS720961 WLO720957:WLO720961 WVK720957:WVK720961 C786493:C786497 IY786493:IY786497 SU786493:SU786497 ACQ786493:ACQ786497 AMM786493:AMM786497 AWI786493:AWI786497 BGE786493:BGE786497 BQA786493:BQA786497 BZW786493:BZW786497 CJS786493:CJS786497 CTO786493:CTO786497 DDK786493:DDK786497 DNG786493:DNG786497 DXC786493:DXC786497 EGY786493:EGY786497 EQU786493:EQU786497 FAQ786493:FAQ786497 FKM786493:FKM786497 FUI786493:FUI786497 GEE786493:GEE786497 GOA786493:GOA786497 GXW786493:GXW786497 HHS786493:HHS786497 HRO786493:HRO786497 IBK786493:IBK786497 ILG786493:ILG786497 IVC786493:IVC786497 JEY786493:JEY786497 JOU786493:JOU786497 JYQ786493:JYQ786497 KIM786493:KIM786497 KSI786493:KSI786497 LCE786493:LCE786497 LMA786493:LMA786497 LVW786493:LVW786497 MFS786493:MFS786497 MPO786493:MPO786497 MZK786493:MZK786497 NJG786493:NJG786497 NTC786493:NTC786497 OCY786493:OCY786497 OMU786493:OMU786497 OWQ786493:OWQ786497 PGM786493:PGM786497 PQI786493:PQI786497 QAE786493:QAE786497 QKA786493:QKA786497 QTW786493:QTW786497 RDS786493:RDS786497 RNO786493:RNO786497 RXK786493:RXK786497 SHG786493:SHG786497 SRC786493:SRC786497 TAY786493:TAY786497 TKU786493:TKU786497 TUQ786493:TUQ786497 UEM786493:UEM786497 UOI786493:UOI786497 UYE786493:UYE786497 VIA786493:VIA786497 VRW786493:VRW786497 WBS786493:WBS786497 WLO786493:WLO786497 WVK786493:WVK786497 C852029:C852033 IY852029:IY852033 SU852029:SU852033 ACQ852029:ACQ852033 AMM852029:AMM852033 AWI852029:AWI852033 BGE852029:BGE852033 BQA852029:BQA852033 BZW852029:BZW852033 CJS852029:CJS852033 CTO852029:CTO852033 DDK852029:DDK852033 DNG852029:DNG852033 DXC852029:DXC852033 EGY852029:EGY852033 EQU852029:EQU852033 FAQ852029:FAQ852033 FKM852029:FKM852033 FUI852029:FUI852033 GEE852029:GEE852033 GOA852029:GOA852033 GXW852029:GXW852033 HHS852029:HHS852033 HRO852029:HRO852033 IBK852029:IBK852033 ILG852029:ILG852033 IVC852029:IVC852033 JEY852029:JEY852033 JOU852029:JOU852033 JYQ852029:JYQ852033 KIM852029:KIM852033 KSI852029:KSI852033 LCE852029:LCE852033 LMA852029:LMA852033 LVW852029:LVW852033 MFS852029:MFS852033 MPO852029:MPO852033 MZK852029:MZK852033 NJG852029:NJG852033 NTC852029:NTC852033 OCY852029:OCY852033 OMU852029:OMU852033 OWQ852029:OWQ852033 PGM852029:PGM852033 PQI852029:PQI852033 QAE852029:QAE852033 QKA852029:QKA852033 QTW852029:QTW852033 RDS852029:RDS852033 RNO852029:RNO852033 RXK852029:RXK852033 SHG852029:SHG852033 SRC852029:SRC852033 TAY852029:TAY852033 TKU852029:TKU852033 TUQ852029:TUQ852033 UEM852029:UEM852033 UOI852029:UOI852033 UYE852029:UYE852033 VIA852029:VIA852033 VRW852029:VRW852033 WBS852029:WBS852033 WLO852029:WLO852033 WVK852029:WVK852033 C917565:C917569 IY917565:IY917569 SU917565:SU917569 ACQ917565:ACQ917569 AMM917565:AMM917569 AWI917565:AWI917569 BGE917565:BGE917569 BQA917565:BQA917569 BZW917565:BZW917569 CJS917565:CJS917569 CTO917565:CTO917569 DDK917565:DDK917569 DNG917565:DNG917569 DXC917565:DXC917569 EGY917565:EGY917569 EQU917565:EQU917569 FAQ917565:FAQ917569 FKM917565:FKM917569 FUI917565:FUI917569 GEE917565:GEE917569 GOA917565:GOA917569 GXW917565:GXW917569 HHS917565:HHS917569 HRO917565:HRO917569 IBK917565:IBK917569 ILG917565:ILG917569 IVC917565:IVC917569 JEY917565:JEY917569 JOU917565:JOU917569 JYQ917565:JYQ917569 KIM917565:KIM917569 KSI917565:KSI917569 LCE917565:LCE917569 LMA917565:LMA917569 LVW917565:LVW917569 MFS917565:MFS917569 MPO917565:MPO917569 MZK917565:MZK917569 NJG917565:NJG917569 NTC917565:NTC917569 OCY917565:OCY917569 OMU917565:OMU917569 OWQ917565:OWQ917569 PGM917565:PGM917569 PQI917565:PQI917569 QAE917565:QAE917569 QKA917565:QKA917569 QTW917565:QTW917569 RDS917565:RDS917569 RNO917565:RNO917569 RXK917565:RXK917569 SHG917565:SHG917569 SRC917565:SRC917569 TAY917565:TAY917569 TKU917565:TKU917569 TUQ917565:TUQ917569 UEM917565:UEM917569 UOI917565:UOI917569 UYE917565:UYE917569 VIA917565:VIA917569 VRW917565:VRW917569 WBS917565:WBS917569 WLO917565:WLO917569 WVK917565:WVK917569 C983101:C983105 IY983101:IY983105 SU983101:SU983105 ACQ983101:ACQ983105 AMM983101:AMM983105 AWI983101:AWI983105 BGE983101:BGE983105 BQA983101:BQA983105 BZW983101:BZW983105 CJS983101:CJS983105 CTO983101:CTO983105 DDK983101:DDK983105 DNG983101:DNG983105 DXC983101:DXC983105 EGY983101:EGY983105 EQU983101:EQU983105 FAQ983101:FAQ983105 FKM983101:FKM983105 FUI983101:FUI983105 GEE983101:GEE983105 GOA983101:GOA983105 GXW983101:GXW983105 HHS983101:HHS983105 HRO983101:HRO983105 IBK983101:IBK983105 ILG983101:ILG983105 IVC983101:IVC983105 JEY983101:JEY983105 JOU983101:JOU983105 JYQ983101:JYQ983105 KIM983101:KIM983105 KSI983101:KSI983105 LCE983101:LCE983105 LMA983101:LMA983105 LVW983101:LVW983105 MFS983101:MFS983105 MPO983101:MPO983105 MZK983101:MZK983105 NJG983101:NJG983105 NTC983101:NTC983105 OCY983101:OCY983105 OMU983101:OMU983105 OWQ983101:OWQ983105 PGM983101:PGM983105 PQI983101:PQI983105 QAE983101:QAE983105 QKA983101:QKA983105 QTW983101:QTW983105 RDS983101:RDS983105 RNO983101:RNO983105 RXK983101:RXK983105 SHG983101:SHG983105 SRC983101:SRC983105 TAY983101:TAY983105 TKU983101:TKU983105 TUQ983101:TUQ983105 UEM983101:UEM983105 UOI983101:UOI983105 UYE983101:UYE983105 VIA983101:VIA983105 VRW983101:VRW983105 WBS983101:WBS983105 WLO983101:WLO983105 WVK983101:WVK983105 G63:G65 JC63:JC65 SY63:SY65 ACU63:ACU65 AMQ63:AMQ65 AWM63:AWM65 BGI63:BGI65 BQE63:BQE65 CAA63:CAA65 CJW63:CJW65 CTS63:CTS65 DDO63:DDO65 DNK63:DNK65 DXG63:DXG65 EHC63:EHC65 EQY63:EQY65 FAU63:FAU65 FKQ63:FKQ65 FUM63:FUM65 GEI63:GEI65 GOE63:GOE65 GYA63:GYA65 HHW63:HHW65 HRS63:HRS65 IBO63:IBO65 ILK63:ILK65 IVG63:IVG65 JFC63:JFC65 JOY63:JOY65 JYU63:JYU65 KIQ63:KIQ65 KSM63:KSM65 LCI63:LCI65 LME63:LME65 LWA63:LWA65 MFW63:MFW65 MPS63:MPS65 MZO63:MZO65 NJK63:NJK65 NTG63:NTG65 ODC63:ODC65 OMY63:OMY65 OWU63:OWU65 PGQ63:PGQ65 PQM63:PQM65 QAI63:QAI65 QKE63:QKE65 QUA63:QUA65 RDW63:RDW65 RNS63:RNS65 RXO63:RXO65 SHK63:SHK65 SRG63:SRG65 TBC63:TBC65 TKY63:TKY65 TUU63:TUU65 UEQ63:UEQ65 UOM63:UOM65 UYI63:UYI65 VIE63:VIE65 VSA63:VSA65 WBW63:WBW65 WLS63:WLS65 WVO63:WVO65 G65599:G65601 JC65599:JC65601 SY65599:SY65601 ACU65599:ACU65601 AMQ65599:AMQ65601 AWM65599:AWM65601 BGI65599:BGI65601 BQE65599:BQE65601 CAA65599:CAA65601 CJW65599:CJW65601 CTS65599:CTS65601 DDO65599:DDO65601 DNK65599:DNK65601 DXG65599:DXG65601 EHC65599:EHC65601 EQY65599:EQY65601 FAU65599:FAU65601 FKQ65599:FKQ65601 FUM65599:FUM65601 GEI65599:GEI65601 GOE65599:GOE65601 GYA65599:GYA65601 HHW65599:HHW65601 HRS65599:HRS65601 IBO65599:IBO65601 ILK65599:ILK65601 IVG65599:IVG65601 JFC65599:JFC65601 JOY65599:JOY65601 JYU65599:JYU65601 KIQ65599:KIQ65601 KSM65599:KSM65601 LCI65599:LCI65601 LME65599:LME65601 LWA65599:LWA65601 MFW65599:MFW65601 MPS65599:MPS65601 MZO65599:MZO65601 NJK65599:NJK65601 NTG65599:NTG65601 ODC65599:ODC65601 OMY65599:OMY65601 OWU65599:OWU65601 PGQ65599:PGQ65601 PQM65599:PQM65601 QAI65599:QAI65601 QKE65599:QKE65601 QUA65599:QUA65601 RDW65599:RDW65601 RNS65599:RNS65601 RXO65599:RXO65601 SHK65599:SHK65601 SRG65599:SRG65601 TBC65599:TBC65601 TKY65599:TKY65601 TUU65599:TUU65601 UEQ65599:UEQ65601 UOM65599:UOM65601 UYI65599:UYI65601 VIE65599:VIE65601 VSA65599:VSA65601 WBW65599:WBW65601 WLS65599:WLS65601 WVO65599:WVO65601 G131135:G131137 JC131135:JC131137 SY131135:SY131137 ACU131135:ACU131137 AMQ131135:AMQ131137 AWM131135:AWM131137 BGI131135:BGI131137 BQE131135:BQE131137 CAA131135:CAA131137 CJW131135:CJW131137 CTS131135:CTS131137 DDO131135:DDO131137 DNK131135:DNK131137 DXG131135:DXG131137 EHC131135:EHC131137 EQY131135:EQY131137 FAU131135:FAU131137 FKQ131135:FKQ131137 FUM131135:FUM131137 GEI131135:GEI131137 GOE131135:GOE131137 GYA131135:GYA131137 HHW131135:HHW131137 HRS131135:HRS131137 IBO131135:IBO131137 ILK131135:ILK131137 IVG131135:IVG131137 JFC131135:JFC131137 JOY131135:JOY131137 JYU131135:JYU131137 KIQ131135:KIQ131137 KSM131135:KSM131137 LCI131135:LCI131137 LME131135:LME131137 LWA131135:LWA131137 MFW131135:MFW131137 MPS131135:MPS131137 MZO131135:MZO131137 NJK131135:NJK131137 NTG131135:NTG131137 ODC131135:ODC131137 OMY131135:OMY131137 OWU131135:OWU131137 PGQ131135:PGQ131137 PQM131135:PQM131137 QAI131135:QAI131137 QKE131135:QKE131137 QUA131135:QUA131137 RDW131135:RDW131137 RNS131135:RNS131137 RXO131135:RXO131137 SHK131135:SHK131137 SRG131135:SRG131137 TBC131135:TBC131137 TKY131135:TKY131137 TUU131135:TUU131137 UEQ131135:UEQ131137 UOM131135:UOM131137 UYI131135:UYI131137 VIE131135:VIE131137 VSA131135:VSA131137 WBW131135:WBW131137 WLS131135:WLS131137 WVO131135:WVO131137 G196671:G196673 JC196671:JC196673 SY196671:SY196673 ACU196671:ACU196673 AMQ196671:AMQ196673 AWM196671:AWM196673 BGI196671:BGI196673 BQE196671:BQE196673 CAA196671:CAA196673 CJW196671:CJW196673 CTS196671:CTS196673 DDO196671:DDO196673 DNK196671:DNK196673 DXG196671:DXG196673 EHC196671:EHC196673 EQY196671:EQY196673 FAU196671:FAU196673 FKQ196671:FKQ196673 FUM196671:FUM196673 GEI196671:GEI196673 GOE196671:GOE196673 GYA196671:GYA196673 HHW196671:HHW196673 HRS196671:HRS196673 IBO196671:IBO196673 ILK196671:ILK196673 IVG196671:IVG196673 JFC196671:JFC196673 JOY196671:JOY196673 JYU196671:JYU196673 KIQ196671:KIQ196673 KSM196671:KSM196673 LCI196671:LCI196673 LME196671:LME196673 LWA196671:LWA196673 MFW196671:MFW196673 MPS196671:MPS196673 MZO196671:MZO196673 NJK196671:NJK196673 NTG196671:NTG196673 ODC196671:ODC196673 OMY196671:OMY196673 OWU196671:OWU196673 PGQ196671:PGQ196673 PQM196671:PQM196673 QAI196671:QAI196673 QKE196671:QKE196673 QUA196671:QUA196673 RDW196671:RDW196673 RNS196671:RNS196673 RXO196671:RXO196673 SHK196671:SHK196673 SRG196671:SRG196673 TBC196671:TBC196673 TKY196671:TKY196673 TUU196671:TUU196673 UEQ196671:UEQ196673 UOM196671:UOM196673 UYI196671:UYI196673 VIE196671:VIE196673 VSA196671:VSA196673 WBW196671:WBW196673 WLS196671:WLS196673 WVO196671:WVO196673 G262207:G262209 JC262207:JC262209 SY262207:SY262209 ACU262207:ACU262209 AMQ262207:AMQ262209 AWM262207:AWM262209 BGI262207:BGI262209 BQE262207:BQE262209 CAA262207:CAA262209 CJW262207:CJW262209 CTS262207:CTS262209 DDO262207:DDO262209 DNK262207:DNK262209 DXG262207:DXG262209 EHC262207:EHC262209 EQY262207:EQY262209 FAU262207:FAU262209 FKQ262207:FKQ262209 FUM262207:FUM262209 GEI262207:GEI262209 GOE262207:GOE262209 GYA262207:GYA262209 HHW262207:HHW262209 HRS262207:HRS262209 IBO262207:IBO262209 ILK262207:ILK262209 IVG262207:IVG262209 JFC262207:JFC262209 JOY262207:JOY262209 JYU262207:JYU262209 KIQ262207:KIQ262209 KSM262207:KSM262209 LCI262207:LCI262209 LME262207:LME262209 LWA262207:LWA262209 MFW262207:MFW262209 MPS262207:MPS262209 MZO262207:MZO262209 NJK262207:NJK262209 NTG262207:NTG262209 ODC262207:ODC262209 OMY262207:OMY262209 OWU262207:OWU262209 PGQ262207:PGQ262209 PQM262207:PQM262209 QAI262207:QAI262209 QKE262207:QKE262209 QUA262207:QUA262209 RDW262207:RDW262209 RNS262207:RNS262209 RXO262207:RXO262209 SHK262207:SHK262209 SRG262207:SRG262209 TBC262207:TBC262209 TKY262207:TKY262209 TUU262207:TUU262209 UEQ262207:UEQ262209 UOM262207:UOM262209 UYI262207:UYI262209 VIE262207:VIE262209 VSA262207:VSA262209 WBW262207:WBW262209 WLS262207:WLS262209 WVO262207:WVO262209 G327743:G327745 JC327743:JC327745 SY327743:SY327745 ACU327743:ACU327745 AMQ327743:AMQ327745 AWM327743:AWM327745 BGI327743:BGI327745 BQE327743:BQE327745 CAA327743:CAA327745 CJW327743:CJW327745 CTS327743:CTS327745 DDO327743:DDO327745 DNK327743:DNK327745 DXG327743:DXG327745 EHC327743:EHC327745 EQY327743:EQY327745 FAU327743:FAU327745 FKQ327743:FKQ327745 FUM327743:FUM327745 GEI327743:GEI327745 GOE327743:GOE327745 GYA327743:GYA327745 HHW327743:HHW327745 HRS327743:HRS327745 IBO327743:IBO327745 ILK327743:ILK327745 IVG327743:IVG327745 JFC327743:JFC327745 JOY327743:JOY327745 JYU327743:JYU327745 KIQ327743:KIQ327745 KSM327743:KSM327745 LCI327743:LCI327745 LME327743:LME327745 LWA327743:LWA327745 MFW327743:MFW327745 MPS327743:MPS327745 MZO327743:MZO327745 NJK327743:NJK327745 NTG327743:NTG327745 ODC327743:ODC327745 OMY327743:OMY327745 OWU327743:OWU327745 PGQ327743:PGQ327745 PQM327743:PQM327745 QAI327743:QAI327745 QKE327743:QKE327745 QUA327743:QUA327745 RDW327743:RDW327745 RNS327743:RNS327745 RXO327743:RXO327745 SHK327743:SHK327745 SRG327743:SRG327745 TBC327743:TBC327745 TKY327743:TKY327745 TUU327743:TUU327745 UEQ327743:UEQ327745 UOM327743:UOM327745 UYI327743:UYI327745 VIE327743:VIE327745 VSA327743:VSA327745 WBW327743:WBW327745 WLS327743:WLS327745 WVO327743:WVO327745 G393279:G393281 JC393279:JC393281 SY393279:SY393281 ACU393279:ACU393281 AMQ393279:AMQ393281 AWM393279:AWM393281 BGI393279:BGI393281 BQE393279:BQE393281 CAA393279:CAA393281 CJW393279:CJW393281 CTS393279:CTS393281 DDO393279:DDO393281 DNK393279:DNK393281 DXG393279:DXG393281 EHC393279:EHC393281 EQY393279:EQY393281 FAU393279:FAU393281 FKQ393279:FKQ393281 FUM393279:FUM393281 GEI393279:GEI393281 GOE393279:GOE393281 GYA393279:GYA393281 HHW393279:HHW393281 HRS393279:HRS393281 IBO393279:IBO393281 ILK393279:ILK393281 IVG393279:IVG393281 JFC393279:JFC393281 JOY393279:JOY393281 JYU393279:JYU393281 KIQ393279:KIQ393281 KSM393279:KSM393281 LCI393279:LCI393281 LME393279:LME393281 LWA393279:LWA393281 MFW393279:MFW393281 MPS393279:MPS393281 MZO393279:MZO393281 NJK393279:NJK393281 NTG393279:NTG393281 ODC393279:ODC393281 OMY393279:OMY393281 OWU393279:OWU393281 PGQ393279:PGQ393281 PQM393279:PQM393281 QAI393279:QAI393281 QKE393279:QKE393281 QUA393279:QUA393281 RDW393279:RDW393281 RNS393279:RNS393281 RXO393279:RXO393281 SHK393279:SHK393281 SRG393279:SRG393281 TBC393279:TBC393281 TKY393279:TKY393281 TUU393279:TUU393281 UEQ393279:UEQ393281 UOM393279:UOM393281 UYI393279:UYI393281 VIE393279:VIE393281 VSA393279:VSA393281 WBW393279:WBW393281 WLS393279:WLS393281 WVO393279:WVO393281 G458815:G458817 JC458815:JC458817 SY458815:SY458817 ACU458815:ACU458817 AMQ458815:AMQ458817 AWM458815:AWM458817 BGI458815:BGI458817 BQE458815:BQE458817 CAA458815:CAA458817 CJW458815:CJW458817 CTS458815:CTS458817 DDO458815:DDO458817 DNK458815:DNK458817 DXG458815:DXG458817 EHC458815:EHC458817 EQY458815:EQY458817 FAU458815:FAU458817 FKQ458815:FKQ458817 FUM458815:FUM458817 GEI458815:GEI458817 GOE458815:GOE458817 GYA458815:GYA458817 HHW458815:HHW458817 HRS458815:HRS458817 IBO458815:IBO458817 ILK458815:ILK458817 IVG458815:IVG458817 JFC458815:JFC458817 JOY458815:JOY458817 JYU458815:JYU458817 KIQ458815:KIQ458817 KSM458815:KSM458817 LCI458815:LCI458817 LME458815:LME458817 LWA458815:LWA458817 MFW458815:MFW458817 MPS458815:MPS458817 MZO458815:MZO458817 NJK458815:NJK458817 NTG458815:NTG458817 ODC458815:ODC458817 OMY458815:OMY458817 OWU458815:OWU458817 PGQ458815:PGQ458817 PQM458815:PQM458817 QAI458815:QAI458817 QKE458815:QKE458817 QUA458815:QUA458817 RDW458815:RDW458817 RNS458815:RNS458817 RXO458815:RXO458817 SHK458815:SHK458817 SRG458815:SRG458817 TBC458815:TBC458817 TKY458815:TKY458817 TUU458815:TUU458817 UEQ458815:UEQ458817 UOM458815:UOM458817 UYI458815:UYI458817 VIE458815:VIE458817 VSA458815:VSA458817 WBW458815:WBW458817 WLS458815:WLS458817 WVO458815:WVO458817 G524351:G524353 JC524351:JC524353 SY524351:SY524353 ACU524351:ACU524353 AMQ524351:AMQ524353 AWM524351:AWM524353 BGI524351:BGI524353 BQE524351:BQE524353 CAA524351:CAA524353 CJW524351:CJW524353 CTS524351:CTS524353 DDO524351:DDO524353 DNK524351:DNK524353 DXG524351:DXG524353 EHC524351:EHC524353 EQY524351:EQY524353 FAU524351:FAU524353 FKQ524351:FKQ524353 FUM524351:FUM524353 GEI524351:GEI524353 GOE524351:GOE524353 GYA524351:GYA524353 HHW524351:HHW524353 HRS524351:HRS524353 IBO524351:IBO524353 ILK524351:ILK524353 IVG524351:IVG524353 JFC524351:JFC524353 JOY524351:JOY524353 JYU524351:JYU524353 KIQ524351:KIQ524353 KSM524351:KSM524353 LCI524351:LCI524353 LME524351:LME524353 LWA524351:LWA524353 MFW524351:MFW524353 MPS524351:MPS524353 MZO524351:MZO524353 NJK524351:NJK524353 NTG524351:NTG524353 ODC524351:ODC524353 OMY524351:OMY524353 OWU524351:OWU524353 PGQ524351:PGQ524353 PQM524351:PQM524353 QAI524351:QAI524353 QKE524351:QKE524353 QUA524351:QUA524353 RDW524351:RDW524353 RNS524351:RNS524353 RXO524351:RXO524353 SHK524351:SHK524353 SRG524351:SRG524353 TBC524351:TBC524353 TKY524351:TKY524353 TUU524351:TUU524353 UEQ524351:UEQ524353 UOM524351:UOM524353 UYI524351:UYI524353 VIE524351:VIE524353 VSA524351:VSA524353 WBW524351:WBW524353 WLS524351:WLS524353 WVO524351:WVO524353 G589887:G589889 JC589887:JC589889 SY589887:SY589889 ACU589887:ACU589889 AMQ589887:AMQ589889 AWM589887:AWM589889 BGI589887:BGI589889 BQE589887:BQE589889 CAA589887:CAA589889 CJW589887:CJW589889 CTS589887:CTS589889 DDO589887:DDO589889 DNK589887:DNK589889 DXG589887:DXG589889 EHC589887:EHC589889 EQY589887:EQY589889 FAU589887:FAU589889 FKQ589887:FKQ589889 FUM589887:FUM589889 GEI589887:GEI589889 GOE589887:GOE589889 GYA589887:GYA589889 HHW589887:HHW589889 HRS589887:HRS589889 IBO589887:IBO589889 ILK589887:ILK589889 IVG589887:IVG589889 JFC589887:JFC589889 JOY589887:JOY589889 JYU589887:JYU589889 KIQ589887:KIQ589889 KSM589887:KSM589889 LCI589887:LCI589889 LME589887:LME589889 LWA589887:LWA589889 MFW589887:MFW589889 MPS589887:MPS589889 MZO589887:MZO589889 NJK589887:NJK589889 NTG589887:NTG589889 ODC589887:ODC589889 OMY589887:OMY589889 OWU589887:OWU589889 PGQ589887:PGQ589889 PQM589887:PQM589889 QAI589887:QAI589889 QKE589887:QKE589889 QUA589887:QUA589889 RDW589887:RDW589889 RNS589887:RNS589889 RXO589887:RXO589889 SHK589887:SHK589889 SRG589887:SRG589889 TBC589887:TBC589889 TKY589887:TKY589889 TUU589887:TUU589889 UEQ589887:UEQ589889 UOM589887:UOM589889 UYI589887:UYI589889 VIE589887:VIE589889 VSA589887:VSA589889 WBW589887:WBW589889 WLS589887:WLS589889 WVO589887:WVO589889 G655423:G655425 JC655423:JC655425 SY655423:SY655425 ACU655423:ACU655425 AMQ655423:AMQ655425 AWM655423:AWM655425 BGI655423:BGI655425 BQE655423:BQE655425 CAA655423:CAA655425 CJW655423:CJW655425 CTS655423:CTS655425 DDO655423:DDO655425 DNK655423:DNK655425 DXG655423:DXG655425 EHC655423:EHC655425 EQY655423:EQY655425 FAU655423:FAU655425 FKQ655423:FKQ655425 FUM655423:FUM655425 GEI655423:GEI655425 GOE655423:GOE655425 GYA655423:GYA655425 HHW655423:HHW655425 HRS655423:HRS655425 IBO655423:IBO655425 ILK655423:ILK655425 IVG655423:IVG655425 JFC655423:JFC655425 JOY655423:JOY655425 JYU655423:JYU655425 KIQ655423:KIQ655425 KSM655423:KSM655425 LCI655423:LCI655425 LME655423:LME655425 LWA655423:LWA655425 MFW655423:MFW655425 MPS655423:MPS655425 MZO655423:MZO655425 NJK655423:NJK655425 NTG655423:NTG655425 ODC655423:ODC655425 OMY655423:OMY655425 OWU655423:OWU655425 PGQ655423:PGQ655425 PQM655423:PQM655425 QAI655423:QAI655425 QKE655423:QKE655425 QUA655423:QUA655425 RDW655423:RDW655425 RNS655423:RNS655425 RXO655423:RXO655425 SHK655423:SHK655425 SRG655423:SRG655425 TBC655423:TBC655425 TKY655423:TKY655425 TUU655423:TUU655425 UEQ655423:UEQ655425 UOM655423:UOM655425 UYI655423:UYI655425 VIE655423:VIE655425 VSA655423:VSA655425 WBW655423:WBW655425 WLS655423:WLS655425 WVO655423:WVO655425 G720959:G720961 JC720959:JC720961 SY720959:SY720961 ACU720959:ACU720961 AMQ720959:AMQ720961 AWM720959:AWM720961 BGI720959:BGI720961 BQE720959:BQE720961 CAA720959:CAA720961 CJW720959:CJW720961 CTS720959:CTS720961 DDO720959:DDO720961 DNK720959:DNK720961 DXG720959:DXG720961 EHC720959:EHC720961 EQY720959:EQY720961 FAU720959:FAU720961 FKQ720959:FKQ720961 FUM720959:FUM720961 GEI720959:GEI720961 GOE720959:GOE720961 GYA720959:GYA720961 HHW720959:HHW720961 HRS720959:HRS720961 IBO720959:IBO720961 ILK720959:ILK720961 IVG720959:IVG720961 JFC720959:JFC720961 JOY720959:JOY720961 JYU720959:JYU720961 KIQ720959:KIQ720961 KSM720959:KSM720961 LCI720959:LCI720961 LME720959:LME720961 LWA720959:LWA720961 MFW720959:MFW720961 MPS720959:MPS720961 MZO720959:MZO720961 NJK720959:NJK720961 NTG720959:NTG720961 ODC720959:ODC720961 OMY720959:OMY720961 OWU720959:OWU720961 PGQ720959:PGQ720961 PQM720959:PQM720961 QAI720959:QAI720961 QKE720959:QKE720961 QUA720959:QUA720961 RDW720959:RDW720961 RNS720959:RNS720961 RXO720959:RXO720961 SHK720959:SHK720961 SRG720959:SRG720961 TBC720959:TBC720961 TKY720959:TKY720961 TUU720959:TUU720961 UEQ720959:UEQ720961 UOM720959:UOM720961 UYI720959:UYI720961 VIE720959:VIE720961 VSA720959:VSA720961 WBW720959:WBW720961 WLS720959:WLS720961 WVO720959:WVO720961 G786495:G786497 JC786495:JC786497 SY786495:SY786497 ACU786495:ACU786497 AMQ786495:AMQ786497 AWM786495:AWM786497 BGI786495:BGI786497 BQE786495:BQE786497 CAA786495:CAA786497 CJW786495:CJW786497 CTS786495:CTS786497 DDO786495:DDO786497 DNK786495:DNK786497 DXG786495:DXG786497 EHC786495:EHC786497 EQY786495:EQY786497 FAU786495:FAU786497 FKQ786495:FKQ786497 FUM786495:FUM786497 GEI786495:GEI786497 GOE786495:GOE786497 GYA786495:GYA786497 HHW786495:HHW786497 HRS786495:HRS786497 IBO786495:IBO786497 ILK786495:ILK786497 IVG786495:IVG786497 JFC786495:JFC786497 JOY786495:JOY786497 JYU786495:JYU786497 KIQ786495:KIQ786497 KSM786495:KSM786497 LCI786495:LCI786497 LME786495:LME786497 LWA786495:LWA786497 MFW786495:MFW786497 MPS786495:MPS786497 MZO786495:MZO786497 NJK786495:NJK786497 NTG786495:NTG786497 ODC786495:ODC786497 OMY786495:OMY786497 OWU786495:OWU786497 PGQ786495:PGQ786497 PQM786495:PQM786497 QAI786495:QAI786497 QKE786495:QKE786497 QUA786495:QUA786497 RDW786495:RDW786497 RNS786495:RNS786497 RXO786495:RXO786497 SHK786495:SHK786497 SRG786495:SRG786497 TBC786495:TBC786497 TKY786495:TKY786497 TUU786495:TUU786497 UEQ786495:UEQ786497 UOM786495:UOM786497 UYI786495:UYI786497 VIE786495:VIE786497 VSA786495:VSA786497 WBW786495:WBW786497 WLS786495:WLS786497 WVO786495:WVO786497 G852031:G852033 JC852031:JC852033 SY852031:SY852033 ACU852031:ACU852033 AMQ852031:AMQ852033 AWM852031:AWM852033 BGI852031:BGI852033 BQE852031:BQE852033 CAA852031:CAA852033 CJW852031:CJW852033 CTS852031:CTS852033 DDO852031:DDO852033 DNK852031:DNK852033 DXG852031:DXG852033 EHC852031:EHC852033 EQY852031:EQY852033 FAU852031:FAU852033 FKQ852031:FKQ852033 FUM852031:FUM852033 GEI852031:GEI852033 GOE852031:GOE852033 GYA852031:GYA852033 HHW852031:HHW852033 HRS852031:HRS852033 IBO852031:IBO852033 ILK852031:ILK852033 IVG852031:IVG852033 JFC852031:JFC852033 JOY852031:JOY852033 JYU852031:JYU852033 KIQ852031:KIQ852033 KSM852031:KSM852033 LCI852031:LCI852033 LME852031:LME852033 LWA852031:LWA852033 MFW852031:MFW852033 MPS852031:MPS852033 MZO852031:MZO852033 NJK852031:NJK852033 NTG852031:NTG852033 ODC852031:ODC852033 OMY852031:OMY852033 OWU852031:OWU852033 PGQ852031:PGQ852033 PQM852031:PQM852033 QAI852031:QAI852033 QKE852031:QKE852033 QUA852031:QUA852033 RDW852031:RDW852033 RNS852031:RNS852033 RXO852031:RXO852033 SHK852031:SHK852033 SRG852031:SRG852033 TBC852031:TBC852033 TKY852031:TKY852033 TUU852031:TUU852033 UEQ852031:UEQ852033 UOM852031:UOM852033 UYI852031:UYI852033 VIE852031:VIE852033 VSA852031:VSA852033 WBW852031:WBW852033 WLS852031:WLS852033 WVO852031:WVO852033 G917567:G917569 JC917567:JC917569 SY917567:SY917569 ACU917567:ACU917569 AMQ917567:AMQ917569 AWM917567:AWM917569 BGI917567:BGI917569 BQE917567:BQE917569 CAA917567:CAA917569 CJW917567:CJW917569 CTS917567:CTS917569 DDO917567:DDO917569 DNK917567:DNK917569 DXG917567:DXG917569 EHC917567:EHC917569 EQY917567:EQY917569 FAU917567:FAU917569 FKQ917567:FKQ917569 FUM917567:FUM917569 GEI917567:GEI917569 GOE917567:GOE917569 GYA917567:GYA917569 HHW917567:HHW917569 HRS917567:HRS917569 IBO917567:IBO917569 ILK917567:ILK917569 IVG917567:IVG917569 JFC917567:JFC917569 JOY917567:JOY917569 JYU917567:JYU917569 KIQ917567:KIQ917569 KSM917567:KSM917569 LCI917567:LCI917569 LME917567:LME917569 LWA917567:LWA917569 MFW917567:MFW917569 MPS917567:MPS917569 MZO917567:MZO917569 NJK917567:NJK917569 NTG917567:NTG917569 ODC917567:ODC917569 OMY917567:OMY917569 OWU917567:OWU917569 PGQ917567:PGQ917569 PQM917567:PQM917569 QAI917567:QAI917569 QKE917567:QKE917569 QUA917567:QUA917569 RDW917567:RDW917569 RNS917567:RNS917569 RXO917567:RXO917569 SHK917567:SHK917569 SRG917567:SRG917569 TBC917567:TBC917569 TKY917567:TKY917569 TUU917567:TUU917569 UEQ917567:UEQ917569 UOM917567:UOM917569 UYI917567:UYI917569 VIE917567:VIE917569 VSA917567:VSA917569 WBW917567:WBW917569 WLS917567:WLS917569 WVO917567:WVO917569 G983103:G983105 JC983103:JC983105 SY983103:SY983105 ACU983103:ACU983105 AMQ983103:AMQ983105 AWM983103:AWM983105 BGI983103:BGI983105 BQE983103:BQE983105 CAA983103:CAA983105 CJW983103:CJW983105 CTS983103:CTS983105 DDO983103:DDO983105 DNK983103:DNK983105 DXG983103:DXG983105 EHC983103:EHC983105 EQY983103:EQY983105 FAU983103:FAU983105 FKQ983103:FKQ983105 FUM983103:FUM983105 GEI983103:GEI983105 GOE983103:GOE983105 GYA983103:GYA983105 HHW983103:HHW983105 HRS983103:HRS983105 IBO983103:IBO983105 ILK983103:ILK983105 IVG983103:IVG983105 JFC983103:JFC983105 JOY983103:JOY983105 JYU983103:JYU983105 KIQ983103:KIQ983105 KSM983103:KSM983105 LCI983103:LCI983105 LME983103:LME983105 LWA983103:LWA983105 MFW983103:MFW983105 MPS983103:MPS983105 MZO983103:MZO983105 NJK983103:NJK983105 NTG983103:NTG983105 ODC983103:ODC983105 OMY983103:OMY983105 OWU983103:OWU983105 PGQ983103:PGQ983105 PQM983103:PQM983105 QAI983103:QAI983105 QKE983103:QKE983105 QUA983103:QUA983105 RDW983103:RDW983105 RNS983103:RNS983105 RXO983103:RXO983105 SHK983103:SHK983105 SRG983103:SRG983105 TBC983103:TBC983105 TKY983103:TKY983105 TUU983103:TUU983105 UEQ983103:UEQ983105 UOM983103:UOM983105 UYI983103:UYI983105 VIE983103:VIE983105 VSA983103:VSA983105 WBW983103:WBW983105 WLS983103:WLS983105 WVO983103:WVO983105 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10月(中旬)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341</v>
      </c>
      <c r="C4" s="847" t="s">
        <v>340</v>
      </c>
      <c r="D4" s="845" t="s">
        <v>144</v>
      </c>
      <c r="E4" s="845"/>
      <c r="F4" s="836" t="s">
        <v>341</v>
      </c>
      <c r="G4" s="836" t="s">
        <v>340</v>
      </c>
      <c r="H4" s="845" t="s">
        <v>144</v>
      </c>
      <c r="I4" s="845"/>
      <c r="J4" s="836" t="s">
        <v>341</v>
      </c>
      <c r="K4" s="836" t="s">
        <v>340</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68">
        <v>181154</v>
      </c>
      <c r="C6" s="168">
        <v>143812</v>
      </c>
      <c r="D6" s="166">
        <v>1.2596584429672071</v>
      </c>
      <c r="E6" s="167">
        <v>37342</v>
      </c>
      <c r="F6" s="168">
        <v>223261</v>
      </c>
      <c r="G6" s="168">
        <v>210876</v>
      </c>
      <c r="H6" s="166">
        <v>1.0587311974809841</v>
      </c>
      <c r="I6" s="167">
        <v>12385</v>
      </c>
      <c r="J6" s="166">
        <v>0.81140011018494052</v>
      </c>
      <c r="K6" s="166">
        <v>0.6819742407860544</v>
      </c>
      <c r="L6" s="165">
        <v>0.12942586939888612</v>
      </c>
    </row>
    <row r="7" spans="1:12" s="60" customFormat="1" x14ac:dyDescent="0.4">
      <c r="A7" s="119" t="s">
        <v>140</v>
      </c>
      <c r="B7" s="168">
        <v>75358</v>
      </c>
      <c r="C7" s="168">
        <v>65150</v>
      </c>
      <c r="D7" s="166">
        <v>1.1566845740598619</v>
      </c>
      <c r="E7" s="167">
        <v>10208</v>
      </c>
      <c r="F7" s="168">
        <v>91530</v>
      </c>
      <c r="G7" s="168">
        <v>92770</v>
      </c>
      <c r="H7" s="166">
        <v>0.9866336100032338</v>
      </c>
      <c r="I7" s="167">
        <v>-1240</v>
      </c>
      <c r="J7" s="166">
        <v>0.82331476018791649</v>
      </c>
      <c r="K7" s="166">
        <v>0.70227444216880452</v>
      </c>
      <c r="L7" s="165">
        <v>0.12104031801911197</v>
      </c>
    </row>
    <row r="8" spans="1:12" x14ac:dyDescent="0.4">
      <c r="A8" s="85" t="s">
        <v>139</v>
      </c>
      <c r="B8" s="148">
        <v>50305</v>
      </c>
      <c r="C8" s="148">
        <v>44233</v>
      </c>
      <c r="D8" s="146">
        <v>1.1372730766622206</v>
      </c>
      <c r="E8" s="147">
        <v>6072</v>
      </c>
      <c r="F8" s="148">
        <v>60815</v>
      </c>
      <c r="G8" s="148">
        <v>63044</v>
      </c>
      <c r="H8" s="146">
        <v>0.96464374087938587</v>
      </c>
      <c r="I8" s="147">
        <v>-2229</v>
      </c>
      <c r="J8" s="146">
        <v>0.82718079421195434</v>
      </c>
      <c r="K8" s="146">
        <v>0.7016210900323584</v>
      </c>
      <c r="L8" s="145">
        <v>0.12555970417959594</v>
      </c>
    </row>
    <row r="9" spans="1:12" x14ac:dyDescent="0.4">
      <c r="A9" s="73" t="s">
        <v>107</v>
      </c>
      <c r="B9" s="182">
        <v>45154</v>
      </c>
      <c r="C9" s="105">
        <v>39278</v>
      </c>
      <c r="D9" s="157">
        <v>1.1496002851469016</v>
      </c>
      <c r="E9" s="161">
        <v>5876</v>
      </c>
      <c r="F9" s="182">
        <v>54435</v>
      </c>
      <c r="G9" s="113">
        <v>54947</v>
      </c>
      <c r="H9" s="157">
        <v>0.99068192985968295</v>
      </c>
      <c r="I9" s="161">
        <v>-512</v>
      </c>
      <c r="J9" s="157">
        <v>0.82950307706438875</v>
      </c>
      <c r="K9" s="157">
        <v>0.71483429486596173</v>
      </c>
      <c r="L9" s="170">
        <v>0.11466878219842702</v>
      </c>
    </row>
    <row r="10" spans="1:12" x14ac:dyDescent="0.4">
      <c r="A10" s="74" t="s">
        <v>138</v>
      </c>
      <c r="B10" s="182">
        <v>4283</v>
      </c>
      <c r="C10" s="105">
        <v>3034</v>
      </c>
      <c r="D10" s="136">
        <v>1.4116677653263019</v>
      </c>
      <c r="E10" s="137">
        <v>1249</v>
      </c>
      <c r="F10" s="182">
        <v>5000</v>
      </c>
      <c r="G10" s="113">
        <v>5000</v>
      </c>
      <c r="H10" s="136">
        <v>1</v>
      </c>
      <c r="I10" s="137">
        <v>0</v>
      </c>
      <c r="J10" s="136">
        <v>0.85660000000000003</v>
      </c>
      <c r="K10" s="136">
        <v>0.60680000000000001</v>
      </c>
      <c r="L10" s="135">
        <v>0.24980000000000002</v>
      </c>
    </row>
    <row r="11" spans="1:12" x14ac:dyDescent="0.4">
      <c r="A11" s="74" t="s">
        <v>105</v>
      </c>
      <c r="B11" s="182"/>
      <c r="C11" s="105">
        <v>1117</v>
      </c>
      <c r="D11" s="136">
        <v>0</v>
      </c>
      <c r="E11" s="137">
        <v>-1117</v>
      </c>
      <c r="F11" s="182"/>
      <c r="G11" s="113">
        <v>1717</v>
      </c>
      <c r="H11" s="136">
        <v>0</v>
      </c>
      <c r="I11" s="137">
        <v>-1717</v>
      </c>
      <c r="J11" s="136" t="e">
        <v>#DIV/0!</v>
      </c>
      <c r="K11" s="136">
        <v>0.65055329062318001</v>
      </c>
      <c r="L11" s="135" t="e">
        <v>#DIV/0!</v>
      </c>
    </row>
    <row r="12" spans="1:12" x14ac:dyDescent="0.4">
      <c r="A12" s="74" t="s">
        <v>102</v>
      </c>
      <c r="B12" s="175"/>
      <c r="C12" s="125"/>
      <c r="D12" s="136" t="e">
        <v>#DIV/0!</v>
      </c>
      <c r="E12" s="137">
        <v>0</v>
      </c>
      <c r="F12" s="175"/>
      <c r="G12" s="124"/>
      <c r="H12" s="136" t="e">
        <v>#DIV/0!</v>
      </c>
      <c r="I12" s="137">
        <v>0</v>
      </c>
      <c r="J12" s="136" t="e">
        <v>#DIV/0!</v>
      </c>
      <c r="K12" s="136" t="e">
        <v>#DIV/0!</v>
      </c>
      <c r="L12" s="135" t="e">
        <v>#DIV/0!</v>
      </c>
    </row>
    <row r="13" spans="1:12" x14ac:dyDescent="0.4">
      <c r="A13" s="74" t="s">
        <v>103</v>
      </c>
      <c r="B13" s="175"/>
      <c r="C13" s="125"/>
      <c r="D13" s="136" t="e">
        <v>#DIV/0!</v>
      </c>
      <c r="E13" s="137">
        <v>0</v>
      </c>
      <c r="F13" s="175"/>
      <c r="G13" s="124"/>
      <c r="H13" s="136" t="e">
        <v>#DIV/0!</v>
      </c>
      <c r="I13" s="137">
        <v>0</v>
      </c>
      <c r="J13" s="136" t="e">
        <v>#DIV/0!</v>
      </c>
      <c r="K13" s="136" t="e">
        <v>#DIV/0!</v>
      </c>
      <c r="L13" s="135" t="e">
        <v>#DIV/0!</v>
      </c>
    </row>
    <row r="14" spans="1:12" x14ac:dyDescent="0.4">
      <c r="A14" s="80" t="s">
        <v>136</v>
      </c>
      <c r="B14" s="181">
        <v>868</v>
      </c>
      <c r="C14" s="139">
        <v>804</v>
      </c>
      <c r="D14" s="151">
        <v>1.0796019900497513</v>
      </c>
      <c r="E14" s="152">
        <v>64</v>
      </c>
      <c r="F14" s="181">
        <v>1380</v>
      </c>
      <c r="G14" s="144">
        <v>1380</v>
      </c>
      <c r="H14" s="151">
        <v>1</v>
      </c>
      <c r="I14" s="152">
        <v>0</v>
      </c>
      <c r="J14" s="151">
        <v>0.62898550724637681</v>
      </c>
      <c r="K14" s="151">
        <v>0.58260869565217388</v>
      </c>
      <c r="L14" s="150">
        <v>4.6376811594202927E-2</v>
      </c>
    </row>
    <row r="15" spans="1:12" x14ac:dyDescent="0.4">
      <c r="A15" s="74" t="s">
        <v>135</v>
      </c>
      <c r="B15" s="172"/>
      <c r="C15" s="95"/>
      <c r="D15" s="136" t="e">
        <v>#DIV/0!</v>
      </c>
      <c r="E15" s="137">
        <v>0</v>
      </c>
      <c r="F15" s="172"/>
      <c r="G15" s="122"/>
      <c r="H15" s="136" t="e">
        <v>#DIV/0!</v>
      </c>
      <c r="I15" s="137">
        <v>0</v>
      </c>
      <c r="J15" s="136" t="e">
        <v>#DIV/0!</v>
      </c>
      <c r="K15" s="136" t="e">
        <v>#DIV/0!</v>
      </c>
      <c r="L15" s="135" t="e">
        <v>#DIV/0!</v>
      </c>
    </row>
    <row r="16" spans="1:12" x14ac:dyDescent="0.4">
      <c r="A16" s="94" t="s">
        <v>134</v>
      </c>
      <c r="B16" s="175"/>
      <c r="C16" s="125"/>
      <c r="D16" s="136" t="e">
        <v>#DIV/0!</v>
      </c>
      <c r="E16" s="137">
        <v>0</v>
      </c>
      <c r="F16" s="175"/>
      <c r="G16" s="124"/>
      <c r="H16" s="157" t="e">
        <v>#DIV/0!</v>
      </c>
      <c r="I16" s="161">
        <v>0</v>
      </c>
      <c r="J16" s="142" t="e">
        <v>#DIV/0!</v>
      </c>
      <c r="K16" s="142" t="e">
        <v>#DIV/0!</v>
      </c>
      <c r="L16" s="150" t="e">
        <v>#DIV/0!</v>
      </c>
    </row>
    <row r="17" spans="1:12" x14ac:dyDescent="0.4">
      <c r="A17" s="94" t="s">
        <v>133</v>
      </c>
      <c r="B17" s="174"/>
      <c r="C17" s="91"/>
      <c r="D17" s="142" t="e">
        <v>#DIV/0!</v>
      </c>
      <c r="E17" s="152">
        <v>0</v>
      </c>
      <c r="F17" s="174"/>
      <c r="G17" s="123"/>
      <c r="H17" s="142" t="e">
        <v>#DIV/0!</v>
      </c>
      <c r="I17" s="143">
        <v>0</v>
      </c>
      <c r="J17" s="151" t="e">
        <v>#DIV/0!</v>
      </c>
      <c r="K17" s="151" t="e">
        <v>#DIV/0!</v>
      </c>
      <c r="L17" s="150" t="e">
        <v>#DIV/0!</v>
      </c>
    </row>
    <row r="18" spans="1:12" x14ac:dyDescent="0.4">
      <c r="A18" s="85" t="s">
        <v>132</v>
      </c>
      <c r="B18" s="148">
        <v>24233</v>
      </c>
      <c r="C18" s="148">
        <v>20279</v>
      </c>
      <c r="D18" s="146">
        <v>1.1949800286010159</v>
      </c>
      <c r="E18" s="147">
        <v>3954</v>
      </c>
      <c r="F18" s="148">
        <v>29825</v>
      </c>
      <c r="G18" s="148">
        <v>28875</v>
      </c>
      <c r="H18" s="146">
        <v>1.032900432900433</v>
      </c>
      <c r="I18" s="147">
        <v>950</v>
      </c>
      <c r="J18" s="146">
        <v>0.81250628667225477</v>
      </c>
      <c r="K18" s="146">
        <v>0.70230303030303032</v>
      </c>
      <c r="L18" s="145">
        <v>0.11020325636922446</v>
      </c>
    </row>
    <row r="19" spans="1:12" x14ac:dyDescent="0.4">
      <c r="A19" s="73" t="s">
        <v>131</v>
      </c>
      <c r="B19" s="172"/>
      <c r="C19" s="95"/>
      <c r="D19" s="157" t="e">
        <v>#DIV/0!</v>
      </c>
      <c r="E19" s="161">
        <v>0</v>
      </c>
      <c r="F19" s="175"/>
      <c r="G19" s="124"/>
      <c r="H19" s="157" t="e">
        <v>#DIV/0!</v>
      </c>
      <c r="I19" s="161">
        <v>0</v>
      </c>
      <c r="J19" s="157" t="e">
        <v>#DIV/0!</v>
      </c>
      <c r="K19" s="157" t="e">
        <v>#DIV/0!</v>
      </c>
      <c r="L19" s="170" t="e">
        <v>#DIV/0!</v>
      </c>
    </row>
    <row r="20" spans="1:12" x14ac:dyDescent="0.4">
      <c r="A20" s="74" t="s">
        <v>130</v>
      </c>
      <c r="B20" s="140">
        <v>4123</v>
      </c>
      <c r="C20" s="180">
        <v>3373</v>
      </c>
      <c r="D20" s="136">
        <v>1.2223539875481766</v>
      </c>
      <c r="E20" s="137">
        <v>750</v>
      </c>
      <c r="F20" s="140">
        <v>4400</v>
      </c>
      <c r="G20" s="124">
        <v>4665</v>
      </c>
      <c r="H20" s="136">
        <v>0.94319399785637725</v>
      </c>
      <c r="I20" s="137">
        <v>-265</v>
      </c>
      <c r="J20" s="136">
        <v>0.93704545454545451</v>
      </c>
      <c r="K20" s="136">
        <v>0.7230439442658092</v>
      </c>
      <c r="L20" s="135">
        <v>0.21400151027964531</v>
      </c>
    </row>
    <row r="21" spans="1:12" x14ac:dyDescent="0.4">
      <c r="A21" s="74" t="s">
        <v>129</v>
      </c>
      <c r="B21" s="140">
        <v>6842</v>
      </c>
      <c r="C21" s="71">
        <v>5466</v>
      </c>
      <c r="D21" s="136">
        <v>1.2517380168313208</v>
      </c>
      <c r="E21" s="137">
        <v>1376</v>
      </c>
      <c r="F21" s="140">
        <v>8750</v>
      </c>
      <c r="G21" s="113">
        <v>8700</v>
      </c>
      <c r="H21" s="136">
        <v>1.0057471264367817</v>
      </c>
      <c r="I21" s="137">
        <v>50</v>
      </c>
      <c r="J21" s="136">
        <v>0.78194285714285716</v>
      </c>
      <c r="K21" s="136">
        <v>0.62827586206896546</v>
      </c>
      <c r="L21" s="135">
        <v>0.1536669950738917</v>
      </c>
    </row>
    <row r="22" spans="1:12" x14ac:dyDescent="0.4">
      <c r="A22" s="74" t="s">
        <v>128</v>
      </c>
      <c r="B22" s="140">
        <v>2564</v>
      </c>
      <c r="C22" s="71">
        <v>2362</v>
      </c>
      <c r="D22" s="136">
        <v>1.0855207451312447</v>
      </c>
      <c r="E22" s="137">
        <v>202</v>
      </c>
      <c r="F22" s="140">
        <v>2755</v>
      </c>
      <c r="G22" s="113">
        <v>2950</v>
      </c>
      <c r="H22" s="136">
        <v>0.93389830508474581</v>
      </c>
      <c r="I22" s="137">
        <v>-195</v>
      </c>
      <c r="J22" s="136">
        <v>0.93067150635208706</v>
      </c>
      <c r="K22" s="136">
        <v>0.80067796610169495</v>
      </c>
      <c r="L22" s="135">
        <v>0.12999354025039211</v>
      </c>
    </row>
    <row r="23" spans="1:12" x14ac:dyDescent="0.4">
      <c r="A23" s="74" t="s">
        <v>127</v>
      </c>
      <c r="B23" s="173">
        <v>1318</v>
      </c>
      <c r="C23" s="97">
        <v>1262</v>
      </c>
      <c r="D23" s="151">
        <v>1.0443740095087164</v>
      </c>
      <c r="E23" s="152">
        <v>56</v>
      </c>
      <c r="F23" s="173">
        <v>1350</v>
      </c>
      <c r="G23" s="113">
        <v>1480</v>
      </c>
      <c r="H23" s="151">
        <v>0.91216216216216217</v>
      </c>
      <c r="I23" s="152">
        <v>-130</v>
      </c>
      <c r="J23" s="151">
        <v>0.97629629629629633</v>
      </c>
      <c r="K23" s="151">
        <v>0.85270270270270265</v>
      </c>
      <c r="L23" s="150">
        <v>0.12359359359359368</v>
      </c>
    </row>
    <row r="24" spans="1:12" x14ac:dyDescent="0.4">
      <c r="A24" s="94" t="s">
        <v>126</v>
      </c>
      <c r="B24" s="140"/>
      <c r="C24" s="95"/>
      <c r="D24" s="136" t="e">
        <v>#DIV/0!</v>
      </c>
      <c r="E24" s="137">
        <v>0</v>
      </c>
      <c r="F24" s="140"/>
      <c r="G24" s="124"/>
      <c r="H24" s="136" t="e">
        <v>#DIV/0!</v>
      </c>
      <c r="I24" s="137">
        <v>0</v>
      </c>
      <c r="J24" s="136" t="e">
        <v>#DIV/0!</v>
      </c>
      <c r="K24" s="136" t="e">
        <v>#DIV/0!</v>
      </c>
      <c r="L24" s="135" t="e">
        <v>#DIV/0!</v>
      </c>
    </row>
    <row r="25" spans="1:12" x14ac:dyDescent="0.4">
      <c r="A25" s="94" t="s">
        <v>125</v>
      </c>
      <c r="B25" s="178">
        <v>1273</v>
      </c>
      <c r="C25" s="179">
        <v>1084</v>
      </c>
      <c r="D25" s="136">
        <v>1.1743542435424354</v>
      </c>
      <c r="E25" s="137">
        <v>189</v>
      </c>
      <c r="F25" s="178">
        <v>1500</v>
      </c>
      <c r="G25" s="113">
        <v>1480</v>
      </c>
      <c r="H25" s="136">
        <v>1.0135135135135136</v>
      </c>
      <c r="I25" s="137">
        <v>20</v>
      </c>
      <c r="J25" s="136">
        <v>0.84866666666666668</v>
      </c>
      <c r="K25" s="136">
        <v>0.73243243243243239</v>
      </c>
      <c r="L25" s="135">
        <v>0.11623423423423429</v>
      </c>
    </row>
    <row r="26" spans="1:12" x14ac:dyDescent="0.4">
      <c r="A26" s="94" t="s">
        <v>124</v>
      </c>
      <c r="B26" s="176"/>
      <c r="C26" s="177"/>
      <c r="D26" s="136" t="e">
        <v>#DIV/0!</v>
      </c>
      <c r="E26" s="137">
        <v>0</v>
      </c>
      <c r="F26" s="176"/>
      <c r="G26" s="122"/>
      <c r="H26" s="136" t="e">
        <v>#DIV/0!</v>
      </c>
      <c r="I26" s="137">
        <v>0</v>
      </c>
      <c r="J26" s="136" t="e">
        <v>#DIV/0!</v>
      </c>
      <c r="K26" s="136" t="e">
        <v>#DIV/0!</v>
      </c>
      <c r="L26" s="135" t="e">
        <v>#DIV/0!</v>
      </c>
    </row>
    <row r="27" spans="1:12" x14ac:dyDescent="0.4">
      <c r="A27" s="74" t="s">
        <v>123</v>
      </c>
      <c r="B27" s="172"/>
      <c r="C27" s="95"/>
      <c r="D27" s="136" t="e">
        <v>#DIV/0!</v>
      </c>
      <c r="E27" s="137">
        <v>0</v>
      </c>
      <c r="F27" s="172"/>
      <c r="G27" s="124"/>
      <c r="H27" s="136" t="e">
        <v>#DIV/0!</v>
      </c>
      <c r="I27" s="137">
        <v>0</v>
      </c>
      <c r="J27" s="136" t="e">
        <v>#DIV/0!</v>
      </c>
      <c r="K27" s="136" t="e">
        <v>#DIV/0!</v>
      </c>
      <c r="L27" s="135" t="e">
        <v>#DIV/0!</v>
      </c>
    </row>
    <row r="28" spans="1:12" x14ac:dyDescent="0.4">
      <c r="A28" s="74" t="s">
        <v>122</v>
      </c>
      <c r="B28" s="175"/>
      <c r="C28" s="125"/>
      <c r="D28" s="136" t="e">
        <v>#DIV/0!</v>
      </c>
      <c r="E28" s="137">
        <v>0</v>
      </c>
      <c r="F28" s="175"/>
      <c r="G28" s="113"/>
      <c r="H28" s="136" t="e">
        <v>#DIV/0!</v>
      </c>
      <c r="I28" s="137">
        <v>0</v>
      </c>
      <c r="J28" s="136" t="e">
        <v>#DIV/0!</v>
      </c>
      <c r="K28" s="136" t="e">
        <v>#DIV/0!</v>
      </c>
      <c r="L28" s="135" t="e">
        <v>#DIV/0!</v>
      </c>
    </row>
    <row r="29" spans="1:12" x14ac:dyDescent="0.4">
      <c r="A29" s="74" t="s">
        <v>121</v>
      </c>
      <c r="B29" s="174"/>
      <c r="C29" s="91"/>
      <c r="D29" s="136" t="e">
        <v>#DIV/0!</v>
      </c>
      <c r="E29" s="137">
        <v>0</v>
      </c>
      <c r="F29" s="174"/>
      <c r="G29" s="124"/>
      <c r="H29" s="136" t="e">
        <v>#DIV/0!</v>
      </c>
      <c r="I29" s="137">
        <v>0</v>
      </c>
      <c r="J29" s="136" t="e">
        <v>#DIV/0!</v>
      </c>
      <c r="K29" s="136" t="e">
        <v>#DIV/0!</v>
      </c>
      <c r="L29" s="135" t="e">
        <v>#DIV/0!</v>
      </c>
    </row>
    <row r="30" spans="1:12" x14ac:dyDescent="0.4">
      <c r="A30" s="74" t="s">
        <v>120</v>
      </c>
      <c r="B30" s="171"/>
      <c r="C30" s="93"/>
      <c r="D30" s="151" t="e">
        <v>#DIV/0!</v>
      </c>
      <c r="E30" s="152">
        <v>0</v>
      </c>
      <c r="F30" s="171"/>
      <c r="G30" s="124"/>
      <c r="H30" s="151" t="e">
        <v>#DIV/0!</v>
      </c>
      <c r="I30" s="152">
        <v>0</v>
      </c>
      <c r="J30" s="151" t="e">
        <v>#DIV/0!</v>
      </c>
      <c r="K30" s="151" t="e">
        <v>#DIV/0!</v>
      </c>
      <c r="L30" s="150" t="e">
        <v>#DIV/0!</v>
      </c>
    </row>
    <row r="31" spans="1:12" x14ac:dyDescent="0.4">
      <c r="A31" s="94" t="s">
        <v>119</v>
      </c>
      <c r="B31" s="172"/>
      <c r="C31" s="95"/>
      <c r="D31" s="136" t="e">
        <v>#DIV/0!</v>
      </c>
      <c r="E31" s="137">
        <v>0</v>
      </c>
      <c r="F31" s="172"/>
      <c r="G31" s="124"/>
      <c r="H31" s="136" t="e">
        <v>#DIV/0!</v>
      </c>
      <c r="I31" s="137">
        <v>0</v>
      </c>
      <c r="J31" s="136" t="e">
        <v>#DIV/0!</v>
      </c>
      <c r="K31" s="136" t="e">
        <v>#DIV/0!</v>
      </c>
      <c r="L31" s="135" t="e">
        <v>#DIV/0!</v>
      </c>
    </row>
    <row r="32" spans="1:12" x14ac:dyDescent="0.4">
      <c r="A32" s="74" t="s">
        <v>118</v>
      </c>
      <c r="B32" s="140">
        <v>1646</v>
      </c>
      <c r="C32" s="71">
        <v>1085</v>
      </c>
      <c r="D32" s="136">
        <v>1.5170506912442396</v>
      </c>
      <c r="E32" s="137">
        <v>561</v>
      </c>
      <c r="F32" s="140">
        <v>2610</v>
      </c>
      <c r="G32" s="113">
        <v>1450</v>
      </c>
      <c r="H32" s="136">
        <v>1.8</v>
      </c>
      <c r="I32" s="137">
        <v>1160</v>
      </c>
      <c r="J32" s="136">
        <v>0.6306513409961686</v>
      </c>
      <c r="K32" s="136">
        <v>0.74827586206896557</v>
      </c>
      <c r="L32" s="135">
        <v>-0.11762452107279697</v>
      </c>
    </row>
    <row r="33" spans="1:12" x14ac:dyDescent="0.4">
      <c r="A33" s="94" t="s">
        <v>117</v>
      </c>
      <c r="B33" s="171"/>
      <c r="C33" s="93"/>
      <c r="D33" s="151" t="e">
        <v>#DIV/0!</v>
      </c>
      <c r="E33" s="152">
        <v>0</v>
      </c>
      <c r="F33" s="171"/>
      <c r="G33" s="124"/>
      <c r="H33" s="151" t="e">
        <v>#DIV/0!</v>
      </c>
      <c r="I33" s="152">
        <v>0</v>
      </c>
      <c r="J33" s="151" t="e">
        <v>#DIV/0!</v>
      </c>
      <c r="K33" s="151" t="e">
        <v>#DIV/0!</v>
      </c>
      <c r="L33" s="150" t="e">
        <v>#DIV/0!</v>
      </c>
    </row>
    <row r="34" spans="1:12" x14ac:dyDescent="0.4">
      <c r="A34" s="94" t="s">
        <v>116</v>
      </c>
      <c r="B34" s="173">
        <v>1062</v>
      </c>
      <c r="C34" s="97">
        <v>1079</v>
      </c>
      <c r="D34" s="151">
        <v>0.98424467099165891</v>
      </c>
      <c r="E34" s="152">
        <v>-17</v>
      </c>
      <c r="F34" s="173">
        <v>2610</v>
      </c>
      <c r="G34" s="144">
        <v>2350</v>
      </c>
      <c r="H34" s="151">
        <v>1.1106382978723404</v>
      </c>
      <c r="I34" s="152">
        <v>260</v>
      </c>
      <c r="J34" s="151">
        <v>0.40689655172413791</v>
      </c>
      <c r="K34" s="151">
        <v>0.45914893617021274</v>
      </c>
      <c r="L34" s="150">
        <v>-5.2252384446074829E-2</v>
      </c>
    </row>
    <row r="35" spans="1:12" x14ac:dyDescent="0.4">
      <c r="A35" s="74" t="s">
        <v>115</v>
      </c>
      <c r="B35" s="172"/>
      <c r="C35" s="95"/>
      <c r="D35" s="136" t="e">
        <v>#DIV/0!</v>
      </c>
      <c r="E35" s="137">
        <v>0</v>
      </c>
      <c r="F35" s="172"/>
      <c r="G35" s="122"/>
      <c r="H35" s="136" t="e">
        <v>#DIV/0!</v>
      </c>
      <c r="I35" s="137">
        <v>0</v>
      </c>
      <c r="J35" s="136" t="e">
        <v>#DIV/0!</v>
      </c>
      <c r="K35" s="136" t="e">
        <v>#DIV/0!</v>
      </c>
      <c r="L35" s="135" t="e">
        <v>#DIV/0!</v>
      </c>
    </row>
    <row r="36" spans="1:12" x14ac:dyDescent="0.4">
      <c r="A36" s="94" t="s">
        <v>114</v>
      </c>
      <c r="B36" s="171"/>
      <c r="C36" s="93"/>
      <c r="D36" s="151" t="e">
        <v>#DIV/0!</v>
      </c>
      <c r="E36" s="152">
        <v>0</v>
      </c>
      <c r="F36" s="171"/>
      <c r="G36" s="123"/>
      <c r="H36" s="151" t="e">
        <v>#DIV/0!</v>
      </c>
      <c r="I36" s="152">
        <v>0</v>
      </c>
      <c r="J36" s="151" t="e">
        <v>#DIV/0!</v>
      </c>
      <c r="K36" s="151" t="e">
        <v>#DIV/0!</v>
      </c>
      <c r="L36" s="150" t="e">
        <v>#DIV/0!</v>
      </c>
    </row>
    <row r="37" spans="1:12" x14ac:dyDescent="0.4">
      <c r="A37" s="67" t="s">
        <v>113</v>
      </c>
      <c r="B37" s="134">
        <v>5405</v>
      </c>
      <c r="C37" s="65">
        <v>4568</v>
      </c>
      <c r="D37" s="151">
        <v>1.1832311733800349</v>
      </c>
      <c r="E37" s="152">
        <v>837</v>
      </c>
      <c r="F37" s="134">
        <v>5850</v>
      </c>
      <c r="G37" s="66">
        <v>5800</v>
      </c>
      <c r="H37" s="151">
        <v>1.0086206896551724</v>
      </c>
      <c r="I37" s="152">
        <v>50</v>
      </c>
      <c r="J37" s="151">
        <v>0.92393162393162398</v>
      </c>
      <c r="K37" s="151">
        <v>0.78758620689655168</v>
      </c>
      <c r="L37" s="150">
        <v>0.1363454170350723</v>
      </c>
    </row>
    <row r="38" spans="1:12" x14ac:dyDescent="0.4">
      <c r="A38" s="85" t="s">
        <v>112</v>
      </c>
      <c r="B38" s="148">
        <v>820</v>
      </c>
      <c r="C38" s="148">
        <v>638</v>
      </c>
      <c r="D38" s="146">
        <v>1.2852664576802508</v>
      </c>
      <c r="E38" s="147">
        <v>182</v>
      </c>
      <c r="F38" s="148">
        <v>890</v>
      </c>
      <c r="G38" s="148">
        <v>851</v>
      </c>
      <c r="H38" s="146">
        <v>1.0458284371327851</v>
      </c>
      <c r="I38" s="147">
        <v>39</v>
      </c>
      <c r="J38" s="146">
        <v>0.9213483146067416</v>
      </c>
      <c r="K38" s="146">
        <v>0.74970622796709752</v>
      </c>
      <c r="L38" s="145">
        <v>0.17164208663964409</v>
      </c>
    </row>
    <row r="39" spans="1:12" x14ac:dyDescent="0.4">
      <c r="A39" s="73" t="s">
        <v>111</v>
      </c>
      <c r="B39" s="169">
        <v>458</v>
      </c>
      <c r="C39" s="105">
        <v>417</v>
      </c>
      <c r="D39" s="157">
        <v>1.0983213429256595</v>
      </c>
      <c r="E39" s="161">
        <v>41</v>
      </c>
      <c r="F39" s="169">
        <v>500</v>
      </c>
      <c r="G39" s="105">
        <v>500</v>
      </c>
      <c r="H39" s="157">
        <v>1</v>
      </c>
      <c r="I39" s="161">
        <v>0</v>
      </c>
      <c r="J39" s="157">
        <v>0.91600000000000004</v>
      </c>
      <c r="K39" s="157">
        <v>0.83399999999999996</v>
      </c>
      <c r="L39" s="170">
        <v>8.2000000000000073E-2</v>
      </c>
    </row>
    <row r="40" spans="1:12" x14ac:dyDescent="0.4">
      <c r="A40" s="74" t="s">
        <v>110</v>
      </c>
      <c r="B40" s="169">
        <v>362</v>
      </c>
      <c r="C40" s="105">
        <v>221</v>
      </c>
      <c r="D40" s="136">
        <v>1.6380090497737556</v>
      </c>
      <c r="E40" s="137">
        <v>141</v>
      </c>
      <c r="F40" s="169">
        <v>390</v>
      </c>
      <c r="G40" s="105">
        <v>351</v>
      </c>
      <c r="H40" s="136">
        <v>1.1111111111111112</v>
      </c>
      <c r="I40" s="137">
        <v>39</v>
      </c>
      <c r="J40" s="136">
        <v>0.92820512820512824</v>
      </c>
      <c r="K40" s="136">
        <v>0.62962962962962965</v>
      </c>
      <c r="L40" s="135">
        <v>0.29857549857549859</v>
      </c>
    </row>
    <row r="41" spans="1:12" s="60" customFormat="1" x14ac:dyDescent="0.4">
      <c r="A41" s="119" t="s">
        <v>109</v>
      </c>
      <c r="B41" s="168">
        <v>105796</v>
      </c>
      <c r="C41" s="168">
        <v>78662</v>
      </c>
      <c r="D41" s="166">
        <v>1.3449441916045868</v>
      </c>
      <c r="E41" s="167">
        <v>27134</v>
      </c>
      <c r="F41" s="168">
        <v>131731</v>
      </c>
      <c r="G41" s="168">
        <v>118106</v>
      </c>
      <c r="H41" s="166">
        <v>1.1153624710006265</v>
      </c>
      <c r="I41" s="167">
        <v>13625</v>
      </c>
      <c r="J41" s="166">
        <v>0.80312151277983168</v>
      </c>
      <c r="K41" s="166">
        <v>0.66602882156706689</v>
      </c>
      <c r="L41" s="165">
        <v>0.13709269121276479</v>
      </c>
    </row>
    <row r="42" spans="1:12" s="60" customFormat="1" x14ac:dyDescent="0.4">
      <c r="A42" s="85" t="s">
        <v>108</v>
      </c>
      <c r="B42" s="148">
        <v>103999</v>
      </c>
      <c r="C42" s="148">
        <v>77696</v>
      </c>
      <c r="D42" s="146">
        <v>1.3385373764415156</v>
      </c>
      <c r="E42" s="147">
        <v>26303</v>
      </c>
      <c r="F42" s="148">
        <v>128530</v>
      </c>
      <c r="G42" s="148">
        <v>116339</v>
      </c>
      <c r="H42" s="146">
        <v>1.104788591959704</v>
      </c>
      <c r="I42" s="147">
        <v>12191</v>
      </c>
      <c r="J42" s="146">
        <v>0.80914183459114608</v>
      </c>
      <c r="K42" s="146">
        <v>0.66784139454525138</v>
      </c>
      <c r="L42" s="145">
        <v>0.1413004400458947</v>
      </c>
    </row>
    <row r="43" spans="1:12" x14ac:dyDescent="0.4">
      <c r="A43" s="74" t="s">
        <v>107</v>
      </c>
      <c r="B43" s="163">
        <v>40909</v>
      </c>
      <c r="C43" s="163">
        <v>33605</v>
      </c>
      <c r="D43" s="164">
        <v>1.2173486088379706</v>
      </c>
      <c r="E43" s="152">
        <v>7304</v>
      </c>
      <c r="F43" s="163">
        <v>46990</v>
      </c>
      <c r="G43" s="163">
        <v>42394</v>
      </c>
      <c r="H43" s="151">
        <v>1.1084115676746709</v>
      </c>
      <c r="I43" s="152">
        <v>4596</v>
      </c>
      <c r="J43" s="151">
        <v>0.87058948712492024</v>
      </c>
      <c r="K43" s="151">
        <v>0.79268292682926833</v>
      </c>
      <c r="L43" s="150">
        <v>7.7906560295651905E-2</v>
      </c>
    </row>
    <row r="44" spans="1:12" x14ac:dyDescent="0.4">
      <c r="A44" s="74" t="s">
        <v>106</v>
      </c>
      <c r="B44" s="156">
        <v>7534</v>
      </c>
      <c r="C44" s="156">
        <v>3696</v>
      </c>
      <c r="D44" s="136">
        <v>2.0384199134199132</v>
      </c>
      <c r="E44" s="137">
        <v>3838</v>
      </c>
      <c r="F44" s="156">
        <v>9517</v>
      </c>
      <c r="G44" s="156">
        <v>5031</v>
      </c>
      <c r="H44" s="158">
        <v>1.8916716358576824</v>
      </c>
      <c r="I44" s="137">
        <v>4486</v>
      </c>
      <c r="J44" s="136">
        <v>0.79163601975412423</v>
      </c>
      <c r="K44" s="136">
        <v>0.7346451997614788</v>
      </c>
      <c r="L44" s="135">
        <v>5.6990819992645436E-2</v>
      </c>
    </row>
    <row r="45" spans="1:12" x14ac:dyDescent="0.4">
      <c r="A45" s="94" t="s">
        <v>105</v>
      </c>
      <c r="B45" s="156">
        <v>6511</v>
      </c>
      <c r="C45" s="156">
        <v>6574</v>
      </c>
      <c r="D45" s="155">
        <v>0.9904167934286584</v>
      </c>
      <c r="E45" s="162">
        <v>-63</v>
      </c>
      <c r="F45" s="156">
        <v>7510</v>
      </c>
      <c r="G45" s="156">
        <v>10718</v>
      </c>
      <c r="H45" s="158">
        <v>0.7006904273185296</v>
      </c>
      <c r="I45" s="137">
        <v>-3208</v>
      </c>
      <c r="J45" s="136">
        <v>0.86697736351531296</v>
      </c>
      <c r="K45" s="136">
        <v>0.61336070162343725</v>
      </c>
      <c r="L45" s="135">
        <v>0.25361666189187571</v>
      </c>
    </row>
    <row r="46" spans="1:12" x14ac:dyDescent="0.4">
      <c r="A46" s="94" t="s">
        <v>104</v>
      </c>
      <c r="B46" s="156">
        <v>2742</v>
      </c>
      <c r="C46" s="156">
        <v>3330</v>
      </c>
      <c r="D46" s="155">
        <v>0.82342342342342345</v>
      </c>
      <c r="E46" s="162">
        <v>-588</v>
      </c>
      <c r="F46" s="156">
        <v>3615</v>
      </c>
      <c r="G46" s="156">
        <v>6124</v>
      </c>
      <c r="H46" s="158">
        <v>0.5903004572175049</v>
      </c>
      <c r="I46" s="137">
        <v>-2509</v>
      </c>
      <c r="J46" s="136">
        <v>0.75850622406639001</v>
      </c>
      <c r="K46" s="136">
        <v>0.54376224689745267</v>
      </c>
      <c r="L46" s="135">
        <v>0.21474397716893734</v>
      </c>
    </row>
    <row r="47" spans="1:12" x14ac:dyDescent="0.4">
      <c r="A47" s="74" t="s">
        <v>103</v>
      </c>
      <c r="B47" s="156">
        <v>7297</v>
      </c>
      <c r="C47" s="156">
        <v>6048</v>
      </c>
      <c r="D47" s="155">
        <v>1.2065145502645502</v>
      </c>
      <c r="E47" s="152">
        <v>1249</v>
      </c>
      <c r="F47" s="156">
        <v>8370</v>
      </c>
      <c r="G47" s="156">
        <v>9510</v>
      </c>
      <c r="H47" s="158">
        <v>0.88012618296529965</v>
      </c>
      <c r="I47" s="137">
        <v>-1140</v>
      </c>
      <c r="J47" s="136">
        <v>0.87180406212664274</v>
      </c>
      <c r="K47" s="136">
        <v>0.63596214511041005</v>
      </c>
      <c r="L47" s="135">
        <v>0.23584191701623269</v>
      </c>
    </row>
    <row r="48" spans="1:12" x14ac:dyDescent="0.4">
      <c r="A48" s="74" t="s">
        <v>102</v>
      </c>
      <c r="B48" s="156">
        <v>14434</v>
      </c>
      <c r="C48" s="156">
        <v>11095</v>
      </c>
      <c r="D48" s="155">
        <v>1.3009463722397476</v>
      </c>
      <c r="E48" s="162">
        <v>3339</v>
      </c>
      <c r="F48" s="156">
        <v>18658</v>
      </c>
      <c r="G48" s="156">
        <v>17419</v>
      </c>
      <c r="H48" s="158">
        <v>1.07112922670647</v>
      </c>
      <c r="I48" s="137">
        <v>1239</v>
      </c>
      <c r="J48" s="136">
        <v>0.77360917568871257</v>
      </c>
      <c r="K48" s="136">
        <v>0.63694816005511223</v>
      </c>
      <c r="L48" s="135">
        <v>0.13666101563360034</v>
      </c>
    </row>
    <row r="49" spans="1:12" x14ac:dyDescent="0.4">
      <c r="A49" s="74" t="s">
        <v>101</v>
      </c>
      <c r="B49" s="156">
        <v>1462</v>
      </c>
      <c r="C49" s="156">
        <v>1412</v>
      </c>
      <c r="D49" s="136">
        <v>1.0354107648725213</v>
      </c>
      <c r="E49" s="137">
        <v>50</v>
      </c>
      <c r="F49" s="156">
        <v>2596</v>
      </c>
      <c r="G49" s="156">
        <v>2970</v>
      </c>
      <c r="H49" s="136">
        <v>0.87407407407407411</v>
      </c>
      <c r="I49" s="137">
        <v>-374</v>
      </c>
      <c r="J49" s="136">
        <v>0.56317411402157169</v>
      </c>
      <c r="K49" s="136">
        <v>0.47542087542087541</v>
      </c>
      <c r="L49" s="135">
        <v>8.7753238600696282E-2</v>
      </c>
    </row>
    <row r="50" spans="1:12" x14ac:dyDescent="0.4">
      <c r="A50" s="74" t="s">
        <v>100</v>
      </c>
      <c r="B50" s="156">
        <v>1630</v>
      </c>
      <c r="C50" s="156">
        <v>0</v>
      </c>
      <c r="D50" s="157" t="e">
        <v>#DIV/0!</v>
      </c>
      <c r="E50" s="161">
        <v>1630</v>
      </c>
      <c r="F50" s="160">
        <v>1759</v>
      </c>
      <c r="G50" s="140">
        <v>0</v>
      </c>
      <c r="H50" s="151" t="e">
        <v>#DIV/0!</v>
      </c>
      <c r="I50" s="137">
        <v>1759</v>
      </c>
      <c r="J50" s="136">
        <v>0.92666287663445135</v>
      </c>
      <c r="K50" s="136" t="e">
        <v>#DIV/0!</v>
      </c>
      <c r="L50" s="135" t="e">
        <v>#DIV/0!</v>
      </c>
    </row>
    <row r="51" spans="1:12" x14ac:dyDescent="0.4">
      <c r="A51" s="74" t="s">
        <v>99</v>
      </c>
      <c r="B51" s="156">
        <v>2138</v>
      </c>
      <c r="C51" s="156">
        <v>2042</v>
      </c>
      <c r="D51" s="155">
        <v>1.0470127326150833</v>
      </c>
      <c r="E51" s="152">
        <v>96</v>
      </c>
      <c r="F51" s="156">
        <v>2565</v>
      </c>
      <c r="G51" s="156">
        <v>2597</v>
      </c>
      <c r="H51" s="154">
        <v>0.98767809010396612</v>
      </c>
      <c r="I51" s="137">
        <v>-32</v>
      </c>
      <c r="J51" s="136">
        <v>0.83352826510721245</v>
      </c>
      <c r="K51" s="136">
        <v>0.78629187524066235</v>
      </c>
      <c r="L51" s="135">
        <v>4.7236389866550099E-2</v>
      </c>
    </row>
    <row r="52" spans="1:12" x14ac:dyDescent="0.4">
      <c r="A52" s="74" t="s">
        <v>98</v>
      </c>
      <c r="B52" s="156">
        <v>1013</v>
      </c>
      <c r="C52" s="156">
        <v>674</v>
      </c>
      <c r="D52" s="155">
        <v>1.5029673590504451</v>
      </c>
      <c r="E52" s="152">
        <v>339</v>
      </c>
      <c r="F52" s="156">
        <v>1760</v>
      </c>
      <c r="G52" s="156">
        <v>1260</v>
      </c>
      <c r="H52" s="159">
        <v>1.3968253968253967</v>
      </c>
      <c r="I52" s="137">
        <v>500</v>
      </c>
      <c r="J52" s="136">
        <v>0.57556818181818181</v>
      </c>
      <c r="K52" s="136">
        <v>0.53492063492063491</v>
      </c>
      <c r="L52" s="135">
        <v>4.0647546897546905E-2</v>
      </c>
    </row>
    <row r="53" spans="1:12" x14ac:dyDescent="0.4">
      <c r="A53" s="74" t="s">
        <v>97</v>
      </c>
      <c r="B53" s="156">
        <v>1539</v>
      </c>
      <c r="C53" s="156">
        <v>808</v>
      </c>
      <c r="D53" s="155">
        <v>1.9047029702970297</v>
      </c>
      <c r="E53" s="152">
        <v>731</v>
      </c>
      <c r="F53" s="156">
        <v>1760</v>
      </c>
      <c r="G53" s="156">
        <v>1200</v>
      </c>
      <c r="H53" s="154">
        <v>1.4666666666666666</v>
      </c>
      <c r="I53" s="137">
        <v>560</v>
      </c>
      <c r="J53" s="136">
        <v>0.87443181818181814</v>
      </c>
      <c r="K53" s="136">
        <v>0.67333333333333334</v>
      </c>
      <c r="L53" s="135">
        <v>0.2010984848484848</v>
      </c>
    </row>
    <row r="54" spans="1:12" x14ac:dyDescent="0.4">
      <c r="A54" s="74" t="s">
        <v>96</v>
      </c>
      <c r="B54" s="156">
        <v>2085</v>
      </c>
      <c r="C54" s="156">
        <v>1962</v>
      </c>
      <c r="D54" s="155">
        <v>1.0626911314984711</v>
      </c>
      <c r="E54" s="152">
        <v>123</v>
      </c>
      <c r="F54" s="156">
        <v>2700</v>
      </c>
      <c r="G54" s="156">
        <v>5400</v>
      </c>
      <c r="H54" s="158">
        <v>0.5</v>
      </c>
      <c r="I54" s="137">
        <v>-2700</v>
      </c>
      <c r="J54" s="136">
        <v>0.77222222222222225</v>
      </c>
      <c r="K54" s="136">
        <v>0.36333333333333334</v>
      </c>
      <c r="L54" s="135">
        <v>0.40888888888888891</v>
      </c>
    </row>
    <row r="55" spans="1:12" x14ac:dyDescent="0.4">
      <c r="A55" s="74" t="s">
        <v>95</v>
      </c>
      <c r="B55" s="156">
        <v>1600</v>
      </c>
      <c r="C55" s="156">
        <v>1440</v>
      </c>
      <c r="D55" s="155">
        <v>1.1111111111111112</v>
      </c>
      <c r="E55" s="137">
        <v>160</v>
      </c>
      <c r="F55" s="156">
        <v>2700</v>
      </c>
      <c r="G55" s="156">
        <v>2700</v>
      </c>
      <c r="H55" s="154">
        <v>1</v>
      </c>
      <c r="I55" s="137">
        <v>0</v>
      </c>
      <c r="J55" s="136">
        <v>0.59259259259259256</v>
      </c>
      <c r="K55" s="136">
        <v>0.53333333333333333</v>
      </c>
      <c r="L55" s="135">
        <v>5.9259259259259234E-2</v>
      </c>
    </row>
    <row r="56" spans="1:12" x14ac:dyDescent="0.4">
      <c r="A56" s="74" t="s">
        <v>94</v>
      </c>
      <c r="B56" s="156">
        <v>1431</v>
      </c>
      <c r="C56" s="156">
        <v>957</v>
      </c>
      <c r="D56" s="155">
        <v>1.4952978056426331</v>
      </c>
      <c r="E56" s="137">
        <v>474</v>
      </c>
      <c r="F56" s="156">
        <v>1760</v>
      </c>
      <c r="G56" s="156">
        <v>1259</v>
      </c>
      <c r="H56" s="154">
        <v>1.397934868943606</v>
      </c>
      <c r="I56" s="137">
        <v>501</v>
      </c>
      <c r="J56" s="136">
        <v>0.81306818181818186</v>
      </c>
      <c r="K56" s="136">
        <v>0.76012708498808579</v>
      </c>
      <c r="L56" s="135">
        <v>5.2941096830096068E-2</v>
      </c>
    </row>
    <row r="57" spans="1:12" x14ac:dyDescent="0.4">
      <c r="A57" s="94" t="s">
        <v>93</v>
      </c>
      <c r="B57" s="156">
        <v>1256</v>
      </c>
      <c r="C57" s="156">
        <v>671</v>
      </c>
      <c r="D57" s="155">
        <v>1.8718330849478391</v>
      </c>
      <c r="E57" s="152">
        <v>585</v>
      </c>
      <c r="F57" s="156">
        <v>1760</v>
      </c>
      <c r="G57" s="156">
        <v>1210</v>
      </c>
      <c r="H57" s="158">
        <v>1.4545454545454546</v>
      </c>
      <c r="I57" s="137">
        <v>550</v>
      </c>
      <c r="J57" s="136">
        <v>0.71363636363636362</v>
      </c>
      <c r="K57" s="151">
        <v>0.55454545454545456</v>
      </c>
      <c r="L57" s="150">
        <v>0.15909090909090906</v>
      </c>
    </row>
    <row r="58" spans="1:12" x14ac:dyDescent="0.4">
      <c r="A58" s="74" t="s">
        <v>92</v>
      </c>
      <c r="B58" s="156">
        <v>1001</v>
      </c>
      <c r="C58" s="156">
        <v>467</v>
      </c>
      <c r="D58" s="157">
        <v>2.1434689507494649</v>
      </c>
      <c r="E58" s="137">
        <v>534</v>
      </c>
      <c r="F58" s="156">
        <v>1760</v>
      </c>
      <c r="G58" s="156">
        <v>1199</v>
      </c>
      <c r="H58" s="136">
        <v>1.4678899082568808</v>
      </c>
      <c r="I58" s="137">
        <v>561</v>
      </c>
      <c r="J58" s="136">
        <v>0.56874999999999998</v>
      </c>
      <c r="K58" s="136">
        <v>0.38949124270225188</v>
      </c>
      <c r="L58" s="135">
        <v>0.17925875729774809</v>
      </c>
    </row>
    <row r="59" spans="1:12" x14ac:dyDescent="0.4">
      <c r="A59" s="74" t="s">
        <v>91</v>
      </c>
      <c r="B59" s="156">
        <v>891</v>
      </c>
      <c r="C59" s="156">
        <v>771</v>
      </c>
      <c r="D59" s="157">
        <v>1.1556420233463034</v>
      </c>
      <c r="E59" s="137">
        <v>120</v>
      </c>
      <c r="F59" s="156">
        <v>1200</v>
      </c>
      <c r="G59" s="156">
        <v>1193</v>
      </c>
      <c r="H59" s="136">
        <v>1.0058675607711651</v>
      </c>
      <c r="I59" s="137">
        <v>7</v>
      </c>
      <c r="J59" s="136">
        <v>0.74250000000000005</v>
      </c>
      <c r="K59" s="136">
        <v>0.64626990779547355</v>
      </c>
      <c r="L59" s="135">
        <v>9.6230092204526496E-2</v>
      </c>
    </row>
    <row r="60" spans="1:12" x14ac:dyDescent="0.4">
      <c r="A60" s="74" t="s">
        <v>90</v>
      </c>
      <c r="B60" s="156">
        <v>2664</v>
      </c>
      <c r="C60" s="156">
        <v>2144</v>
      </c>
      <c r="D60" s="155">
        <v>1.2425373134328359</v>
      </c>
      <c r="E60" s="137">
        <v>520</v>
      </c>
      <c r="F60" s="156">
        <v>4160</v>
      </c>
      <c r="G60" s="156">
        <v>4155</v>
      </c>
      <c r="H60" s="154">
        <v>1.0012033694344165</v>
      </c>
      <c r="I60" s="137">
        <v>5</v>
      </c>
      <c r="J60" s="136">
        <v>0.64038461538461533</v>
      </c>
      <c r="K60" s="136">
        <v>0.51600481347773763</v>
      </c>
      <c r="L60" s="135">
        <v>0.1243798019068777</v>
      </c>
    </row>
    <row r="61" spans="1:12" x14ac:dyDescent="0.4">
      <c r="A61" s="94" t="s">
        <v>89</v>
      </c>
      <c r="B61" s="156">
        <v>2321</v>
      </c>
      <c r="C61" s="93">
        <v>0</v>
      </c>
      <c r="D61" s="155" t="e">
        <v>#DIV/0!</v>
      </c>
      <c r="E61" s="90"/>
      <c r="F61" s="92">
        <v>2700</v>
      </c>
      <c r="G61" s="121">
        <v>0</v>
      </c>
      <c r="H61" s="154" t="e">
        <v>#DIV/0!</v>
      </c>
      <c r="I61" s="90">
        <v>2700</v>
      </c>
      <c r="J61" s="136">
        <v>0.85962962962962963</v>
      </c>
      <c r="K61" s="89" t="e">
        <v>#DIV/0!</v>
      </c>
      <c r="L61" s="88" t="e">
        <v>#DIV/0!</v>
      </c>
    </row>
    <row r="62" spans="1:12" x14ac:dyDescent="0.4">
      <c r="A62" s="94" t="s">
        <v>88</v>
      </c>
      <c r="B62" s="153">
        <v>1159</v>
      </c>
      <c r="C62" s="153">
        <v>0</v>
      </c>
      <c r="D62" s="151" t="e">
        <v>#DIV/0!</v>
      </c>
      <c r="E62" s="152">
        <v>1159</v>
      </c>
      <c r="F62" s="153">
        <v>1670</v>
      </c>
      <c r="G62" s="153">
        <v>0</v>
      </c>
      <c r="H62" s="151" t="e">
        <v>#DIV/0!</v>
      </c>
      <c r="I62" s="152">
        <v>1670</v>
      </c>
      <c r="J62" s="151">
        <v>0.69401197604790421</v>
      </c>
      <c r="K62" s="151" t="e">
        <v>#DIV/0!</v>
      </c>
      <c r="L62" s="150" t="e">
        <v>#DIV/0!</v>
      </c>
    </row>
    <row r="63" spans="1:12" x14ac:dyDescent="0.4">
      <c r="A63" s="94" t="s">
        <v>87</v>
      </c>
      <c r="B63" s="153">
        <v>1413</v>
      </c>
      <c r="C63" s="153">
        <v>0</v>
      </c>
      <c r="D63" s="151" t="e">
        <v>#DIV/0!</v>
      </c>
      <c r="E63" s="152">
        <v>1413</v>
      </c>
      <c r="F63" s="153">
        <v>1760</v>
      </c>
      <c r="G63" s="153">
        <v>0</v>
      </c>
      <c r="H63" s="151" t="e">
        <v>#DIV/0!</v>
      </c>
      <c r="I63" s="152">
        <v>1760</v>
      </c>
      <c r="J63" s="151">
        <v>0.80284090909090911</v>
      </c>
      <c r="K63" s="151" t="e">
        <v>#DIV/0!</v>
      </c>
      <c r="L63" s="150" t="e">
        <v>#DIV/0!</v>
      </c>
    </row>
    <row r="64" spans="1:12" x14ac:dyDescent="0.4">
      <c r="A64" s="67" t="s">
        <v>86</v>
      </c>
      <c r="B64" s="149">
        <v>969</v>
      </c>
      <c r="C64" s="149">
        <v>0</v>
      </c>
      <c r="D64" s="132" t="e">
        <v>#DIV/0!</v>
      </c>
      <c r="E64" s="133">
        <v>969</v>
      </c>
      <c r="F64" s="149">
        <v>1260</v>
      </c>
      <c r="G64" s="149">
        <v>0</v>
      </c>
      <c r="H64" s="132" t="e">
        <v>#DIV/0!</v>
      </c>
      <c r="I64" s="133">
        <v>1260</v>
      </c>
      <c r="J64" s="132">
        <v>0.76904761904761909</v>
      </c>
      <c r="K64" s="132" t="e">
        <v>#DIV/0!</v>
      </c>
      <c r="L64" s="131" t="e">
        <v>#DIV/0!</v>
      </c>
    </row>
    <row r="65" spans="1:12" x14ac:dyDescent="0.4">
      <c r="A65" s="85" t="s">
        <v>85</v>
      </c>
      <c r="B65" s="148">
        <v>1797</v>
      </c>
      <c r="C65" s="148">
        <v>966</v>
      </c>
      <c r="D65" s="146">
        <v>1.860248447204969</v>
      </c>
      <c r="E65" s="147">
        <v>831</v>
      </c>
      <c r="F65" s="148">
        <v>3201</v>
      </c>
      <c r="G65" s="148">
        <v>1767</v>
      </c>
      <c r="H65" s="146">
        <v>1.8115449915110358</v>
      </c>
      <c r="I65" s="147">
        <v>1434</v>
      </c>
      <c r="J65" s="146">
        <v>0.56138706654170567</v>
      </c>
      <c r="K65" s="146">
        <v>0.54668930390492365</v>
      </c>
      <c r="L65" s="145">
        <v>1.4697762636782019E-2</v>
      </c>
    </row>
    <row r="66" spans="1:12" x14ac:dyDescent="0.4">
      <c r="A66" s="80" t="s">
        <v>84</v>
      </c>
      <c r="B66" s="138">
        <v>393</v>
      </c>
      <c r="C66" s="139">
        <v>229</v>
      </c>
      <c r="D66" s="142">
        <v>1.7161572052401746</v>
      </c>
      <c r="E66" s="143">
        <v>164</v>
      </c>
      <c r="F66" s="138">
        <v>540</v>
      </c>
      <c r="G66" s="144">
        <v>307</v>
      </c>
      <c r="H66" s="142">
        <v>1.7589576547231269</v>
      </c>
      <c r="I66" s="143">
        <v>233</v>
      </c>
      <c r="J66" s="142">
        <v>0.72777777777777775</v>
      </c>
      <c r="K66" s="142">
        <v>0.74592833876221498</v>
      </c>
      <c r="L66" s="141">
        <v>-1.8150560984437236E-2</v>
      </c>
    </row>
    <row r="67" spans="1:12" x14ac:dyDescent="0.4">
      <c r="A67" s="74" t="s">
        <v>83</v>
      </c>
      <c r="B67" s="140"/>
      <c r="C67" s="71">
        <v>189</v>
      </c>
      <c r="D67" s="136">
        <v>0</v>
      </c>
      <c r="E67" s="137">
        <v>-189</v>
      </c>
      <c r="F67" s="140"/>
      <c r="G67" s="72">
        <v>530</v>
      </c>
      <c r="H67" s="136">
        <v>0</v>
      </c>
      <c r="I67" s="137">
        <v>-530</v>
      </c>
      <c r="J67" s="136" t="e">
        <v>#DIV/0!</v>
      </c>
      <c r="K67" s="136">
        <v>0.35660377358490564</v>
      </c>
      <c r="L67" s="135" t="e">
        <v>#DIV/0!</v>
      </c>
    </row>
    <row r="68" spans="1:12" x14ac:dyDescent="0.4">
      <c r="A68" s="73" t="s">
        <v>82</v>
      </c>
      <c r="B68" s="138"/>
      <c r="C68" s="139">
        <v>182</v>
      </c>
      <c r="D68" s="136">
        <v>0</v>
      </c>
      <c r="E68" s="137">
        <v>-182</v>
      </c>
      <c r="F68" s="138"/>
      <c r="G68" s="72">
        <v>301</v>
      </c>
      <c r="H68" s="136">
        <v>0</v>
      </c>
      <c r="I68" s="137">
        <v>-301</v>
      </c>
      <c r="J68" s="136" t="e">
        <v>#DIV/0!</v>
      </c>
      <c r="K68" s="136">
        <v>0.60465116279069764</v>
      </c>
      <c r="L68" s="135" t="e">
        <v>#DIV/0!</v>
      </c>
    </row>
    <row r="69" spans="1:12" x14ac:dyDescent="0.4">
      <c r="A69" s="94" t="s">
        <v>81</v>
      </c>
      <c r="B69" s="173">
        <v>786</v>
      </c>
      <c r="C69" s="97">
        <v>366</v>
      </c>
      <c r="D69" s="151">
        <v>2.1475409836065573</v>
      </c>
      <c r="E69" s="152">
        <v>420</v>
      </c>
      <c r="F69" s="173">
        <v>1056</v>
      </c>
      <c r="G69" s="92">
        <v>629</v>
      </c>
      <c r="H69" s="151">
        <v>1.6788553259141494</v>
      </c>
      <c r="I69" s="152">
        <v>427</v>
      </c>
      <c r="J69" s="151">
        <v>0.74431818181818177</v>
      </c>
      <c r="K69" s="151">
        <v>0.58187599364069953</v>
      </c>
      <c r="L69" s="150">
        <v>0.16244218817748224</v>
      </c>
    </row>
    <row r="70" spans="1:12" x14ac:dyDescent="0.4">
      <c r="A70" s="67" t="s">
        <v>230</v>
      </c>
      <c r="B70" s="66">
        <v>618</v>
      </c>
      <c r="C70" s="65"/>
      <c r="D70" s="63" t="e">
        <v>#DIV/0!</v>
      </c>
      <c r="E70" s="64">
        <v>618</v>
      </c>
      <c r="F70" s="66">
        <v>1605</v>
      </c>
      <c r="G70" s="65"/>
      <c r="H70" s="63" t="e">
        <v>#DIV/0!</v>
      </c>
      <c r="I70" s="64">
        <v>1605</v>
      </c>
      <c r="J70" s="63">
        <v>0.38504672897196263</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B2:L69 IX2:JH69 ST2:TD69 ACP2:ACZ69 AML2:AMV69 AWH2:AWR69 BGD2:BGN69 BPZ2:BQJ69 BZV2:CAF69 CJR2:CKB69 CTN2:CTX69 DDJ2:DDT69 DNF2:DNP69 DXB2:DXL69 EGX2:EHH69 EQT2:ERD69 FAP2:FAZ69 FKL2:FKV69 FUH2:FUR69 GED2:GEN69 GNZ2:GOJ69 GXV2:GYF69 HHR2:HIB69 HRN2:HRX69 IBJ2:IBT69 ILF2:ILP69 IVB2:IVL69 JEX2:JFH69 JOT2:JPD69 JYP2:JYZ69 KIL2:KIV69 KSH2:KSR69 LCD2:LCN69 LLZ2:LMJ69 LVV2:LWF69 MFR2:MGB69 MPN2:MPX69 MZJ2:MZT69 NJF2:NJP69 NTB2:NTL69 OCX2:ODH69 OMT2:OND69 OWP2:OWZ69 PGL2:PGV69 PQH2:PQR69 QAD2:QAN69 QJZ2:QKJ69 QTV2:QUF69 RDR2:REB69 RNN2:RNX69 RXJ2:RXT69 SHF2:SHP69 SRB2:SRL69 TAX2:TBH69 TKT2:TLD69 TUP2:TUZ69 UEL2:UEV69 UOH2:UOR69 UYD2:UYN69 VHZ2:VIJ69 VRV2:VSF69 WBR2:WCB69 WLN2:WLX69 WVJ2:WVT69 B65538:L65605 IX65538:JH65605 ST65538:TD65605 ACP65538:ACZ65605 AML65538:AMV65605 AWH65538:AWR65605 BGD65538:BGN65605 BPZ65538:BQJ65605 BZV65538:CAF65605 CJR65538:CKB65605 CTN65538:CTX65605 DDJ65538:DDT65605 DNF65538:DNP65605 DXB65538:DXL65605 EGX65538:EHH65605 EQT65538:ERD65605 FAP65538:FAZ65605 FKL65538:FKV65605 FUH65538:FUR65605 GED65538:GEN65605 GNZ65538:GOJ65605 GXV65538:GYF65605 HHR65538:HIB65605 HRN65538:HRX65605 IBJ65538:IBT65605 ILF65538:ILP65605 IVB65538:IVL65605 JEX65538:JFH65605 JOT65538:JPD65605 JYP65538:JYZ65605 KIL65538:KIV65605 KSH65538:KSR65605 LCD65538:LCN65605 LLZ65538:LMJ65605 LVV65538:LWF65605 MFR65538:MGB65605 MPN65538:MPX65605 MZJ65538:MZT65605 NJF65538:NJP65605 NTB65538:NTL65605 OCX65538:ODH65605 OMT65538:OND65605 OWP65538:OWZ65605 PGL65538:PGV65605 PQH65538:PQR65605 QAD65538:QAN65605 QJZ65538:QKJ65605 QTV65538:QUF65605 RDR65538:REB65605 RNN65538:RNX65605 RXJ65538:RXT65605 SHF65538:SHP65605 SRB65538:SRL65605 TAX65538:TBH65605 TKT65538:TLD65605 TUP65538:TUZ65605 UEL65538:UEV65605 UOH65538:UOR65605 UYD65538:UYN65605 VHZ65538:VIJ65605 VRV65538:VSF65605 WBR65538:WCB65605 WLN65538:WLX65605 WVJ65538:WVT65605 B131074:L131141 IX131074:JH131141 ST131074:TD131141 ACP131074:ACZ131141 AML131074:AMV131141 AWH131074:AWR131141 BGD131074:BGN131141 BPZ131074:BQJ131141 BZV131074:CAF131141 CJR131074:CKB131141 CTN131074:CTX131141 DDJ131074:DDT131141 DNF131074:DNP131141 DXB131074:DXL131141 EGX131074:EHH131141 EQT131074:ERD131141 FAP131074:FAZ131141 FKL131074:FKV131141 FUH131074:FUR131141 GED131074:GEN131141 GNZ131074:GOJ131141 GXV131074:GYF131141 HHR131074:HIB131141 HRN131074:HRX131141 IBJ131074:IBT131141 ILF131074:ILP131141 IVB131074:IVL131141 JEX131074:JFH131141 JOT131074:JPD131141 JYP131074:JYZ131141 KIL131074:KIV131141 KSH131074:KSR131141 LCD131074:LCN131141 LLZ131074:LMJ131141 LVV131074:LWF131141 MFR131074:MGB131141 MPN131074:MPX131141 MZJ131074:MZT131141 NJF131074:NJP131141 NTB131074:NTL131141 OCX131074:ODH131141 OMT131074:OND131141 OWP131074:OWZ131141 PGL131074:PGV131141 PQH131074:PQR131141 QAD131074:QAN131141 QJZ131074:QKJ131141 QTV131074:QUF131141 RDR131074:REB131141 RNN131074:RNX131141 RXJ131074:RXT131141 SHF131074:SHP131141 SRB131074:SRL131141 TAX131074:TBH131141 TKT131074:TLD131141 TUP131074:TUZ131141 UEL131074:UEV131141 UOH131074:UOR131141 UYD131074:UYN131141 VHZ131074:VIJ131141 VRV131074:VSF131141 WBR131074:WCB131141 WLN131074:WLX131141 WVJ131074:WVT131141 B196610:L196677 IX196610:JH196677 ST196610:TD196677 ACP196610:ACZ196677 AML196610:AMV196677 AWH196610:AWR196677 BGD196610:BGN196677 BPZ196610:BQJ196677 BZV196610:CAF196677 CJR196610:CKB196677 CTN196610:CTX196677 DDJ196610:DDT196677 DNF196610:DNP196677 DXB196610:DXL196677 EGX196610:EHH196677 EQT196610:ERD196677 FAP196610:FAZ196677 FKL196610:FKV196677 FUH196610:FUR196677 GED196610:GEN196677 GNZ196610:GOJ196677 GXV196610:GYF196677 HHR196610:HIB196677 HRN196610:HRX196677 IBJ196610:IBT196677 ILF196610:ILP196677 IVB196610:IVL196677 JEX196610:JFH196677 JOT196610:JPD196677 JYP196610:JYZ196677 KIL196610:KIV196677 KSH196610:KSR196677 LCD196610:LCN196677 LLZ196610:LMJ196677 LVV196610:LWF196677 MFR196610:MGB196677 MPN196610:MPX196677 MZJ196610:MZT196677 NJF196610:NJP196677 NTB196610:NTL196677 OCX196610:ODH196677 OMT196610:OND196677 OWP196610:OWZ196677 PGL196610:PGV196677 PQH196610:PQR196677 QAD196610:QAN196677 QJZ196610:QKJ196677 QTV196610:QUF196677 RDR196610:REB196677 RNN196610:RNX196677 RXJ196610:RXT196677 SHF196610:SHP196677 SRB196610:SRL196677 TAX196610:TBH196677 TKT196610:TLD196677 TUP196610:TUZ196677 UEL196610:UEV196677 UOH196610:UOR196677 UYD196610:UYN196677 VHZ196610:VIJ196677 VRV196610:VSF196677 WBR196610:WCB196677 WLN196610:WLX196677 WVJ196610:WVT196677 B262146:L262213 IX262146:JH262213 ST262146:TD262213 ACP262146:ACZ262213 AML262146:AMV262213 AWH262146:AWR262213 BGD262146:BGN262213 BPZ262146:BQJ262213 BZV262146:CAF262213 CJR262146:CKB262213 CTN262146:CTX262213 DDJ262146:DDT262213 DNF262146:DNP262213 DXB262146:DXL262213 EGX262146:EHH262213 EQT262146:ERD262213 FAP262146:FAZ262213 FKL262146:FKV262213 FUH262146:FUR262213 GED262146:GEN262213 GNZ262146:GOJ262213 GXV262146:GYF262213 HHR262146:HIB262213 HRN262146:HRX262213 IBJ262146:IBT262213 ILF262146:ILP262213 IVB262146:IVL262213 JEX262146:JFH262213 JOT262146:JPD262213 JYP262146:JYZ262213 KIL262146:KIV262213 KSH262146:KSR262213 LCD262146:LCN262213 LLZ262146:LMJ262213 LVV262146:LWF262213 MFR262146:MGB262213 MPN262146:MPX262213 MZJ262146:MZT262213 NJF262146:NJP262213 NTB262146:NTL262213 OCX262146:ODH262213 OMT262146:OND262213 OWP262146:OWZ262213 PGL262146:PGV262213 PQH262146:PQR262213 QAD262146:QAN262213 QJZ262146:QKJ262213 QTV262146:QUF262213 RDR262146:REB262213 RNN262146:RNX262213 RXJ262146:RXT262213 SHF262146:SHP262213 SRB262146:SRL262213 TAX262146:TBH262213 TKT262146:TLD262213 TUP262146:TUZ262213 UEL262146:UEV262213 UOH262146:UOR262213 UYD262146:UYN262213 VHZ262146:VIJ262213 VRV262146:VSF262213 WBR262146:WCB262213 WLN262146:WLX262213 WVJ262146:WVT262213 B327682:L327749 IX327682:JH327749 ST327682:TD327749 ACP327682:ACZ327749 AML327682:AMV327749 AWH327682:AWR327749 BGD327682:BGN327749 BPZ327682:BQJ327749 BZV327682:CAF327749 CJR327682:CKB327749 CTN327682:CTX327749 DDJ327682:DDT327749 DNF327682:DNP327749 DXB327682:DXL327749 EGX327682:EHH327749 EQT327682:ERD327749 FAP327682:FAZ327749 FKL327682:FKV327749 FUH327682:FUR327749 GED327682:GEN327749 GNZ327682:GOJ327749 GXV327682:GYF327749 HHR327682:HIB327749 HRN327682:HRX327749 IBJ327682:IBT327749 ILF327682:ILP327749 IVB327682:IVL327749 JEX327682:JFH327749 JOT327682:JPD327749 JYP327682:JYZ327749 KIL327682:KIV327749 KSH327682:KSR327749 LCD327682:LCN327749 LLZ327682:LMJ327749 LVV327682:LWF327749 MFR327682:MGB327749 MPN327682:MPX327749 MZJ327682:MZT327749 NJF327682:NJP327749 NTB327682:NTL327749 OCX327682:ODH327749 OMT327682:OND327749 OWP327682:OWZ327749 PGL327682:PGV327749 PQH327682:PQR327749 QAD327682:QAN327749 QJZ327682:QKJ327749 QTV327682:QUF327749 RDR327682:REB327749 RNN327682:RNX327749 RXJ327682:RXT327749 SHF327682:SHP327749 SRB327682:SRL327749 TAX327682:TBH327749 TKT327682:TLD327749 TUP327682:TUZ327749 UEL327682:UEV327749 UOH327682:UOR327749 UYD327682:UYN327749 VHZ327682:VIJ327749 VRV327682:VSF327749 WBR327682:WCB327749 WLN327682:WLX327749 WVJ327682:WVT327749 B393218:L393285 IX393218:JH393285 ST393218:TD393285 ACP393218:ACZ393285 AML393218:AMV393285 AWH393218:AWR393285 BGD393218:BGN393285 BPZ393218:BQJ393285 BZV393218:CAF393285 CJR393218:CKB393285 CTN393218:CTX393285 DDJ393218:DDT393285 DNF393218:DNP393285 DXB393218:DXL393285 EGX393218:EHH393285 EQT393218:ERD393285 FAP393218:FAZ393285 FKL393218:FKV393285 FUH393218:FUR393285 GED393218:GEN393285 GNZ393218:GOJ393285 GXV393218:GYF393285 HHR393218:HIB393285 HRN393218:HRX393285 IBJ393218:IBT393285 ILF393218:ILP393285 IVB393218:IVL393285 JEX393218:JFH393285 JOT393218:JPD393285 JYP393218:JYZ393285 KIL393218:KIV393285 KSH393218:KSR393285 LCD393218:LCN393285 LLZ393218:LMJ393285 LVV393218:LWF393285 MFR393218:MGB393285 MPN393218:MPX393285 MZJ393218:MZT393285 NJF393218:NJP393285 NTB393218:NTL393285 OCX393218:ODH393285 OMT393218:OND393285 OWP393218:OWZ393285 PGL393218:PGV393285 PQH393218:PQR393285 QAD393218:QAN393285 QJZ393218:QKJ393285 QTV393218:QUF393285 RDR393218:REB393285 RNN393218:RNX393285 RXJ393218:RXT393285 SHF393218:SHP393285 SRB393218:SRL393285 TAX393218:TBH393285 TKT393218:TLD393285 TUP393218:TUZ393285 UEL393218:UEV393285 UOH393218:UOR393285 UYD393218:UYN393285 VHZ393218:VIJ393285 VRV393218:VSF393285 WBR393218:WCB393285 WLN393218:WLX393285 WVJ393218:WVT393285 B458754:L458821 IX458754:JH458821 ST458754:TD458821 ACP458754:ACZ458821 AML458754:AMV458821 AWH458754:AWR458821 BGD458754:BGN458821 BPZ458754:BQJ458821 BZV458754:CAF458821 CJR458754:CKB458821 CTN458754:CTX458821 DDJ458754:DDT458821 DNF458754:DNP458821 DXB458754:DXL458821 EGX458754:EHH458821 EQT458754:ERD458821 FAP458754:FAZ458821 FKL458754:FKV458821 FUH458754:FUR458821 GED458754:GEN458821 GNZ458754:GOJ458821 GXV458754:GYF458821 HHR458754:HIB458821 HRN458754:HRX458821 IBJ458754:IBT458821 ILF458754:ILP458821 IVB458754:IVL458821 JEX458754:JFH458821 JOT458754:JPD458821 JYP458754:JYZ458821 KIL458754:KIV458821 KSH458754:KSR458821 LCD458754:LCN458821 LLZ458754:LMJ458821 LVV458754:LWF458821 MFR458754:MGB458821 MPN458754:MPX458821 MZJ458754:MZT458821 NJF458754:NJP458821 NTB458754:NTL458821 OCX458754:ODH458821 OMT458754:OND458821 OWP458754:OWZ458821 PGL458754:PGV458821 PQH458754:PQR458821 QAD458754:QAN458821 QJZ458754:QKJ458821 QTV458754:QUF458821 RDR458754:REB458821 RNN458754:RNX458821 RXJ458754:RXT458821 SHF458754:SHP458821 SRB458754:SRL458821 TAX458754:TBH458821 TKT458754:TLD458821 TUP458754:TUZ458821 UEL458754:UEV458821 UOH458754:UOR458821 UYD458754:UYN458821 VHZ458754:VIJ458821 VRV458754:VSF458821 WBR458754:WCB458821 WLN458754:WLX458821 WVJ458754:WVT458821 B524290:L524357 IX524290:JH524357 ST524290:TD524357 ACP524290:ACZ524357 AML524290:AMV524357 AWH524290:AWR524357 BGD524290:BGN524357 BPZ524290:BQJ524357 BZV524290:CAF524357 CJR524290:CKB524357 CTN524290:CTX524357 DDJ524290:DDT524357 DNF524290:DNP524357 DXB524290:DXL524357 EGX524290:EHH524357 EQT524290:ERD524357 FAP524290:FAZ524357 FKL524290:FKV524357 FUH524290:FUR524357 GED524290:GEN524357 GNZ524290:GOJ524357 GXV524290:GYF524357 HHR524290:HIB524357 HRN524290:HRX524357 IBJ524290:IBT524357 ILF524290:ILP524357 IVB524290:IVL524357 JEX524290:JFH524357 JOT524290:JPD524357 JYP524290:JYZ524357 KIL524290:KIV524357 KSH524290:KSR524357 LCD524290:LCN524357 LLZ524290:LMJ524357 LVV524290:LWF524357 MFR524290:MGB524357 MPN524290:MPX524357 MZJ524290:MZT524357 NJF524290:NJP524357 NTB524290:NTL524357 OCX524290:ODH524357 OMT524290:OND524357 OWP524290:OWZ524357 PGL524290:PGV524357 PQH524290:PQR524357 QAD524290:QAN524357 QJZ524290:QKJ524357 QTV524290:QUF524357 RDR524290:REB524357 RNN524290:RNX524357 RXJ524290:RXT524357 SHF524290:SHP524357 SRB524290:SRL524357 TAX524290:TBH524357 TKT524290:TLD524357 TUP524290:TUZ524357 UEL524290:UEV524357 UOH524290:UOR524357 UYD524290:UYN524357 VHZ524290:VIJ524357 VRV524290:VSF524357 WBR524290:WCB524357 WLN524290:WLX524357 WVJ524290:WVT524357 B589826:L589893 IX589826:JH589893 ST589826:TD589893 ACP589826:ACZ589893 AML589826:AMV589893 AWH589826:AWR589893 BGD589826:BGN589893 BPZ589826:BQJ589893 BZV589826:CAF589893 CJR589826:CKB589893 CTN589826:CTX589893 DDJ589826:DDT589893 DNF589826:DNP589893 DXB589826:DXL589893 EGX589826:EHH589893 EQT589826:ERD589893 FAP589826:FAZ589893 FKL589826:FKV589893 FUH589826:FUR589893 GED589826:GEN589893 GNZ589826:GOJ589893 GXV589826:GYF589893 HHR589826:HIB589893 HRN589826:HRX589893 IBJ589826:IBT589893 ILF589826:ILP589893 IVB589826:IVL589893 JEX589826:JFH589893 JOT589826:JPD589893 JYP589826:JYZ589893 KIL589826:KIV589893 KSH589826:KSR589893 LCD589826:LCN589893 LLZ589826:LMJ589893 LVV589826:LWF589893 MFR589826:MGB589893 MPN589826:MPX589893 MZJ589826:MZT589893 NJF589826:NJP589893 NTB589826:NTL589893 OCX589826:ODH589893 OMT589826:OND589893 OWP589826:OWZ589893 PGL589826:PGV589893 PQH589826:PQR589893 QAD589826:QAN589893 QJZ589826:QKJ589893 QTV589826:QUF589893 RDR589826:REB589893 RNN589826:RNX589893 RXJ589826:RXT589893 SHF589826:SHP589893 SRB589826:SRL589893 TAX589826:TBH589893 TKT589826:TLD589893 TUP589826:TUZ589893 UEL589826:UEV589893 UOH589826:UOR589893 UYD589826:UYN589893 VHZ589826:VIJ589893 VRV589826:VSF589893 WBR589826:WCB589893 WLN589826:WLX589893 WVJ589826:WVT589893 B655362:L655429 IX655362:JH655429 ST655362:TD655429 ACP655362:ACZ655429 AML655362:AMV655429 AWH655362:AWR655429 BGD655362:BGN655429 BPZ655362:BQJ655429 BZV655362:CAF655429 CJR655362:CKB655429 CTN655362:CTX655429 DDJ655362:DDT655429 DNF655362:DNP655429 DXB655362:DXL655429 EGX655362:EHH655429 EQT655362:ERD655429 FAP655362:FAZ655429 FKL655362:FKV655429 FUH655362:FUR655429 GED655362:GEN655429 GNZ655362:GOJ655429 GXV655362:GYF655429 HHR655362:HIB655429 HRN655362:HRX655429 IBJ655362:IBT655429 ILF655362:ILP655429 IVB655362:IVL655429 JEX655362:JFH655429 JOT655362:JPD655429 JYP655362:JYZ655429 KIL655362:KIV655429 KSH655362:KSR655429 LCD655362:LCN655429 LLZ655362:LMJ655429 LVV655362:LWF655429 MFR655362:MGB655429 MPN655362:MPX655429 MZJ655362:MZT655429 NJF655362:NJP655429 NTB655362:NTL655429 OCX655362:ODH655429 OMT655362:OND655429 OWP655362:OWZ655429 PGL655362:PGV655429 PQH655362:PQR655429 QAD655362:QAN655429 QJZ655362:QKJ655429 QTV655362:QUF655429 RDR655362:REB655429 RNN655362:RNX655429 RXJ655362:RXT655429 SHF655362:SHP655429 SRB655362:SRL655429 TAX655362:TBH655429 TKT655362:TLD655429 TUP655362:TUZ655429 UEL655362:UEV655429 UOH655362:UOR655429 UYD655362:UYN655429 VHZ655362:VIJ655429 VRV655362:VSF655429 WBR655362:WCB655429 WLN655362:WLX655429 WVJ655362:WVT655429 B720898:L720965 IX720898:JH720965 ST720898:TD720965 ACP720898:ACZ720965 AML720898:AMV720965 AWH720898:AWR720965 BGD720898:BGN720965 BPZ720898:BQJ720965 BZV720898:CAF720965 CJR720898:CKB720965 CTN720898:CTX720965 DDJ720898:DDT720965 DNF720898:DNP720965 DXB720898:DXL720965 EGX720898:EHH720965 EQT720898:ERD720965 FAP720898:FAZ720965 FKL720898:FKV720965 FUH720898:FUR720965 GED720898:GEN720965 GNZ720898:GOJ720965 GXV720898:GYF720965 HHR720898:HIB720965 HRN720898:HRX720965 IBJ720898:IBT720965 ILF720898:ILP720965 IVB720898:IVL720965 JEX720898:JFH720965 JOT720898:JPD720965 JYP720898:JYZ720965 KIL720898:KIV720965 KSH720898:KSR720965 LCD720898:LCN720965 LLZ720898:LMJ720965 LVV720898:LWF720965 MFR720898:MGB720965 MPN720898:MPX720965 MZJ720898:MZT720965 NJF720898:NJP720965 NTB720898:NTL720965 OCX720898:ODH720965 OMT720898:OND720965 OWP720898:OWZ720965 PGL720898:PGV720965 PQH720898:PQR720965 QAD720898:QAN720965 QJZ720898:QKJ720965 QTV720898:QUF720965 RDR720898:REB720965 RNN720898:RNX720965 RXJ720898:RXT720965 SHF720898:SHP720965 SRB720898:SRL720965 TAX720898:TBH720965 TKT720898:TLD720965 TUP720898:TUZ720965 UEL720898:UEV720965 UOH720898:UOR720965 UYD720898:UYN720965 VHZ720898:VIJ720965 VRV720898:VSF720965 WBR720898:WCB720965 WLN720898:WLX720965 WVJ720898:WVT720965 B786434:L786501 IX786434:JH786501 ST786434:TD786501 ACP786434:ACZ786501 AML786434:AMV786501 AWH786434:AWR786501 BGD786434:BGN786501 BPZ786434:BQJ786501 BZV786434:CAF786501 CJR786434:CKB786501 CTN786434:CTX786501 DDJ786434:DDT786501 DNF786434:DNP786501 DXB786434:DXL786501 EGX786434:EHH786501 EQT786434:ERD786501 FAP786434:FAZ786501 FKL786434:FKV786501 FUH786434:FUR786501 GED786434:GEN786501 GNZ786434:GOJ786501 GXV786434:GYF786501 HHR786434:HIB786501 HRN786434:HRX786501 IBJ786434:IBT786501 ILF786434:ILP786501 IVB786434:IVL786501 JEX786434:JFH786501 JOT786434:JPD786501 JYP786434:JYZ786501 KIL786434:KIV786501 KSH786434:KSR786501 LCD786434:LCN786501 LLZ786434:LMJ786501 LVV786434:LWF786501 MFR786434:MGB786501 MPN786434:MPX786501 MZJ786434:MZT786501 NJF786434:NJP786501 NTB786434:NTL786501 OCX786434:ODH786501 OMT786434:OND786501 OWP786434:OWZ786501 PGL786434:PGV786501 PQH786434:PQR786501 QAD786434:QAN786501 QJZ786434:QKJ786501 QTV786434:QUF786501 RDR786434:REB786501 RNN786434:RNX786501 RXJ786434:RXT786501 SHF786434:SHP786501 SRB786434:SRL786501 TAX786434:TBH786501 TKT786434:TLD786501 TUP786434:TUZ786501 UEL786434:UEV786501 UOH786434:UOR786501 UYD786434:UYN786501 VHZ786434:VIJ786501 VRV786434:VSF786501 WBR786434:WCB786501 WLN786434:WLX786501 WVJ786434:WVT786501 B851970:L852037 IX851970:JH852037 ST851970:TD852037 ACP851970:ACZ852037 AML851970:AMV852037 AWH851970:AWR852037 BGD851970:BGN852037 BPZ851970:BQJ852037 BZV851970:CAF852037 CJR851970:CKB852037 CTN851970:CTX852037 DDJ851970:DDT852037 DNF851970:DNP852037 DXB851970:DXL852037 EGX851970:EHH852037 EQT851970:ERD852037 FAP851970:FAZ852037 FKL851970:FKV852037 FUH851970:FUR852037 GED851970:GEN852037 GNZ851970:GOJ852037 GXV851970:GYF852037 HHR851970:HIB852037 HRN851970:HRX852037 IBJ851970:IBT852037 ILF851970:ILP852037 IVB851970:IVL852037 JEX851970:JFH852037 JOT851970:JPD852037 JYP851970:JYZ852037 KIL851970:KIV852037 KSH851970:KSR852037 LCD851970:LCN852037 LLZ851970:LMJ852037 LVV851970:LWF852037 MFR851970:MGB852037 MPN851970:MPX852037 MZJ851970:MZT852037 NJF851970:NJP852037 NTB851970:NTL852037 OCX851970:ODH852037 OMT851970:OND852037 OWP851970:OWZ852037 PGL851970:PGV852037 PQH851970:PQR852037 QAD851970:QAN852037 QJZ851970:QKJ852037 QTV851970:QUF852037 RDR851970:REB852037 RNN851970:RNX852037 RXJ851970:RXT852037 SHF851970:SHP852037 SRB851970:SRL852037 TAX851970:TBH852037 TKT851970:TLD852037 TUP851970:TUZ852037 UEL851970:UEV852037 UOH851970:UOR852037 UYD851970:UYN852037 VHZ851970:VIJ852037 VRV851970:VSF852037 WBR851970:WCB852037 WLN851970:WLX852037 WVJ851970:WVT852037 B917506:L917573 IX917506:JH917573 ST917506:TD917573 ACP917506:ACZ917573 AML917506:AMV917573 AWH917506:AWR917573 BGD917506:BGN917573 BPZ917506:BQJ917573 BZV917506:CAF917573 CJR917506:CKB917573 CTN917506:CTX917573 DDJ917506:DDT917573 DNF917506:DNP917573 DXB917506:DXL917573 EGX917506:EHH917573 EQT917506:ERD917573 FAP917506:FAZ917573 FKL917506:FKV917573 FUH917506:FUR917573 GED917506:GEN917573 GNZ917506:GOJ917573 GXV917506:GYF917573 HHR917506:HIB917573 HRN917506:HRX917573 IBJ917506:IBT917573 ILF917506:ILP917573 IVB917506:IVL917573 JEX917506:JFH917573 JOT917506:JPD917573 JYP917506:JYZ917573 KIL917506:KIV917573 KSH917506:KSR917573 LCD917506:LCN917573 LLZ917506:LMJ917573 LVV917506:LWF917573 MFR917506:MGB917573 MPN917506:MPX917573 MZJ917506:MZT917573 NJF917506:NJP917573 NTB917506:NTL917573 OCX917506:ODH917573 OMT917506:OND917573 OWP917506:OWZ917573 PGL917506:PGV917573 PQH917506:PQR917573 QAD917506:QAN917573 QJZ917506:QKJ917573 QTV917506:QUF917573 RDR917506:REB917573 RNN917506:RNX917573 RXJ917506:RXT917573 SHF917506:SHP917573 SRB917506:SRL917573 TAX917506:TBH917573 TKT917506:TLD917573 TUP917506:TUZ917573 UEL917506:UEV917573 UOH917506:UOR917573 UYD917506:UYN917573 VHZ917506:VIJ917573 VRV917506:VSF917573 WBR917506:WCB917573 WLN917506:WLX917573 WVJ917506:WVT917573 B983042:L983109 IX983042:JH983109 ST983042:TD983109 ACP983042:ACZ983109 AML983042:AMV983109 AWH983042:AWR983109 BGD983042:BGN983109 BPZ983042:BQJ983109 BZV983042:CAF983109 CJR983042:CKB983109 CTN983042:CTX983109 DDJ983042:DDT983109 DNF983042:DNP983109 DXB983042:DXL983109 EGX983042:EHH983109 EQT983042:ERD983109 FAP983042:FAZ983109 FKL983042:FKV983109 FUH983042:FUR983109 GED983042:GEN983109 GNZ983042:GOJ983109 GXV983042:GYF983109 HHR983042:HIB983109 HRN983042:HRX983109 IBJ983042:IBT983109 ILF983042:ILP983109 IVB983042:IVL983109 JEX983042:JFH983109 JOT983042:JPD983109 JYP983042:JYZ983109 KIL983042:KIV983109 KSH983042:KSR983109 LCD983042:LCN983109 LLZ983042:LMJ983109 LVV983042:LWF983109 MFR983042:MGB983109 MPN983042:MPX983109 MZJ983042:MZT983109 NJF983042:NJP983109 NTB983042:NTL983109 OCX983042:ODH983109 OMT983042:OND983109 OWP983042:OWZ983109 PGL983042:PGV983109 PQH983042:PQR983109 QAD983042:QAN983109 QJZ983042:QKJ983109 QTV983042:QUF983109 RDR983042:REB983109 RNN983042:RNX983109 RXJ983042:RXT983109 SHF983042:SHP983109 SRB983042:SRL983109 TAX983042:TBH983109 TKT983042:TLD983109 TUP983042:TUZ983109 UEL983042:UEV983109 UOH983042:UOR983109 UYD983042:UYN983109 VHZ983042:VIJ983109 VRV983042:VSF983109 WBR983042:WCB983109 WLN983042:WLX983109 WVJ983042:WVT983109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A2:A60 IW2:IW60 SS2:SS60 ACO2:ACO60 AMK2:AMK60 AWG2:AWG60 BGC2:BGC60 BPY2:BPY60 BZU2:BZU60 CJQ2:CJQ60 CTM2:CTM60 DDI2:DDI60 DNE2:DNE60 DXA2:DXA60 EGW2:EGW60 EQS2:EQS60 FAO2:FAO60 FKK2:FKK60 FUG2:FUG60 GEC2:GEC60 GNY2:GNY60 GXU2:GXU60 HHQ2:HHQ60 HRM2:HRM60 IBI2:IBI60 ILE2:ILE60 IVA2:IVA60 JEW2:JEW60 JOS2:JOS60 JYO2:JYO60 KIK2:KIK60 KSG2:KSG60 LCC2:LCC60 LLY2:LLY60 LVU2:LVU60 MFQ2:MFQ60 MPM2:MPM60 MZI2:MZI60 NJE2:NJE60 NTA2:NTA60 OCW2:OCW60 OMS2:OMS60 OWO2:OWO60 PGK2:PGK60 PQG2:PQG60 QAC2:QAC60 QJY2:QJY60 QTU2:QTU60 RDQ2:RDQ60 RNM2:RNM60 RXI2:RXI60 SHE2:SHE60 SRA2:SRA60 TAW2:TAW60 TKS2:TKS60 TUO2:TUO60 UEK2:UEK60 UOG2:UOG60 UYC2:UYC60 VHY2:VHY60 VRU2:VRU60 WBQ2:WBQ60 WLM2:WLM60 WVI2:WVI60 A65538:A65596 IW65538:IW65596 SS65538:SS65596 ACO65538:ACO65596 AMK65538:AMK65596 AWG65538:AWG65596 BGC65538:BGC65596 BPY65538:BPY65596 BZU65538:BZU65596 CJQ65538:CJQ65596 CTM65538:CTM65596 DDI65538:DDI65596 DNE65538:DNE65596 DXA65538:DXA65596 EGW65538:EGW65596 EQS65538:EQS65596 FAO65538:FAO65596 FKK65538:FKK65596 FUG65538:FUG65596 GEC65538:GEC65596 GNY65538:GNY65596 GXU65538:GXU65596 HHQ65538:HHQ65596 HRM65538:HRM65596 IBI65538:IBI65596 ILE65538:ILE65596 IVA65538:IVA65596 JEW65538:JEW65596 JOS65538:JOS65596 JYO65538:JYO65596 KIK65538:KIK65596 KSG65538:KSG65596 LCC65538:LCC65596 LLY65538:LLY65596 LVU65538:LVU65596 MFQ65538:MFQ65596 MPM65538:MPM65596 MZI65538:MZI65596 NJE65538:NJE65596 NTA65538:NTA65596 OCW65538:OCW65596 OMS65538:OMS65596 OWO65538:OWO65596 PGK65538:PGK65596 PQG65538:PQG65596 QAC65538:QAC65596 QJY65538:QJY65596 QTU65538:QTU65596 RDQ65538:RDQ65596 RNM65538:RNM65596 RXI65538:RXI65596 SHE65538:SHE65596 SRA65538:SRA65596 TAW65538:TAW65596 TKS65538:TKS65596 TUO65538:TUO65596 UEK65538:UEK65596 UOG65538:UOG65596 UYC65538:UYC65596 VHY65538:VHY65596 VRU65538:VRU65596 WBQ65538:WBQ65596 WLM65538:WLM65596 WVI65538:WVI65596 A131074:A131132 IW131074:IW131132 SS131074:SS131132 ACO131074:ACO131132 AMK131074:AMK131132 AWG131074:AWG131132 BGC131074:BGC131132 BPY131074:BPY131132 BZU131074:BZU131132 CJQ131074:CJQ131132 CTM131074:CTM131132 DDI131074:DDI131132 DNE131074:DNE131132 DXA131074:DXA131132 EGW131074:EGW131132 EQS131074:EQS131132 FAO131074:FAO131132 FKK131074:FKK131132 FUG131074:FUG131132 GEC131074:GEC131132 GNY131074:GNY131132 GXU131074:GXU131132 HHQ131074:HHQ131132 HRM131074:HRM131132 IBI131074:IBI131132 ILE131074:ILE131132 IVA131074:IVA131132 JEW131074:JEW131132 JOS131074:JOS131132 JYO131074:JYO131132 KIK131074:KIK131132 KSG131074:KSG131132 LCC131074:LCC131132 LLY131074:LLY131132 LVU131074:LVU131132 MFQ131074:MFQ131132 MPM131074:MPM131132 MZI131074:MZI131132 NJE131074:NJE131132 NTA131074:NTA131132 OCW131074:OCW131132 OMS131074:OMS131132 OWO131074:OWO131132 PGK131074:PGK131132 PQG131074:PQG131132 QAC131074:QAC131132 QJY131074:QJY131132 QTU131074:QTU131132 RDQ131074:RDQ131132 RNM131074:RNM131132 RXI131074:RXI131132 SHE131074:SHE131132 SRA131074:SRA131132 TAW131074:TAW131132 TKS131074:TKS131132 TUO131074:TUO131132 UEK131074:UEK131132 UOG131074:UOG131132 UYC131074:UYC131132 VHY131074:VHY131132 VRU131074:VRU131132 WBQ131074:WBQ131132 WLM131074:WLM131132 WVI131074:WVI131132 A196610:A196668 IW196610:IW196668 SS196610:SS196668 ACO196610:ACO196668 AMK196610:AMK196668 AWG196610:AWG196668 BGC196610:BGC196668 BPY196610:BPY196668 BZU196610:BZU196668 CJQ196610:CJQ196668 CTM196610:CTM196668 DDI196610:DDI196668 DNE196610:DNE196668 DXA196610:DXA196668 EGW196610:EGW196668 EQS196610:EQS196668 FAO196610:FAO196668 FKK196610:FKK196668 FUG196610:FUG196668 GEC196610:GEC196668 GNY196610:GNY196668 GXU196610:GXU196668 HHQ196610:HHQ196668 HRM196610:HRM196668 IBI196610:IBI196668 ILE196610:ILE196668 IVA196610:IVA196668 JEW196610:JEW196668 JOS196610:JOS196668 JYO196610:JYO196668 KIK196610:KIK196668 KSG196610:KSG196668 LCC196610:LCC196668 LLY196610:LLY196668 LVU196610:LVU196668 MFQ196610:MFQ196668 MPM196610:MPM196668 MZI196610:MZI196668 NJE196610:NJE196668 NTA196610:NTA196668 OCW196610:OCW196668 OMS196610:OMS196668 OWO196610:OWO196668 PGK196610:PGK196668 PQG196610:PQG196668 QAC196610:QAC196668 QJY196610:QJY196668 QTU196610:QTU196668 RDQ196610:RDQ196668 RNM196610:RNM196668 RXI196610:RXI196668 SHE196610:SHE196668 SRA196610:SRA196668 TAW196610:TAW196668 TKS196610:TKS196668 TUO196610:TUO196668 UEK196610:UEK196668 UOG196610:UOG196668 UYC196610:UYC196668 VHY196610:VHY196668 VRU196610:VRU196668 WBQ196610:WBQ196668 WLM196610:WLM196668 WVI196610:WVI196668 A262146:A262204 IW262146:IW262204 SS262146:SS262204 ACO262146:ACO262204 AMK262146:AMK262204 AWG262146:AWG262204 BGC262146:BGC262204 BPY262146:BPY262204 BZU262146:BZU262204 CJQ262146:CJQ262204 CTM262146:CTM262204 DDI262146:DDI262204 DNE262146:DNE262204 DXA262146:DXA262204 EGW262146:EGW262204 EQS262146:EQS262204 FAO262146:FAO262204 FKK262146:FKK262204 FUG262146:FUG262204 GEC262146:GEC262204 GNY262146:GNY262204 GXU262146:GXU262204 HHQ262146:HHQ262204 HRM262146:HRM262204 IBI262146:IBI262204 ILE262146:ILE262204 IVA262146:IVA262204 JEW262146:JEW262204 JOS262146:JOS262204 JYO262146:JYO262204 KIK262146:KIK262204 KSG262146:KSG262204 LCC262146:LCC262204 LLY262146:LLY262204 LVU262146:LVU262204 MFQ262146:MFQ262204 MPM262146:MPM262204 MZI262146:MZI262204 NJE262146:NJE262204 NTA262146:NTA262204 OCW262146:OCW262204 OMS262146:OMS262204 OWO262146:OWO262204 PGK262146:PGK262204 PQG262146:PQG262204 QAC262146:QAC262204 QJY262146:QJY262204 QTU262146:QTU262204 RDQ262146:RDQ262204 RNM262146:RNM262204 RXI262146:RXI262204 SHE262146:SHE262204 SRA262146:SRA262204 TAW262146:TAW262204 TKS262146:TKS262204 TUO262146:TUO262204 UEK262146:UEK262204 UOG262146:UOG262204 UYC262146:UYC262204 VHY262146:VHY262204 VRU262146:VRU262204 WBQ262146:WBQ262204 WLM262146:WLM262204 WVI262146:WVI262204 A327682:A327740 IW327682:IW327740 SS327682:SS327740 ACO327682:ACO327740 AMK327682:AMK327740 AWG327682:AWG327740 BGC327682:BGC327740 BPY327682:BPY327740 BZU327682:BZU327740 CJQ327682:CJQ327740 CTM327682:CTM327740 DDI327682:DDI327740 DNE327682:DNE327740 DXA327682:DXA327740 EGW327682:EGW327740 EQS327682:EQS327740 FAO327682:FAO327740 FKK327682:FKK327740 FUG327682:FUG327740 GEC327682:GEC327740 GNY327682:GNY327740 GXU327682:GXU327740 HHQ327682:HHQ327740 HRM327682:HRM327740 IBI327682:IBI327740 ILE327682:ILE327740 IVA327682:IVA327740 JEW327682:JEW327740 JOS327682:JOS327740 JYO327682:JYO327740 KIK327682:KIK327740 KSG327682:KSG327740 LCC327682:LCC327740 LLY327682:LLY327740 LVU327682:LVU327740 MFQ327682:MFQ327740 MPM327682:MPM327740 MZI327682:MZI327740 NJE327682:NJE327740 NTA327682:NTA327740 OCW327682:OCW327740 OMS327682:OMS327740 OWO327682:OWO327740 PGK327682:PGK327740 PQG327682:PQG327740 QAC327682:QAC327740 QJY327682:QJY327740 QTU327682:QTU327740 RDQ327682:RDQ327740 RNM327682:RNM327740 RXI327682:RXI327740 SHE327682:SHE327740 SRA327682:SRA327740 TAW327682:TAW327740 TKS327682:TKS327740 TUO327682:TUO327740 UEK327682:UEK327740 UOG327682:UOG327740 UYC327682:UYC327740 VHY327682:VHY327740 VRU327682:VRU327740 WBQ327682:WBQ327740 WLM327682:WLM327740 WVI327682:WVI327740 A393218:A393276 IW393218:IW393276 SS393218:SS393276 ACO393218:ACO393276 AMK393218:AMK393276 AWG393218:AWG393276 BGC393218:BGC393276 BPY393218:BPY393276 BZU393218:BZU393276 CJQ393218:CJQ393276 CTM393218:CTM393276 DDI393218:DDI393276 DNE393218:DNE393276 DXA393218:DXA393276 EGW393218:EGW393276 EQS393218:EQS393276 FAO393218:FAO393276 FKK393218:FKK393276 FUG393218:FUG393276 GEC393218:GEC393276 GNY393218:GNY393276 GXU393218:GXU393276 HHQ393218:HHQ393276 HRM393218:HRM393276 IBI393218:IBI393276 ILE393218:ILE393276 IVA393218:IVA393276 JEW393218:JEW393276 JOS393218:JOS393276 JYO393218:JYO393276 KIK393218:KIK393276 KSG393218:KSG393276 LCC393218:LCC393276 LLY393218:LLY393276 LVU393218:LVU393276 MFQ393218:MFQ393276 MPM393218:MPM393276 MZI393218:MZI393276 NJE393218:NJE393276 NTA393218:NTA393276 OCW393218:OCW393276 OMS393218:OMS393276 OWO393218:OWO393276 PGK393218:PGK393276 PQG393218:PQG393276 QAC393218:QAC393276 QJY393218:QJY393276 QTU393218:QTU393276 RDQ393218:RDQ393276 RNM393218:RNM393276 RXI393218:RXI393276 SHE393218:SHE393276 SRA393218:SRA393276 TAW393218:TAW393276 TKS393218:TKS393276 TUO393218:TUO393276 UEK393218:UEK393276 UOG393218:UOG393276 UYC393218:UYC393276 VHY393218:VHY393276 VRU393218:VRU393276 WBQ393218:WBQ393276 WLM393218:WLM393276 WVI393218:WVI393276 A458754:A458812 IW458754:IW458812 SS458754:SS458812 ACO458754:ACO458812 AMK458754:AMK458812 AWG458754:AWG458812 BGC458754:BGC458812 BPY458754:BPY458812 BZU458754:BZU458812 CJQ458754:CJQ458812 CTM458754:CTM458812 DDI458754:DDI458812 DNE458754:DNE458812 DXA458754:DXA458812 EGW458754:EGW458812 EQS458754:EQS458812 FAO458754:FAO458812 FKK458754:FKK458812 FUG458754:FUG458812 GEC458754:GEC458812 GNY458754:GNY458812 GXU458754:GXU458812 HHQ458754:HHQ458812 HRM458754:HRM458812 IBI458754:IBI458812 ILE458754:ILE458812 IVA458754:IVA458812 JEW458754:JEW458812 JOS458754:JOS458812 JYO458754:JYO458812 KIK458754:KIK458812 KSG458754:KSG458812 LCC458754:LCC458812 LLY458754:LLY458812 LVU458754:LVU458812 MFQ458754:MFQ458812 MPM458754:MPM458812 MZI458754:MZI458812 NJE458754:NJE458812 NTA458754:NTA458812 OCW458754:OCW458812 OMS458754:OMS458812 OWO458754:OWO458812 PGK458754:PGK458812 PQG458754:PQG458812 QAC458754:QAC458812 QJY458754:QJY458812 QTU458754:QTU458812 RDQ458754:RDQ458812 RNM458754:RNM458812 RXI458754:RXI458812 SHE458754:SHE458812 SRA458754:SRA458812 TAW458754:TAW458812 TKS458754:TKS458812 TUO458754:TUO458812 UEK458754:UEK458812 UOG458754:UOG458812 UYC458754:UYC458812 VHY458754:VHY458812 VRU458754:VRU458812 WBQ458754:WBQ458812 WLM458754:WLM458812 WVI458754:WVI458812 A524290:A524348 IW524290:IW524348 SS524290:SS524348 ACO524290:ACO524348 AMK524290:AMK524348 AWG524290:AWG524348 BGC524290:BGC524348 BPY524290:BPY524348 BZU524290:BZU524348 CJQ524290:CJQ524348 CTM524290:CTM524348 DDI524290:DDI524348 DNE524290:DNE524348 DXA524290:DXA524348 EGW524290:EGW524348 EQS524290:EQS524348 FAO524290:FAO524348 FKK524290:FKK524348 FUG524290:FUG524348 GEC524290:GEC524348 GNY524290:GNY524348 GXU524290:GXU524348 HHQ524290:HHQ524348 HRM524290:HRM524348 IBI524290:IBI524348 ILE524290:ILE524348 IVA524290:IVA524348 JEW524290:JEW524348 JOS524290:JOS524348 JYO524290:JYO524348 KIK524290:KIK524348 KSG524290:KSG524348 LCC524290:LCC524348 LLY524290:LLY524348 LVU524290:LVU524348 MFQ524290:MFQ524348 MPM524290:MPM524348 MZI524290:MZI524348 NJE524290:NJE524348 NTA524290:NTA524348 OCW524290:OCW524348 OMS524290:OMS524348 OWO524290:OWO524348 PGK524290:PGK524348 PQG524290:PQG524348 QAC524290:QAC524348 QJY524290:QJY524348 QTU524290:QTU524348 RDQ524290:RDQ524348 RNM524290:RNM524348 RXI524290:RXI524348 SHE524290:SHE524348 SRA524290:SRA524348 TAW524290:TAW524348 TKS524290:TKS524348 TUO524290:TUO524348 UEK524290:UEK524348 UOG524290:UOG524348 UYC524290:UYC524348 VHY524290:VHY524348 VRU524290:VRU524348 WBQ524290:WBQ524348 WLM524290:WLM524348 WVI524290:WVI524348 A589826:A589884 IW589826:IW589884 SS589826:SS589884 ACO589826:ACO589884 AMK589826:AMK589884 AWG589826:AWG589884 BGC589826:BGC589884 BPY589826:BPY589884 BZU589826:BZU589884 CJQ589826:CJQ589884 CTM589826:CTM589884 DDI589826:DDI589884 DNE589826:DNE589884 DXA589826:DXA589884 EGW589826:EGW589884 EQS589826:EQS589884 FAO589826:FAO589884 FKK589826:FKK589884 FUG589826:FUG589884 GEC589826:GEC589884 GNY589826:GNY589884 GXU589826:GXU589884 HHQ589826:HHQ589884 HRM589826:HRM589884 IBI589826:IBI589884 ILE589826:ILE589884 IVA589826:IVA589884 JEW589826:JEW589884 JOS589826:JOS589884 JYO589826:JYO589884 KIK589826:KIK589884 KSG589826:KSG589884 LCC589826:LCC589884 LLY589826:LLY589884 LVU589826:LVU589884 MFQ589826:MFQ589884 MPM589826:MPM589884 MZI589826:MZI589884 NJE589826:NJE589884 NTA589826:NTA589884 OCW589826:OCW589884 OMS589826:OMS589884 OWO589826:OWO589884 PGK589826:PGK589884 PQG589826:PQG589884 QAC589826:QAC589884 QJY589826:QJY589884 QTU589826:QTU589884 RDQ589826:RDQ589884 RNM589826:RNM589884 RXI589826:RXI589884 SHE589826:SHE589884 SRA589826:SRA589884 TAW589826:TAW589884 TKS589826:TKS589884 TUO589826:TUO589884 UEK589826:UEK589884 UOG589826:UOG589884 UYC589826:UYC589884 VHY589826:VHY589884 VRU589826:VRU589884 WBQ589826:WBQ589884 WLM589826:WLM589884 WVI589826:WVI589884 A655362:A655420 IW655362:IW655420 SS655362:SS655420 ACO655362:ACO655420 AMK655362:AMK655420 AWG655362:AWG655420 BGC655362:BGC655420 BPY655362:BPY655420 BZU655362:BZU655420 CJQ655362:CJQ655420 CTM655362:CTM655420 DDI655362:DDI655420 DNE655362:DNE655420 DXA655362:DXA655420 EGW655362:EGW655420 EQS655362:EQS655420 FAO655362:FAO655420 FKK655362:FKK655420 FUG655362:FUG655420 GEC655362:GEC655420 GNY655362:GNY655420 GXU655362:GXU655420 HHQ655362:HHQ655420 HRM655362:HRM655420 IBI655362:IBI655420 ILE655362:ILE655420 IVA655362:IVA655420 JEW655362:JEW655420 JOS655362:JOS655420 JYO655362:JYO655420 KIK655362:KIK655420 KSG655362:KSG655420 LCC655362:LCC655420 LLY655362:LLY655420 LVU655362:LVU655420 MFQ655362:MFQ655420 MPM655362:MPM655420 MZI655362:MZI655420 NJE655362:NJE655420 NTA655362:NTA655420 OCW655362:OCW655420 OMS655362:OMS655420 OWO655362:OWO655420 PGK655362:PGK655420 PQG655362:PQG655420 QAC655362:QAC655420 QJY655362:QJY655420 QTU655362:QTU655420 RDQ655362:RDQ655420 RNM655362:RNM655420 RXI655362:RXI655420 SHE655362:SHE655420 SRA655362:SRA655420 TAW655362:TAW655420 TKS655362:TKS655420 TUO655362:TUO655420 UEK655362:UEK655420 UOG655362:UOG655420 UYC655362:UYC655420 VHY655362:VHY655420 VRU655362:VRU655420 WBQ655362:WBQ655420 WLM655362:WLM655420 WVI655362:WVI655420 A720898:A720956 IW720898:IW720956 SS720898:SS720956 ACO720898:ACO720956 AMK720898:AMK720956 AWG720898:AWG720956 BGC720898:BGC720956 BPY720898:BPY720956 BZU720898:BZU720956 CJQ720898:CJQ720956 CTM720898:CTM720956 DDI720898:DDI720956 DNE720898:DNE720956 DXA720898:DXA720956 EGW720898:EGW720956 EQS720898:EQS720956 FAO720898:FAO720956 FKK720898:FKK720956 FUG720898:FUG720956 GEC720898:GEC720956 GNY720898:GNY720956 GXU720898:GXU720956 HHQ720898:HHQ720956 HRM720898:HRM720956 IBI720898:IBI720956 ILE720898:ILE720956 IVA720898:IVA720956 JEW720898:JEW720956 JOS720898:JOS720956 JYO720898:JYO720956 KIK720898:KIK720956 KSG720898:KSG720956 LCC720898:LCC720956 LLY720898:LLY720956 LVU720898:LVU720956 MFQ720898:MFQ720956 MPM720898:MPM720956 MZI720898:MZI720956 NJE720898:NJE720956 NTA720898:NTA720956 OCW720898:OCW720956 OMS720898:OMS720956 OWO720898:OWO720956 PGK720898:PGK720956 PQG720898:PQG720956 QAC720898:QAC720956 QJY720898:QJY720956 QTU720898:QTU720956 RDQ720898:RDQ720956 RNM720898:RNM720956 RXI720898:RXI720956 SHE720898:SHE720956 SRA720898:SRA720956 TAW720898:TAW720956 TKS720898:TKS720956 TUO720898:TUO720956 UEK720898:UEK720956 UOG720898:UOG720956 UYC720898:UYC720956 VHY720898:VHY720956 VRU720898:VRU720956 WBQ720898:WBQ720956 WLM720898:WLM720956 WVI720898:WVI720956 A786434:A786492 IW786434:IW786492 SS786434:SS786492 ACO786434:ACO786492 AMK786434:AMK786492 AWG786434:AWG786492 BGC786434:BGC786492 BPY786434:BPY786492 BZU786434:BZU786492 CJQ786434:CJQ786492 CTM786434:CTM786492 DDI786434:DDI786492 DNE786434:DNE786492 DXA786434:DXA786492 EGW786434:EGW786492 EQS786434:EQS786492 FAO786434:FAO786492 FKK786434:FKK786492 FUG786434:FUG786492 GEC786434:GEC786492 GNY786434:GNY786492 GXU786434:GXU786492 HHQ786434:HHQ786492 HRM786434:HRM786492 IBI786434:IBI786492 ILE786434:ILE786492 IVA786434:IVA786492 JEW786434:JEW786492 JOS786434:JOS786492 JYO786434:JYO786492 KIK786434:KIK786492 KSG786434:KSG786492 LCC786434:LCC786492 LLY786434:LLY786492 LVU786434:LVU786492 MFQ786434:MFQ786492 MPM786434:MPM786492 MZI786434:MZI786492 NJE786434:NJE786492 NTA786434:NTA786492 OCW786434:OCW786492 OMS786434:OMS786492 OWO786434:OWO786492 PGK786434:PGK786492 PQG786434:PQG786492 QAC786434:QAC786492 QJY786434:QJY786492 QTU786434:QTU786492 RDQ786434:RDQ786492 RNM786434:RNM786492 RXI786434:RXI786492 SHE786434:SHE786492 SRA786434:SRA786492 TAW786434:TAW786492 TKS786434:TKS786492 TUO786434:TUO786492 UEK786434:UEK786492 UOG786434:UOG786492 UYC786434:UYC786492 VHY786434:VHY786492 VRU786434:VRU786492 WBQ786434:WBQ786492 WLM786434:WLM786492 WVI786434:WVI786492 A851970:A852028 IW851970:IW852028 SS851970:SS852028 ACO851970:ACO852028 AMK851970:AMK852028 AWG851970:AWG852028 BGC851970:BGC852028 BPY851970:BPY852028 BZU851970:BZU852028 CJQ851970:CJQ852028 CTM851970:CTM852028 DDI851970:DDI852028 DNE851970:DNE852028 DXA851970:DXA852028 EGW851970:EGW852028 EQS851970:EQS852028 FAO851970:FAO852028 FKK851970:FKK852028 FUG851970:FUG852028 GEC851970:GEC852028 GNY851970:GNY852028 GXU851970:GXU852028 HHQ851970:HHQ852028 HRM851970:HRM852028 IBI851970:IBI852028 ILE851970:ILE852028 IVA851970:IVA852028 JEW851970:JEW852028 JOS851970:JOS852028 JYO851970:JYO852028 KIK851970:KIK852028 KSG851970:KSG852028 LCC851970:LCC852028 LLY851970:LLY852028 LVU851970:LVU852028 MFQ851970:MFQ852028 MPM851970:MPM852028 MZI851970:MZI852028 NJE851970:NJE852028 NTA851970:NTA852028 OCW851970:OCW852028 OMS851970:OMS852028 OWO851970:OWO852028 PGK851970:PGK852028 PQG851970:PQG852028 QAC851970:QAC852028 QJY851970:QJY852028 QTU851970:QTU852028 RDQ851970:RDQ852028 RNM851970:RNM852028 RXI851970:RXI852028 SHE851970:SHE852028 SRA851970:SRA852028 TAW851970:TAW852028 TKS851970:TKS852028 TUO851970:TUO852028 UEK851970:UEK852028 UOG851970:UOG852028 UYC851970:UYC852028 VHY851970:VHY852028 VRU851970:VRU852028 WBQ851970:WBQ852028 WLM851970:WLM852028 WVI851970:WVI852028 A917506:A917564 IW917506:IW917564 SS917506:SS917564 ACO917506:ACO917564 AMK917506:AMK917564 AWG917506:AWG917564 BGC917506:BGC917564 BPY917506:BPY917564 BZU917506:BZU917564 CJQ917506:CJQ917564 CTM917506:CTM917564 DDI917506:DDI917564 DNE917506:DNE917564 DXA917506:DXA917564 EGW917506:EGW917564 EQS917506:EQS917564 FAO917506:FAO917564 FKK917506:FKK917564 FUG917506:FUG917564 GEC917506:GEC917564 GNY917506:GNY917564 GXU917506:GXU917564 HHQ917506:HHQ917564 HRM917506:HRM917564 IBI917506:IBI917564 ILE917506:ILE917564 IVA917506:IVA917564 JEW917506:JEW917564 JOS917506:JOS917564 JYO917506:JYO917564 KIK917506:KIK917564 KSG917506:KSG917564 LCC917506:LCC917564 LLY917506:LLY917564 LVU917506:LVU917564 MFQ917506:MFQ917564 MPM917506:MPM917564 MZI917506:MZI917564 NJE917506:NJE917564 NTA917506:NTA917564 OCW917506:OCW917564 OMS917506:OMS917564 OWO917506:OWO917564 PGK917506:PGK917564 PQG917506:PQG917564 QAC917506:QAC917564 QJY917506:QJY917564 QTU917506:QTU917564 RDQ917506:RDQ917564 RNM917506:RNM917564 RXI917506:RXI917564 SHE917506:SHE917564 SRA917506:SRA917564 TAW917506:TAW917564 TKS917506:TKS917564 TUO917506:TUO917564 UEK917506:UEK917564 UOG917506:UOG917564 UYC917506:UYC917564 VHY917506:VHY917564 VRU917506:VRU917564 WBQ917506:WBQ917564 WLM917506:WLM917564 WVI917506:WVI917564 A983042:A983100 IW983042:IW983100 SS983042:SS983100 ACO983042:ACO983100 AMK983042:AMK983100 AWG983042:AWG983100 BGC983042:BGC983100 BPY983042:BPY983100 BZU983042:BZU983100 CJQ983042:CJQ983100 CTM983042:CTM983100 DDI983042:DDI983100 DNE983042:DNE983100 DXA983042:DXA983100 EGW983042:EGW983100 EQS983042:EQS983100 FAO983042:FAO983100 FKK983042:FKK983100 FUG983042:FUG983100 GEC983042:GEC983100 GNY983042:GNY983100 GXU983042:GXU983100 HHQ983042:HHQ983100 HRM983042:HRM983100 IBI983042:IBI983100 ILE983042:ILE983100 IVA983042:IVA983100 JEW983042:JEW983100 JOS983042:JOS983100 JYO983042:JYO983100 KIK983042:KIK983100 KSG983042:KSG983100 LCC983042:LCC983100 LLY983042:LLY983100 LVU983042:LVU983100 MFQ983042:MFQ983100 MPM983042:MPM983100 MZI983042:MZI983100 NJE983042:NJE983100 NTA983042:NTA983100 OCW983042:OCW983100 OMS983042:OMS983100 OWO983042:OWO983100 PGK983042:PGK983100 PQG983042:PQG983100 QAC983042:QAC983100 QJY983042:QJY983100 QTU983042:QTU983100 RDQ983042:RDQ983100 RNM983042:RNM983100 RXI983042:RXI983100 SHE983042:SHE983100 SRA983042:SRA983100 TAW983042:TAW983100 TKS983042:TKS983100 TUO983042:TUO983100 UEK983042:UEK983100 UOG983042:UOG983100 UYC983042:UYC983100 VHY983042:VHY983100 VRU983042:VRU983100 WBQ983042:WBQ983100 WLM983042:WLM983100 WVI983042:WVI983100 A62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A64:A69 IW64:IW69 SS64:SS69 ACO64:ACO69 AMK64:AMK69 AWG64:AWG69 BGC64:BGC69 BPY64:BPY69 BZU64:BZU69 CJQ64:CJQ69 CTM64:CTM69 DDI64:DDI69 DNE64:DNE69 DXA64:DXA69 EGW64:EGW69 EQS64:EQS69 FAO64:FAO69 FKK64:FKK69 FUG64:FUG69 GEC64:GEC69 GNY64:GNY69 GXU64:GXU69 HHQ64:HHQ69 HRM64:HRM69 IBI64:IBI69 ILE64:ILE69 IVA64:IVA69 JEW64:JEW69 JOS64:JOS69 JYO64:JYO69 KIK64:KIK69 KSG64:KSG69 LCC64:LCC69 LLY64:LLY69 LVU64:LVU69 MFQ64:MFQ69 MPM64:MPM69 MZI64:MZI69 NJE64:NJE69 NTA64:NTA69 OCW64:OCW69 OMS64:OMS69 OWO64:OWO69 PGK64:PGK69 PQG64:PQG69 QAC64:QAC69 QJY64:QJY69 QTU64:QTU69 RDQ64:RDQ69 RNM64:RNM69 RXI64:RXI69 SHE64:SHE69 SRA64:SRA69 TAW64:TAW69 TKS64:TKS69 TUO64:TUO69 UEK64:UEK69 UOG64:UOG69 UYC64:UYC69 VHY64:VHY69 VRU64:VRU69 WBQ64:WBQ69 WLM64:WLM69 WVI64:WVI69 A65600:A65605 IW65600:IW65605 SS65600:SS65605 ACO65600:ACO65605 AMK65600:AMK65605 AWG65600:AWG65605 BGC65600:BGC65605 BPY65600:BPY65605 BZU65600:BZU65605 CJQ65600:CJQ65605 CTM65600:CTM65605 DDI65600:DDI65605 DNE65600:DNE65605 DXA65600:DXA65605 EGW65600:EGW65605 EQS65600:EQS65605 FAO65600:FAO65605 FKK65600:FKK65605 FUG65600:FUG65605 GEC65600:GEC65605 GNY65600:GNY65605 GXU65600:GXU65605 HHQ65600:HHQ65605 HRM65600:HRM65605 IBI65600:IBI65605 ILE65600:ILE65605 IVA65600:IVA65605 JEW65600:JEW65605 JOS65600:JOS65605 JYO65600:JYO65605 KIK65600:KIK65605 KSG65600:KSG65605 LCC65600:LCC65605 LLY65600:LLY65605 LVU65600:LVU65605 MFQ65600:MFQ65605 MPM65600:MPM65605 MZI65600:MZI65605 NJE65600:NJE65605 NTA65600:NTA65605 OCW65600:OCW65605 OMS65600:OMS65605 OWO65600:OWO65605 PGK65600:PGK65605 PQG65600:PQG65605 QAC65600:QAC65605 QJY65600:QJY65605 QTU65600:QTU65605 RDQ65600:RDQ65605 RNM65600:RNM65605 RXI65600:RXI65605 SHE65600:SHE65605 SRA65600:SRA65605 TAW65600:TAW65605 TKS65600:TKS65605 TUO65600:TUO65605 UEK65600:UEK65605 UOG65600:UOG65605 UYC65600:UYC65605 VHY65600:VHY65605 VRU65600:VRU65605 WBQ65600:WBQ65605 WLM65600:WLM65605 WVI65600:WVI65605 A131136:A131141 IW131136:IW131141 SS131136:SS131141 ACO131136:ACO131141 AMK131136:AMK131141 AWG131136:AWG131141 BGC131136:BGC131141 BPY131136:BPY131141 BZU131136:BZU131141 CJQ131136:CJQ131141 CTM131136:CTM131141 DDI131136:DDI131141 DNE131136:DNE131141 DXA131136:DXA131141 EGW131136:EGW131141 EQS131136:EQS131141 FAO131136:FAO131141 FKK131136:FKK131141 FUG131136:FUG131141 GEC131136:GEC131141 GNY131136:GNY131141 GXU131136:GXU131141 HHQ131136:HHQ131141 HRM131136:HRM131141 IBI131136:IBI131141 ILE131136:ILE131141 IVA131136:IVA131141 JEW131136:JEW131141 JOS131136:JOS131141 JYO131136:JYO131141 KIK131136:KIK131141 KSG131136:KSG131141 LCC131136:LCC131141 LLY131136:LLY131141 LVU131136:LVU131141 MFQ131136:MFQ131141 MPM131136:MPM131141 MZI131136:MZI131141 NJE131136:NJE131141 NTA131136:NTA131141 OCW131136:OCW131141 OMS131136:OMS131141 OWO131136:OWO131141 PGK131136:PGK131141 PQG131136:PQG131141 QAC131136:QAC131141 QJY131136:QJY131141 QTU131136:QTU131141 RDQ131136:RDQ131141 RNM131136:RNM131141 RXI131136:RXI131141 SHE131136:SHE131141 SRA131136:SRA131141 TAW131136:TAW131141 TKS131136:TKS131141 TUO131136:TUO131141 UEK131136:UEK131141 UOG131136:UOG131141 UYC131136:UYC131141 VHY131136:VHY131141 VRU131136:VRU131141 WBQ131136:WBQ131141 WLM131136:WLM131141 WVI131136:WVI131141 A196672:A196677 IW196672:IW196677 SS196672:SS196677 ACO196672:ACO196677 AMK196672:AMK196677 AWG196672:AWG196677 BGC196672:BGC196677 BPY196672:BPY196677 BZU196672:BZU196677 CJQ196672:CJQ196677 CTM196672:CTM196677 DDI196672:DDI196677 DNE196672:DNE196677 DXA196672:DXA196677 EGW196672:EGW196677 EQS196672:EQS196677 FAO196672:FAO196677 FKK196672:FKK196677 FUG196672:FUG196677 GEC196672:GEC196677 GNY196672:GNY196677 GXU196672:GXU196677 HHQ196672:HHQ196677 HRM196672:HRM196677 IBI196672:IBI196677 ILE196672:ILE196677 IVA196672:IVA196677 JEW196672:JEW196677 JOS196672:JOS196677 JYO196672:JYO196677 KIK196672:KIK196677 KSG196672:KSG196677 LCC196672:LCC196677 LLY196672:LLY196677 LVU196672:LVU196677 MFQ196672:MFQ196677 MPM196672:MPM196677 MZI196672:MZI196677 NJE196672:NJE196677 NTA196672:NTA196677 OCW196672:OCW196677 OMS196672:OMS196677 OWO196672:OWO196677 PGK196672:PGK196677 PQG196672:PQG196677 QAC196672:QAC196677 QJY196672:QJY196677 QTU196672:QTU196677 RDQ196672:RDQ196677 RNM196672:RNM196677 RXI196672:RXI196677 SHE196672:SHE196677 SRA196672:SRA196677 TAW196672:TAW196677 TKS196672:TKS196677 TUO196672:TUO196677 UEK196672:UEK196677 UOG196672:UOG196677 UYC196672:UYC196677 VHY196672:VHY196677 VRU196672:VRU196677 WBQ196672:WBQ196677 WLM196672:WLM196677 WVI196672:WVI196677 A262208:A262213 IW262208:IW262213 SS262208:SS262213 ACO262208:ACO262213 AMK262208:AMK262213 AWG262208:AWG262213 BGC262208:BGC262213 BPY262208:BPY262213 BZU262208:BZU262213 CJQ262208:CJQ262213 CTM262208:CTM262213 DDI262208:DDI262213 DNE262208:DNE262213 DXA262208:DXA262213 EGW262208:EGW262213 EQS262208:EQS262213 FAO262208:FAO262213 FKK262208:FKK262213 FUG262208:FUG262213 GEC262208:GEC262213 GNY262208:GNY262213 GXU262208:GXU262213 HHQ262208:HHQ262213 HRM262208:HRM262213 IBI262208:IBI262213 ILE262208:ILE262213 IVA262208:IVA262213 JEW262208:JEW262213 JOS262208:JOS262213 JYO262208:JYO262213 KIK262208:KIK262213 KSG262208:KSG262213 LCC262208:LCC262213 LLY262208:LLY262213 LVU262208:LVU262213 MFQ262208:MFQ262213 MPM262208:MPM262213 MZI262208:MZI262213 NJE262208:NJE262213 NTA262208:NTA262213 OCW262208:OCW262213 OMS262208:OMS262213 OWO262208:OWO262213 PGK262208:PGK262213 PQG262208:PQG262213 QAC262208:QAC262213 QJY262208:QJY262213 QTU262208:QTU262213 RDQ262208:RDQ262213 RNM262208:RNM262213 RXI262208:RXI262213 SHE262208:SHE262213 SRA262208:SRA262213 TAW262208:TAW262213 TKS262208:TKS262213 TUO262208:TUO262213 UEK262208:UEK262213 UOG262208:UOG262213 UYC262208:UYC262213 VHY262208:VHY262213 VRU262208:VRU262213 WBQ262208:WBQ262213 WLM262208:WLM262213 WVI262208:WVI262213 A327744:A327749 IW327744:IW327749 SS327744:SS327749 ACO327744:ACO327749 AMK327744:AMK327749 AWG327744:AWG327749 BGC327744:BGC327749 BPY327744:BPY327749 BZU327744:BZU327749 CJQ327744:CJQ327749 CTM327744:CTM327749 DDI327744:DDI327749 DNE327744:DNE327749 DXA327744:DXA327749 EGW327744:EGW327749 EQS327744:EQS327749 FAO327744:FAO327749 FKK327744:FKK327749 FUG327744:FUG327749 GEC327744:GEC327749 GNY327744:GNY327749 GXU327744:GXU327749 HHQ327744:HHQ327749 HRM327744:HRM327749 IBI327744:IBI327749 ILE327744:ILE327749 IVA327744:IVA327749 JEW327744:JEW327749 JOS327744:JOS327749 JYO327744:JYO327749 KIK327744:KIK327749 KSG327744:KSG327749 LCC327744:LCC327749 LLY327744:LLY327749 LVU327744:LVU327749 MFQ327744:MFQ327749 MPM327744:MPM327749 MZI327744:MZI327749 NJE327744:NJE327749 NTA327744:NTA327749 OCW327744:OCW327749 OMS327744:OMS327749 OWO327744:OWO327749 PGK327744:PGK327749 PQG327744:PQG327749 QAC327744:QAC327749 QJY327744:QJY327749 QTU327744:QTU327749 RDQ327744:RDQ327749 RNM327744:RNM327749 RXI327744:RXI327749 SHE327744:SHE327749 SRA327744:SRA327749 TAW327744:TAW327749 TKS327744:TKS327749 TUO327744:TUO327749 UEK327744:UEK327749 UOG327744:UOG327749 UYC327744:UYC327749 VHY327744:VHY327749 VRU327744:VRU327749 WBQ327744:WBQ327749 WLM327744:WLM327749 WVI327744:WVI327749 A393280:A393285 IW393280:IW393285 SS393280:SS393285 ACO393280:ACO393285 AMK393280:AMK393285 AWG393280:AWG393285 BGC393280:BGC393285 BPY393280:BPY393285 BZU393280:BZU393285 CJQ393280:CJQ393285 CTM393280:CTM393285 DDI393280:DDI393285 DNE393280:DNE393285 DXA393280:DXA393285 EGW393280:EGW393285 EQS393280:EQS393285 FAO393280:FAO393285 FKK393280:FKK393285 FUG393280:FUG393285 GEC393280:GEC393285 GNY393280:GNY393285 GXU393280:GXU393285 HHQ393280:HHQ393285 HRM393280:HRM393285 IBI393280:IBI393285 ILE393280:ILE393285 IVA393280:IVA393285 JEW393280:JEW393285 JOS393280:JOS393285 JYO393280:JYO393285 KIK393280:KIK393285 KSG393280:KSG393285 LCC393280:LCC393285 LLY393280:LLY393285 LVU393280:LVU393285 MFQ393280:MFQ393285 MPM393280:MPM393285 MZI393280:MZI393285 NJE393280:NJE393285 NTA393280:NTA393285 OCW393280:OCW393285 OMS393280:OMS393285 OWO393280:OWO393285 PGK393280:PGK393285 PQG393280:PQG393285 QAC393280:QAC393285 QJY393280:QJY393285 QTU393280:QTU393285 RDQ393280:RDQ393285 RNM393280:RNM393285 RXI393280:RXI393285 SHE393280:SHE393285 SRA393280:SRA393285 TAW393280:TAW393285 TKS393280:TKS393285 TUO393280:TUO393285 UEK393280:UEK393285 UOG393280:UOG393285 UYC393280:UYC393285 VHY393280:VHY393285 VRU393280:VRU393285 WBQ393280:WBQ393285 WLM393280:WLM393285 WVI393280:WVI393285 A458816:A458821 IW458816:IW458821 SS458816:SS458821 ACO458816:ACO458821 AMK458816:AMK458821 AWG458816:AWG458821 BGC458816:BGC458821 BPY458816:BPY458821 BZU458816:BZU458821 CJQ458816:CJQ458821 CTM458816:CTM458821 DDI458816:DDI458821 DNE458816:DNE458821 DXA458816:DXA458821 EGW458816:EGW458821 EQS458816:EQS458821 FAO458816:FAO458821 FKK458816:FKK458821 FUG458816:FUG458821 GEC458816:GEC458821 GNY458816:GNY458821 GXU458816:GXU458821 HHQ458816:HHQ458821 HRM458816:HRM458821 IBI458816:IBI458821 ILE458816:ILE458821 IVA458816:IVA458821 JEW458816:JEW458821 JOS458816:JOS458821 JYO458816:JYO458821 KIK458816:KIK458821 KSG458816:KSG458821 LCC458816:LCC458821 LLY458816:LLY458821 LVU458816:LVU458821 MFQ458816:MFQ458821 MPM458816:MPM458821 MZI458816:MZI458821 NJE458816:NJE458821 NTA458816:NTA458821 OCW458816:OCW458821 OMS458816:OMS458821 OWO458816:OWO458821 PGK458816:PGK458821 PQG458816:PQG458821 QAC458816:QAC458821 QJY458816:QJY458821 QTU458816:QTU458821 RDQ458816:RDQ458821 RNM458816:RNM458821 RXI458816:RXI458821 SHE458816:SHE458821 SRA458816:SRA458821 TAW458816:TAW458821 TKS458816:TKS458821 TUO458816:TUO458821 UEK458816:UEK458821 UOG458816:UOG458821 UYC458816:UYC458821 VHY458816:VHY458821 VRU458816:VRU458821 WBQ458816:WBQ458821 WLM458816:WLM458821 WVI458816:WVI458821 A524352:A524357 IW524352:IW524357 SS524352:SS524357 ACO524352:ACO524357 AMK524352:AMK524357 AWG524352:AWG524357 BGC524352:BGC524357 BPY524352:BPY524357 BZU524352:BZU524357 CJQ524352:CJQ524357 CTM524352:CTM524357 DDI524352:DDI524357 DNE524352:DNE524357 DXA524352:DXA524357 EGW524352:EGW524357 EQS524352:EQS524357 FAO524352:FAO524357 FKK524352:FKK524357 FUG524352:FUG524357 GEC524352:GEC524357 GNY524352:GNY524357 GXU524352:GXU524357 HHQ524352:HHQ524357 HRM524352:HRM524357 IBI524352:IBI524357 ILE524352:ILE524357 IVA524352:IVA524357 JEW524352:JEW524357 JOS524352:JOS524357 JYO524352:JYO524357 KIK524352:KIK524357 KSG524352:KSG524357 LCC524352:LCC524357 LLY524352:LLY524357 LVU524352:LVU524357 MFQ524352:MFQ524357 MPM524352:MPM524357 MZI524352:MZI524357 NJE524352:NJE524357 NTA524352:NTA524357 OCW524352:OCW524357 OMS524352:OMS524357 OWO524352:OWO524357 PGK524352:PGK524357 PQG524352:PQG524357 QAC524352:QAC524357 QJY524352:QJY524357 QTU524352:QTU524357 RDQ524352:RDQ524357 RNM524352:RNM524357 RXI524352:RXI524357 SHE524352:SHE524357 SRA524352:SRA524357 TAW524352:TAW524357 TKS524352:TKS524357 TUO524352:TUO524357 UEK524352:UEK524357 UOG524352:UOG524357 UYC524352:UYC524357 VHY524352:VHY524357 VRU524352:VRU524357 WBQ524352:WBQ524357 WLM524352:WLM524357 WVI524352:WVI524357 A589888:A589893 IW589888:IW589893 SS589888:SS589893 ACO589888:ACO589893 AMK589888:AMK589893 AWG589888:AWG589893 BGC589888:BGC589893 BPY589888:BPY589893 BZU589888:BZU589893 CJQ589888:CJQ589893 CTM589888:CTM589893 DDI589888:DDI589893 DNE589888:DNE589893 DXA589888:DXA589893 EGW589888:EGW589893 EQS589888:EQS589893 FAO589888:FAO589893 FKK589888:FKK589893 FUG589888:FUG589893 GEC589888:GEC589893 GNY589888:GNY589893 GXU589888:GXU589893 HHQ589888:HHQ589893 HRM589888:HRM589893 IBI589888:IBI589893 ILE589888:ILE589893 IVA589888:IVA589893 JEW589888:JEW589893 JOS589888:JOS589893 JYO589888:JYO589893 KIK589888:KIK589893 KSG589888:KSG589893 LCC589888:LCC589893 LLY589888:LLY589893 LVU589888:LVU589893 MFQ589888:MFQ589893 MPM589888:MPM589893 MZI589888:MZI589893 NJE589888:NJE589893 NTA589888:NTA589893 OCW589888:OCW589893 OMS589888:OMS589893 OWO589888:OWO589893 PGK589888:PGK589893 PQG589888:PQG589893 QAC589888:QAC589893 QJY589888:QJY589893 QTU589888:QTU589893 RDQ589888:RDQ589893 RNM589888:RNM589893 RXI589888:RXI589893 SHE589888:SHE589893 SRA589888:SRA589893 TAW589888:TAW589893 TKS589888:TKS589893 TUO589888:TUO589893 UEK589888:UEK589893 UOG589888:UOG589893 UYC589888:UYC589893 VHY589888:VHY589893 VRU589888:VRU589893 WBQ589888:WBQ589893 WLM589888:WLM589893 WVI589888:WVI589893 A655424:A655429 IW655424:IW655429 SS655424:SS655429 ACO655424:ACO655429 AMK655424:AMK655429 AWG655424:AWG655429 BGC655424:BGC655429 BPY655424:BPY655429 BZU655424:BZU655429 CJQ655424:CJQ655429 CTM655424:CTM655429 DDI655424:DDI655429 DNE655424:DNE655429 DXA655424:DXA655429 EGW655424:EGW655429 EQS655424:EQS655429 FAO655424:FAO655429 FKK655424:FKK655429 FUG655424:FUG655429 GEC655424:GEC655429 GNY655424:GNY655429 GXU655424:GXU655429 HHQ655424:HHQ655429 HRM655424:HRM655429 IBI655424:IBI655429 ILE655424:ILE655429 IVA655424:IVA655429 JEW655424:JEW655429 JOS655424:JOS655429 JYO655424:JYO655429 KIK655424:KIK655429 KSG655424:KSG655429 LCC655424:LCC655429 LLY655424:LLY655429 LVU655424:LVU655429 MFQ655424:MFQ655429 MPM655424:MPM655429 MZI655424:MZI655429 NJE655424:NJE655429 NTA655424:NTA655429 OCW655424:OCW655429 OMS655424:OMS655429 OWO655424:OWO655429 PGK655424:PGK655429 PQG655424:PQG655429 QAC655424:QAC655429 QJY655424:QJY655429 QTU655424:QTU655429 RDQ655424:RDQ655429 RNM655424:RNM655429 RXI655424:RXI655429 SHE655424:SHE655429 SRA655424:SRA655429 TAW655424:TAW655429 TKS655424:TKS655429 TUO655424:TUO655429 UEK655424:UEK655429 UOG655424:UOG655429 UYC655424:UYC655429 VHY655424:VHY655429 VRU655424:VRU655429 WBQ655424:WBQ655429 WLM655424:WLM655429 WVI655424:WVI655429 A720960:A720965 IW720960:IW720965 SS720960:SS720965 ACO720960:ACO720965 AMK720960:AMK720965 AWG720960:AWG720965 BGC720960:BGC720965 BPY720960:BPY720965 BZU720960:BZU720965 CJQ720960:CJQ720965 CTM720960:CTM720965 DDI720960:DDI720965 DNE720960:DNE720965 DXA720960:DXA720965 EGW720960:EGW720965 EQS720960:EQS720965 FAO720960:FAO720965 FKK720960:FKK720965 FUG720960:FUG720965 GEC720960:GEC720965 GNY720960:GNY720965 GXU720960:GXU720965 HHQ720960:HHQ720965 HRM720960:HRM720965 IBI720960:IBI720965 ILE720960:ILE720965 IVA720960:IVA720965 JEW720960:JEW720965 JOS720960:JOS720965 JYO720960:JYO720965 KIK720960:KIK720965 KSG720960:KSG720965 LCC720960:LCC720965 LLY720960:LLY720965 LVU720960:LVU720965 MFQ720960:MFQ720965 MPM720960:MPM720965 MZI720960:MZI720965 NJE720960:NJE720965 NTA720960:NTA720965 OCW720960:OCW720965 OMS720960:OMS720965 OWO720960:OWO720965 PGK720960:PGK720965 PQG720960:PQG720965 QAC720960:QAC720965 QJY720960:QJY720965 QTU720960:QTU720965 RDQ720960:RDQ720965 RNM720960:RNM720965 RXI720960:RXI720965 SHE720960:SHE720965 SRA720960:SRA720965 TAW720960:TAW720965 TKS720960:TKS720965 TUO720960:TUO720965 UEK720960:UEK720965 UOG720960:UOG720965 UYC720960:UYC720965 VHY720960:VHY720965 VRU720960:VRU720965 WBQ720960:WBQ720965 WLM720960:WLM720965 WVI720960:WVI720965 A786496:A786501 IW786496:IW786501 SS786496:SS786501 ACO786496:ACO786501 AMK786496:AMK786501 AWG786496:AWG786501 BGC786496:BGC786501 BPY786496:BPY786501 BZU786496:BZU786501 CJQ786496:CJQ786501 CTM786496:CTM786501 DDI786496:DDI786501 DNE786496:DNE786501 DXA786496:DXA786501 EGW786496:EGW786501 EQS786496:EQS786501 FAO786496:FAO786501 FKK786496:FKK786501 FUG786496:FUG786501 GEC786496:GEC786501 GNY786496:GNY786501 GXU786496:GXU786501 HHQ786496:HHQ786501 HRM786496:HRM786501 IBI786496:IBI786501 ILE786496:ILE786501 IVA786496:IVA786501 JEW786496:JEW786501 JOS786496:JOS786501 JYO786496:JYO786501 KIK786496:KIK786501 KSG786496:KSG786501 LCC786496:LCC786501 LLY786496:LLY786501 LVU786496:LVU786501 MFQ786496:MFQ786501 MPM786496:MPM786501 MZI786496:MZI786501 NJE786496:NJE786501 NTA786496:NTA786501 OCW786496:OCW786501 OMS786496:OMS786501 OWO786496:OWO786501 PGK786496:PGK786501 PQG786496:PQG786501 QAC786496:QAC786501 QJY786496:QJY786501 QTU786496:QTU786501 RDQ786496:RDQ786501 RNM786496:RNM786501 RXI786496:RXI786501 SHE786496:SHE786501 SRA786496:SRA786501 TAW786496:TAW786501 TKS786496:TKS786501 TUO786496:TUO786501 UEK786496:UEK786501 UOG786496:UOG786501 UYC786496:UYC786501 VHY786496:VHY786501 VRU786496:VRU786501 WBQ786496:WBQ786501 WLM786496:WLM786501 WVI786496:WVI786501 A852032:A852037 IW852032:IW852037 SS852032:SS852037 ACO852032:ACO852037 AMK852032:AMK852037 AWG852032:AWG852037 BGC852032:BGC852037 BPY852032:BPY852037 BZU852032:BZU852037 CJQ852032:CJQ852037 CTM852032:CTM852037 DDI852032:DDI852037 DNE852032:DNE852037 DXA852032:DXA852037 EGW852032:EGW852037 EQS852032:EQS852037 FAO852032:FAO852037 FKK852032:FKK852037 FUG852032:FUG852037 GEC852032:GEC852037 GNY852032:GNY852037 GXU852032:GXU852037 HHQ852032:HHQ852037 HRM852032:HRM852037 IBI852032:IBI852037 ILE852032:ILE852037 IVA852032:IVA852037 JEW852032:JEW852037 JOS852032:JOS852037 JYO852032:JYO852037 KIK852032:KIK852037 KSG852032:KSG852037 LCC852032:LCC852037 LLY852032:LLY852037 LVU852032:LVU852037 MFQ852032:MFQ852037 MPM852032:MPM852037 MZI852032:MZI852037 NJE852032:NJE852037 NTA852032:NTA852037 OCW852032:OCW852037 OMS852032:OMS852037 OWO852032:OWO852037 PGK852032:PGK852037 PQG852032:PQG852037 QAC852032:QAC852037 QJY852032:QJY852037 QTU852032:QTU852037 RDQ852032:RDQ852037 RNM852032:RNM852037 RXI852032:RXI852037 SHE852032:SHE852037 SRA852032:SRA852037 TAW852032:TAW852037 TKS852032:TKS852037 TUO852032:TUO852037 UEK852032:UEK852037 UOG852032:UOG852037 UYC852032:UYC852037 VHY852032:VHY852037 VRU852032:VRU852037 WBQ852032:WBQ852037 WLM852032:WLM852037 WVI852032:WVI852037 A917568:A917573 IW917568:IW917573 SS917568:SS917573 ACO917568:ACO917573 AMK917568:AMK917573 AWG917568:AWG917573 BGC917568:BGC917573 BPY917568:BPY917573 BZU917568:BZU917573 CJQ917568:CJQ917573 CTM917568:CTM917573 DDI917568:DDI917573 DNE917568:DNE917573 DXA917568:DXA917573 EGW917568:EGW917573 EQS917568:EQS917573 FAO917568:FAO917573 FKK917568:FKK917573 FUG917568:FUG917573 GEC917568:GEC917573 GNY917568:GNY917573 GXU917568:GXU917573 HHQ917568:HHQ917573 HRM917568:HRM917573 IBI917568:IBI917573 ILE917568:ILE917573 IVA917568:IVA917573 JEW917568:JEW917573 JOS917568:JOS917573 JYO917568:JYO917573 KIK917568:KIK917573 KSG917568:KSG917573 LCC917568:LCC917573 LLY917568:LLY917573 LVU917568:LVU917573 MFQ917568:MFQ917573 MPM917568:MPM917573 MZI917568:MZI917573 NJE917568:NJE917573 NTA917568:NTA917573 OCW917568:OCW917573 OMS917568:OMS917573 OWO917568:OWO917573 PGK917568:PGK917573 PQG917568:PQG917573 QAC917568:QAC917573 QJY917568:QJY917573 QTU917568:QTU917573 RDQ917568:RDQ917573 RNM917568:RNM917573 RXI917568:RXI917573 SHE917568:SHE917573 SRA917568:SRA917573 TAW917568:TAW917573 TKS917568:TKS917573 TUO917568:TUO917573 UEK917568:UEK917573 UOG917568:UOG917573 UYC917568:UYC917573 VHY917568:VHY917573 VRU917568:VRU917573 WBQ917568:WBQ917573 WLM917568:WLM917573 WVI917568:WVI917573 A983104:A983109 IW983104:IW983109 SS983104:SS983109 ACO983104:ACO983109 AMK983104:AMK983109 AWG983104:AWG983109 BGC983104:BGC983109 BPY983104:BPY983109 BZU983104:BZU983109 CJQ983104:CJQ983109 CTM983104:CTM983109 DDI983104:DDI983109 DNE983104:DNE983109 DXA983104:DXA983109 EGW983104:EGW983109 EQS983104:EQS983109 FAO983104:FAO983109 FKK983104:FKK983109 FUG983104:FUG983109 GEC983104:GEC983109 GNY983104:GNY983109 GXU983104:GXU983109 HHQ983104:HHQ983109 HRM983104:HRM983109 IBI983104:IBI983109 ILE983104:ILE983109 IVA983104:IVA983109 JEW983104:JEW983109 JOS983104:JOS983109 JYO983104:JYO983109 KIK983104:KIK983109 KSG983104:KSG983109 LCC983104:LCC983109 LLY983104:LLY983109 LVU983104:LVU983109 MFQ983104:MFQ983109 MPM983104:MPM983109 MZI983104:MZI983109 NJE983104:NJE983109 NTA983104:NTA983109 OCW983104:OCW983109 OMS983104:OMS983109 OWO983104:OWO983109 PGK983104:PGK983109 PQG983104:PQG983109 QAC983104:QAC983109 QJY983104:QJY983109 QTU983104:QTU983109 RDQ983104:RDQ983109 RNM983104:RNM983109 RXI983104:RXI983109 SHE983104:SHE983109 SRA983104:SRA983109 TAW983104:TAW983109 TKS983104:TKS983109 TUO983104:TUO983109 UEK983104:UEK983109 UOG983104:UOG983109 UYC983104:UYC983109 VHY983104:VHY983109 VRU983104:VRU983109 WBQ983104:WBQ983109 WLM983104:WLM983109 WVI983104:WVI983109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sqref="A1:L1"/>
      <selection pane="topRight" sqref="A1:L1"/>
      <selection pane="bottomLeft" sqref="A1:L1"/>
      <selection pane="bottomRight" sqref="A1:L1"/>
    </sheetView>
  </sheetViews>
  <sheetFormatPr defaultColWidth="15.75" defaultRowHeight="10.5" x14ac:dyDescent="0.4"/>
  <cols>
    <col min="1" max="1" width="23.375" style="58" customWidth="1"/>
    <col min="2" max="3" width="11" style="59" customWidth="1"/>
    <col min="4" max="5" width="11.25" style="58" customWidth="1"/>
    <col min="6" max="7" width="11" style="59" customWidth="1"/>
    <col min="8" max="9" width="11.25" style="58" customWidth="1"/>
    <col min="10" max="11" width="11.25" style="59" customWidth="1"/>
    <col min="12" max="12" width="11.25" style="58" customWidth="1"/>
    <col min="13" max="13" width="9" style="58" bestFit="1" customWidth="1"/>
    <col min="14" max="14" width="6.5" style="58" bestFit="1" customWidth="1"/>
    <col min="15" max="16384" width="15.75" style="58"/>
  </cols>
  <sheetData>
    <row r="1" spans="1:12" ht="19.5" thickBot="1" x14ac:dyDescent="0.45">
      <c r="A1" s="57" t="str">
        <f>'h25'!A1</f>
        <v>平成25年度</v>
      </c>
      <c r="B1" s="57"/>
      <c r="C1" s="57"/>
      <c r="D1" s="57"/>
      <c r="E1" s="12" t="str">
        <f ca="1">RIGHT(CELL("filename",$A$1),LEN(CELL("filename",$A$1))-FIND("]",CELL("filename",$A$1)))</f>
        <v>10月(上旬～中旬)</v>
      </c>
      <c r="F1" s="13" t="s">
        <v>70</v>
      </c>
      <c r="G1" s="295"/>
      <c r="H1" s="295"/>
      <c r="I1" s="9"/>
      <c r="J1" s="1"/>
      <c r="K1" s="1"/>
      <c r="L1" s="9"/>
    </row>
    <row r="2" spans="1:12" x14ac:dyDescent="0.4">
      <c r="A2" s="845"/>
      <c r="B2" s="849" t="s">
        <v>149</v>
      </c>
      <c r="C2" s="850"/>
      <c r="D2" s="850"/>
      <c r="E2" s="839"/>
      <c r="F2" s="849" t="s">
        <v>148</v>
      </c>
      <c r="G2" s="850"/>
      <c r="H2" s="850"/>
      <c r="I2" s="839"/>
      <c r="J2" s="849" t="s">
        <v>147</v>
      </c>
      <c r="K2" s="850"/>
      <c r="L2" s="839"/>
    </row>
    <row r="3" spans="1:12" x14ac:dyDescent="0.4">
      <c r="A3" s="845"/>
      <c r="B3" s="840"/>
      <c r="C3" s="841"/>
      <c r="D3" s="841"/>
      <c r="E3" s="842"/>
      <c r="F3" s="840"/>
      <c r="G3" s="841"/>
      <c r="H3" s="841"/>
      <c r="I3" s="842"/>
      <c r="J3" s="840"/>
      <c r="K3" s="841"/>
      <c r="L3" s="842"/>
    </row>
    <row r="4" spans="1:12" x14ac:dyDescent="0.4">
      <c r="A4" s="845"/>
      <c r="B4" s="846" t="s">
        <v>343</v>
      </c>
      <c r="C4" s="847" t="s">
        <v>342</v>
      </c>
      <c r="D4" s="845" t="s">
        <v>144</v>
      </c>
      <c r="E4" s="845"/>
      <c r="F4" s="836" t="s">
        <v>343</v>
      </c>
      <c r="G4" s="836" t="s">
        <v>342</v>
      </c>
      <c r="H4" s="845" t="s">
        <v>144</v>
      </c>
      <c r="I4" s="845"/>
      <c r="J4" s="836" t="s">
        <v>343</v>
      </c>
      <c r="K4" s="836" t="s">
        <v>342</v>
      </c>
      <c r="L4" s="843" t="s">
        <v>142</v>
      </c>
    </row>
    <row r="5" spans="1:12" s="128" customFormat="1" x14ac:dyDescent="0.4">
      <c r="A5" s="845"/>
      <c r="B5" s="846"/>
      <c r="C5" s="848"/>
      <c r="D5" s="129" t="s">
        <v>143</v>
      </c>
      <c r="E5" s="129" t="s">
        <v>142</v>
      </c>
      <c r="F5" s="836"/>
      <c r="G5" s="836"/>
      <c r="H5" s="129" t="s">
        <v>143</v>
      </c>
      <c r="I5" s="129" t="s">
        <v>142</v>
      </c>
      <c r="J5" s="836"/>
      <c r="K5" s="836"/>
      <c r="L5" s="844"/>
    </row>
    <row r="6" spans="1:12" s="60" customFormat="1" x14ac:dyDescent="0.4">
      <c r="A6" s="119" t="s">
        <v>141</v>
      </c>
      <c r="B6" s="117">
        <v>298645</v>
      </c>
      <c r="C6" s="117">
        <v>307815</v>
      </c>
      <c r="D6" s="115">
        <v>0.97020937901011972</v>
      </c>
      <c r="E6" s="116">
        <v>-9170</v>
      </c>
      <c r="F6" s="117">
        <v>421118</v>
      </c>
      <c r="G6" s="117">
        <v>421850</v>
      </c>
      <c r="H6" s="115">
        <v>0.99826478606139624</v>
      </c>
      <c r="I6" s="116">
        <v>-732</v>
      </c>
      <c r="J6" s="115">
        <v>0.70917177608176329</v>
      </c>
      <c r="K6" s="115">
        <v>0.72967879578049066</v>
      </c>
      <c r="L6" s="114">
        <v>-2.0507019698727369E-2</v>
      </c>
    </row>
    <row r="7" spans="1:12" s="60" customFormat="1" x14ac:dyDescent="0.4">
      <c r="A7" s="119" t="s">
        <v>140</v>
      </c>
      <c r="B7" s="117">
        <v>125915</v>
      </c>
      <c r="C7" s="117">
        <v>137775</v>
      </c>
      <c r="D7" s="115">
        <v>0.9139176193068409</v>
      </c>
      <c r="E7" s="116">
        <v>-11860</v>
      </c>
      <c r="F7" s="117">
        <v>172100</v>
      </c>
      <c r="G7" s="117">
        <v>185697</v>
      </c>
      <c r="H7" s="115">
        <v>0.92677856938992009</v>
      </c>
      <c r="I7" s="116">
        <v>-13597</v>
      </c>
      <c r="J7" s="115">
        <v>0.73163858221963973</v>
      </c>
      <c r="K7" s="115">
        <v>0.74193444159033262</v>
      </c>
      <c r="L7" s="114">
        <v>-1.0295859370692884E-2</v>
      </c>
    </row>
    <row r="8" spans="1:12" x14ac:dyDescent="0.4">
      <c r="A8" s="85" t="s">
        <v>139</v>
      </c>
      <c r="B8" s="84">
        <v>84994</v>
      </c>
      <c r="C8" s="84">
        <v>94174</v>
      </c>
      <c r="D8" s="82">
        <v>0.90252086563170297</v>
      </c>
      <c r="E8" s="83">
        <v>-9180</v>
      </c>
      <c r="F8" s="84">
        <v>114264</v>
      </c>
      <c r="G8" s="84">
        <v>126681</v>
      </c>
      <c r="H8" s="82">
        <v>0.90198214412579625</v>
      </c>
      <c r="I8" s="83">
        <v>-12417</v>
      </c>
      <c r="J8" s="82">
        <v>0.74383882937758172</v>
      </c>
      <c r="K8" s="82">
        <v>0.74339482637491017</v>
      </c>
      <c r="L8" s="81">
        <v>4.4400300267155579E-4</v>
      </c>
    </row>
    <row r="9" spans="1:12" x14ac:dyDescent="0.4">
      <c r="A9" s="73" t="s">
        <v>107</v>
      </c>
      <c r="B9" s="105">
        <v>76072</v>
      </c>
      <c r="C9" s="105">
        <v>82896</v>
      </c>
      <c r="D9" s="98">
        <v>0.91767998455896549</v>
      </c>
      <c r="E9" s="106">
        <v>-6824</v>
      </c>
      <c r="F9" s="105">
        <v>101767</v>
      </c>
      <c r="G9" s="105">
        <v>110447</v>
      </c>
      <c r="H9" s="98">
        <v>0.92141026917888214</v>
      </c>
      <c r="I9" s="106">
        <v>-8680</v>
      </c>
      <c r="J9" s="98">
        <v>0.74751147228472881</v>
      </c>
      <c r="K9" s="98">
        <v>0.75055003757458327</v>
      </c>
      <c r="L9" s="120">
        <v>-3.0385652898544668E-3</v>
      </c>
    </row>
    <row r="10" spans="1:12" x14ac:dyDescent="0.4">
      <c r="A10" s="74" t="s">
        <v>138</v>
      </c>
      <c r="B10" s="105">
        <v>7302</v>
      </c>
      <c r="C10" s="105">
        <v>6913</v>
      </c>
      <c r="D10" s="69">
        <v>1.0562707941559382</v>
      </c>
      <c r="E10" s="70">
        <v>389</v>
      </c>
      <c r="F10" s="105">
        <v>9500</v>
      </c>
      <c r="G10" s="105">
        <v>9761</v>
      </c>
      <c r="H10" s="69">
        <v>0.97326093637946931</v>
      </c>
      <c r="I10" s="70">
        <v>-261</v>
      </c>
      <c r="J10" s="69">
        <v>0.76863157894736844</v>
      </c>
      <c r="K10" s="69">
        <v>0.70822661612539695</v>
      </c>
      <c r="L10" s="68">
        <v>6.0404962821971497E-2</v>
      </c>
    </row>
    <row r="11" spans="1:12" x14ac:dyDescent="0.4">
      <c r="A11" s="74" t="s">
        <v>105</v>
      </c>
      <c r="B11" s="105">
        <v>0</v>
      </c>
      <c r="C11" s="105">
        <v>2712</v>
      </c>
      <c r="D11" s="69">
        <v>0</v>
      </c>
      <c r="E11" s="70">
        <v>-2712</v>
      </c>
      <c r="F11" s="105">
        <v>0</v>
      </c>
      <c r="G11" s="105">
        <v>3713</v>
      </c>
      <c r="H11" s="69">
        <v>0</v>
      </c>
      <c r="I11" s="70">
        <v>-3713</v>
      </c>
      <c r="J11" s="69" t="e">
        <v>#DIV/0!</v>
      </c>
      <c r="K11" s="69">
        <v>0.73040667923511982</v>
      </c>
      <c r="L11" s="68" t="e">
        <v>#DIV/0!</v>
      </c>
    </row>
    <row r="12" spans="1:12" x14ac:dyDescent="0.4">
      <c r="A12" s="74" t="s">
        <v>102</v>
      </c>
      <c r="B12" s="105">
        <v>0</v>
      </c>
      <c r="C12" s="105">
        <v>0</v>
      </c>
      <c r="D12" s="69" t="e">
        <v>#DIV/0!</v>
      </c>
      <c r="E12" s="70">
        <v>0</v>
      </c>
      <c r="F12" s="105">
        <v>0</v>
      </c>
      <c r="G12" s="105">
        <v>0</v>
      </c>
      <c r="H12" s="69" t="e">
        <v>#DIV/0!</v>
      </c>
      <c r="I12" s="70">
        <v>0</v>
      </c>
      <c r="J12" s="69" t="e">
        <v>#DIV/0!</v>
      </c>
      <c r="K12" s="69" t="e">
        <v>#DIV/0!</v>
      </c>
      <c r="L12" s="68" t="e">
        <v>#DIV/0!</v>
      </c>
    </row>
    <row r="13" spans="1:12" x14ac:dyDescent="0.4">
      <c r="A13" s="74" t="s">
        <v>103</v>
      </c>
      <c r="B13" s="105">
        <v>0</v>
      </c>
      <c r="C13" s="105">
        <v>0</v>
      </c>
      <c r="D13" s="69" t="e">
        <v>#DIV/0!</v>
      </c>
      <c r="E13" s="70">
        <v>0</v>
      </c>
      <c r="F13" s="105">
        <v>0</v>
      </c>
      <c r="G13" s="105">
        <v>0</v>
      </c>
      <c r="H13" s="69" t="e">
        <v>#DIV/0!</v>
      </c>
      <c r="I13" s="70">
        <v>0</v>
      </c>
      <c r="J13" s="69" t="e">
        <v>#DIV/0!</v>
      </c>
      <c r="K13" s="69" t="e">
        <v>#DIV/0!</v>
      </c>
      <c r="L13" s="68" t="e">
        <v>#DIV/0!</v>
      </c>
    </row>
    <row r="14" spans="1:12" x14ac:dyDescent="0.4">
      <c r="A14" s="80" t="s">
        <v>136</v>
      </c>
      <c r="B14" s="139">
        <v>1620</v>
      </c>
      <c r="C14" s="139">
        <v>1653</v>
      </c>
      <c r="D14" s="89">
        <v>0.98003629764065336</v>
      </c>
      <c r="E14" s="90">
        <v>-33</v>
      </c>
      <c r="F14" s="139">
        <v>2997</v>
      </c>
      <c r="G14" s="139">
        <v>2760</v>
      </c>
      <c r="H14" s="89">
        <v>1.0858695652173913</v>
      </c>
      <c r="I14" s="90">
        <v>237</v>
      </c>
      <c r="J14" s="89">
        <v>0.54054054054054057</v>
      </c>
      <c r="K14" s="89">
        <v>0.59891304347826091</v>
      </c>
      <c r="L14" s="88">
        <v>-5.8372502937720339E-2</v>
      </c>
    </row>
    <row r="15" spans="1:12" x14ac:dyDescent="0.4">
      <c r="A15" s="74" t="s">
        <v>135</v>
      </c>
      <c r="B15" s="71">
        <v>0</v>
      </c>
      <c r="C15" s="71">
        <v>0</v>
      </c>
      <c r="D15" s="69" t="e">
        <v>#DIV/0!</v>
      </c>
      <c r="E15" s="70">
        <v>0</v>
      </c>
      <c r="F15" s="71">
        <v>0</v>
      </c>
      <c r="G15" s="71">
        <v>0</v>
      </c>
      <c r="H15" s="69" t="e">
        <v>#DIV/0!</v>
      </c>
      <c r="I15" s="70">
        <v>0</v>
      </c>
      <c r="J15" s="69" t="e">
        <v>#DIV/0!</v>
      </c>
      <c r="K15" s="69" t="e">
        <v>#DIV/0!</v>
      </c>
      <c r="L15" s="68" t="e">
        <v>#DIV/0!</v>
      </c>
    </row>
    <row r="16" spans="1:12" x14ac:dyDescent="0.4">
      <c r="A16" s="94" t="s">
        <v>134</v>
      </c>
      <c r="B16" s="105">
        <v>0</v>
      </c>
      <c r="C16" s="105">
        <v>0</v>
      </c>
      <c r="D16" s="69" t="e">
        <v>#DIV/0!</v>
      </c>
      <c r="E16" s="70">
        <v>0</v>
      </c>
      <c r="F16" s="105">
        <v>0</v>
      </c>
      <c r="G16" s="105">
        <v>0</v>
      </c>
      <c r="H16" s="69" t="e">
        <v>#DIV/0!</v>
      </c>
      <c r="I16" s="70">
        <v>0</v>
      </c>
      <c r="J16" s="69" t="e">
        <v>#DIV/0!</v>
      </c>
      <c r="K16" s="69" t="e">
        <v>#DIV/0!</v>
      </c>
      <c r="L16" s="68" t="e">
        <v>#DIV/0!</v>
      </c>
    </row>
    <row r="17" spans="1:12" x14ac:dyDescent="0.4">
      <c r="A17" s="94" t="s">
        <v>133</v>
      </c>
      <c r="B17" s="97">
        <v>0</v>
      </c>
      <c r="C17" s="97">
        <v>0</v>
      </c>
      <c r="D17" s="89" t="e">
        <v>#DIV/0!</v>
      </c>
      <c r="E17" s="90">
        <v>0</v>
      </c>
      <c r="F17" s="97">
        <v>0</v>
      </c>
      <c r="G17" s="97">
        <v>0</v>
      </c>
      <c r="H17" s="89" t="e">
        <v>#DIV/0!</v>
      </c>
      <c r="I17" s="90">
        <v>0</v>
      </c>
      <c r="J17" s="126" t="e">
        <v>#DIV/0!</v>
      </c>
      <c r="K17" s="69" t="e">
        <v>#DIV/0!</v>
      </c>
      <c r="L17" s="68" t="e">
        <v>#DIV/0!</v>
      </c>
    </row>
    <row r="18" spans="1:12" x14ac:dyDescent="0.4">
      <c r="A18" s="85" t="s">
        <v>132</v>
      </c>
      <c r="B18" s="84">
        <v>39723</v>
      </c>
      <c r="C18" s="84">
        <v>42334</v>
      </c>
      <c r="D18" s="82">
        <v>0.93832380592431619</v>
      </c>
      <c r="E18" s="83">
        <v>-2611</v>
      </c>
      <c r="F18" s="84">
        <v>56295</v>
      </c>
      <c r="G18" s="84">
        <v>57275</v>
      </c>
      <c r="H18" s="82">
        <v>0.98288956787429071</v>
      </c>
      <c r="I18" s="83">
        <v>-980</v>
      </c>
      <c r="J18" s="82">
        <v>0.70562216893152141</v>
      </c>
      <c r="K18" s="82">
        <v>0.73913574858140552</v>
      </c>
      <c r="L18" s="81">
        <v>-3.3513579649884107E-2</v>
      </c>
    </row>
    <row r="19" spans="1:12" x14ac:dyDescent="0.4">
      <c r="A19" s="73" t="s">
        <v>131</v>
      </c>
      <c r="B19" s="105">
        <v>0</v>
      </c>
      <c r="C19" s="105">
        <v>0</v>
      </c>
      <c r="D19" s="98" t="e">
        <v>#DIV/0!</v>
      </c>
      <c r="E19" s="106">
        <v>0</v>
      </c>
      <c r="F19" s="105">
        <v>0</v>
      </c>
      <c r="G19" s="105">
        <v>0</v>
      </c>
      <c r="H19" s="98" t="e">
        <v>#DIV/0!</v>
      </c>
      <c r="I19" s="106">
        <v>0</v>
      </c>
      <c r="J19" s="98" t="e">
        <v>#DIV/0!</v>
      </c>
      <c r="K19" s="98" t="e">
        <v>#DIV/0!</v>
      </c>
      <c r="L19" s="120" t="e">
        <v>#DIV/0!</v>
      </c>
    </row>
    <row r="20" spans="1:12" x14ac:dyDescent="0.4">
      <c r="A20" s="74" t="s">
        <v>130</v>
      </c>
      <c r="B20" s="105">
        <v>6634</v>
      </c>
      <c r="C20" s="105">
        <v>6998</v>
      </c>
      <c r="D20" s="69">
        <v>0.94798513861103173</v>
      </c>
      <c r="E20" s="70">
        <v>-364</v>
      </c>
      <c r="F20" s="105">
        <v>8215</v>
      </c>
      <c r="G20" s="105">
        <v>9035</v>
      </c>
      <c r="H20" s="69">
        <v>0.90924183729939123</v>
      </c>
      <c r="I20" s="70">
        <v>-820</v>
      </c>
      <c r="J20" s="69">
        <v>0.8075471698113208</v>
      </c>
      <c r="K20" s="69">
        <v>0.77454344216934146</v>
      </c>
      <c r="L20" s="68">
        <v>3.3003727641979341E-2</v>
      </c>
    </row>
    <row r="21" spans="1:12" x14ac:dyDescent="0.4">
      <c r="A21" s="74" t="s">
        <v>129</v>
      </c>
      <c r="B21" s="105">
        <v>10728</v>
      </c>
      <c r="C21" s="105">
        <v>11392</v>
      </c>
      <c r="D21" s="69">
        <v>0.9417134831460674</v>
      </c>
      <c r="E21" s="70">
        <v>-664</v>
      </c>
      <c r="F21" s="105">
        <v>16615</v>
      </c>
      <c r="G21" s="105">
        <v>17255</v>
      </c>
      <c r="H21" s="69">
        <v>0.96290930165169519</v>
      </c>
      <c r="I21" s="70">
        <v>-640</v>
      </c>
      <c r="J21" s="69">
        <v>0.64568161300030091</v>
      </c>
      <c r="K21" s="69">
        <v>0.6602144305998261</v>
      </c>
      <c r="L21" s="68">
        <v>-1.4532817599525183E-2</v>
      </c>
    </row>
    <row r="22" spans="1:12" x14ac:dyDescent="0.4">
      <c r="A22" s="74" t="s">
        <v>128</v>
      </c>
      <c r="B22" s="105">
        <v>4610</v>
      </c>
      <c r="C22" s="105">
        <v>4846</v>
      </c>
      <c r="D22" s="69">
        <v>0.95130004127115142</v>
      </c>
      <c r="E22" s="70">
        <v>-236</v>
      </c>
      <c r="F22" s="105">
        <v>5510</v>
      </c>
      <c r="G22" s="105">
        <v>5745</v>
      </c>
      <c r="H22" s="69">
        <v>0.95909486510008701</v>
      </c>
      <c r="I22" s="70">
        <v>-235</v>
      </c>
      <c r="J22" s="69">
        <v>0.83666061705989114</v>
      </c>
      <c r="K22" s="69">
        <v>0.84351610095735419</v>
      </c>
      <c r="L22" s="68">
        <v>-6.8554838974630439E-3</v>
      </c>
    </row>
    <row r="23" spans="1:12" x14ac:dyDescent="0.4">
      <c r="A23" s="74" t="s">
        <v>127</v>
      </c>
      <c r="B23" s="105">
        <v>2515</v>
      </c>
      <c r="C23" s="105">
        <v>2511</v>
      </c>
      <c r="D23" s="89">
        <v>1.0015929908403027</v>
      </c>
      <c r="E23" s="90">
        <v>4</v>
      </c>
      <c r="F23" s="105">
        <v>2850</v>
      </c>
      <c r="G23" s="105">
        <v>2800</v>
      </c>
      <c r="H23" s="89">
        <v>1.0178571428571428</v>
      </c>
      <c r="I23" s="90">
        <v>50</v>
      </c>
      <c r="J23" s="89">
        <v>0.88245614035087716</v>
      </c>
      <c r="K23" s="89">
        <v>0.8967857142857143</v>
      </c>
      <c r="L23" s="88">
        <v>-1.4329573934837136E-2</v>
      </c>
    </row>
    <row r="24" spans="1:12" x14ac:dyDescent="0.4">
      <c r="A24" s="94" t="s">
        <v>126</v>
      </c>
      <c r="B24" s="105">
        <v>0</v>
      </c>
      <c r="C24" s="105">
        <v>0</v>
      </c>
      <c r="D24" s="69" t="e">
        <v>#DIV/0!</v>
      </c>
      <c r="E24" s="70">
        <v>0</v>
      </c>
      <c r="F24" s="105">
        <v>0</v>
      </c>
      <c r="G24" s="105">
        <v>0</v>
      </c>
      <c r="H24" s="69" t="e">
        <v>#DIV/0!</v>
      </c>
      <c r="I24" s="70">
        <v>0</v>
      </c>
      <c r="J24" s="69" t="e">
        <v>#DIV/0!</v>
      </c>
      <c r="K24" s="69" t="e">
        <v>#DIV/0!</v>
      </c>
      <c r="L24" s="68" t="e">
        <v>#DIV/0!</v>
      </c>
    </row>
    <row r="25" spans="1:12" x14ac:dyDescent="0.4">
      <c r="A25" s="94" t="s">
        <v>125</v>
      </c>
      <c r="B25" s="105">
        <v>1956</v>
      </c>
      <c r="C25" s="105">
        <v>2237</v>
      </c>
      <c r="D25" s="69">
        <v>0.87438533750558789</v>
      </c>
      <c r="E25" s="70">
        <v>-281</v>
      </c>
      <c r="F25" s="105">
        <v>3000</v>
      </c>
      <c r="G25" s="105">
        <v>2950</v>
      </c>
      <c r="H25" s="69">
        <v>1.0169491525423728</v>
      </c>
      <c r="I25" s="70">
        <v>50</v>
      </c>
      <c r="J25" s="69">
        <v>0.65200000000000002</v>
      </c>
      <c r="K25" s="69">
        <v>0.75830508474576275</v>
      </c>
      <c r="L25" s="68">
        <v>-0.10630508474576272</v>
      </c>
    </row>
    <row r="26" spans="1:12" x14ac:dyDescent="0.4">
      <c r="A26" s="94" t="s">
        <v>124</v>
      </c>
      <c r="B26" s="105">
        <v>0</v>
      </c>
      <c r="C26" s="105">
        <v>0</v>
      </c>
      <c r="D26" s="69" t="e">
        <v>#DIV/0!</v>
      </c>
      <c r="E26" s="70">
        <v>0</v>
      </c>
      <c r="F26" s="105">
        <v>0</v>
      </c>
      <c r="G26" s="105">
        <v>0</v>
      </c>
      <c r="H26" s="69" t="e">
        <v>#DIV/0!</v>
      </c>
      <c r="I26" s="70">
        <v>0</v>
      </c>
      <c r="J26" s="69" t="e">
        <v>#DIV/0!</v>
      </c>
      <c r="K26" s="69" t="e">
        <v>#DIV/0!</v>
      </c>
      <c r="L26" s="68" t="e">
        <v>#DIV/0!</v>
      </c>
    </row>
    <row r="27" spans="1:12" x14ac:dyDescent="0.4">
      <c r="A27" s="74" t="s">
        <v>123</v>
      </c>
      <c r="B27" s="105">
        <v>0</v>
      </c>
      <c r="C27" s="105">
        <v>0</v>
      </c>
      <c r="D27" s="69" t="e">
        <v>#DIV/0!</v>
      </c>
      <c r="E27" s="70">
        <v>0</v>
      </c>
      <c r="F27" s="105">
        <v>0</v>
      </c>
      <c r="G27" s="105">
        <v>0</v>
      </c>
      <c r="H27" s="69" t="e">
        <v>#DIV/0!</v>
      </c>
      <c r="I27" s="70">
        <v>0</v>
      </c>
      <c r="J27" s="69" t="e">
        <v>#DIV/0!</v>
      </c>
      <c r="K27" s="69" t="e">
        <v>#DIV/0!</v>
      </c>
      <c r="L27" s="68" t="e">
        <v>#DIV/0!</v>
      </c>
    </row>
    <row r="28" spans="1:12" x14ac:dyDescent="0.4">
      <c r="A28" s="74" t="s">
        <v>122</v>
      </c>
      <c r="B28" s="105">
        <v>0</v>
      </c>
      <c r="C28" s="105">
        <v>0</v>
      </c>
      <c r="D28" s="69" t="e">
        <v>#DIV/0!</v>
      </c>
      <c r="E28" s="70">
        <v>0</v>
      </c>
      <c r="F28" s="105">
        <v>0</v>
      </c>
      <c r="G28" s="105">
        <v>0</v>
      </c>
      <c r="H28" s="69" t="e">
        <v>#DIV/0!</v>
      </c>
      <c r="I28" s="70">
        <v>0</v>
      </c>
      <c r="J28" s="69" t="e">
        <v>#DIV/0!</v>
      </c>
      <c r="K28" s="69" t="e">
        <v>#DIV/0!</v>
      </c>
      <c r="L28" s="68" t="e">
        <v>#DIV/0!</v>
      </c>
    </row>
    <row r="29" spans="1:12" x14ac:dyDescent="0.4">
      <c r="A29" s="74" t="s">
        <v>121</v>
      </c>
      <c r="B29" s="105">
        <v>0</v>
      </c>
      <c r="C29" s="105">
        <v>0</v>
      </c>
      <c r="D29" s="69" t="e">
        <v>#DIV/0!</v>
      </c>
      <c r="E29" s="70">
        <v>0</v>
      </c>
      <c r="F29" s="105">
        <v>0</v>
      </c>
      <c r="G29" s="105">
        <v>0</v>
      </c>
      <c r="H29" s="69" t="e">
        <v>#DIV/0!</v>
      </c>
      <c r="I29" s="70">
        <v>0</v>
      </c>
      <c r="J29" s="69" t="e">
        <v>#DIV/0!</v>
      </c>
      <c r="K29" s="69" t="e">
        <v>#DIV/0!</v>
      </c>
      <c r="L29" s="68" t="e">
        <v>#DIV/0!</v>
      </c>
    </row>
    <row r="30" spans="1:12" x14ac:dyDescent="0.4">
      <c r="A30" s="74" t="s">
        <v>120</v>
      </c>
      <c r="B30" s="105">
        <v>0</v>
      </c>
      <c r="C30" s="105">
        <v>0</v>
      </c>
      <c r="D30" s="89" t="e">
        <v>#DIV/0!</v>
      </c>
      <c r="E30" s="90">
        <v>0</v>
      </c>
      <c r="F30" s="105">
        <v>0</v>
      </c>
      <c r="G30" s="105">
        <v>0</v>
      </c>
      <c r="H30" s="89" t="e">
        <v>#DIV/0!</v>
      </c>
      <c r="I30" s="90">
        <v>0</v>
      </c>
      <c r="J30" s="89" t="e">
        <v>#DIV/0!</v>
      </c>
      <c r="K30" s="89" t="e">
        <v>#DIV/0!</v>
      </c>
      <c r="L30" s="88" t="e">
        <v>#DIV/0!</v>
      </c>
    </row>
    <row r="31" spans="1:12" x14ac:dyDescent="0.4">
      <c r="A31" s="94" t="s">
        <v>119</v>
      </c>
      <c r="B31" s="105">
        <v>0</v>
      </c>
      <c r="C31" s="105">
        <v>0</v>
      </c>
      <c r="D31" s="69" t="e">
        <v>#DIV/0!</v>
      </c>
      <c r="E31" s="70">
        <v>0</v>
      </c>
      <c r="F31" s="105">
        <v>0</v>
      </c>
      <c r="G31" s="105">
        <v>0</v>
      </c>
      <c r="H31" s="69" t="e">
        <v>#DIV/0!</v>
      </c>
      <c r="I31" s="70">
        <v>0</v>
      </c>
      <c r="J31" s="69" t="e">
        <v>#DIV/0!</v>
      </c>
      <c r="K31" s="69" t="e">
        <v>#DIV/0!</v>
      </c>
      <c r="L31" s="68" t="e">
        <v>#DIV/0!</v>
      </c>
    </row>
    <row r="32" spans="1:12" x14ac:dyDescent="0.4">
      <c r="A32" s="74" t="s">
        <v>118</v>
      </c>
      <c r="B32" s="105">
        <v>2853</v>
      </c>
      <c r="C32" s="105">
        <v>2268</v>
      </c>
      <c r="D32" s="69">
        <v>1.2579365079365079</v>
      </c>
      <c r="E32" s="70">
        <v>585</v>
      </c>
      <c r="F32" s="105">
        <v>5220</v>
      </c>
      <c r="G32" s="105">
        <v>2900</v>
      </c>
      <c r="H32" s="69">
        <v>1.8</v>
      </c>
      <c r="I32" s="70">
        <v>2320</v>
      </c>
      <c r="J32" s="69">
        <v>0.54655172413793107</v>
      </c>
      <c r="K32" s="69">
        <v>0.78206896551724137</v>
      </c>
      <c r="L32" s="68">
        <v>-0.23551724137931029</v>
      </c>
    </row>
    <row r="33" spans="1:12" x14ac:dyDescent="0.4">
      <c r="A33" s="94" t="s">
        <v>117</v>
      </c>
      <c r="B33" s="105">
        <v>0</v>
      </c>
      <c r="C33" s="105">
        <v>0</v>
      </c>
      <c r="D33" s="89" t="e">
        <v>#DIV/0!</v>
      </c>
      <c r="E33" s="90">
        <v>0</v>
      </c>
      <c r="F33" s="105">
        <v>0</v>
      </c>
      <c r="G33" s="105">
        <v>0</v>
      </c>
      <c r="H33" s="89" t="e">
        <v>#DIV/0!</v>
      </c>
      <c r="I33" s="90">
        <v>0</v>
      </c>
      <c r="J33" s="89" t="e">
        <v>#DIV/0!</v>
      </c>
      <c r="K33" s="89" t="e">
        <v>#DIV/0!</v>
      </c>
      <c r="L33" s="88" t="e">
        <v>#DIV/0!</v>
      </c>
    </row>
    <row r="34" spans="1:12" x14ac:dyDescent="0.4">
      <c r="A34" s="94" t="s">
        <v>116</v>
      </c>
      <c r="B34" s="139">
        <v>1566</v>
      </c>
      <c r="C34" s="139">
        <v>2479</v>
      </c>
      <c r="D34" s="89">
        <v>0.63170633319887048</v>
      </c>
      <c r="E34" s="90">
        <v>-913</v>
      </c>
      <c r="F34" s="139">
        <v>3770</v>
      </c>
      <c r="G34" s="139">
        <v>4690</v>
      </c>
      <c r="H34" s="89">
        <v>0.80383795309168449</v>
      </c>
      <c r="I34" s="90">
        <v>-920</v>
      </c>
      <c r="J34" s="89">
        <v>0.41538461538461541</v>
      </c>
      <c r="K34" s="89">
        <v>0.52857142857142858</v>
      </c>
      <c r="L34" s="88">
        <v>-0.11318681318681317</v>
      </c>
    </row>
    <row r="35" spans="1:12" x14ac:dyDescent="0.4">
      <c r="A35" s="74" t="s">
        <v>115</v>
      </c>
      <c r="B35" s="71">
        <v>0</v>
      </c>
      <c r="C35" s="71">
        <v>0</v>
      </c>
      <c r="D35" s="69" t="e">
        <v>#DIV/0!</v>
      </c>
      <c r="E35" s="70">
        <v>0</v>
      </c>
      <c r="F35" s="71">
        <v>0</v>
      </c>
      <c r="G35" s="71">
        <v>0</v>
      </c>
      <c r="H35" s="69" t="e">
        <v>#DIV/0!</v>
      </c>
      <c r="I35" s="70">
        <v>0</v>
      </c>
      <c r="J35" s="69" t="e">
        <v>#DIV/0!</v>
      </c>
      <c r="K35" s="69" t="e">
        <v>#DIV/0!</v>
      </c>
      <c r="L35" s="68" t="e">
        <v>#DIV/0!</v>
      </c>
    </row>
    <row r="36" spans="1:12" x14ac:dyDescent="0.4">
      <c r="A36" s="94" t="s">
        <v>114</v>
      </c>
      <c r="B36" s="139">
        <v>0</v>
      </c>
      <c r="C36" s="139">
        <v>0</v>
      </c>
      <c r="D36" s="89" t="e">
        <v>#DIV/0!</v>
      </c>
      <c r="E36" s="90">
        <v>0</v>
      </c>
      <c r="F36" s="139">
        <v>0</v>
      </c>
      <c r="G36" s="139">
        <v>0</v>
      </c>
      <c r="H36" s="89" t="e">
        <v>#DIV/0!</v>
      </c>
      <c r="I36" s="90">
        <v>0</v>
      </c>
      <c r="J36" s="89" t="e">
        <v>#DIV/0!</v>
      </c>
      <c r="K36" s="89" t="e">
        <v>#DIV/0!</v>
      </c>
      <c r="L36" s="88" t="e">
        <v>#DIV/0!</v>
      </c>
    </row>
    <row r="37" spans="1:12" x14ac:dyDescent="0.4">
      <c r="A37" s="67" t="s">
        <v>113</v>
      </c>
      <c r="B37" s="65">
        <v>8861</v>
      </c>
      <c r="C37" s="65">
        <v>9603</v>
      </c>
      <c r="D37" s="63">
        <v>0.92273247943351033</v>
      </c>
      <c r="E37" s="64">
        <v>-742</v>
      </c>
      <c r="F37" s="65">
        <v>11115</v>
      </c>
      <c r="G37" s="71">
        <v>11900</v>
      </c>
      <c r="H37" s="69">
        <v>0.93403361344537816</v>
      </c>
      <c r="I37" s="70">
        <v>-785</v>
      </c>
      <c r="J37" s="69">
        <v>0.79721097615834458</v>
      </c>
      <c r="K37" s="69">
        <v>0.80697478991596638</v>
      </c>
      <c r="L37" s="68">
        <v>-9.7638137576218087E-3</v>
      </c>
    </row>
    <row r="38" spans="1:12" x14ac:dyDescent="0.4">
      <c r="A38" s="85" t="s">
        <v>112</v>
      </c>
      <c r="B38" s="84">
        <v>1198</v>
      </c>
      <c r="C38" s="84">
        <v>1267</v>
      </c>
      <c r="D38" s="82">
        <v>0.94554064719810571</v>
      </c>
      <c r="E38" s="83">
        <v>-69</v>
      </c>
      <c r="F38" s="84">
        <v>1541</v>
      </c>
      <c r="G38" s="84">
        <v>1741</v>
      </c>
      <c r="H38" s="82">
        <v>0.88512349224583575</v>
      </c>
      <c r="I38" s="83">
        <v>-200</v>
      </c>
      <c r="J38" s="82">
        <v>0.77741726151849444</v>
      </c>
      <c r="K38" s="82">
        <v>0.7277426766226307</v>
      </c>
      <c r="L38" s="81">
        <v>4.9674584895863738E-2</v>
      </c>
    </row>
    <row r="39" spans="1:12" x14ac:dyDescent="0.4">
      <c r="A39" s="73" t="s">
        <v>111</v>
      </c>
      <c r="B39" s="105">
        <v>697</v>
      </c>
      <c r="C39" s="105">
        <v>792</v>
      </c>
      <c r="D39" s="98">
        <v>0.88005050505050508</v>
      </c>
      <c r="E39" s="106">
        <v>-95</v>
      </c>
      <c r="F39" s="105">
        <v>839</v>
      </c>
      <c r="G39" s="105">
        <v>1000</v>
      </c>
      <c r="H39" s="98">
        <v>0.83899999999999997</v>
      </c>
      <c r="I39" s="106">
        <v>-161</v>
      </c>
      <c r="J39" s="98">
        <v>0.83075089392133494</v>
      </c>
      <c r="K39" s="98">
        <v>0.79200000000000004</v>
      </c>
      <c r="L39" s="120">
        <v>3.8750893921334906E-2</v>
      </c>
    </row>
    <row r="40" spans="1:12" x14ac:dyDescent="0.4">
      <c r="A40" s="74" t="s">
        <v>110</v>
      </c>
      <c r="B40" s="105">
        <v>501</v>
      </c>
      <c r="C40" s="105">
        <v>475</v>
      </c>
      <c r="D40" s="69">
        <v>1.0547368421052632</v>
      </c>
      <c r="E40" s="70">
        <v>26</v>
      </c>
      <c r="F40" s="105">
        <v>702</v>
      </c>
      <c r="G40" s="105">
        <v>741</v>
      </c>
      <c r="H40" s="69">
        <v>0.94736842105263153</v>
      </c>
      <c r="I40" s="70">
        <v>-39</v>
      </c>
      <c r="J40" s="69">
        <v>0.71367521367521369</v>
      </c>
      <c r="K40" s="69">
        <v>0.64102564102564108</v>
      </c>
      <c r="L40" s="68">
        <v>7.2649572649572614E-2</v>
      </c>
    </row>
    <row r="41" spans="1:12" s="60" customFormat="1" x14ac:dyDescent="0.4">
      <c r="A41" s="119" t="s">
        <v>109</v>
      </c>
      <c r="B41" s="117">
        <v>172730</v>
      </c>
      <c r="C41" s="117">
        <v>170040</v>
      </c>
      <c r="D41" s="115">
        <v>1.0158198071042108</v>
      </c>
      <c r="E41" s="116">
        <v>2690</v>
      </c>
      <c r="F41" s="117">
        <v>249018</v>
      </c>
      <c r="G41" s="117">
        <v>236153</v>
      </c>
      <c r="H41" s="115">
        <v>1.0544773938929424</v>
      </c>
      <c r="I41" s="116">
        <v>12865</v>
      </c>
      <c r="J41" s="115">
        <v>0.69364463613072147</v>
      </c>
      <c r="K41" s="115">
        <v>0.72004166790174162</v>
      </c>
      <c r="L41" s="114">
        <v>-2.6397031771020152E-2</v>
      </c>
    </row>
    <row r="42" spans="1:12" s="60" customFormat="1" x14ac:dyDescent="0.4">
      <c r="A42" s="85" t="s">
        <v>108</v>
      </c>
      <c r="B42" s="117">
        <v>170083</v>
      </c>
      <c r="C42" s="117">
        <v>167936</v>
      </c>
      <c r="D42" s="115">
        <v>1.0127846322408536</v>
      </c>
      <c r="E42" s="116">
        <v>2147</v>
      </c>
      <c r="F42" s="117">
        <v>243167</v>
      </c>
      <c r="G42" s="117">
        <v>232665</v>
      </c>
      <c r="H42" s="115">
        <v>1.0451378591537188</v>
      </c>
      <c r="I42" s="116">
        <v>10502</v>
      </c>
      <c r="J42" s="115">
        <v>0.69944934962392102</v>
      </c>
      <c r="K42" s="115">
        <v>0.72179313605398321</v>
      </c>
      <c r="L42" s="114">
        <v>-2.2343786430062185E-2</v>
      </c>
    </row>
    <row r="43" spans="1:12" x14ac:dyDescent="0.4">
      <c r="A43" s="74" t="s">
        <v>107</v>
      </c>
      <c r="B43" s="79">
        <v>70326</v>
      </c>
      <c r="C43" s="78">
        <v>72878</v>
      </c>
      <c r="D43" s="76">
        <v>0.96498257361618045</v>
      </c>
      <c r="E43" s="90">
        <v>-2552</v>
      </c>
      <c r="F43" s="79">
        <v>90469</v>
      </c>
      <c r="G43" s="79">
        <v>85505</v>
      </c>
      <c r="H43" s="89">
        <v>1.0580550844979826</v>
      </c>
      <c r="I43" s="70">
        <v>4964</v>
      </c>
      <c r="J43" s="69">
        <v>0.77734914722170023</v>
      </c>
      <c r="K43" s="69">
        <v>0.85232442547219456</v>
      </c>
      <c r="L43" s="68">
        <v>-7.4975278250494326E-2</v>
      </c>
    </row>
    <row r="44" spans="1:12" x14ac:dyDescent="0.4">
      <c r="A44" s="74" t="s">
        <v>106</v>
      </c>
      <c r="B44" s="72">
        <v>12107</v>
      </c>
      <c r="C44" s="71">
        <v>8284</v>
      </c>
      <c r="D44" s="98">
        <v>1.4614920328343795</v>
      </c>
      <c r="E44" s="90">
        <v>3823</v>
      </c>
      <c r="F44" s="72">
        <v>17728</v>
      </c>
      <c r="G44" s="72">
        <v>9952</v>
      </c>
      <c r="H44" s="89">
        <v>1.7813504823151125</v>
      </c>
      <c r="I44" s="70">
        <v>7776</v>
      </c>
      <c r="J44" s="69">
        <v>0.68293095667870041</v>
      </c>
      <c r="K44" s="69">
        <v>0.832395498392283</v>
      </c>
      <c r="L44" s="68">
        <v>-0.14946454171358259</v>
      </c>
    </row>
    <row r="45" spans="1:12" x14ac:dyDescent="0.4">
      <c r="A45" s="94" t="s">
        <v>105</v>
      </c>
      <c r="B45" s="72">
        <v>10174</v>
      </c>
      <c r="C45" s="71">
        <v>14202</v>
      </c>
      <c r="D45" s="98">
        <v>0.71637797493310806</v>
      </c>
      <c r="E45" s="90">
        <v>-4028</v>
      </c>
      <c r="F45" s="72">
        <v>13924</v>
      </c>
      <c r="G45" s="72">
        <v>21274</v>
      </c>
      <c r="H45" s="89">
        <v>0.65450784995769484</v>
      </c>
      <c r="I45" s="70">
        <v>-7350</v>
      </c>
      <c r="J45" s="69">
        <v>0.73068083883941393</v>
      </c>
      <c r="K45" s="69">
        <v>0.6675754442041929</v>
      </c>
      <c r="L45" s="68">
        <v>6.3105394635221024E-2</v>
      </c>
    </row>
    <row r="46" spans="1:12" x14ac:dyDescent="0.4">
      <c r="A46" s="94" t="s">
        <v>104</v>
      </c>
      <c r="B46" s="72">
        <v>4332</v>
      </c>
      <c r="C46" s="71">
        <v>7078</v>
      </c>
      <c r="D46" s="98">
        <v>0.61203729867194123</v>
      </c>
      <c r="E46" s="90">
        <v>-2746</v>
      </c>
      <c r="F46" s="72">
        <v>6650</v>
      </c>
      <c r="G46" s="72">
        <v>12239</v>
      </c>
      <c r="H46" s="89">
        <v>0.54334504452978183</v>
      </c>
      <c r="I46" s="70">
        <v>-5589</v>
      </c>
      <c r="J46" s="69">
        <v>0.65142857142857147</v>
      </c>
      <c r="K46" s="69">
        <v>0.57831522183184902</v>
      </c>
      <c r="L46" s="68">
        <v>7.3113349596722443E-2</v>
      </c>
    </row>
    <row r="47" spans="1:12" x14ac:dyDescent="0.4">
      <c r="A47" s="74" t="s">
        <v>103</v>
      </c>
      <c r="B47" s="72">
        <v>11745</v>
      </c>
      <c r="C47" s="71">
        <v>13267</v>
      </c>
      <c r="D47" s="98">
        <v>0.88527926434009196</v>
      </c>
      <c r="E47" s="90">
        <v>-1522</v>
      </c>
      <c r="F47" s="72">
        <v>15654</v>
      </c>
      <c r="G47" s="72">
        <v>18545</v>
      </c>
      <c r="H47" s="89">
        <v>0.84410892423833916</v>
      </c>
      <c r="I47" s="70">
        <v>-2891</v>
      </c>
      <c r="J47" s="69">
        <v>0.75028746646224609</v>
      </c>
      <c r="K47" s="69">
        <v>0.71539498517120514</v>
      </c>
      <c r="L47" s="68">
        <v>3.4892481291040944E-2</v>
      </c>
    </row>
    <row r="48" spans="1:12" x14ac:dyDescent="0.4">
      <c r="A48" s="74" t="s">
        <v>102</v>
      </c>
      <c r="B48" s="72">
        <v>22094</v>
      </c>
      <c r="C48" s="71">
        <v>22636</v>
      </c>
      <c r="D48" s="98">
        <v>0.9760558402544619</v>
      </c>
      <c r="E48" s="90">
        <v>-542</v>
      </c>
      <c r="F48" s="72">
        <v>34936</v>
      </c>
      <c r="G48" s="72">
        <v>34986</v>
      </c>
      <c r="H48" s="89">
        <v>0.99857085691419423</v>
      </c>
      <c r="I48" s="70">
        <v>-50</v>
      </c>
      <c r="J48" s="69">
        <v>0.63241355621708262</v>
      </c>
      <c r="K48" s="69">
        <v>0.64700165780597951</v>
      </c>
      <c r="L48" s="68">
        <v>-1.4588101588896896E-2</v>
      </c>
    </row>
    <row r="49" spans="1:12" x14ac:dyDescent="0.4">
      <c r="A49" s="96" t="s">
        <v>101</v>
      </c>
      <c r="B49" s="72">
        <v>2705</v>
      </c>
      <c r="C49" s="71">
        <v>2831</v>
      </c>
      <c r="D49" s="98">
        <v>0.95549275874249384</v>
      </c>
      <c r="E49" s="90">
        <v>-126</v>
      </c>
      <c r="F49" s="72">
        <v>4818</v>
      </c>
      <c r="G49" s="72">
        <v>5670</v>
      </c>
      <c r="H49" s="89">
        <v>0.84973544973544979</v>
      </c>
      <c r="I49" s="70">
        <v>-852</v>
      </c>
      <c r="J49" s="69">
        <v>0.56143628061436279</v>
      </c>
      <c r="K49" s="69">
        <v>0.49929453262786594</v>
      </c>
      <c r="L49" s="68">
        <v>6.2141747986496854E-2</v>
      </c>
    </row>
    <row r="50" spans="1:12" x14ac:dyDescent="0.4">
      <c r="A50" s="74" t="s">
        <v>100</v>
      </c>
      <c r="B50" s="72">
        <v>2599</v>
      </c>
      <c r="C50" s="71"/>
      <c r="D50" s="98" t="e">
        <v>#DIV/0!</v>
      </c>
      <c r="E50" s="106">
        <v>2599</v>
      </c>
      <c r="F50" s="72">
        <v>3355</v>
      </c>
      <c r="G50" s="72"/>
      <c r="H50" s="89" t="e">
        <v>#DIV/0!</v>
      </c>
      <c r="I50" s="70">
        <v>3355</v>
      </c>
      <c r="J50" s="69">
        <v>0.77466467958271235</v>
      </c>
      <c r="K50" s="69" t="e">
        <v>#DIV/0!</v>
      </c>
      <c r="L50" s="68" t="e">
        <v>#DIV/0!</v>
      </c>
    </row>
    <row r="51" spans="1:12" x14ac:dyDescent="0.4">
      <c r="A51" s="74" t="s">
        <v>99</v>
      </c>
      <c r="B51" s="72">
        <v>3695</v>
      </c>
      <c r="C51" s="71">
        <v>4222</v>
      </c>
      <c r="D51" s="98">
        <v>0.87517764092846995</v>
      </c>
      <c r="E51" s="90">
        <v>-527</v>
      </c>
      <c r="F51" s="72">
        <v>4858</v>
      </c>
      <c r="G51" s="72">
        <v>5297</v>
      </c>
      <c r="H51" s="89">
        <v>0.91712289975457806</v>
      </c>
      <c r="I51" s="70">
        <v>-439</v>
      </c>
      <c r="J51" s="69">
        <v>0.76060107039934133</v>
      </c>
      <c r="K51" s="69">
        <v>0.79705493675665473</v>
      </c>
      <c r="L51" s="68">
        <v>-3.6453866357313403E-2</v>
      </c>
    </row>
    <row r="52" spans="1:12" x14ac:dyDescent="0.4">
      <c r="A52" s="74" t="s">
        <v>98</v>
      </c>
      <c r="B52" s="72">
        <v>1720</v>
      </c>
      <c r="C52" s="71">
        <v>1698</v>
      </c>
      <c r="D52" s="98">
        <v>1.0129564193168434</v>
      </c>
      <c r="E52" s="90">
        <v>22</v>
      </c>
      <c r="F52" s="72">
        <v>3344</v>
      </c>
      <c r="G52" s="72">
        <v>2602</v>
      </c>
      <c r="H52" s="89">
        <v>1.2851652574942352</v>
      </c>
      <c r="I52" s="70">
        <v>742</v>
      </c>
      <c r="J52" s="69">
        <v>0.5143540669856459</v>
      </c>
      <c r="K52" s="69">
        <v>0.65257494235203695</v>
      </c>
      <c r="L52" s="68">
        <v>-0.13822087536639105</v>
      </c>
    </row>
    <row r="53" spans="1:12" x14ac:dyDescent="0.4">
      <c r="A53" s="74" t="s">
        <v>97</v>
      </c>
      <c r="B53" s="72">
        <v>2115</v>
      </c>
      <c r="C53" s="71">
        <v>1711</v>
      </c>
      <c r="D53" s="98">
        <v>1.2361192285213325</v>
      </c>
      <c r="E53" s="90">
        <v>404</v>
      </c>
      <c r="F53" s="72">
        <v>3159</v>
      </c>
      <c r="G53" s="72">
        <v>2400</v>
      </c>
      <c r="H53" s="89">
        <v>1.3162499999999999</v>
      </c>
      <c r="I53" s="70">
        <v>759</v>
      </c>
      <c r="J53" s="69">
        <v>0.66951566951566954</v>
      </c>
      <c r="K53" s="69">
        <v>0.71291666666666664</v>
      </c>
      <c r="L53" s="68">
        <v>-4.34009971509971E-2</v>
      </c>
    </row>
    <row r="54" spans="1:12" x14ac:dyDescent="0.4">
      <c r="A54" s="74" t="s">
        <v>96</v>
      </c>
      <c r="B54" s="72">
        <v>3582</v>
      </c>
      <c r="C54" s="71">
        <v>4699</v>
      </c>
      <c r="D54" s="98">
        <v>0.76228984890402218</v>
      </c>
      <c r="E54" s="90">
        <v>-1117</v>
      </c>
      <c r="F54" s="72">
        <v>5130</v>
      </c>
      <c r="G54" s="72">
        <v>10800</v>
      </c>
      <c r="H54" s="89">
        <v>0.47499999999999998</v>
      </c>
      <c r="I54" s="70">
        <v>-5670</v>
      </c>
      <c r="J54" s="69">
        <v>0.69824561403508767</v>
      </c>
      <c r="K54" s="69">
        <v>0.43509259259259259</v>
      </c>
      <c r="L54" s="68">
        <v>0.26315302144249508</v>
      </c>
    </row>
    <row r="55" spans="1:12" x14ac:dyDescent="0.4">
      <c r="A55" s="74" t="s">
        <v>95</v>
      </c>
      <c r="B55" s="72">
        <v>2315</v>
      </c>
      <c r="C55" s="71">
        <v>3219</v>
      </c>
      <c r="D55" s="98">
        <v>0.7191674433053743</v>
      </c>
      <c r="E55" s="70">
        <v>-904</v>
      </c>
      <c r="F55" s="72">
        <v>5130</v>
      </c>
      <c r="G55" s="72">
        <v>5400</v>
      </c>
      <c r="H55" s="69">
        <v>0.95</v>
      </c>
      <c r="I55" s="70">
        <v>-270</v>
      </c>
      <c r="J55" s="69">
        <v>0.45126705653021443</v>
      </c>
      <c r="K55" s="69">
        <v>0.59611111111111115</v>
      </c>
      <c r="L55" s="68">
        <v>-0.14484405458089672</v>
      </c>
    </row>
    <row r="56" spans="1:12" x14ac:dyDescent="0.4">
      <c r="A56" s="74" t="s">
        <v>94</v>
      </c>
      <c r="B56" s="72">
        <v>2285</v>
      </c>
      <c r="C56" s="71">
        <v>2026</v>
      </c>
      <c r="D56" s="98">
        <v>1.1278381046396841</v>
      </c>
      <c r="E56" s="70">
        <v>259</v>
      </c>
      <c r="F56" s="72">
        <v>3344</v>
      </c>
      <c r="G56" s="72">
        <v>2459</v>
      </c>
      <c r="H56" s="69">
        <v>1.3599023993493291</v>
      </c>
      <c r="I56" s="70">
        <v>885</v>
      </c>
      <c r="J56" s="69">
        <v>0.68331339712918659</v>
      </c>
      <c r="K56" s="69">
        <v>0.82391215941439611</v>
      </c>
      <c r="L56" s="68">
        <v>-0.14059876228520951</v>
      </c>
    </row>
    <row r="57" spans="1:12" x14ac:dyDescent="0.4">
      <c r="A57" s="99" t="s">
        <v>93</v>
      </c>
      <c r="B57" s="72">
        <v>1894</v>
      </c>
      <c r="C57" s="71">
        <v>1394</v>
      </c>
      <c r="D57" s="98">
        <v>1.3586800573888091</v>
      </c>
      <c r="E57" s="90">
        <v>500</v>
      </c>
      <c r="F57" s="72">
        <v>3344</v>
      </c>
      <c r="G57" s="72">
        <v>2419</v>
      </c>
      <c r="H57" s="89">
        <v>1.3823894171145101</v>
      </c>
      <c r="I57" s="70">
        <v>925</v>
      </c>
      <c r="J57" s="69">
        <v>0.56638755980861244</v>
      </c>
      <c r="K57" s="89">
        <v>0.57627118644067798</v>
      </c>
      <c r="L57" s="88">
        <v>-9.8836266320655453E-3</v>
      </c>
    </row>
    <row r="58" spans="1:12" x14ac:dyDescent="0.4">
      <c r="A58" s="74" t="s">
        <v>92</v>
      </c>
      <c r="B58" s="72">
        <v>1388</v>
      </c>
      <c r="C58" s="71">
        <v>1287</v>
      </c>
      <c r="D58" s="98">
        <v>1.0784770784770785</v>
      </c>
      <c r="E58" s="70">
        <v>101</v>
      </c>
      <c r="F58" s="72">
        <v>3344</v>
      </c>
      <c r="G58" s="72">
        <v>2399</v>
      </c>
      <c r="H58" s="69">
        <v>1.39391413088787</v>
      </c>
      <c r="I58" s="70">
        <v>945</v>
      </c>
      <c r="J58" s="69">
        <v>0.4150717703349282</v>
      </c>
      <c r="K58" s="69">
        <v>0.53647353063776571</v>
      </c>
      <c r="L58" s="68">
        <v>-0.1214017603028375</v>
      </c>
    </row>
    <row r="59" spans="1:12" x14ac:dyDescent="0.4">
      <c r="A59" s="74" t="s">
        <v>91</v>
      </c>
      <c r="B59" s="72">
        <v>1231</v>
      </c>
      <c r="C59" s="71">
        <v>1559</v>
      </c>
      <c r="D59" s="98">
        <v>0.78960872354073119</v>
      </c>
      <c r="E59" s="70">
        <v>-328</v>
      </c>
      <c r="F59" s="72">
        <v>2275</v>
      </c>
      <c r="G59" s="72">
        <v>2392</v>
      </c>
      <c r="H59" s="69">
        <v>0.95108695652173914</v>
      </c>
      <c r="I59" s="70">
        <v>-117</v>
      </c>
      <c r="J59" s="69">
        <v>0.54109890109890113</v>
      </c>
      <c r="K59" s="69">
        <v>0.65175585284280935</v>
      </c>
      <c r="L59" s="68">
        <v>-0.11065695174390822</v>
      </c>
    </row>
    <row r="60" spans="1:12" x14ac:dyDescent="0.4">
      <c r="A60" s="96" t="s">
        <v>90</v>
      </c>
      <c r="B60" s="72">
        <v>4059</v>
      </c>
      <c r="C60" s="71">
        <v>4945</v>
      </c>
      <c r="D60" s="98">
        <v>0.82082912032355915</v>
      </c>
      <c r="E60" s="70">
        <v>-886</v>
      </c>
      <c r="F60" s="72">
        <v>7664</v>
      </c>
      <c r="G60" s="72">
        <v>8326</v>
      </c>
      <c r="H60" s="69">
        <v>0.92049003122748019</v>
      </c>
      <c r="I60" s="70">
        <v>-662</v>
      </c>
      <c r="J60" s="69">
        <v>0.52961899791231737</v>
      </c>
      <c r="K60" s="69">
        <v>0.59392265193370164</v>
      </c>
      <c r="L60" s="68">
        <v>-6.4303654021384271E-2</v>
      </c>
    </row>
    <row r="61" spans="1:12" x14ac:dyDescent="0.4">
      <c r="A61" s="94" t="s">
        <v>89</v>
      </c>
      <c r="B61" s="92">
        <v>4032</v>
      </c>
      <c r="C61" s="93"/>
      <c r="D61" s="89" t="e">
        <v>#DIV/0!</v>
      </c>
      <c r="E61" s="70">
        <v>4032</v>
      </c>
      <c r="F61" s="92">
        <v>5130</v>
      </c>
      <c r="G61" s="121"/>
      <c r="H61" s="89" t="e">
        <v>#DIV/0!</v>
      </c>
      <c r="I61" s="90">
        <v>5130</v>
      </c>
      <c r="J61" s="89">
        <v>0.78596491228070176</v>
      </c>
      <c r="K61" s="89" t="e">
        <v>#DIV/0!</v>
      </c>
      <c r="L61" s="88" t="e">
        <v>#DIV/0!</v>
      </c>
    </row>
    <row r="62" spans="1:12" x14ac:dyDescent="0.4">
      <c r="A62" s="94" t="s">
        <v>88</v>
      </c>
      <c r="B62" s="92">
        <v>1923</v>
      </c>
      <c r="C62" s="97"/>
      <c r="D62" s="89" t="e">
        <v>#DIV/0!</v>
      </c>
      <c r="E62" s="90">
        <v>1923</v>
      </c>
      <c r="F62" s="92">
        <v>3173</v>
      </c>
      <c r="G62" s="92"/>
      <c r="H62" s="89" t="e">
        <v>#DIV/0!</v>
      </c>
      <c r="I62" s="90">
        <v>3173</v>
      </c>
      <c r="J62" s="89">
        <v>0.60605105578317053</v>
      </c>
      <c r="K62" s="89" t="e">
        <v>#DIV/0!</v>
      </c>
      <c r="L62" s="88" t="e">
        <v>#DIV/0!</v>
      </c>
    </row>
    <row r="63" spans="1:12" x14ac:dyDescent="0.4">
      <c r="A63" s="94" t="s">
        <v>87</v>
      </c>
      <c r="B63" s="92">
        <v>2228</v>
      </c>
      <c r="C63" s="93"/>
      <c r="D63" s="89" t="e">
        <v>#DIV/0!</v>
      </c>
      <c r="E63" s="90">
        <v>2228</v>
      </c>
      <c r="F63" s="92">
        <v>3344</v>
      </c>
      <c r="G63" s="121"/>
      <c r="H63" s="89" t="e">
        <v>#DIV/0!</v>
      </c>
      <c r="I63" s="90">
        <v>3344</v>
      </c>
      <c r="J63" s="89">
        <v>0.66626794258373201</v>
      </c>
      <c r="K63" s="89" t="e">
        <v>#DIV/0!</v>
      </c>
      <c r="L63" s="88" t="e">
        <v>#DIV/0!</v>
      </c>
    </row>
    <row r="64" spans="1:12" x14ac:dyDescent="0.4">
      <c r="A64" s="67" t="s">
        <v>86</v>
      </c>
      <c r="B64" s="87">
        <v>1534</v>
      </c>
      <c r="C64" s="65"/>
      <c r="D64" s="63" t="e">
        <v>#DIV/0!</v>
      </c>
      <c r="E64" s="64">
        <v>1534</v>
      </c>
      <c r="F64" s="87">
        <v>2394</v>
      </c>
      <c r="G64" s="65"/>
      <c r="H64" s="63" t="e">
        <v>#DIV/0!</v>
      </c>
      <c r="I64" s="64">
        <v>2394</v>
      </c>
      <c r="J64" s="63">
        <v>0.64076858813700921</v>
      </c>
      <c r="K64" s="63" t="e">
        <v>#DIV/0!</v>
      </c>
      <c r="L64" s="62" t="e">
        <v>#DIV/0!</v>
      </c>
    </row>
    <row r="65" spans="1:12" x14ac:dyDescent="0.4">
      <c r="A65" s="85" t="s">
        <v>85</v>
      </c>
      <c r="B65" s="84">
        <v>2647</v>
      </c>
      <c r="C65" s="84">
        <v>2104</v>
      </c>
      <c r="D65" s="82">
        <v>1.2580798479087452</v>
      </c>
      <c r="E65" s="83">
        <v>543</v>
      </c>
      <c r="F65" s="84">
        <v>5851</v>
      </c>
      <c r="G65" s="84">
        <v>3488</v>
      </c>
      <c r="H65" s="82">
        <v>1.6774655963302751</v>
      </c>
      <c r="I65" s="83">
        <v>2363</v>
      </c>
      <c r="J65" s="82">
        <v>0.45240129892326097</v>
      </c>
      <c r="K65" s="82">
        <v>0.60321100917431192</v>
      </c>
      <c r="L65" s="81">
        <v>-0.15080971025105094</v>
      </c>
    </row>
    <row r="66" spans="1:12" x14ac:dyDescent="0.4">
      <c r="A66" s="80" t="s">
        <v>84</v>
      </c>
      <c r="B66" s="139">
        <v>636</v>
      </c>
      <c r="C66" s="139">
        <v>478</v>
      </c>
      <c r="D66" s="126">
        <v>1.3305439330543933</v>
      </c>
      <c r="E66" s="183">
        <v>158</v>
      </c>
      <c r="F66" s="139">
        <v>1031</v>
      </c>
      <c r="G66" s="139">
        <v>608</v>
      </c>
      <c r="H66" s="98">
        <v>1.6957236842105263</v>
      </c>
      <c r="I66" s="106">
        <v>423</v>
      </c>
      <c r="J66" s="98">
        <v>0.61687681862269639</v>
      </c>
      <c r="K66" s="98">
        <v>0.78618421052631582</v>
      </c>
      <c r="L66" s="120">
        <v>-0.16930739190361943</v>
      </c>
    </row>
    <row r="67" spans="1:12" x14ac:dyDescent="0.4">
      <c r="A67" s="74" t="s">
        <v>83</v>
      </c>
      <c r="B67" s="71">
        <v>0</v>
      </c>
      <c r="C67" s="71">
        <v>485</v>
      </c>
      <c r="D67" s="69">
        <v>0</v>
      </c>
      <c r="E67" s="70">
        <v>-485</v>
      </c>
      <c r="F67" s="71">
        <v>0</v>
      </c>
      <c r="G67" s="71">
        <v>1061</v>
      </c>
      <c r="H67" s="98">
        <v>0</v>
      </c>
      <c r="I67" s="106">
        <v>-1061</v>
      </c>
      <c r="J67" s="98" t="e">
        <v>#DIV/0!</v>
      </c>
      <c r="K67" s="98">
        <v>0.4571159283694628</v>
      </c>
      <c r="L67" s="120" t="e">
        <v>#DIV/0!</v>
      </c>
    </row>
    <row r="68" spans="1:12" x14ac:dyDescent="0.4">
      <c r="A68" s="73" t="s">
        <v>82</v>
      </c>
      <c r="B68" s="139">
        <v>0</v>
      </c>
      <c r="C68" s="139">
        <v>377</v>
      </c>
      <c r="D68" s="98">
        <v>0</v>
      </c>
      <c r="E68" s="106">
        <v>-377</v>
      </c>
      <c r="F68" s="139">
        <v>0</v>
      </c>
      <c r="G68" s="139">
        <v>601</v>
      </c>
      <c r="H68" s="98">
        <v>0</v>
      </c>
      <c r="I68" s="106">
        <v>-601</v>
      </c>
      <c r="J68" s="98" t="e">
        <v>#DIV/0!</v>
      </c>
      <c r="K68" s="98">
        <v>0.62728785357737105</v>
      </c>
      <c r="L68" s="120" t="e">
        <v>#DIV/0!</v>
      </c>
    </row>
    <row r="69" spans="1:12" x14ac:dyDescent="0.4">
      <c r="A69" s="94" t="s">
        <v>81</v>
      </c>
      <c r="B69" s="97">
        <v>1142</v>
      </c>
      <c r="C69" s="97">
        <v>764</v>
      </c>
      <c r="D69" s="89">
        <v>1.4947643979057592</v>
      </c>
      <c r="E69" s="90">
        <v>378</v>
      </c>
      <c r="F69" s="97">
        <v>1900</v>
      </c>
      <c r="G69" s="97">
        <v>1218</v>
      </c>
      <c r="H69" s="89">
        <v>1.5599343185550083</v>
      </c>
      <c r="I69" s="90">
        <v>682</v>
      </c>
      <c r="J69" s="89">
        <v>0.60105263157894739</v>
      </c>
      <c r="K69" s="89">
        <v>0.62725779967159279</v>
      </c>
      <c r="L69" s="88">
        <v>-2.6205168092645392E-2</v>
      </c>
    </row>
    <row r="70" spans="1:12" x14ac:dyDescent="0.4">
      <c r="A70" s="67" t="s">
        <v>230</v>
      </c>
      <c r="B70" s="65">
        <v>869</v>
      </c>
      <c r="C70" s="65">
        <v>0</v>
      </c>
      <c r="D70" s="63" t="e">
        <v>#DIV/0!</v>
      </c>
      <c r="E70" s="64">
        <v>869</v>
      </c>
      <c r="F70" s="65">
        <v>2920</v>
      </c>
      <c r="G70" s="65">
        <v>0</v>
      </c>
      <c r="H70" s="63" t="e">
        <v>#DIV/0!</v>
      </c>
      <c r="I70" s="64">
        <v>2920</v>
      </c>
      <c r="J70" s="63">
        <v>0.29760273972602741</v>
      </c>
      <c r="K70" s="63" t="e">
        <v>#DIV/0!</v>
      </c>
      <c r="L70" s="62" t="e">
        <v>#DIV/0!</v>
      </c>
    </row>
    <row r="71" spans="1:12" x14ac:dyDescent="0.4">
      <c r="A71" s="58" t="s">
        <v>80</v>
      </c>
      <c r="C71" s="58"/>
      <c r="E71" s="59"/>
      <c r="G71" s="58"/>
      <c r="I71" s="59"/>
      <c r="K71" s="58"/>
    </row>
    <row r="72" spans="1:12" x14ac:dyDescent="0.4">
      <c r="A72" s="60" t="s">
        <v>79</v>
      </c>
      <c r="C72" s="58"/>
      <c r="E72" s="59"/>
      <c r="G72" s="58"/>
      <c r="I72" s="59"/>
      <c r="K72" s="58"/>
    </row>
    <row r="73" spans="1:12" x14ac:dyDescent="0.4">
      <c r="A73" s="58" t="s">
        <v>78</v>
      </c>
    </row>
    <row r="74" spans="1:12" x14ac:dyDescent="0.4">
      <c r="A74" s="58" t="s">
        <v>150</v>
      </c>
    </row>
  </sheetData>
  <mergeCells count="14">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B61:L61 IX61:JH61 ST61:TD61 ACP61:ACZ61 AML61:AMV61 AWH61:AWR61 BGD61:BGN61 BPZ61:BQJ61 BZV61:CAF61 CJR61:CKB61 CTN61:CTX61 DDJ61:DDT61 DNF61:DNP61 DXB61:DXL61 EGX61:EHH61 EQT61:ERD61 FAP61:FAZ61 FKL61:FKV61 FUH61:FUR61 GED61:GEN61 GNZ61:GOJ61 GXV61:GYF61 HHR61:HIB61 HRN61:HRX61 IBJ61:IBT61 ILF61:ILP61 IVB61:IVL61 JEX61:JFH61 JOT61:JPD61 JYP61:JYZ61 KIL61:KIV61 KSH61:KSR61 LCD61:LCN61 LLZ61:LMJ61 LVV61:LWF61 MFR61:MGB61 MPN61:MPX61 MZJ61:MZT61 NJF61:NJP61 NTB61:NTL61 OCX61:ODH61 OMT61:OND61 OWP61:OWZ61 PGL61:PGV61 PQH61:PQR61 QAD61:QAN61 QJZ61:QKJ61 QTV61:QUF61 RDR61:REB61 RNN61:RNX61 RXJ61:RXT61 SHF61:SHP61 SRB61:SRL61 TAX61:TBH61 TKT61:TLD61 TUP61:TUZ61 UEL61:UEV61 UOH61:UOR61 UYD61:UYN61 VHZ61:VIJ61 VRV61:VSF61 WBR61:WCB61 WLN61:WLX61 WVJ61:WVT61 B65597:L65597 IX65597:JH65597 ST65597:TD65597 ACP65597:ACZ65597 AML65597:AMV65597 AWH65597:AWR65597 BGD65597:BGN65597 BPZ65597:BQJ65597 BZV65597:CAF65597 CJR65597:CKB65597 CTN65597:CTX65597 DDJ65597:DDT65597 DNF65597:DNP65597 DXB65597:DXL65597 EGX65597:EHH65597 EQT65597:ERD65597 FAP65597:FAZ65597 FKL65597:FKV65597 FUH65597:FUR65597 GED65597:GEN65597 GNZ65597:GOJ65597 GXV65597:GYF65597 HHR65597:HIB65597 HRN65597:HRX65597 IBJ65597:IBT65597 ILF65597:ILP65597 IVB65597:IVL65597 JEX65597:JFH65597 JOT65597:JPD65597 JYP65597:JYZ65597 KIL65597:KIV65597 KSH65597:KSR65597 LCD65597:LCN65597 LLZ65597:LMJ65597 LVV65597:LWF65597 MFR65597:MGB65597 MPN65597:MPX65597 MZJ65597:MZT65597 NJF65597:NJP65597 NTB65597:NTL65597 OCX65597:ODH65597 OMT65597:OND65597 OWP65597:OWZ65597 PGL65597:PGV65597 PQH65597:PQR65597 QAD65597:QAN65597 QJZ65597:QKJ65597 QTV65597:QUF65597 RDR65597:REB65597 RNN65597:RNX65597 RXJ65597:RXT65597 SHF65597:SHP65597 SRB65597:SRL65597 TAX65597:TBH65597 TKT65597:TLD65597 TUP65597:TUZ65597 UEL65597:UEV65597 UOH65597:UOR65597 UYD65597:UYN65597 VHZ65597:VIJ65597 VRV65597:VSF65597 WBR65597:WCB65597 WLN65597:WLX65597 WVJ65597:WVT65597 B131133:L131133 IX131133:JH131133 ST131133:TD131133 ACP131133:ACZ131133 AML131133:AMV131133 AWH131133:AWR131133 BGD131133:BGN131133 BPZ131133:BQJ131133 BZV131133:CAF131133 CJR131133:CKB131133 CTN131133:CTX131133 DDJ131133:DDT131133 DNF131133:DNP131133 DXB131133:DXL131133 EGX131133:EHH131133 EQT131133:ERD131133 FAP131133:FAZ131133 FKL131133:FKV131133 FUH131133:FUR131133 GED131133:GEN131133 GNZ131133:GOJ131133 GXV131133:GYF131133 HHR131133:HIB131133 HRN131133:HRX131133 IBJ131133:IBT131133 ILF131133:ILP131133 IVB131133:IVL131133 JEX131133:JFH131133 JOT131133:JPD131133 JYP131133:JYZ131133 KIL131133:KIV131133 KSH131133:KSR131133 LCD131133:LCN131133 LLZ131133:LMJ131133 LVV131133:LWF131133 MFR131133:MGB131133 MPN131133:MPX131133 MZJ131133:MZT131133 NJF131133:NJP131133 NTB131133:NTL131133 OCX131133:ODH131133 OMT131133:OND131133 OWP131133:OWZ131133 PGL131133:PGV131133 PQH131133:PQR131133 QAD131133:QAN131133 QJZ131133:QKJ131133 QTV131133:QUF131133 RDR131133:REB131133 RNN131133:RNX131133 RXJ131133:RXT131133 SHF131133:SHP131133 SRB131133:SRL131133 TAX131133:TBH131133 TKT131133:TLD131133 TUP131133:TUZ131133 UEL131133:UEV131133 UOH131133:UOR131133 UYD131133:UYN131133 VHZ131133:VIJ131133 VRV131133:VSF131133 WBR131133:WCB131133 WLN131133:WLX131133 WVJ131133:WVT131133 B196669:L196669 IX196669:JH196669 ST196669:TD196669 ACP196669:ACZ196669 AML196669:AMV196669 AWH196669:AWR196669 BGD196669:BGN196669 BPZ196669:BQJ196669 BZV196669:CAF196669 CJR196669:CKB196669 CTN196669:CTX196669 DDJ196669:DDT196669 DNF196669:DNP196669 DXB196669:DXL196669 EGX196669:EHH196669 EQT196669:ERD196669 FAP196669:FAZ196669 FKL196669:FKV196669 FUH196669:FUR196669 GED196669:GEN196669 GNZ196669:GOJ196669 GXV196669:GYF196669 HHR196669:HIB196669 HRN196669:HRX196669 IBJ196669:IBT196669 ILF196669:ILP196669 IVB196669:IVL196669 JEX196669:JFH196669 JOT196669:JPD196669 JYP196669:JYZ196669 KIL196669:KIV196669 KSH196669:KSR196669 LCD196669:LCN196669 LLZ196669:LMJ196669 LVV196669:LWF196669 MFR196669:MGB196669 MPN196669:MPX196669 MZJ196669:MZT196669 NJF196669:NJP196669 NTB196669:NTL196669 OCX196669:ODH196669 OMT196669:OND196669 OWP196669:OWZ196669 PGL196669:PGV196669 PQH196669:PQR196669 QAD196669:QAN196669 QJZ196669:QKJ196669 QTV196669:QUF196669 RDR196669:REB196669 RNN196669:RNX196669 RXJ196669:RXT196669 SHF196669:SHP196669 SRB196669:SRL196669 TAX196669:TBH196669 TKT196669:TLD196669 TUP196669:TUZ196669 UEL196669:UEV196669 UOH196669:UOR196669 UYD196669:UYN196669 VHZ196669:VIJ196669 VRV196669:VSF196669 WBR196669:WCB196669 WLN196669:WLX196669 WVJ196669:WVT196669 B262205:L262205 IX262205:JH262205 ST262205:TD262205 ACP262205:ACZ262205 AML262205:AMV262205 AWH262205:AWR262205 BGD262205:BGN262205 BPZ262205:BQJ262205 BZV262205:CAF262205 CJR262205:CKB262205 CTN262205:CTX262205 DDJ262205:DDT262205 DNF262205:DNP262205 DXB262205:DXL262205 EGX262205:EHH262205 EQT262205:ERD262205 FAP262205:FAZ262205 FKL262205:FKV262205 FUH262205:FUR262205 GED262205:GEN262205 GNZ262205:GOJ262205 GXV262205:GYF262205 HHR262205:HIB262205 HRN262205:HRX262205 IBJ262205:IBT262205 ILF262205:ILP262205 IVB262205:IVL262205 JEX262205:JFH262205 JOT262205:JPD262205 JYP262205:JYZ262205 KIL262205:KIV262205 KSH262205:KSR262205 LCD262205:LCN262205 LLZ262205:LMJ262205 LVV262205:LWF262205 MFR262205:MGB262205 MPN262205:MPX262205 MZJ262205:MZT262205 NJF262205:NJP262205 NTB262205:NTL262205 OCX262205:ODH262205 OMT262205:OND262205 OWP262205:OWZ262205 PGL262205:PGV262205 PQH262205:PQR262205 QAD262205:QAN262205 QJZ262205:QKJ262205 QTV262205:QUF262205 RDR262205:REB262205 RNN262205:RNX262205 RXJ262205:RXT262205 SHF262205:SHP262205 SRB262205:SRL262205 TAX262205:TBH262205 TKT262205:TLD262205 TUP262205:TUZ262205 UEL262205:UEV262205 UOH262205:UOR262205 UYD262205:UYN262205 VHZ262205:VIJ262205 VRV262205:VSF262205 WBR262205:WCB262205 WLN262205:WLX262205 WVJ262205:WVT262205 B327741:L327741 IX327741:JH327741 ST327741:TD327741 ACP327741:ACZ327741 AML327741:AMV327741 AWH327741:AWR327741 BGD327741:BGN327741 BPZ327741:BQJ327741 BZV327741:CAF327741 CJR327741:CKB327741 CTN327741:CTX327741 DDJ327741:DDT327741 DNF327741:DNP327741 DXB327741:DXL327741 EGX327741:EHH327741 EQT327741:ERD327741 FAP327741:FAZ327741 FKL327741:FKV327741 FUH327741:FUR327741 GED327741:GEN327741 GNZ327741:GOJ327741 GXV327741:GYF327741 HHR327741:HIB327741 HRN327741:HRX327741 IBJ327741:IBT327741 ILF327741:ILP327741 IVB327741:IVL327741 JEX327741:JFH327741 JOT327741:JPD327741 JYP327741:JYZ327741 KIL327741:KIV327741 KSH327741:KSR327741 LCD327741:LCN327741 LLZ327741:LMJ327741 LVV327741:LWF327741 MFR327741:MGB327741 MPN327741:MPX327741 MZJ327741:MZT327741 NJF327741:NJP327741 NTB327741:NTL327741 OCX327741:ODH327741 OMT327741:OND327741 OWP327741:OWZ327741 PGL327741:PGV327741 PQH327741:PQR327741 QAD327741:QAN327741 QJZ327741:QKJ327741 QTV327741:QUF327741 RDR327741:REB327741 RNN327741:RNX327741 RXJ327741:RXT327741 SHF327741:SHP327741 SRB327741:SRL327741 TAX327741:TBH327741 TKT327741:TLD327741 TUP327741:TUZ327741 UEL327741:UEV327741 UOH327741:UOR327741 UYD327741:UYN327741 VHZ327741:VIJ327741 VRV327741:VSF327741 WBR327741:WCB327741 WLN327741:WLX327741 WVJ327741:WVT327741 B393277:L393277 IX393277:JH393277 ST393277:TD393277 ACP393277:ACZ393277 AML393277:AMV393277 AWH393277:AWR393277 BGD393277:BGN393277 BPZ393277:BQJ393277 BZV393277:CAF393277 CJR393277:CKB393277 CTN393277:CTX393277 DDJ393277:DDT393277 DNF393277:DNP393277 DXB393277:DXL393277 EGX393277:EHH393277 EQT393277:ERD393277 FAP393277:FAZ393277 FKL393277:FKV393277 FUH393277:FUR393277 GED393277:GEN393277 GNZ393277:GOJ393277 GXV393277:GYF393277 HHR393277:HIB393277 HRN393277:HRX393277 IBJ393277:IBT393277 ILF393277:ILP393277 IVB393277:IVL393277 JEX393277:JFH393277 JOT393277:JPD393277 JYP393277:JYZ393277 KIL393277:KIV393277 KSH393277:KSR393277 LCD393277:LCN393277 LLZ393277:LMJ393277 LVV393277:LWF393277 MFR393277:MGB393277 MPN393277:MPX393277 MZJ393277:MZT393277 NJF393277:NJP393277 NTB393277:NTL393277 OCX393277:ODH393277 OMT393277:OND393277 OWP393277:OWZ393277 PGL393277:PGV393277 PQH393277:PQR393277 QAD393277:QAN393277 QJZ393277:QKJ393277 QTV393277:QUF393277 RDR393277:REB393277 RNN393277:RNX393277 RXJ393277:RXT393277 SHF393277:SHP393277 SRB393277:SRL393277 TAX393277:TBH393277 TKT393277:TLD393277 TUP393277:TUZ393277 UEL393277:UEV393277 UOH393277:UOR393277 UYD393277:UYN393277 VHZ393277:VIJ393277 VRV393277:VSF393277 WBR393277:WCB393277 WLN393277:WLX393277 WVJ393277:WVT393277 B458813:L458813 IX458813:JH458813 ST458813:TD458813 ACP458813:ACZ458813 AML458813:AMV458813 AWH458813:AWR458813 BGD458813:BGN458813 BPZ458813:BQJ458813 BZV458813:CAF458813 CJR458813:CKB458813 CTN458813:CTX458813 DDJ458813:DDT458813 DNF458813:DNP458813 DXB458813:DXL458813 EGX458813:EHH458813 EQT458813:ERD458813 FAP458813:FAZ458813 FKL458813:FKV458813 FUH458813:FUR458813 GED458813:GEN458813 GNZ458813:GOJ458813 GXV458813:GYF458813 HHR458813:HIB458813 HRN458813:HRX458813 IBJ458813:IBT458813 ILF458813:ILP458813 IVB458813:IVL458813 JEX458813:JFH458813 JOT458813:JPD458813 JYP458813:JYZ458813 KIL458813:KIV458813 KSH458813:KSR458813 LCD458813:LCN458813 LLZ458813:LMJ458813 LVV458813:LWF458813 MFR458813:MGB458813 MPN458813:MPX458813 MZJ458813:MZT458813 NJF458813:NJP458813 NTB458813:NTL458813 OCX458813:ODH458813 OMT458813:OND458813 OWP458813:OWZ458813 PGL458813:PGV458813 PQH458813:PQR458813 QAD458813:QAN458813 QJZ458813:QKJ458813 QTV458813:QUF458813 RDR458813:REB458813 RNN458813:RNX458813 RXJ458813:RXT458813 SHF458813:SHP458813 SRB458813:SRL458813 TAX458813:TBH458813 TKT458813:TLD458813 TUP458813:TUZ458813 UEL458813:UEV458813 UOH458813:UOR458813 UYD458813:UYN458813 VHZ458813:VIJ458813 VRV458813:VSF458813 WBR458813:WCB458813 WLN458813:WLX458813 WVJ458813:WVT458813 B524349:L524349 IX524349:JH524349 ST524349:TD524349 ACP524349:ACZ524349 AML524349:AMV524349 AWH524349:AWR524349 BGD524349:BGN524349 BPZ524349:BQJ524349 BZV524349:CAF524349 CJR524349:CKB524349 CTN524349:CTX524349 DDJ524349:DDT524349 DNF524349:DNP524349 DXB524349:DXL524349 EGX524349:EHH524349 EQT524349:ERD524349 FAP524349:FAZ524349 FKL524349:FKV524349 FUH524349:FUR524349 GED524349:GEN524349 GNZ524349:GOJ524349 GXV524349:GYF524349 HHR524349:HIB524349 HRN524349:HRX524349 IBJ524349:IBT524349 ILF524349:ILP524349 IVB524349:IVL524349 JEX524349:JFH524349 JOT524349:JPD524349 JYP524349:JYZ524349 KIL524349:KIV524349 KSH524349:KSR524349 LCD524349:LCN524349 LLZ524349:LMJ524349 LVV524349:LWF524349 MFR524349:MGB524349 MPN524349:MPX524349 MZJ524349:MZT524349 NJF524349:NJP524349 NTB524349:NTL524349 OCX524349:ODH524349 OMT524349:OND524349 OWP524349:OWZ524349 PGL524349:PGV524349 PQH524349:PQR524349 QAD524349:QAN524349 QJZ524349:QKJ524349 QTV524349:QUF524349 RDR524349:REB524349 RNN524349:RNX524349 RXJ524349:RXT524349 SHF524349:SHP524349 SRB524349:SRL524349 TAX524349:TBH524349 TKT524349:TLD524349 TUP524349:TUZ524349 UEL524349:UEV524349 UOH524349:UOR524349 UYD524349:UYN524349 VHZ524349:VIJ524349 VRV524349:VSF524349 WBR524349:WCB524349 WLN524349:WLX524349 WVJ524349:WVT524349 B589885:L589885 IX589885:JH589885 ST589885:TD589885 ACP589885:ACZ589885 AML589885:AMV589885 AWH589885:AWR589885 BGD589885:BGN589885 BPZ589885:BQJ589885 BZV589885:CAF589885 CJR589885:CKB589885 CTN589885:CTX589885 DDJ589885:DDT589885 DNF589885:DNP589885 DXB589885:DXL589885 EGX589885:EHH589885 EQT589885:ERD589885 FAP589885:FAZ589885 FKL589885:FKV589885 FUH589885:FUR589885 GED589885:GEN589885 GNZ589885:GOJ589885 GXV589885:GYF589885 HHR589885:HIB589885 HRN589885:HRX589885 IBJ589885:IBT589885 ILF589885:ILP589885 IVB589885:IVL589885 JEX589885:JFH589885 JOT589885:JPD589885 JYP589885:JYZ589885 KIL589885:KIV589885 KSH589885:KSR589885 LCD589885:LCN589885 LLZ589885:LMJ589885 LVV589885:LWF589885 MFR589885:MGB589885 MPN589885:MPX589885 MZJ589885:MZT589885 NJF589885:NJP589885 NTB589885:NTL589885 OCX589885:ODH589885 OMT589885:OND589885 OWP589885:OWZ589885 PGL589885:PGV589885 PQH589885:PQR589885 QAD589885:QAN589885 QJZ589885:QKJ589885 QTV589885:QUF589885 RDR589885:REB589885 RNN589885:RNX589885 RXJ589885:RXT589885 SHF589885:SHP589885 SRB589885:SRL589885 TAX589885:TBH589885 TKT589885:TLD589885 TUP589885:TUZ589885 UEL589885:UEV589885 UOH589885:UOR589885 UYD589885:UYN589885 VHZ589885:VIJ589885 VRV589885:VSF589885 WBR589885:WCB589885 WLN589885:WLX589885 WVJ589885:WVT589885 B655421:L655421 IX655421:JH655421 ST655421:TD655421 ACP655421:ACZ655421 AML655421:AMV655421 AWH655421:AWR655421 BGD655421:BGN655421 BPZ655421:BQJ655421 BZV655421:CAF655421 CJR655421:CKB655421 CTN655421:CTX655421 DDJ655421:DDT655421 DNF655421:DNP655421 DXB655421:DXL655421 EGX655421:EHH655421 EQT655421:ERD655421 FAP655421:FAZ655421 FKL655421:FKV655421 FUH655421:FUR655421 GED655421:GEN655421 GNZ655421:GOJ655421 GXV655421:GYF655421 HHR655421:HIB655421 HRN655421:HRX655421 IBJ655421:IBT655421 ILF655421:ILP655421 IVB655421:IVL655421 JEX655421:JFH655421 JOT655421:JPD655421 JYP655421:JYZ655421 KIL655421:KIV655421 KSH655421:KSR655421 LCD655421:LCN655421 LLZ655421:LMJ655421 LVV655421:LWF655421 MFR655421:MGB655421 MPN655421:MPX655421 MZJ655421:MZT655421 NJF655421:NJP655421 NTB655421:NTL655421 OCX655421:ODH655421 OMT655421:OND655421 OWP655421:OWZ655421 PGL655421:PGV655421 PQH655421:PQR655421 QAD655421:QAN655421 QJZ655421:QKJ655421 QTV655421:QUF655421 RDR655421:REB655421 RNN655421:RNX655421 RXJ655421:RXT655421 SHF655421:SHP655421 SRB655421:SRL655421 TAX655421:TBH655421 TKT655421:TLD655421 TUP655421:TUZ655421 UEL655421:UEV655421 UOH655421:UOR655421 UYD655421:UYN655421 VHZ655421:VIJ655421 VRV655421:VSF655421 WBR655421:WCB655421 WLN655421:WLX655421 WVJ655421:WVT655421 B720957:L720957 IX720957:JH720957 ST720957:TD720957 ACP720957:ACZ720957 AML720957:AMV720957 AWH720957:AWR720957 BGD720957:BGN720957 BPZ720957:BQJ720957 BZV720957:CAF720957 CJR720957:CKB720957 CTN720957:CTX720957 DDJ720957:DDT720957 DNF720957:DNP720957 DXB720957:DXL720957 EGX720957:EHH720957 EQT720957:ERD720957 FAP720957:FAZ720957 FKL720957:FKV720957 FUH720957:FUR720957 GED720957:GEN720957 GNZ720957:GOJ720957 GXV720957:GYF720957 HHR720957:HIB720957 HRN720957:HRX720957 IBJ720957:IBT720957 ILF720957:ILP720957 IVB720957:IVL720957 JEX720957:JFH720957 JOT720957:JPD720957 JYP720957:JYZ720957 KIL720957:KIV720957 KSH720957:KSR720957 LCD720957:LCN720957 LLZ720957:LMJ720957 LVV720957:LWF720957 MFR720957:MGB720957 MPN720957:MPX720957 MZJ720957:MZT720957 NJF720957:NJP720957 NTB720957:NTL720957 OCX720957:ODH720957 OMT720957:OND720957 OWP720957:OWZ720957 PGL720957:PGV720957 PQH720957:PQR720957 QAD720957:QAN720957 QJZ720957:QKJ720957 QTV720957:QUF720957 RDR720957:REB720957 RNN720957:RNX720957 RXJ720957:RXT720957 SHF720957:SHP720957 SRB720957:SRL720957 TAX720957:TBH720957 TKT720957:TLD720957 TUP720957:TUZ720957 UEL720957:UEV720957 UOH720957:UOR720957 UYD720957:UYN720957 VHZ720957:VIJ720957 VRV720957:VSF720957 WBR720957:WCB720957 WLN720957:WLX720957 WVJ720957:WVT720957 B786493:L786493 IX786493:JH786493 ST786493:TD786493 ACP786493:ACZ786493 AML786493:AMV786493 AWH786493:AWR786493 BGD786493:BGN786493 BPZ786493:BQJ786493 BZV786493:CAF786493 CJR786493:CKB786493 CTN786493:CTX786493 DDJ786493:DDT786493 DNF786493:DNP786493 DXB786493:DXL786493 EGX786493:EHH786493 EQT786493:ERD786493 FAP786493:FAZ786493 FKL786493:FKV786493 FUH786493:FUR786493 GED786493:GEN786493 GNZ786493:GOJ786493 GXV786493:GYF786493 HHR786493:HIB786493 HRN786493:HRX786493 IBJ786493:IBT786493 ILF786493:ILP786493 IVB786493:IVL786493 JEX786493:JFH786493 JOT786493:JPD786493 JYP786493:JYZ786493 KIL786493:KIV786493 KSH786493:KSR786493 LCD786493:LCN786493 LLZ786493:LMJ786493 LVV786493:LWF786493 MFR786493:MGB786493 MPN786493:MPX786493 MZJ786493:MZT786493 NJF786493:NJP786493 NTB786493:NTL786493 OCX786493:ODH786493 OMT786493:OND786493 OWP786493:OWZ786493 PGL786493:PGV786493 PQH786493:PQR786493 QAD786493:QAN786493 QJZ786493:QKJ786493 QTV786493:QUF786493 RDR786493:REB786493 RNN786493:RNX786493 RXJ786493:RXT786493 SHF786493:SHP786493 SRB786493:SRL786493 TAX786493:TBH786493 TKT786493:TLD786493 TUP786493:TUZ786493 UEL786493:UEV786493 UOH786493:UOR786493 UYD786493:UYN786493 VHZ786493:VIJ786493 VRV786493:VSF786493 WBR786493:WCB786493 WLN786493:WLX786493 WVJ786493:WVT786493 B852029:L852029 IX852029:JH852029 ST852029:TD852029 ACP852029:ACZ852029 AML852029:AMV852029 AWH852029:AWR852029 BGD852029:BGN852029 BPZ852029:BQJ852029 BZV852029:CAF852029 CJR852029:CKB852029 CTN852029:CTX852029 DDJ852029:DDT852029 DNF852029:DNP852029 DXB852029:DXL852029 EGX852029:EHH852029 EQT852029:ERD852029 FAP852029:FAZ852029 FKL852029:FKV852029 FUH852029:FUR852029 GED852029:GEN852029 GNZ852029:GOJ852029 GXV852029:GYF852029 HHR852029:HIB852029 HRN852029:HRX852029 IBJ852029:IBT852029 ILF852029:ILP852029 IVB852029:IVL852029 JEX852029:JFH852029 JOT852029:JPD852029 JYP852029:JYZ852029 KIL852029:KIV852029 KSH852029:KSR852029 LCD852029:LCN852029 LLZ852029:LMJ852029 LVV852029:LWF852029 MFR852029:MGB852029 MPN852029:MPX852029 MZJ852029:MZT852029 NJF852029:NJP852029 NTB852029:NTL852029 OCX852029:ODH852029 OMT852029:OND852029 OWP852029:OWZ852029 PGL852029:PGV852029 PQH852029:PQR852029 QAD852029:QAN852029 QJZ852029:QKJ852029 QTV852029:QUF852029 RDR852029:REB852029 RNN852029:RNX852029 RXJ852029:RXT852029 SHF852029:SHP852029 SRB852029:SRL852029 TAX852029:TBH852029 TKT852029:TLD852029 TUP852029:TUZ852029 UEL852029:UEV852029 UOH852029:UOR852029 UYD852029:UYN852029 VHZ852029:VIJ852029 VRV852029:VSF852029 WBR852029:WCB852029 WLN852029:WLX852029 WVJ852029:WVT852029 B917565:L917565 IX917565:JH917565 ST917565:TD917565 ACP917565:ACZ917565 AML917565:AMV917565 AWH917565:AWR917565 BGD917565:BGN917565 BPZ917565:BQJ917565 BZV917565:CAF917565 CJR917565:CKB917565 CTN917565:CTX917565 DDJ917565:DDT917565 DNF917565:DNP917565 DXB917565:DXL917565 EGX917565:EHH917565 EQT917565:ERD917565 FAP917565:FAZ917565 FKL917565:FKV917565 FUH917565:FUR917565 GED917565:GEN917565 GNZ917565:GOJ917565 GXV917565:GYF917565 HHR917565:HIB917565 HRN917565:HRX917565 IBJ917565:IBT917565 ILF917565:ILP917565 IVB917565:IVL917565 JEX917565:JFH917565 JOT917565:JPD917565 JYP917565:JYZ917565 KIL917565:KIV917565 KSH917565:KSR917565 LCD917565:LCN917565 LLZ917565:LMJ917565 LVV917565:LWF917565 MFR917565:MGB917565 MPN917565:MPX917565 MZJ917565:MZT917565 NJF917565:NJP917565 NTB917565:NTL917565 OCX917565:ODH917565 OMT917565:OND917565 OWP917565:OWZ917565 PGL917565:PGV917565 PQH917565:PQR917565 QAD917565:QAN917565 QJZ917565:QKJ917565 QTV917565:QUF917565 RDR917565:REB917565 RNN917565:RNX917565 RXJ917565:RXT917565 SHF917565:SHP917565 SRB917565:SRL917565 TAX917565:TBH917565 TKT917565:TLD917565 TUP917565:TUZ917565 UEL917565:UEV917565 UOH917565:UOR917565 UYD917565:UYN917565 VHZ917565:VIJ917565 VRV917565:VSF917565 WBR917565:WCB917565 WLN917565:WLX917565 WVJ917565:WVT917565 B983101:L983101 IX983101:JH983101 ST983101:TD983101 ACP983101:ACZ983101 AML983101:AMV983101 AWH983101:AWR983101 BGD983101:BGN983101 BPZ983101:BQJ983101 BZV983101:CAF983101 CJR983101:CKB983101 CTN983101:CTX983101 DDJ983101:DDT983101 DNF983101:DNP983101 DXB983101:DXL983101 EGX983101:EHH983101 EQT983101:ERD983101 FAP983101:FAZ983101 FKL983101:FKV983101 FUH983101:FUR983101 GED983101:GEN983101 GNZ983101:GOJ983101 GXV983101:GYF983101 HHR983101:HIB983101 HRN983101:HRX983101 IBJ983101:IBT983101 ILF983101:ILP983101 IVB983101:IVL983101 JEX983101:JFH983101 JOT983101:JPD983101 JYP983101:JYZ983101 KIL983101:KIV983101 KSH983101:KSR983101 LCD983101:LCN983101 LLZ983101:LMJ983101 LVV983101:LWF983101 MFR983101:MGB983101 MPN983101:MPX983101 MZJ983101:MZT983101 NJF983101:NJP983101 NTB983101:NTL983101 OCX983101:ODH983101 OMT983101:OND983101 OWP983101:OWZ983101 PGL983101:PGV983101 PQH983101:PQR983101 QAD983101:QAN983101 QJZ983101:QKJ983101 QTV983101:QUF983101 RDR983101:REB983101 RNN983101:RNX983101 RXJ983101:RXT983101 SHF983101:SHP983101 SRB983101:SRL983101 TAX983101:TBH983101 TKT983101:TLD983101 TUP983101:TUZ983101 UEL983101:UEV983101 UOH983101:UOR983101 UYD983101:UYN983101 VHZ983101:VIJ983101 VRV983101:VSF983101 WBR983101:WCB983101 WLN983101:WLX983101 WVJ983101:WVT983101 B63:L63 IX63:JH63 ST63:TD63 ACP63:ACZ63 AML63:AMV63 AWH63:AWR63 BGD63:BGN63 BPZ63:BQJ63 BZV63:CAF63 CJR63:CKB63 CTN63:CTX63 DDJ63:DDT63 DNF63:DNP63 DXB63:DXL63 EGX63:EHH63 EQT63:ERD63 FAP63:FAZ63 FKL63:FKV63 FUH63:FUR63 GED63:GEN63 GNZ63:GOJ63 GXV63:GYF63 HHR63:HIB63 HRN63:HRX63 IBJ63:IBT63 ILF63:ILP63 IVB63:IVL63 JEX63:JFH63 JOT63:JPD63 JYP63:JYZ63 KIL63:KIV63 KSH63:KSR63 LCD63:LCN63 LLZ63:LMJ63 LVV63:LWF63 MFR63:MGB63 MPN63:MPX63 MZJ63:MZT63 NJF63:NJP63 NTB63:NTL63 OCX63:ODH63 OMT63:OND63 OWP63:OWZ63 PGL63:PGV63 PQH63:PQR63 QAD63:QAN63 QJZ63:QKJ63 QTV63:QUF63 RDR63:REB63 RNN63:RNX63 RXJ63:RXT63 SHF63:SHP63 SRB63:SRL63 TAX63:TBH63 TKT63:TLD63 TUP63:TUZ63 UEL63:UEV63 UOH63:UOR63 UYD63:UYN63 VHZ63:VIJ63 VRV63:VSF63 WBR63:WCB63 WLN63:WLX63 WVJ63:WVT63 B65599:L65599 IX65599:JH65599 ST65599:TD65599 ACP65599:ACZ65599 AML65599:AMV65599 AWH65599:AWR65599 BGD65599:BGN65599 BPZ65599:BQJ65599 BZV65599:CAF65599 CJR65599:CKB65599 CTN65599:CTX65599 DDJ65599:DDT65599 DNF65599:DNP65599 DXB65599:DXL65599 EGX65599:EHH65599 EQT65599:ERD65599 FAP65599:FAZ65599 FKL65599:FKV65599 FUH65599:FUR65599 GED65599:GEN65599 GNZ65599:GOJ65599 GXV65599:GYF65599 HHR65599:HIB65599 HRN65599:HRX65599 IBJ65599:IBT65599 ILF65599:ILP65599 IVB65599:IVL65599 JEX65599:JFH65599 JOT65599:JPD65599 JYP65599:JYZ65599 KIL65599:KIV65599 KSH65599:KSR65599 LCD65599:LCN65599 LLZ65599:LMJ65599 LVV65599:LWF65599 MFR65599:MGB65599 MPN65599:MPX65599 MZJ65599:MZT65599 NJF65599:NJP65599 NTB65599:NTL65599 OCX65599:ODH65599 OMT65599:OND65599 OWP65599:OWZ65599 PGL65599:PGV65599 PQH65599:PQR65599 QAD65599:QAN65599 QJZ65599:QKJ65599 QTV65599:QUF65599 RDR65599:REB65599 RNN65599:RNX65599 RXJ65599:RXT65599 SHF65599:SHP65599 SRB65599:SRL65599 TAX65599:TBH65599 TKT65599:TLD65599 TUP65599:TUZ65599 UEL65599:UEV65599 UOH65599:UOR65599 UYD65599:UYN65599 VHZ65599:VIJ65599 VRV65599:VSF65599 WBR65599:WCB65599 WLN65599:WLX65599 WVJ65599:WVT65599 B131135:L131135 IX131135:JH131135 ST131135:TD131135 ACP131135:ACZ131135 AML131135:AMV131135 AWH131135:AWR131135 BGD131135:BGN131135 BPZ131135:BQJ131135 BZV131135:CAF131135 CJR131135:CKB131135 CTN131135:CTX131135 DDJ131135:DDT131135 DNF131135:DNP131135 DXB131135:DXL131135 EGX131135:EHH131135 EQT131135:ERD131135 FAP131135:FAZ131135 FKL131135:FKV131135 FUH131135:FUR131135 GED131135:GEN131135 GNZ131135:GOJ131135 GXV131135:GYF131135 HHR131135:HIB131135 HRN131135:HRX131135 IBJ131135:IBT131135 ILF131135:ILP131135 IVB131135:IVL131135 JEX131135:JFH131135 JOT131135:JPD131135 JYP131135:JYZ131135 KIL131135:KIV131135 KSH131135:KSR131135 LCD131135:LCN131135 LLZ131135:LMJ131135 LVV131135:LWF131135 MFR131135:MGB131135 MPN131135:MPX131135 MZJ131135:MZT131135 NJF131135:NJP131135 NTB131135:NTL131135 OCX131135:ODH131135 OMT131135:OND131135 OWP131135:OWZ131135 PGL131135:PGV131135 PQH131135:PQR131135 QAD131135:QAN131135 QJZ131135:QKJ131135 QTV131135:QUF131135 RDR131135:REB131135 RNN131135:RNX131135 RXJ131135:RXT131135 SHF131135:SHP131135 SRB131135:SRL131135 TAX131135:TBH131135 TKT131135:TLD131135 TUP131135:TUZ131135 UEL131135:UEV131135 UOH131135:UOR131135 UYD131135:UYN131135 VHZ131135:VIJ131135 VRV131135:VSF131135 WBR131135:WCB131135 WLN131135:WLX131135 WVJ131135:WVT131135 B196671:L196671 IX196671:JH196671 ST196671:TD196671 ACP196671:ACZ196671 AML196671:AMV196671 AWH196671:AWR196671 BGD196671:BGN196671 BPZ196671:BQJ196671 BZV196671:CAF196671 CJR196671:CKB196671 CTN196671:CTX196671 DDJ196671:DDT196671 DNF196671:DNP196671 DXB196671:DXL196671 EGX196671:EHH196671 EQT196671:ERD196671 FAP196671:FAZ196671 FKL196671:FKV196671 FUH196671:FUR196671 GED196671:GEN196671 GNZ196671:GOJ196671 GXV196671:GYF196671 HHR196671:HIB196671 HRN196671:HRX196671 IBJ196671:IBT196671 ILF196671:ILP196671 IVB196671:IVL196671 JEX196671:JFH196671 JOT196671:JPD196671 JYP196671:JYZ196671 KIL196671:KIV196671 KSH196671:KSR196671 LCD196671:LCN196671 LLZ196671:LMJ196671 LVV196671:LWF196671 MFR196671:MGB196671 MPN196671:MPX196671 MZJ196671:MZT196671 NJF196671:NJP196671 NTB196671:NTL196671 OCX196671:ODH196671 OMT196671:OND196671 OWP196671:OWZ196671 PGL196671:PGV196671 PQH196671:PQR196671 QAD196671:QAN196671 QJZ196671:QKJ196671 QTV196671:QUF196671 RDR196671:REB196671 RNN196671:RNX196671 RXJ196671:RXT196671 SHF196671:SHP196671 SRB196671:SRL196671 TAX196671:TBH196671 TKT196671:TLD196671 TUP196671:TUZ196671 UEL196671:UEV196671 UOH196671:UOR196671 UYD196671:UYN196671 VHZ196671:VIJ196671 VRV196671:VSF196671 WBR196671:WCB196671 WLN196671:WLX196671 WVJ196671:WVT196671 B262207:L262207 IX262207:JH262207 ST262207:TD262207 ACP262207:ACZ262207 AML262207:AMV262207 AWH262207:AWR262207 BGD262207:BGN262207 BPZ262207:BQJ262207 BZV262207:CAF262207 CJR262207:CKB262207 CTN262207:CTX262207 DDJ262207:DDT262207 DNF262207:DNP262207 DXB262207:DXL262207 EGX262207:EHH262207 EQT262207:ERD262207 FAP262207:FAZ262207 FKL262207:FKV262207 FUH262207:FUR262207 GED262207:GEN262207 GNZ262207:GOJ262207 GXV262207:GYF262207 HHR262207:HIB262207 HRN262207:HRX262207 IBJ262207:IBT262207 ILF262207:ILP262207 IVB262207:IVL262207 JEX262207:JFH262207 JOT262207:JPD262207 JYP262207:JYZ262207 KIL262207:KIV262207 KSH262207:KSR262207 LCD262207:LCN262207 LLZ262207:LMJ262207 LVV262207:LWF262207 MFR262207:MGB262207 MPN262207:MPX262207 MZJ262207:MZT262207 NJF262207:NJP262207 NTB262207:NTL262207 OCX262207:ODH262207 OMT262207:OND262207 OWP262207:OWZ262207 PGL262207:PGV262207 PQH262207:PQR262207 QAD262207:QAN262207 QJZ262207:QKJ262207 QTV262207:QUF262207 RDR262207:REB262207 RNN262207:RNX262207 RXJ262207:RXT262207 SHF262207:SHP262207 SRB262207:SRL262207 TAX262207:TBH262207 TKT262207:TLD262207 TUP262207:TUZ262207 UEL262207:UEV262207 UOH262207:UOR262207 UYD262207:UYN262207 VHZ262207:VIJ262207 VRV262207:VSF262207 WBR262207:WCB262207 WLN262207:WLX262207 WVJ262207:WVT262207 B327743:L327743 IX327743:JH327743 ST327743:TD327743 ACP327743:ACZ327743 AML327743:AMV327743 AWH327743:AWR327743 BGD327743:BGN327743 BPZ327743:BQJ327743 BZV327743:CAF327743 CJR327743:CKB327743 CTN327743:CTX327743 DDJ327743:DDT327743 DNF327743:DNP327743 DXB327743:DXL327743 EGX327743:EHH327743 EQT327743:ERD327743 FAP327743:FAZ327743 FKL327743:FKV327743 FUH327743:FUR327743 GED327743:GEN327743 GNZ327743:GOJ327743 GXV327743:GYF327743 HHR327743:HIB327743 HRN327743:HRX327743 IBJ327743:IBT327743 ILF327743:ILP327743 IVB327743:IVL327743 JEX327743:JFH327743 JOT327743:JPD327743 JYP327743:JYZ327743 KIL327743:KIV327743 KSH327743:KSR327743 LCD327743:LCN327743 LLZ327743:LMJ327743 LVV327743:LWF327743 MFR327743:MGB327743 MPN327743:MPX327743 MZJ327743:MZT327743 NJF327743:NJP327743 NTB327743:NTL327743 OCX327743:ODH327743 OMT327743:OND327743 OWP327743:OWZ327743 PGL327743:PGV327743 PQH327743:PQR327743 QAD327743:QAN327743 QJZ327743:QKJ327743 QTV327743:QUF327743 RDR327743:REB327743 RNN327743:RNX327743 RXJ327743:RXT327743 SHF327743:SHP327743 SRB327743:SRL327743 TAX327743:TBH327743 TKT327743:TLD327743 TUP327743:TUZ327743 UEL327743:UEV327743 UOH327743:UOR327743 UYD327743:UYN327743 VHZ327743:VIJ327743 VRV327743:VSF327743 WBR327743:WCB327743 WLN327743:WLX327743 WVJ327743:WVT327743 B393279:L393279 IX393279:JH393279 ST393279:TD393279 ACP393279:ACZ393279 AML393279:AMV393279 AWH393279:AWR393279 BGD393279:BGN393279 BPZ393279:BQJ393279 BZV393279:CAF393279 CJR393279:CKB393279 CTN393279:CTX393279 DDJ393279:DDT393279 DNF393279:DNP393279 DXB393279:DXL393279 EGX393279:EHH393279 EQT393279:ERD393279 FAP393279:FAZ393279 FKL393279:FKV393279 FUH393279:FUR393279 GED393279:GEN393279 GNZ393279:GOJ393279 GXV393279:GYF393279 HHR393279:HIB393279 HRN393279:HRX393279 IBJ393279:IBT393279 ILF393279:ILP393279 IVB393279:IVL393279 JEX393279:JFH393279 JOT393279:JPD393279 JYP393279:JYZ393279 KIL393279:KIV393279 KSH393279:KSR393279 LCD393279:LCN393279 LLZ393279:LMJ393279 LVV393279:LWF393279 MFR393279:MGB393279 MPN393279:MPX393279 MZJ393279:MZT393279 NJF393279:NJP393279 NTB393279:NTL393279 OCX393279:ODH393279 OMT393279:OND393279 OWP393279:OWZ393279 PGL393279:PGV393279 PQH393279:PQR393279 QAD393279:QAN393279 QJZ393279:QKJ393279 QTV393279:QUF393279 RDR393279:REB393279 RNN393279:RNX393279 RXJ393279:RXT393279 SHF393279:SHP393279 SRB393279:SRL393279 TAX393279:TBH393279 TKT393279:TLD393279 TUP393279:TUZ393279 UEL393279:UEV393279 UOH393279:UOR393279 UYD393279:UYN393279 VHZ393279:VIJ393279 VRV393279:VSF393279 WBR393279:WCB393279 WLN393279:WLX393279 WVJ393279:WVT393279 B458815:L458815 IX458815:JH458815 ST458815:TD458815 ACP458815:ACZ458815 AML458815:AMV458815 AWH458815:AWR458815 BGD458815:BGN458815 BPZ458815:BQJ458815 BZV458815:CAF458815 CJR458815:CKB458815 CTN458815:CTX458815 DDJ458815:DDT458815 DNF458815:DNP458815 DXB458815:DXL458815 EGX458815:EHH458815 EQT458815:ERD458815 FAP458815:FAZ458815 FKL458815:FKV458815 FUH458815:FUR458815 GED458815:GEN458815 GNZ458815:GOJ458815 GXV458815:GYF458815 HHR458815:HIB458815 HRN458815:HRX458815 IBJ458815:IBT458815 ILF458815:ILP458815 IVB458815:IVL458815 JEX458815:JFH458815 JOT458815:JPD458815 JYP458815:JYZ458815 KIL458815:KIV458815 KSH458815:KSR458815 LCD458815:LCN458815 LLZ458815:LMJ458815 LVV458815:LWF458815 MFR458815:MGB458815 MPN458815:MPX458815 MZJ458815:MZT458815 NJF458815:NJP458815 NTB458815:NTL458815 OCX458815:ODH458815 OMT458815:OND458815 OWP458815:OWZ458815 PGL458815:PGV458815 PQH458815:PQR458815 QAD458815:QAN458815 QJZ458815:QKJ458815 QTV458815:QUF458815 RDR458815:REB458815 RNN458815:RNX458815 RXJ458815:RXT458815 SHF458815:SHP458815 SRB458815:SRL458815 TAX458815:TBH458815 TKT458815:TLD458815 TUP458815:TUZ458815 UEL458815:UEV458815 UOH458815:UOR458815 UYD458815:UYN458815 VHZ458815:VIJ458815 VRV458815:VSF458815 WBR458815:WCB458815 WLN458815:WLX458815 WVJ458815:WVT458815 B524351:L524351 IX524351:JH524351 ST524351:TD524351 ACP524351:ACZ524351 AML524351:AMV524351 AWH524351:AWR524351 BGD524351:BGN524351 BPZ524351:BQJ524351 BZV524351:CAF524351 CJR524351:CKB524351 CTN524351:CTX524351 DDJ524351:DDT524351 DNF524351:DNP524351 DXB524351:DXL524351 EGX524351:EHH524351 EQT524351:ERD524351 FAP524351:FAZ524351 FKL524351:FKV524351 FUH524351:FUR524351 GED524351:GEN524351 GNZ524351:GOJ524351 GXV524351:GYF524351 HHR524351:HIB524351 HRN524351:HRX524351 IBJ524351:IBT524351 ILF524351:ILP524351 IVB524351:IVL524351 JEX524351:JFH524351 JOT524351:JPD524351 JYP524351:JYZ524351 KIL524351:KIV524351 KSH524351:KSR524351 LCD524351:LCN524351 LLZ524351:LMJ524351 LVV524351:LWF524351 MFR524351:MGB524351 MPN524351:MPX524351 MZJ524351:MZT524351 NJF524351:NJP524351 NTB524351:NTL524351 OCX524351:ODH524351 OMT524351:OND524351 OWP524351:OWZ524351 PGL524351:PGV524351 PQH524351:PQR524351 QAD524351:QAN524351 QJZ524351:QKJ524351 QTV524351:QUF524351 RDR524351:REB524351 RNN524351:RNX524351 RXJ524351:RXT524351 SHF524351:SHP524351 SRB524351:SRL524351 TAX524351:TBH524351 TKT524351:TLD524351 TUP524351:TUZ524351 UEL524351:UEV524351 UOH524351:UOR524351 UYD524351:UYN524351 VHZ524351:VIJ524351 VRV524351:VSF524351 WBR524351:WCB524351 WLN524351:WLX524351 WVJ524351:WVT524351 B589887:L589887 IX589887:JH589887 ST589887:TD589887 ACP589887:ACZ589887 AML589887:AMV589887 AWH589887:AWR589887 BGD589887:BGN589887 BPZ589887:BQJ589887 BZV589887:CAF589887 CJR589887:CKB589887 CTN589887:CTX589887 DDJ589887:DDT589887 DNF589887:DNP589887 DXB589887:DXL589887 EGX589887:EHH589887 EQT589887:ERD589887 FAP589887:FAZ589887 FKL589887:FKV589887 FUH589887:FUR589887 GED589887:GEN589887 GNZ589887:GOJ589887 GXV589887:GYF589887 HHR589887:HIB589887 HRN589887:HRX589887 IBJ589887:IBT589887 ILF589887:ILP589887 IVB589887:IVL589887 JEX589887:JFH589887 JOT589887:JPD589887 JYP589887:JYZ589887 KIL589887:KIV589887 KSH589887:KSR589887 LCD589887:LCN589887 LLZ589887:LMJ589887 LVV589887:LWF589887 MFR589887:MGB589887 MPN589887:MPX589887 MZJ589887:MZT589887 NJF589887:NJP589887 NTB589887:NTL589887 OCX589887:ODH589887 OMT589887:OND589887 OWP589887:OWZ589887 PGL589887:PGV589887 PQH589887:PQR589887 QAD589887:QAN589887 QJZ589887:QKJ589887 QTV589887:QUF589887 RDR589887:REB589887 RNN589887:RNX589887 RXJ589887:RXT589887 SHF589887:SHP589887 SRB589887:SRL589887 TAX589887:TBH589887 TKT589887:TLD589887 TUP589887:TUZ589887 UEL589887:UEV589887 UOH589887:UOR589887 UYD589887:UYN589887 VHZ589887:VIJ589887 VRV589887:VSF589887 WBR589887:WCB589887 WLN589887:WLX589887 WVJ589887:WVT589887 B655423:L655423 IX655423:JH655423 ST655423:TD655423 ACP655423:ACZ655423 AML655423:AMV655423 AWH655423:AWR655423 BGD655423:BGN655423 BPZ655423:BQJ655423 BZV655423:CAF655423 CJR655423:CKB655423 CTN655423:CTX655423 DDJ655423:DDT655423 DNF655423:DNP655423 DXB655423:DXL655423 EGX655423:EHH655423 EQT655423:ERD655423 FAP655423:FAZ655423 FKL655423:FKV655423 FUH655423:FUR655423 GED655423:GEN655423 GNZ655423:GOJ655423 GXV655423:GYF655423 HHR655423:HIB655423 HRN655423:HRX655423 IBJ655423:IBT655423 ILF655423:ILP655423 IVB655423:IVL655423 JEX655423:JFH655423 JOT655423:JPD655423 JYP655423:JYZ655423 KIL655423:KIV655423 KSH655423:KSR655423 LCD655423:LCN655423 LLZ655423:LMJ655423 LVV655423:LWF655423 MFR655423:MGB655423 MPN655423:MPX655423 MZJ655423:MZT655423 NJF655423:NJP655423 NTB655423:NTL655423 OCX655423:ODH655423 OMT655423:OND655423 OWP655423:OWZ655423 PGL655423:PGV655423 PQH655423:PQR655423 QAD655423:QAN655423 QJZ655423:QKJ655423 QTV655423:QUF655423 RDR655423:REB655423 RNN655423:RNX655423 RXJ655423:RXT655423 SHF655423:SHP655423 SRB655423:SRL655423 TAX655423:TBH655423 TKT655423:TLD655423 TUP655423:TUZ655423 UEL655423:UEV655423 UOH655423:UOR655423 UYD655423:UYN655423 VHZ655423:VIJ655423 VRV655423:VSF655423 WBR655423:WCB655423 WLN655423:WLX655423 WVJ655423:WVT655423 B720959:L720959 IX720959:JH720959 ST720959:TD720959 ACP720959:ACZ720959 AML720959:AMV720959 AWH720959:AWR720959 BGD720959:BGN720959 BPZ720959:BQJ720959 BZV720959:CAF720959 CJR720959:CKB720959 CTN720959:CTX720959 DDJ720959:DDT720959 DNF720959:DNP720959 DXB720959:DXL720959 EGX720959:EHH720959 EQT720959:ERD720959 FAP720959:FAZ720959 FKL720959:FKV720959 FUH720959:FUR720959 GED720959:GEN720959 GNZ720959:GOJ720959 GXV720959:GYF720959 HHR720959:HIB720959 HRN720959:HRX720959 IBJ720959:IBT720959 ILF720959:ILP720959 IVB720959:IVL720959 JEX720959:JFH720959 JOT720959:JPD720959 JYP720959:JYZ720959 KIL720959:KIV720959 KSH720959:KSR720959 LCD720959:LCN720959 LLZ720959:LMJ720959 LVV720959:LWF720959 MFR720959:MGB720959 MPN720959:MPX720959 MZJ720959:MZT720959 NJF720959:NJP720959 NTB720959:NTL720959 OCX720959:ODH720959 OMT720959:OND720959 OWP720959:OWZ720959 PGL720959:PGV720959 PQH720959:PQR720959 QAD720959:QAN720959 QJZ720959:QKJ720959 QTV720959:QUF720959 RDR720959:REB720959 RNN720959:RNX720959 RXJ720959:RXT720959 SHF720959:SHP720959 SRB720959:SRL720959 TAX720959:TBH720959 TKT720959:TLD720959 TUP720959:TUZ720959 UEL720959:UEV720959 UOH720959:UOR720959 UYD720959:UYN720959 VHZ720959:VIJ720959 VRV720959:VSF720959 WBR720959:WCB720959 WLN720959:WLX720959 WVJ720959:WVT720959 B786495:L786495 IX786495:JH786495 ST786495:TD786495 ACP786495:ACZ786495 AML786495:AMV786495 AWH786495:AWR786495 BGD786495:BGN786495 BPZ786495:BQJ786495 BZV786495:CAF786495 CJR786495:CKB786495 CTN786495:CTX786495 DDJ786495:DDT786495 DNF786495:DNP786495 DXB786495:DXL786495 EGX786495:EHH786495 EQT786495:ERD786495 FAP786495:FAZ786495 FKL786495:FKV786495 FUH786495:FUR786495 GED786495:GEN786495 GNZ786495:GOJ786495 GXV786495:GYF786495 HHR786495:HIB786495 HRN786495:HRX786495 IBJ786495:IBT786495 ILF786495:ILP786495 IVB786495:IVL786495 JEX786495:JFH786495 JOT786495:JPD786495 JYP786495:JYZ786495 KIL786495:KIV786495 KSH786495:KSR786495 LCD786495:LCN786495 LLZ786495:LMJ786495 LVV786495:LWF786495 MFR786495:MGB786495 MPN786495:MPX786495 MZJ786495:MZT786495 NJF786495:NJP786495 NTB786495:NTL786495 OCX786495:ODH786495 OMT786495:OND786495 OWP786495:OWZ786495 PGL786495:PGV786495 PQH786495:PQR786495 QAD786495:QAN786495 QJZ786495:QKJ786495 QTV786495:QUF786495 RDR786495:REB786495 RNN786495:RNX786495 RXJ786495:RXT786495 SHF786495:SHP786495 SRB786495:SRL786495 TAX786495:TBH786495 TKT786495:TLD786495 TUP786495:TUZ786495 UEL786495:UEV786495 UOH786495:UOR786495 UYD786495:UYN786495 VHZ786495:VIJ786495 VRV786495:VSF786495 WBR786495:WCB786495 WLN786495:WLX786495 WVJ786495:WVT786495 B852031:L852031 IX852031:JH852031 ST852031:TD852031 ACP852031:ACZ852031 AML852031:AMV852031 AWH852031:AWR852031 BGD852031:BGN852031 BPZ852031:BQJ852031 BZV852031:CAF852031 CJR852031:CKB852031 CTN852031:CTX852031 DDJ852031:DDT852031 DNF852031:DNP852031 DXB852031:DXL852031 EGX852031:EHH852031 EQT852031:ERD852031 FAP852031:FAZ852031 FKL852031:FKV852031 FUH852031:FUR852031 GED852031:GEN852031 GNZ852031:GOJ852031 GXV852031:GYF852031 HHR852031:HIB852031 HRN852031:HRX852031 IBJ852031:IBT852031 ILF852031:ILP852031 IVB852031:IVL852031 JEX852031:JFH852031 JOT852031:JPD852031 JYP852031:JYZ852031 KIL852031:KIV852031 KSH852031:KSR852031 LCD852031:LCN852031 LLZ852031:LMJ852031 LVV852031:LWF852031 MFR852031:MGB852031 MPN852031:MPX852031 MZJ852031:MZT852031 NJF852031:NJP852031 NTB852031:NTL852031 OCX852031:ODH852031 OMT852031:OND852031 OWP852031:OWZ852031 PGL852031:PGV852031 PQH852031:PQR852031 QAD852031:QAN852031 QJZ852031:QKJ852031 QTV852031:QUF852031 RDR852031:REB852031 RNN852031:RNX852031 RXJ852031:RXT852031 SHF852031:SHP852031 SRB852031:SRL852031 TAX852031:TBH852031 TKT852031:TLD852031 TUP852031:TUZ852031 UEL852031:UEV852031 UOH852031:UOR852031 UYD852031:UYN852031 VHZ852031:VIJ852031 VRV852031:VSF852031 WBR852031:WCB852031 WLN852031:WLX852031 WVJ852031:WVT852031 B917567:L917567 IX917567:JH917567 ST917567:TD917567 ACP917567:ACZ917567 AML917567:AMV917567 AWH917567:AWR917567 BGD917567:BGN917567 BPZ917567:BQJ917567 BZV917567:CAF917567 CJR917567:CKB917567 CTN917567:CTX917567 DDJ917567:DDT917567 DNF917567:DNP917567 DXB917567:DXL917567 EGX917567:EHH917567 EQT917567:ERD917567 FAP917567:FAZ917567 FKL917567:FKV917567 FUH917567:FUR917567 GED917567:GEN917567 GNZ917567:GOJ917567 GXV917567:GYF917567 HHR917567:HIB917567 HRN917567:HRX917567 IBJ917567:IBT917567 ILF917567:ILP917567 IVB917567:IVL917567 JEX917567:JFH917567 JOT917567:JPD917567 JYP917567:JYZ917567 KIL917567:KIV917567 KSH917567:KSR917567 LCD917567:LCN917567 LLZ917567:LMJ917567 LVV917567:LWF917567 MFR917567:MGB917567 MPN917567:MPX917567 MZJ917567:MZT917567 NJF917567:NJP917567 NTB917567:NTL917567 OCX917567:ODH917567 OMT917567:OND917567 OWP917567:OWZ917567 PGL917567:PGV917567 PQH917567:PQR917567 QAD917567:QAN917567 QJZ917567:QKJ917567 QTV917567:QUF917567 RDR917567:REB917567 RNN917567:RNX917567 RXJ917567:RXT917567 SHF917567:SHP917567 SRB917567:SRL917567 TAX917567:TBH917567 TKT917567:TLD917567 TUP917567:TUZ917567 UEL917567:UEV917567 UOH917567:UOR917567 UYD917567:UYN917567 VHZ917567:VIJ917567 VRV917567:VSF917567 WBR917567:WCB917567 WLN917567:WLX917567 WVJ917567:WVT917567 B983103:L983103 IX983103:JH983103 ST983103:TD983103 ACP983103:ACZ983103 AML983103:AMV983103 AWH983103:AWR983103 BGD983103:BGN983103 BPZ983103:BQJ983103 BZV983103:CAF983103 CJR983103:CKB983103 CTN983103:CTX983103 DDJ983103:DDT983103 DNF983103:DNP983103 DXB983103:DXL983103 EGX983103:EHH983103 EQT983103:ERD983103 FAP983103:FAZ983103 FKL983103:FKV983103 FUH983103:FUR983103 GED983103:GEN983103 GNZ983103:GOJ983103 GXV983103:GYF983103 HHR983103:HIB983103 HRN983103:HRX983103 IBJ983103:IBT983103 ILF983103:ILP983103 IVB983103:IVL983103 JEX983103:JFH983103 JOT983103:JPD983103 JYP983103:JYZ983103 KIL983103:KIV983103 KSH983103:KSR983103 LCD983103:LCN983103 LLZ983103:LMJ983103 LVV983103:LWF983103 MFR983103:MGB983103 MPN983103:MPX983103 MZJ983103:MZT983103 NJF983103:NJP983103 NTB983103:NTL983103 OCX983103:ODH983103 OMT983103:OND983103 OWP983103:OWZ983103 PGL983103:PGV983103 PQH983103:PQR983103 QAD983103:QAN983103 QJZ983103:QKJ983103 QTV983103:QUF983103 RDR983103:REB983103 RNN983103:RNX983103 RXJ983103:RXT983103 SHF983103:SHP983103 SRB983103:SRL983103 TAX983103:TBH983103 TKT983103:TLD983103 TUP983103:TUZ983103 UEL983103:UEV983103 UOH983103:UOR983103 UYD983103:UYN983103 VHZ983103:VIJ983103 VRV983103:VSF983103 WBR983103:WCB983103 WLN983103:WLX983103 WVJ983103:WVT983103 B70:L70 IX70:JH70 ST70:TD70 ACP70:ACZ70 AML70:AMV70 AWH70:AWR70 BGD70:BGN70 BPZ70:BQJ70 BZV70:CAF70 CJR70:CKB70 CTN70:CTX70 DDJ70:DDT70 DNF70:DNP70 DXB70:DXL70 EGX70:EHH70 EQT70:ERD70 FAP70:FAZ70 FKL70:FKV70 FUH70:FUR70 GED70:GEN70 GNZ70:GOJ70 GXV70:GYF70 HHR70:HIB70 HRN70:HRX70 IBJ70:IBT70 ILF70:ILP70 IVB70:IVL70 JEX70:JFH70 JOT70:JPD70 JYP70:JYZ70 KIL70:KIV70 KSH70:KSR70 LCD70:LCN70 LLZ70:LMJ70 LVV70:LWF70 MFR70:MGB70 MPN70:MPX70 MZJ70:MZT70 NJF70:NJP70 NTB70:NTL70 OCX70:ODH70 OMT70:OND70 OWP70:OWZ70 PGL70:PGV70 PQH70:PQR70 QAD70:QAN70 QJZ70:QKJ70 QTV70:QUF70 RDR70:REB70 RNN70:RNX70 RXJ70:RXT70 SHF70:SHP70 SRB70:SRL70 TAX70:TBH70 TKT70:TLD70 TUP70:TUZ70 UEL70:UEV70 UOH70:UOR70 UYD70:UYN70 VHZ70:VIJ70 VRV70:VSF70 WBR70:WCB70 WLN70:WLX70 WVJ70:WVT70 B65606:L65606 IX65606:JH65606 ST65606:TD65606 ACP65606:ACZ65606 AML65606:AMV65606 AWH65606:AWR65606 BGD65606:BGN65606 BPZ65606:BQJ65606 BZV65606:CAF65606 CJR65606:CKB65606 CTN65606:CTX65606 DDJ65606:DDT65606 DNF65606:DNP65606 DXB65606:DXL65606 EGX65606:EHH65606 EQT65606:ERD65606 FAP65606:FAZ65606 FKL65606:FKV65606 FUH65606:FUR65606 GED65606:GEN65606 GNZ65606:GOJ65606 GXV65606:GYF65606 HHR65606:HIB65606 HRN65606:HRX65606 IBJ65606:IBT65606 ILF65606:ILP65606 IVB65606:IVL65606 JEX65606:JFH65606 JOT65606:JPD65606 JYP65606:JYZ65606 KIL65606:KIV65606 KSH65606:KSR65606 LCD65606:LCN65606 LLZ65606:LMJ65606 LVV65606:LWF65606 MFR65606:MGB65606 MPN65606:MPX65606 MZJ65606:MZT65606 NJF65606:NJP65606 NTB65606:NTL65606 OCX65606:ODH65606 OMT65606:OND65606 OWP65606:OWZ65606 PGL65606:PGV65606 PQH65606:PQR65606 QAD65606:QAN65606 QJZ65606:QKJ65606 QTV65606:QUF65606 RDR65606:REB65606 RNN65606:RNX65606 RXJ65606:RXT65606 SHF65606:SHP65606 SRB65606:SRL65606 TAX65606:TBH65606 TKT65606:TLD65606 TUP65606:TUZ65606 UEL65606:UEV65606 UOH65606:UOR65606 UYD65606:UYN65606 VHZ65606:VIJ65606 VRV65606:VSF65606 WBR65606:WCB65606 WLN65606:WLX65606 WVJ65606:WVT65606 B131142:L131142 IX131142:JH131142 ST131142:TD131142 ACP131142:ACZ131142 AML131142:AMV131142 AWH131142:AWR131142 BGD131142:BGN131142 BPZ131142:BQJ131142 BZV131142:CAF131142 CJR131142:CKB131142 CTN131142:CTX131142 DDJ131142:DDT131142 DNF131142:DNP131142 DXB131142:DXL131142 EGX131142:EHH131142 EQT131142:ERD131142 FAP131142:FAZ131142 FKL131142:FKV131142 FUH131142:FUR131142 GED131142:GEN131142 GNZ131142:GOJ131142 GXV131142:GYF131142 HHR131142:HIB131142 HRN131142:HRX131142 IBJ131142:IBT131142 ILF131142:ILP131142 IVB131142:IVL131142 JEX131142:JFH131142 JOT131142:JPD131142 JYP131142:JYZ131142 KIL131142:KIV131142 KSH131142:KSR131142 LCD131142:LCN131142 LLZ131142:LMJ131142 LVV131142:LWF131142 MFR131142:MGB131142 MPN131142:MPX131142 MZJ131142:MZT131142 NJF131142:NJP131142 NTB131142:NTL131142 OCX131142:ODH131142 OMT131142:OND131142 OWP131142:OWZ131142 PGL131142:PGV131142 PQH131142:PQR131142 QAD131142:QAN131142 QJZ131142:QKJ131142 QTV131142:QUF131142 RDR131142:REB131142 RNN131142:RNX131142 RXJ131142:RXT131142 SHF131142:SHP131142 SRB131142:SRL131142 TAX131142:TBH131142 TKT131142:TLD131142 TUP131142:TUZ131142 UEL131142:UEV131142 UOH131142:UOR131142 UYD131142:UYN131142 VHZ131142:VIJ131142 VRV131142:VSF131142 WBR131142:WCB131142 WLN131142:WLX131142 WVJ131142:WVT131142 B196678:L196678 IX196678:JH196678 ST196678:TD196678 ACP196678:ACZ196678 AML196678:AMV196678 AWH196678:AWR196678 BGD196678:BGN196678 BPZ196678:BQJ196678 BZV196678:CAF196678 CJR196678:CKB196678 CTN196678:CTX196678 DDJ196678:DDT196678 DNF196678:DNP196678 DXB196678:DXL196678 EGX196678:EHH196678 EQT196678:ERD196678 FAP196678:FAZ196678 FKL196678:FKV196678 FUH196678:FUR196678 GED196678:GEN196678 GNZ196678:GOJ196678 GXV196678:GYF196678 HHR196678:HIB196678 HRN196678:HRX196678 IBJ196678:IBT196678 ILF196678:ILP196678 IVB196678:IVL196678 JEX196678:JFH196678 JOT196678:JPD196678 JYP196678:JYZ196678 KIL196678:KIV196678 KSH196678:KSR196678 LCD196678:LCN196678 LLZ196678:LMJ196678 LVV196678:LWF196678 MFR196678:MGB196678 MPN196678:MPX196678 MZJ196678:MZT196678 NJF196678:NJP196678 NTB196678:NTL196678 OCX196678:ODH196678 OMT196678:OND196678 OWP196678:OWZ196678 PGL196678:PGV196678 PQH196678:PQR196678 QAD196678:QAN196678 QJZ196678:QKJ196678 QTV196678:QUF196678 RDR196678:REB196678 RNN196678:RNX196678 RXJ196678:RXT196678 SHF196678:SHP196678 SRB196678:SRL196678 TAX196678:TBH196678 TKT196678:TLD196678 TUP196678:TUZ196678 UEL196678:UEV196678 UOH196678:UOR196678 UYD196678:UYN196678 VHZ196678:VIJ196678 VRV196678:VSF196678 WBR196678:WCB196678 WLN196678:WLX196678 WVJ196678:WVT196678 B262214:L262214 IX262214:JH262214 ST262214:TD262214 ACP262214:ACZ262214 AML262214:AMV262214 AWH262214:AWR262214 BGD262214:BGN262214 BPZ262214:BQJ262214 BZV262214:CAF262214 CJR262214:CKB262214 CTN262214:CTX262214 DDJ262214:DDT262214 DNF262214:DNP262214 DXB262214:DXL262214 EGX262214:EHH262214 EQT262214:ERD262214 FAP262214:FAZ262214 FKL262214:FKV262214 FUH262214:FUR262214 GED262214:GEN262214 GNZ262214:GOJ262214 GXV262214:GYF262214 HHR262214:HIB262214 HRN262214:HRX262214 IBJ262214:IBT262214 ILF262214:ILP262214 IVB262214:IVL262214 JEX262214:JFH262214 JOT262214:JPD262214 JYP262214:JYZ262214 KIL262214:KIV262214 KSH262214:KSR262214 LCD262214:LCN262214 LLZ262214:LMJ262214 LVV262214:LWF262214 MFR262214:MGB262214 MPN262214:MPX262214 MZJ262214:MZT262214 NJF262214:NJP262214 NTB262214:NTL262214 OCX262214:ODH262214 OMT262214:OND262214 OWP262214:OWZ262214 PGL262214:PGV262214 PQH262214:PQR262214 QAD262214:QAN262214 QJZ262214:QKJ262214 QTV262214:QUF262214 RDR262214:REB262214 RNN262214:RNX262214 RXJ262214:RXT262214 SHF262214:SHP262214 SRB262214:SRL262214 TAX262214:TBH262214 TKT262214:TLD262214 TUP262214:TUZ262214 UEL262214:UEV262214 UOH262214:UOR262214 UYD262214:UYN262214 VHZ262214:VIJ262214 VRV262214:VSF262214 WBR262214:WCB262214 WLN262214:WLX262214 WVJ262214:WVT262214 B327750:L327750 IX327750:JH327750 ST327750:TD327750 ACP327750:ACZ327750 AML327750:AMV327750 AWH327750:AWR327750 BGD327750:BGN327750 BPZ327750:BQJ327750 BZV327750:CAF327750 CJR327750:CKB327750 CTN327750:CTX327750 DDJ327750:DDT327750 DNF327750:DNP327750 DXB327750:DXL327750 EGX327750:EHH327750 EQT327750:ERD327750 FAP327750:FAZ327750 FKL327750:FKV327750 FUH327750:FUR327750 GED327750:GEN327750 GNZ327750:GOJ327750 GXV327750:GYF327750 HHR327750:HIB327750 HRN327750:HRX327750 IBJ327750:IBT327750 ILF327750:ILP327750 IVB327750:IVL327750 JEX327750:JFH327750 JOT327750:JPD327750 JYP327750:JYZ327750 KIL327750:KIV327750 KSH327750:KSR327750 LCD327750:LCN327750 LLZ327750:LMJ327750 LVV327750:LWF327750 MFR327750:MGB327750 MPN327750:MPX327750 MZJ327750:MZT327750 NJF327750:NJP327750 NTB327750:NTL327750 OCX327750:ODH327750 OMT327750:OND327750 OWP327750:OWZ327750 PGL327750:PGV327750 PQH327750:PQR327750 QAD327750:QAN327750 QJZ327750:QKJ327750 QTV327750:QUF327750 RDR327750:REB327750 RNN327750:RNX327750 RXJ327750:RXT327750 SHF327750:SHP327750 SRB327750:SRL327750 TAX327750:TBH327750 TKT327750:TLD327750 TUP327750:TUZ327750 UEL327750:UEV327750 UOH327750:UOR327750 UYD327750:UYN327750 VHZ327750:VIJ327750 VRV327750:VSF327750 WBR327750:WCB327750 WLN327750:WLX327750 WVJ327750:WVT327750 B393286:L393286 IX393286:JH393286 ST393286:TD393286 ACP393286:ACZ393286 AML393286:AMV393286 AWH393286:AWR393286 BGD393286:BGN393286 BPZ393286:BQJ393286 BZV393286:CAF393286 CJR393286:CKB393286 CTN393286:CTX393286 DDJ393286:DDT393286 DNF393286:DNP393286 DXB393286:DXL393286 EGX393286:EHH393286 EQT393286:ERD393286 FAP393286:FAZ393286 FKL393286:FKV393286 FUH393286:FUR393286 GED393286:GEN393286 GNZ393286:GOJ393286 GXV393286:GYF393286 HHR393286:HIB393286 HRN393286:HRX393286 IBJ393286:IBT393286 ILF393286:ILP393286 IVB393286:IVL393286 JEX393286:JFH393286 JOT393286:JPD393286 JYP393286:JYZ393286 KIL393286:KIV393286 KSH393286:KSR393286 LCD393286:LCN393286 LLZ393286:LMJ393286 LVV393286:LWF393286 MFR393286:MGB393286 MPN393286:MPX393286 MZJ393286:MZT393286 NJF393286:NJP393286 NTB393286:NTL393286 OCX393286:ODH393286 OMT393286:OND393286 OWP393286:OWZ393286 PGL393286:PGV393286 PQH393286:PQR393286 QAD393286:QAN393286 QJZ393286:QKJ393286 QTV393286:QUF393286 RDR393286:REB393286 RNN393286:RNX393286 RXJ393286:RXT393286 SHF393286:SHP393286 SRB393286:SRL393286 TAX393286:TBH393286 TKT393286:TLD393286 TUP393286:TUZ393286 UEL393286:UEV393286 UOH393286:UOR393286 UYD393286:UYN393286 VHZ393286:VIJ393286 VRV393286:VSF393286 WBR393286:WCB393286 WLN393286:WLX393286 WVJ393286:WVT393286 B458822:L458822 IX458822:JH458822 ST458822:TD458822 ACP458822:ACZ458822 AML458822:AMV458822 AWH458822:AWR458822 BGD458822:BGN458822 BPZ458822:BQJ458822 BZV458822:CAF458822 CJR458822:CKB458822 CTN458822:CTX458822 DDJ458822:DDT458822 DNF458822:DNP458822 DXB458822:DXL458822 EGX458822:EHH458822 EQT458822:ERD458822 FAP458822:FAZ458822 FKL458822:FKV458822 FUH458822:FUR458822 GED458822:GEN458822 GNZ458822:GOJ458822 GXV458822:GYF458822 HHR458822:HIB458822 HRN458822:HRX458822 IBJ458822:IBT458822 ILF458822:ILP458822 IVB458822:IVL458822 JEX458822:JFH458822 JOT458822:JPD458822 JYP458822:JYZ458822 KIL458822:KIV458822 KSH458822:KSR458822 LCD458822:LCN458822 LLZ458822:LMJ458822 LVV458822:LWF458822 MFR458822:MGB458822 MPN458822:MPX458822 MZJ458822:MZT458822 NJF458822:NJP458822 NTB458822:NTL458822 OCX458822:ODH458822 OMT458822:OND458822 OWP458822:OWZ458822 PGL458822:PGV458822 PQH458822:PQR458822 QAD458822:QAN458822 QJZ458822:QKJ458822 QTV458822:QUF458822 RDR458822:REB458822 RNN458822:RNX458822 RXJ458822:RXT458822 SHF458822:SHP458822 SRB458822:SRL458822 TAX458822:TBH458822 TKT458822:TLD458822 TUP458822:TUZ458822 UEL458822:UEV458822 UOH458822:UOR458822 UYD458822:UYN458822 VHZ458822:VIJ458822 VRV458822:VSF458822 WBR458822:WCB458822 WLN458822:WLX458822 WVJ458822:WVT458822 B524358:L524358 IX524358:JH524358 ST524358:TD524358 ACP524358:ACZ524358 AML524358:AMV524358 AWH524358:AWR524358 BGD524358:BGN524358 BPZ524358:BQJ524358 BZV524358:CAF524358 CJR524358:CKB524358 CTN524358:CTX524358 DDJ524358:DDT524358 DNF524358:DNP524358 DXB524358:DXL524358 EGX524358:EHH524358 EQT524358:ERD524358 FAP524358:FAZ524358 FKL524358:FKV524358 FUH524358:FUR524358 GED524358:GEN524358 GNZ524358:GOJ524358 GXV524358:GYF524358 HHR524358:HIB524358 HRN524358:HRX524358 IBJ524358:IBT524358 ILF524358:ILP524358 IVB524358:IVL524358 JEX524358:JFH524358 JOT524358:JPD524358 JYP524358:JYZ524358 KIL524358:KIV524358 KSH524358:KSR524358 LCD524358:LCN524358 LLZ524358:LMJ524358 LVV524358:LWF524358 MFR524358:MGB524358 MPN524358:MPX524358 MZJ524358:MZT524358 NJF524358:NJP524358 NTB524358:NTL524358 OCX524358:ODH524358 OMT524358:OND524358 OWP524358:OWZ524358 PGL524358:PGV524358 PQH524358:PQR524358 QAD524358:QAN524358 QJZ524358:QKJ524358 QTV524358:QUF524358 RDR524358:REB524358 RNN524358:RNX524358 RXJ524358:RXT524358 SHF524358:SHP524358 SRB524358:SRL524358 TAX524358:TBH524358 TKT524358:TLD524358 TUP524358:TUZ524358 UEL524358:UEV524358 UOH524358:UOR524358 UYD524358:UYN524358 VHZ524358:VIJ524358 VRV524358:VSF524358 WBR524358:WCB524358 WLN524358:WLX524358 WVJ524358:WVT524358 B589894:L589894 IX589894:JH589894 ST589894:TD589894 ACP589894:ACZ589894 AML589894:AMV589894 AWH589894:AWR589894 BGD589894:BGN589894 BPZ589894:BQJ589894 BZV589894:CAF589894 CJR589894:CKB589894 CTN589894:CTX589894 DDJ589894:DDT589894 DNF589894:DNP589894 DXB589894:DXL589894 EGX589894:EHH589894 EQT589894:ERD589894 FAP589894:FAZ589894 FKL589894:FKV589894 FUH589894:FUR589894 GED589894:GEN589894 GNZ589894:GOJ589894 GXV589894:GYF589894 HHR589894:HIB589894 HRN589894:HRX589894 IBJ589894:IBT589894 ILF589894:ILP589894 IVB589894:IVL589894 JEX589894:JFH589894 JOT589894:JPD589894 JYP589894:JYZ589894 KIL589894:KIV589894 KSH589894:KSR589894 LCD589894:LCN589894 LLZ589894:LMJ589894 LVV589894:LWF589894 MFR589894:MGB589894 MPN589894:MPX589894 MZJ589894:MZT589894 NJF589894:NJP589894 NTB589894:NTL589894 OCX589894:ODH589894 OMT589894:OND589894 OWP589894:OWZ589894 PGL589894:PGV589894 PQH589894:PQR589894 QAD589894:QAN589894 QJZ589894:QKJ589894 QTV589894:QUF589894 RDR589894:REB589894 RNN589894:RNX589894 RXJ589894:RXT589894 SHF589894:SHP589894 SRB589894:SRL589894 TAX589894:TBH589894 TKT589894:TLD589894 TUP589894:TUZ589894 UEL589894:UEV589894 UOH589894:UOR589894 UYD589894:UYN589894 VHZ589894:VIJ589894 VRV589894:VSF589894 WBR589894:WCB589894 WLN589894:WLX589894 WVJ589894:WVT589894 B655430:L655430 IX655430:JH655430 ST655430:TD655430 ACP655430:ACZ655430 AML655430:AMV655430 AWH655430:AWR655430 BGD655430:BGN655430 BPZ655430:BQJ655430 BZV655430:CAF655430 CJR655430:CKB655430 CTN655430:CTX655430 DDJ655430:DDT655430 DNF655430:DNP655430 DXB655430:DXL655430 EGX655430:EHH655430 EQT655430:ERD655430 FAP655430:FAZ655430 FKL655430:FKV655430 FUH655430:FUR655430 GED655430:GEN655430 GNZ655430:GOJ655430 GXV655430:GYF655430 HHR655430:HIB655430 HRN655430:HRX655430 IBJ655430:IBT655430 ILF655430:ILP655430 IVB655430:IVL655430 JEX655430:JFH655430 JOT655430:JPD655430 JYP655430:JYZ655430 KIL655430:KIV655430 KSH655430:KSR655430 LCD655430:LCN655430 LLZ655430:LMJ655430 LVV655430:LWF655430 MFR655430:MGB655430 MPN655430:MPX655430 MZJ655430:MZT655430 NJF655430:NJP655430 NTB655430:NTL655430 OCX655430:ODH655430 OMT655430:OND655430 OWP655430:OWZ655430 PGL655430:PGV655430 PQH655430:PQR655430 QAD655430:QAN655430 QJZ655430:QKJ655430 QTV655430:QUF655430 RDR655430:REB655430 RNN655430:RNX655430 RXJ655430:RXT655430 SHF655430:SHP655430 SRB655430:SRL655430 TAX655430:TBH655430 TKT655430:TLD655430 TUP655430:TUZ655430 UEL655430:UEV655430 UOH655430:UOR655430 UYD655430:UYN655430 VHZ655430:VIJ655430 VRV655430:VSF655430 WBR655430:WCB655430 WLN655430:WLX655430 WVJ655430:WVT655430 B720966:L720966 IX720966:JH720966 ST720966:TD720966 ACP720966:ACZ720966 AML720966:AMV720966 AWH720966:AWR720966 BGD720966:BGN720966 BPZ720966:BQJ720966 BZV720966:CAF720966 CJR720966:CKB720966 CTN720966:CTX720966 DDJ720966:DDT720966 DNF720966:DNP720966 DXB720966:DXL720966 EGX720966:EHH720966 EQT720966:ERD720966 FAP720966:FAZ720966 FKL720966:FKV720966 FUH720966:FUR720966 GED720966:GEN720966 GNZ720966:GOJ720966 GXV720966:GYF720966 HHR720966:HIB720966 HRN720966:HRX720966 IBJ720966:IBT720966 ILF720966:ILP720966 IVB720966:IVL720966 JEX720966:JFH720966 JOT720966:JPD720966 JYP720966:JYZ720966 KIL720966:KIV720966 KSH720966:KSR720966 LCD720966:LCN720966 LLZ720966:LMJ720966 LVV720966:LWF720966 MFR720966:MGB720966 MPN720966:MPX720966 MZJ720966:MZT720966 NJF720966:NJP720966 NTB720966:NTL720966 OCX720966:ODH720966 OMT720966:OND720966 OWP720966:OWZ720966 PGL720966:PGV720966 PQH720966:PQR720966 QAD720966:QAN720966 QJZ720966:QKJ720966 QTV720966:QUF720966 RDR720966:REB720966 RNN720966:RNX720966 RXJ720966:RXT720966 SHF720966:SHP720966 SRB720966:SRL720966 TAX720966:TBH720966 TKT720966:TLD720966 TUP720966:TUZ720966 UEL720966:UEV720966 UOH720966:UOR720966 UYD720966:UYN720966 VHZ720966:VIJ720966 VRV720966:VSF720966 WBR720966:WCB720966 WLN720966:WLX720966 WVJ720966:WVT720966 B786502:L786502 IX786502:JH786502 ST786502:TD786502 ACP786502:ACZ786502 AML786502:AMV786502 AWH786502:AWR786502 BGD786502:BGN786502 BPZ786502:BQJ786502 BZV786502:CAF786502 CJR786502:CKB786502 CTN786502:CTX786502 DDJ786502:DDT786502 DNF786502:DNP786502 DXB786502:DXL786502 EGX786502:EHH786502 EQT786502:ERD786502 FAP786502:FAZ786502 FKL786502:FKV786502 FUH786502:FUR786502 GED786502:GEN786502 GNZ786502:GOJ786502 GXV786502:GYF786502 HHR786502:HIB786502 HRN786502:HRX786502 IBJ786502:IBT786502 ILF786502:ILP786502 IVB786502:IVL786502 JEX786502:JFH786502 JOT786502:JPD786502 JYP786502:JYZ786502 KIL786502:KIV786502 KSH786502:KSR786502 LCD786502:LCN786502 LLZ786502:LMJ786502 LVV786502:LWF786502 MFR786502:MGB786502 MPN786502:MPX786502 MZJ786502:MZT786502 NJF786502:NJP786502 NTB786502:NTL786502 OCX786502:ODH786502 OMT786502:OND786502 OWP786502:OWZ786502 PGL786502:PGV786502 PQH786502:PQR786502 QAD786502:QAN786502 QJZ786502:QKJ786502 QTV786502:QUF786502 RDR786502:REB786502 RNN786502:RNX786502 RXJ786502:RXT786502 SHF786502:SHP786502 SRB786502:SRL786502 TAX786502:TBH786502 TKT786502:TLD786502 TUP786502:TUZ786502 UEL786502:UEV786502 UOH786502:UOR786502 UYD786502:UYN786502 VHZ786502:VIJ786502 VRV786502:VSF786502 WBR786502:WCB786502 WLN786502:WLX786502 WVJ786502:WVT786502 B852038:L852038 IX852038:JH852038 ST852038:TD852038 ACP852038:ACZ852038 AML852038:AMV852038 AWH852038:AWR852038 BGD852038:BGN852038 BPZ852038:BQJ852038 BZV852038:CAF852038 CJR852038:CKB852038 CTN852038:CTX852038 DDJ852038:DDT852038 DNF852038:DNP852038 DXB852038:DXL852038 EGX852038:EHH852038 EQT852038:ERD852038 FAP852038:FAZ852038 FKL852038:FKV852038 FUH852038:FUR852038 GED852038:GEN852038 GNZ852038:GOJ852038 GXV852038:GYF852038 HHR852038:HIB852038 HRN852038:HRX852038 IBJ852038:IBT852038 ILF852038:ILP852038 IVB852038:IVL852038 JEX852038:JFH852038 JOT852038:JPD852038 JYP852038:JYZ852038 KIL852038:KIV852038 KSH852038:KSR852038 LCD852038:LCN852038 LLZ852038:LMJ852038 LVV852038:LWF852038 MFR852038:MGB852038 MPN852038:MPX852038 MZJ852038:MZT852038 NJF852038:NJP852038 NTB852038:NTL852038 OCX852038:ODH852038 OMT852038:OND852038 OWP852038:OWZ852038 PGL852038:PGV852038 PQH852038:PQR852038 QAD852038:QAN852038 QJZ852038:QKJ852038 QTV852038:QUF852038 RDR852038:REB852038 RNN852038:RNX852038 RXJ852038:RXT852038 SHF852038:SHP852038 SRB852038:SRL852038 TAX852038:TBH852038 TKT852038:TLD852038 TUP852038:TUZ852038 UEL852038:UEV852038 UOH852038:UOR852038 UYD852038:UYN852038 VHZ852038:VIJ852038 VRV852038:VSF852038 WBR852038:WCB852038 WLN852038:WLX852038 WVJ852038:WVT852038 B917574:L917574 IX917574:JH917574 ST917574:TD917574 ACP917574:ACZ917574 AML917574:AMV917574 AWH917574:AWR917574 BGD917574:BGN917574 BPZ917574:BQJ917574 BZV917574:CAF917574 CJR917574:CKB917574 CTN917574:CTX917574 DDJ917574:DDT917574 DNF917574:DNP917574 DXB917574:DXL917574 EGX917574:EHH917574 EQT917574:ERD917574 FAP917574:FAZ917574 FKL917574:FKV917574 FUH917574:FUR917574 GED917574:GEN917574 GNZ917574:GOJ917574 GXV917574:GYF917574 HHR917574:HIB917574 HRN917574:HRX917574 IBJ917574:IBT917574 ILF917574:ILP917574 IVB917574:IVL917574 JEX917574:JFH917574 JOT917574:JPD917574 JYP917574:JYZ917574 KIL917574:KIV917574 KSH917574:KSR917574 LCD917574:LCN917574 LLZ917574:LMJ917574 LVV917574:LWF917574 MFR917574:MGB917574 MPN917574:MPX917574 MZJ917574:MZT917574 NJF917574:NJP917574 NTB917574:NTL917574 OCX917574:ODH917574 OMT917574:OND917574 OWP917574:OWZ917574 PGL917574:PGV917574 PQH917574:PQR917574 QAD917574:QAN917574 QJZ917574:QKJ917574 QTV917574:QUF917574 RDR917574:REB917574 RNN917574:RNX917574 RXJ917574:RXT917574 SHF917574:SHP917574 SRB917574:SRL917574 TAX917574:TBH917574 TKT917574:TLD917574 TUP917574:TUZ917574 UEL917574:UEV917574 UOH917574:UOR917574 UYD917574:UYN917574 VHZ917574:VIJ917574 VRV917574:VSF917574 WBR917574:WCB917574 WLN917574:WLX917574 WVJ917574:WVT917574 B983110:L983110 IX983110:JH983110 ST983110:TD983110 ACP983110:ACZ983110 AML983110:AMV983110 AWH983110:AWR983110 BGD983110:BGN983110 BPZ983110:BQJ983110 BZV983110:CAF983110 CJR983110:CKB983110 CTN983110:CTX983110 DDJ983110:DDT983110 DNF983110:DNP983110 DXB983110:DXL983110 EGX983110:EHH983110 EQT983110:ERD983110 FAP983110:FAZ983110 FKL983110:FKV983110 FUH983110:FUR983110 GED983110:GEN983110 GNZ983110:GOJ983110 GXV983110:GYF983110 HHR983110:HIB983110 HRN983110:HRX983110 IBJ983110:IBT983110 ILF983110:ILP983110 IVB983110:IVL983110 JEX983110:JFH983110 JOT983110:JPD983110 JYP983110:JYZ983110 KIL983110:KIV983110 KSH983110:KSR983110 LCD983110:LCN983110 LLZ983110:LMJ983110 LVV983110:LWF983110 MFR983110:MGB983110 MPN983110:MPX983110 MZJ983110:MZT983110 NJF983110:NJP983110 NTB983110:NTL983110 OCX983110:ODH983110 OMT983110:OND983110 OWP983110:OWZ983110 PGL983110:PGV983110 PQH983110:PQR983110 QAD983110:QAN983110 QJZ983110:QKJ983110 QTV983110:QUF983110 RDR983110:REB983110 RNN983110:RNX983110 RXJ983110:RXT983110 SHF983110:SHP983110 SRB983110:SRL983110 TAX983110:TBH983110 TKT983110:TLD983110 TUP983110:TUZ983110 UEL983110:UEV983110 UOH983110:UOR983110 UYD983110:UYN983110 VHZ983110:VIJ983110 VRV983110:VSF983110 WBR983110:WCB983110 WLN983110:WLX983110 WVJ983110:WVT983110 A2:G5 IW2:JC5 SS2:SY5 ACO2:ACU5 AMK2:AMQ5 AWG2:AWM5 BGC2:BGI5 BPY2:BQE5 BZU2:CAA5 CJQ2:CJW5 CTM2:CTS5 DDI2:DDO5 DNE2:DNK5 DXA2:DXG5 EGW2:EHC5 EQS2:EQY5 FAO2:FAU5 FKK2:FKQ5 FUG2:FUM5 GEC2:GEI5 GNY2:GOE5 GXU2:GYA5 HHQ2:HHW5 HRM2:HRS5 IBI2:IBO5 ILE2:ILK5 IVA2:IVG5 JEW2:JFC5 JOS2:JOY5 JYO2:JYU5 KIK2:KIQ5 KSG2:KSM5 LCC2:LCI5 LLY2:LME5 LVU2:LWA5 MFQ2:MFW5 MPM2:MPS5 MZI2:MZO5 NJE2:NJK5 NTA2:NTG5 OCW2:ODC5 OMS2:OMY5 OWO2:OWU5 PGK2:PGQ5 PQG2:PQM5 QAC2:QAI5 QJY2:QKE5 QTU2:QUA5 RDQ2:RDW5 RNM2:RNS5 RXI2:RXO5 SHE2:SHK5 SRA2:SRG5 TAW2:TBC5 TKS2:TKY5 TUO2:TUU5 UEK2:UEQ5 UOG2:UOM5 UYC2:UYI5 VHY2:VIE5 VRU2:VSA5 WBQ2:WBW5 WLM2:WLS5 WVI2:WVO5 A65538:G65541 IW65538:JC65541 SS65538:SY65541 ACO65538:ACU65541 AMK65538:AMQ65541 AWG65538:AWM65541 BGC65538:BGI65541 BPY65538:BQE65541 BZU65538:CAA65541 CJQ65538:CJW65541 CTM65538:CTS65541 DDI65538:DDO65541 DNE65538:DNK65541 DXA65538:DXG65541 EGW65538:EHC65541 EQS65538:EQY65541 FAO65538:FAU65541 FKK65538:FKQ65541 FUG65538:FUM65541 GEC65538:GEI65541 GNY65538:GOE65541 GXU65538:GYA65541 HHQ65538:HHW65541 HRM65538:HRS65541 IBI65538:IBO65541 ILE65538:ILK65541 IVA65538:IVG65541 JEW65538:JFC65541 JOS65538:JOY65541 JYO65538:JYU65541 KIK65538:KIQ65541 KSG65538:KSM65541 LCC65538:LCI65541 LLY65538:LME65541 LVU65538:LWA65541 MFQ65538:MFW65541 MPM65538:MPS65541 MZI65538:MZO65541 NJE65538:NJK65541 NTA65538:NTG65541 OCW65538:ODC65541 OMS65538:OMY65541 OWO65538:OWU65541 PGK65538:PGQ65541 PQG65538:PQM65541 QAC65538:QAI65541 QJY65538:QKE65541 QTU65538:QUA65541 RDQ65538:RDW65541 RNM65538:RNS65541 RXI65538:RXO65541 SHE65538:SHK65541 SRA65538:SRG65541 TAW65538:TBC65541 TKS65538:TKY65541 TUO65538:TUU65541 UEK65538:UEQ65541 UOG65538:UOM65541 UYC65538:UYI65541 VHY65538:VIE65541 VRU65538:VSA65541 WBQ65538:WBW65541 WLM65538:WLS65541 WVI65538:WVO65541 A131074:G131077 IW131074:JC131077 SS131074:SY131077 ACO131074:ACU131077 AMK131074:AMQ131077 AWG131074:AWM131077 BGC131074:BGI131077 BPY131074:BQE131077 BZU131074:CAA131077 CJQ131074:CJW131077 CTM131074:CTS131077 DDI131074:DDO131077 DNE131074:DNK131077 DXA131074:DXG131077 EGW131074:EHC131077 EQS131074:EQY131077 FAO131074:FAU131077 FKK131074:FKQ131077 FUG131074:FUM131077 GEC131074:GEI131077 GNY131074:GOE131077 GXU131074:GYA131077 HHQ131074:HHW131077 HRM131074:HRS131077 IBI131074:IBO131077 ILE131074:ILK131077 IVA131074:IVG131077 JEW131074:JFC131077 JOS131074:JOY131077 JYO131074:JYU131077 KIK131074:KIQ131077 KSG131074:KSM131077 LCC131074:LCI131077 LLY131074:LME131077 LVU131074:LWA131077 MFQ131074:MFW131077 MPM131074:MPS131077 MZI131074:MZO131077 NJE131074:NJK131077 NTA131074:NTG131077 OCW131074:ODC131077 OMS131074:OMY131077 OWO131074:OWU131077 PGK131074:PGQ131077 PQG131074:PQM131077 QAC131074:QAI131077 QJY131074:QKE131077 QTU131074:QUA131077 RDQ131074:RDW131077 RNM131074:RNS131077 RXI131074:RXO131077 SHE131074:SHK131077 SRA131074:SRG131077 TAW131074:TBC131077 TKS131074:TKY131077 TUO131074:TUU131077 UEK131074:UEQ131077 UOG131074:UOM131077 UYC131074:UYI131077 VHY131074:VIE131077 VRU131074:VSA131077 WBQ131074:WBW131077 WLM131074:WLS131077 WVI131074:WVO131077 A196610:G196613 IW196610:JC196613 SS196610:SY196613 ACO196610:ACU196613 AMK196610:AMQ196613 AWG196610:AWM196613 BGC196610:BGI196613 BPY196610:BQE196613 BZU196610:CAA196613 CJQ196610:CJW196613 CTM196610:CTS196613 DDI196610:DDO196613 DNE196610:DNK196613 DXA196610:DXG196613 EGW196610:EHC196613 EQS196610:EQY196613 FAO196610:FAU196613 FKK196610:FKQ196613 FUG196610:FUM196613 GEC196610:GEI196613 GNY196610:GOE196613 GXU196610:GYA196613 HHQ196610:HHW196613 HRM196610:HRS196613 IBI196610:IBO196613 ILE196610:ILK196613 IVA196610:IVG196613 JEW196610:JFC196613 JOS196610:JOY196613 JYO196610:JYU196613 KIK196610:KIQ196613 KSG196610:KSM196613 LCC196610:LCI196613 LLY196610:LME196613 LVU196610:LWA196613 MFQ196610:MFW196613 MPM196610:MPS196613 MZI196610:MZO196613 NJE196610:NJK196613 NTA196610:NTG196613 OCW196610:ODC196613 OMS196610:OMY196613 OWO196610:OWU196613 PGK196610:PGQ196613 PQG196610:PQM196613 QAC196610:QAI196613 QJY196610:QKE196613 QTU196610:QUA196613 RDQ196610:RDW196613 RNM196610:RNS196613 RXI196610:RXO196613 SHE196610:SHK196613 SRA196610:SRG196613 TAW196610:TBC196613 TKS196610:TKY196613 TUO196610:TUU196613 UEK196610:UEQ196613 UOG196610:UOM196613 UYC196610:UYI196613 VHY196610:VIE196613 VRU196610:VSA196613 WBQ196610:WBW196613 WLM196610:WLS196613 WVI196610:WVO196613 A262146:G262149 IW262146:JC262149 SS262146:SY262149 ACO262146:ACU262149 AMK262146:AMQ262149 AWG262146:AWM262149 BGC262146:BGI262149 BPY262146:BQE262149 BZU262146:CAA262149 CJQ262146:CJW262149 CTM262146:CTS262149 DDI262146:DDO262149 DNE262146:DNK262149 DXA262146:DXG262149 EGW262146:EHC262149 EQS262146:EQY262149 FAO262146:FAU262149 FKK262146:FKQ262149 FUG262146:FUM262149 GEC262146:GEI262149 GNY262146:GOE262149 GXU262146:GYA262149 HHQ262146:HHW262149 HRM262146:HRS262149 IBI262146:IBO262149 ILE262146:ILK262149 IVA262146:IVG262149 JEW262146:JFC262149 JOS262146:JOY262149 JYO262146:JYU262149 KIK262146:KIQ262149 KSG262146:KSM262149 LCC262146:LCI262149 LLY262146:LME262149 LVU262146:LWA262149 MFQ262146:MFW262149 MPM262146:MPS262149 MZI262146:MZO262149 NJE262146:NJK262149 NTA262146:NTG262149 OCW262146:ODC262149 OMS262146:OMY262149 OWO262146:OWU262149 PGK262146:PGQ262149 PQG262146:PQM262149 QAC262146:QAI262149 QJY262146:QKE262149 QTU262146:QUA262149 RDQ262146:RDW262149 RNM262146:RNS262149 RXI262146:RXO262149 SHE262146:SHK262149 SRA262146:SRG262149 TAW262146:TBC262149 TKS262146:TKY262149 TUO262146:TUU262149 UEK262146:UEQ262149 UOG262146:UOM262149 UYC262146:UYI262149 VHY262146:VIE262149 VRU262146:VSA262149 WBQ262146:WBW262149 WLM262146:WLS262149 WVI262146:WVO262149 A327682:G327685 IW327682:JC327685 SS327682:SY327685 ACO327682:ACU327685 AMK327682:AMQ327685 AWG327682:AWM327685 BGC327682:BGI327685 BPY327682:BQE327685 BZU327682:CAA327685 CJQ327682:CJW327685 CTM327682:CTS327685 DDI327682:DDO327685 DNE327682:DNK327685 DXA327682:DXG327685 EGW327682:EHC327685 EQS327682:EQY327685 FAO327682:FAU327685 FKK327682:FKQ327685 FUG327682:FUM327685 GEC327682:GEI327685 GNY327682:GOE327685 GXU327682:GYA327685 HHQ327682:HHW327685 HRM327682:HRS327685 IBI327682:IBO327685 ILE327682:ILK327685 IVA327682:IVG327685 JEW327682:JFC327685 JOS327682:JOY327685 JYO327682:JYU327685 KIK327682:KIQ327685 KSG327682:KSM327685 LCC327682:LCI327685 LLY327682:LME327685 LVU327682:LWA327685 MFQ327682:MFW327685 MPM327682:MPS327685 MZI327682:MZO327685 NJE327682:NJK327685 NTA327682:NTG327685 OCW327682:ODC327685 OMS327682:OMY327685 OWO327682:OWU327685 PGK327682:PGQ327685 PQG327682:PQM327685 QAC327682:QAI327685 QJY327682:QKE327685 QTU327682:QUA327685 RDQ327682:RDW327685 RNM327682:RNS327685 RXI327682:RXO327685 SHE327682:SHK327685 SRA327682:SRG327685 TAW327682:TBC327685 TKS327682:TKY327685 TUO327682:TUU327685 UEK327682:UEQ327685 UOG327682:UOM327685 UYC327682:UYI327685 VHY327682:VIE327685 VRU327682:VSA327685 WBQ327682:WBW327685 WLM327682:WLS327685 WVI327682:WVO327685 A393218:G393221 IW393218:JC393221 SS393218:SY393221 ACO393218:ACU393221 AMK393218:AMQ393221 AWG393218:AWM393221 BGC393218:BGI393221 BPY393218:BQE393221 BZU393218:CAA393221 CJQ393218:CJW393221 CTM393218:CTS393221 DDI393218:DDO393221 DNE393218:DNK393221 DXA393218:DXG393221 EGW393218:EHC393221 EQS393218:EQY393221 FAO393218:FAU393221 FKK393218:FKQ393221 FUG393218:FUM393221 GEC393218:GEI393221 GNY393218:GOE393221 GXU393218:GYA393221 HHQ393218:HHW393221 HRM393218:HRS393221 IBI393218:IBO393221 ILE393218:ILK393221 IVA393218:IVG393221 JEW393218:JFC393221 JOS393218:JOY393221 JYO393218:JYU393221 KIK393218:KIQ393221 KSG393218:KSM393221 LCC393218:LCI393221 LLY393218:LME393221 LVU393218:LWA393221 MFQ393218:MFW393221 MPM393218:MPS393221 MZI393218:MZO393221 NJE393218:NJK393221 NTA393218:NTG393221 OCW393218:ODC393221 OMS393218:OMY393221 OWO393218:OWU393221 PGK393218:PGQ393221 PQG393218:PQM393221 QAC393218:QAI393221 QJY393218:QKE393221 QTU393218:QUA393221 RDQ393218:RDW393221 RNM393218:RNS393221 RXI393218:RXO393221 SHE393218:SHK393221 SRA393218:SRG393221 TAW393218:TBC393221 TKS393218:TKY393221 TUO393218:TUU393221 UEK393218:UEQ393221 UOG393218:UOM393221 UYC393218:UYI393221 VHY393218:VIE393221 VRU393218:VSA393221 WBQ393218:WBW393221 WLM393218:WLS393221 WVI393218:WVO393221 A458754:G458757 IW458754:JC458757 SS458754:SY458757 ACO458754:ACU458757 AMK458754:AMQ458757 AWG458754:AWM458757 BGC458754:BGI458757 BPY458754:BQE458757 BZU458754:CAA458757 CJQ458754:CJW458757 CTM458754:CTS458757 DDI458754:DDO458757 DNE458754:DNK458757 DXA458754:DXG458757 EGW458754:EHC458757 EQS458754:EQY458757 FAO458754:FAU458757 FKK458754:FKQ458757 FUG458754:FUM458757 GEC458754:GEI458757 GNY458754:GOE458757 GXU458754:GYA458757 HHQ458754:HHW458757 HRM458754:HRS458757 IBI458754:IBO458757 ILE458754:ILK458757 IVA458754:IVG458757 JEW458754:JFC458757 JOS458754:JOY458757 JYO458754:JYU458757 KIK458754:KIQ458757 KSG458754:KSM458757 LCC458754:LCI458757 LLY458754:LME458757 LVU458754:LWA458757 MFQ458754:MFW458757 MPM458754:MPS458757 MZI458754:MZO458757 NJE458754:NJK458757 NTA458754:NTG458757 OCW458754:ODC458757 OMS458754:OMY458757 OWO458754:OWU458757 PGK458754:PGQ458757 PQG458754:PQM458757 QAC458754:QAI458757 QJY458754:QKE458757 QTU458754:QUA458757 RDQ458754:RDW458757 RNM458754:RNS458757 RXI458754:RXO458757 SHE458754:SHK458757 SRA458754:SRG458757 TAW458754:TBC458757 TKS458754:TKY458757 TUO458754:TUU458757 UEK458754:UEQ458757 UOG458754:UOM458757 UYC458754:UYI458757 VHY458754:VIE458757 VRU458754:VSA458757 WBQ458754:WBW458757 WLM458754:WLS458757 WVI458754:WVO458757 A524290:G524293 IW524290:JC524293 SS524290:SY524293 ACO524290:ACU524293 AMK524290:AMQ524293 AWG524290:AWM524293 BGC524290:BGI524293 BPY524290:BQE524293 BZU524290:CAA524293 CJQ524290:CJW524293 CTM524290:CTS524293 DDI524290:DDO524293 DNE524290:DNK524293 DXA524290:DXG524293 EGW524290:EHC524293 EQS524290:EQY524293 FAO524290:FAU524293 FKK524290:FKQ524293 FUG524290:FUM524293 GEC524290:GEI524293 GNY524290:GOE524293 GXU524290:GYA524293 HHQ524290:HHW524293 HRM524290:HRS524293 IBI524290:IBO524293 ILE524290:ILK524293 IVA524290:IVG524293 JEW524290:JFC524293 JOS524290:JOY524293 JYO524290:JYU524293 KIK524290:KIQ524293 KSG524290:KSM524293 LCC524290:LCI524293 LLY524290:LME524293 LVU524290:LWA524293 MFQ524290:MFW524293 MPM524290:MPS524293 MZI524290:MZO524293 NJE524290:NJK524293 NTA524290:NTG524293 OCW524290:ODC524293 OMS524290:OMY524293 OWO524290:OWU524293 PGK524290:PGQ524293 PQG524290:PQM524293 QAC524290:QAI524293 QJY524290:QKE524293 QTU524290:QUA524293 RDQ524290:RDW524293 RNM524290:RNS524293 RXI524290:RXO524293 SHE524290:SHK524293 SRA524290:SRG524293 TAW524290:TBC524293 TKS524290:TKY524293 TUO524290:TUU524293 UEK524290:UEQ524293 UOG524290:UOM524293 UYC524290:UYI524293 VHY524290:VIE524293 VRU524290:VSA524293 WBQ524290:WBW524293 WLM524290:WLS524293 WVI524290:WVO524293 A589826:G589829 IW589826:JC589829 SS589826:SY589829 ACO589826:ACU589829 AMK589826:AMQ589829 AWG589826:AWM589829 BGC589826:BGI589829 BPY589826:BQE589829 BZU589826:CAA589829 CJQ589826:CJW589829 CTM589826:CTS589829 DDI589826:DDO589829 DNE589826:DNK589829 DXA589826:DXG589829 EGW589826:EHC589829 EQS589826:EQY589829 FAO589826:FAU589829 FKK589826:FKQ589829 FUG589826:FUM589829 GEC589826:GEI589829 GNY589826:GOE589829 GXU589826:GYA589829 HHQ589826:HHW589829 HRM589826:HRS589829 IBI589826:IBO589829 ILE589826:ILK589829 IVA589826:IVG589829 JEW589826:JFC589829 JOS589826:JOY589829 JYO589826:JYU589829 KIK589826:KIQ589829 KSG589826:KSM589829 LCC589826:LCI589829 LLY589826:LME589829 LVU589826:LWA589829 MFQ589826:MFW589829 MPM589826:MPS589829 MZI589826:MZO589829 NJE589826:NJK589829 NTA589826:NTG589829 OCW589826:ODC589829 OMS589826:OMY589829 OWO589826:OWU589829 PGK589826:PGQ589829 PQG589826:PQM589829 QAC589826:QAI589829 QJY589826:QKE589829 QTU589826:QUA589829 RDQ589826:RDW589829 RNM589826:RNS589829 RXI589826:RXO589829 SHE589826:SHK589829 SRA589826:SRG589829 TAW589826:TBC589829 TKS589826:TKY589829 TUO589826:TUU589829 UEK589826:UEQ589829 UOG589826:UOM589829 UYC589826:UYI589829 VHY589826:VIE589829 VRU589826:VSA589829 WBQ589826:WBW589829 WLM589826:WLS589829 WVI589826:WVO589829 A655362:G655365 IW655362:JC655365 SS655362:SY655365 ACO655362:ACU655365 AMK655362:AMQ655365 AWG655362:AWM655365 BGC655362:BGI655365 BPY655362:BQE655365 BZU655362:CAA655365 CJQ655362:CJW655365 CTM655362:CTS655365 DDI655362:DDO655365 DNE655362:DNK655365 DXA655362:DXG655365 EGW655362:EHC655365 EQS655362:EQY655365 FAO655362:FAU655365 FKK655362:FKQ655365 FUG655362:FUM655365 GEC655362:GEI655365 GNY655362:GOE655365 GXU655362:GYA655365 HHQ655362:HHW655365 HRM655362:HRS655365 IBI655362:IBO655365 ILE655362:ILK655365 IVA655362:IVG655365 JEW655362:JFC655365 JOS655362:JOY655365 JYO655362:JYU655365 KIK655362:KIQ655365 KSG655362:KSM655365 LCC655362:LCI655365 LLY655362:LME655365 LVU655362:LWA655365 MFQ655362:MFW655365 MPM655362:MPS655365 MZI655362:MZO655365 NJE655362:NJK655365 NTA655362:NTG655365 OCW655362:ODC655365 OMS655362:OMY655365 OWO655362:OWU655365 PGK655362:PGQ655365 PQG655362:PQM655365 QAC655362:QAI655365 QJY655362:QKE655365 QTU655362:QUA655365 RDQ655362:RDW655365 RNM655362:RNS655365 RXI655362:RXO655365 SHE655362:SHK655365 SRA655362:SRG655365 TAW655362:TBC655365 TKS655362:TKY655365 TUO655362:TUU655365 UEK655362:UEQ655365 UOG655362:UOM655365 UYC655362:UYI655365 VHY655362:VIE655365 VRU655362:VSA655365 WBQ655362:WBW655365 WLM655362:WLS655365 WVI655362:WVO655365 A720898:G720901 IW720898:JC720901 SS720898:SY720901 ACO720898:ACU720901 AMK720898:AMQ720901 AWG720898:AWM720901 BGC720898:BGI720901 BPY720898:BQE720901 BZU720898:CAA720901 CJQ720898:CJW720901 CTM720898:CTS720901 DDI720898:DDO720901 DNE720898:DNK720901 DXA720898:DXG720901 EGW720898:EHC720901 EQS720898:EQY720901 FAO720898:FAU720901 FKK720898:FKQ720901 FUG720898:FUM720901 GEC720898:GEI720901 GNY720898:GOE720901 GXU720898:GYA720901 HHQ720898:HHW720901 HRM720898:HRS720901 IBI720898:IBO720901 ILE720898:ILK720901 IVA720898:IVG720901 JEW720898:JFC720901 JOS720898:JOY720901 JYO720898:JYU720901 KIK720898:KIQ720901 KSG720898:KSM720901 LCC720898:LCI720901 LLY720898:LME720901 LVU720898:LWA720901 MFQ720898:MFW720901 MPM720898:MPS720901 MZI720898:MZO720901 NJE720898:NJK720901 NTA720898:NTG720901 OCW720898:ODC720901 OMS720898:OMY720901 OWO720898:OWU720901 PGK720898:PGQ720901 PQG720898:PQM720901 QAC720898:QAI720901 QJY720898:QKE720901 QTU720898:QUA720901 RDQ720898:RDW720901 RNM720898:RNS720901 RXI720898:RXO720901 SHE720898:SHK720901 SRA720898:SRG720901 TAW720898:TBC720901 TKS720898:TKY720901 TUO720898:TUU720901 UEK720898:UEQ720901 UOG720898:UOM720901 UYC720898:UYI720901 VHY720898:VIE720901 VRU720898:VSA720901 WBQ720898:WBW720901 WLM720898:WLS720901 WVI720898:WVO720901 A786434:G786437 IW786434:JC786437 SS786434:SY786437 ACO786434:ACU786437 AMK786434:AMQ786437 AWG786434:AWM786437 BGC786434:BGI786437 BPY786434:BQE786437 BZU786434:CAA786437 CJQ786434:CJW786437 CTM786434:CTS786437 DDI786434:DDO786437 DNE786434:DNK786437 DXA786434:DXG786437 EGW786434:EHC786437 EQS786434:EQY786437 FAO786434:FAU786437 FKK786434:FKQ786437 FUG786434:FUM786437 GEC786434:GEI786437 GNY786434:GOE786437 GXU786434:GYA786437 HHQ786434:HHW786437 HRM786434:HRS786437 IBI786434:IBO786437 ILE786434:ILK786437 IVA786434:IVG786437 JEW786434:JFC786437 JOS786434:JOY786437 JYO786434:JYU786437 KIK786434:KIQ786437 KSG786434:KSM786437 LCC786434:LCI786437 LLY786434:LME786437 LVU786434:LWA786437 MFQ786434:MFW786437 MPM786434:MPS786437 MZI786434:MZO786437 NJE786434:NJK786437 NTA786434:NTG786437 OCW786434:ODC786437 OMS786434:OMY786437 OWO786434:OWU786437 PGK786434:PGQ786437 PQG786434:PQM786437 QAC786434:QAI786437 QJY786434:QKE786437 QTU786434:QUA786437 RDQ786434:RDW786437 RNM786434:RNS786437 RXI786434:RXO786437 SHE786434:SHK786437 SRA786434:SRG786437 TAW786434:TBC786437 TKS786434:TKY786437 TUO786434:TUU786437 UEK786434:UEQ786437 UOG786434:UOM786437 UYC786434:UYI786437 VHY786434:VIE786437 VRU786434:VSA786437 WBQ786434:WBW786437 WLM786434:WLS786437 WVI786434:WVO786437 A851970:G851973 IW851970:JC851973 SS851970:SY851973 ACO851970:ACU851973 AMK851970:AMQ851973 AWG851970:AWM851973 BGC851970:BGI851973 BPY851970:BQE851973 BZU851970:CAA851973 CJQ851970:CJW851973 CTM851970:CTS851973 DDI851970:DDO851973 DNE851970:DNK851973 DXA851970:DXG851973 EGW851970:EHC851973 EQS851970:EQY851973 FAO851970:FAU851973 FKK851970:FKQ851973 FUG851970:FUM851973 GEC851970:GEI851973 GNY851970:GOE851973 GXU851970:GYA851973 HHQ851970:HHW851973 HRM851970:HRS851973 IBI851970:IBO851973 ILE851970:ILK851973 IVA851970:IVG851973 JEW851970:JFC851973 JOS851970:JOY851973 JYO851970:JYU851973 KIK851970:KIQ851973 KSG851970:KSM851973 LCC851970:LCI851973 LLY851970:LME851973 LVU851970:LWA851973 MFQ851970:MFW851973 MPM851970:MPS851973 MZI851970:MZO851973 NJE851970:NJK851973 NTA851970:NTG851973 OCW851970:ODC851973 OMS851970:OMY851973 OWO851970:OWU851973 PGK851970:PGQ851973 PQG851970:PQM851973 QAC851970:QAI851973 QJY851970:QKE851973 QTU851970:QUA851973 RDQ851970:RDW851973 RNM851970:RNS851973 RXI851970:RXO851973 SHE851970:SHK851973 SRA851970:SRG851973 TAW851970:TBC851973 TKS851970:TKY851973 TUO851970:TUU851973 UEK851970:UEQ851973 UOG851970:UOM851973 UYC851970:UYI851973 VHY851970:VIE851973 VRU851970:VSA851973 WBQ851970:WBW851973 WLM851970:WLS851973 WVI851970:WVO851973 A917506:G917509 IW917506:JC917509 SS917506:SY917509 ACO917506:ACU917509 AMK917506:AMQ917509 AWG917506:AWM917509 BGC917506:BGI917509 BPY917506:BQE917509 BZU917506:CAA917509 CJQ917506:CJW917509 CTM917506:CTS917509 DDI917506:DDO917509 DNE917506:DNK917509 DXA917506:DXG917509 EGW917506:EHC917509 EQS917506:EQY917509 FAO917506:FAU917509 FKK917506:FKQ917509 FUG917506:FUM917509 GEC917506:GEI917509 GNY917506:GOE917509 GXU917506:GYA917509 HHQ917506:HHW917509 HRM917506:HRS917509 IBI917506:IBO917509 ILE917506:ILK917509 IVA917506:IVG917509 JEW917506:JFC917509 JOS917506:JOY917509 JYO917506:JYU917509 KIK917506:KIQ917509 KSG917506:KSM917509 LCC917506:LCI917509 LLY917506:LME917509 LVU917506:LWA917509 MFQ917506:MFW917509 MPM917506:MPS917509 MZI917506:MZO917509 NJE917506:NJK917509 NTA917506:NTG917509 OCW917506:ODC917509 OMS917506:OMY917509 OWO917506:OWU917509 PGK917506:PGQ917509 PQG917506:PQM917509 QAC917506:QAI917509 QJY917506:QKE917509 QTU917506:QUA917509 RDQ917506:RDW917509 RNM917506:RNS917509 RXI917506:RXO917509 SHE917506:SHK917509 SRA917506:SRG917509 TAW917506:TBC917509 TKS917506:TKY917509 TUO917506:TUU917509 UEK917506:UEQ917509 UOG917506:UOM917509 UYC917506:UYI917509 VHY917506:VIE917509 VRU917506:VSA917509 WBQ917506:WBW917509 WLM917506:WLS917509 WVI917506:WVO917509 A983042:G983045 IW983042:JC983045 SS983042:SY983045 ACO983042:ACU983045 AMK983042:AMQ983045 AWG983042:AWM983045 BGC983042:BGI983045 BPY983042:BQE983045 BZU983042:CAA983045 CJQ983042:CJW983045 CTM983042:CTS983045 DDI983042:DDO983045 DNE983042:DNK983045 DXA983042:DXG983045 EGW983042:EHC983045 EQS983042:EQY983045 FAO983042:FAU983045 FKK983042:FKQ983045 FUG983042:FUM983045 GEC983042:GEI983045 GNY983042:GOE983045 GXU983042:GYA983045 HHQ983042:HHW983045 HRM983042:HRS983045 IBI983042:IBO983045 ILE983042:ILK983045 IVA983042:IVG983045 JEW983042:JFC983045 JOS983042:JOY983045 JYO983042:JYU983045 KIK983042:KIQ983045 KSG983042:KSM983045 LCC983042:LCI983045 LLY983042:LME983045 LVU983042:LWA983045 MFQ983042:MFW983045 MPM983042:MPS983045 MZI983042:MZO983045 NJE983042:NJK983045 NTA983042:NTG983045 OCW983042:ODC983045 OMS983042:OMY983045 OWO983042:OWU983045 PGK983042:PGQ983045 PQG983042:PQM983045 QAC983042:QAI983045 QJY983042:QKE983045 QTU983042:QUA983045 RDQ983042:RDW983045 RNM983042:RNS983045 RXI983042:RXO983045 SHE983042:SHK983045 SRA983042:SRG983045 TAW983042:TBC983045 TKS983042:TKY983045 TUO983042:TUU983045 UEK983042:UEQ983045 UOG983042:UOM983045 UYC983042:UYI983045 VHY983042:VIE983045 VRU983042:VSA983045 WBQ983042:WBW983045 WLM983042:WLS983045 WVI983042:WVO983045 H2:L49 JD2:JH49 SZ2:TD49 ACV2:ACZ49 AMR2:AMV49 AWN2:AWR49 BGJ2:BGN49 BQF2:BQJ49 CAB2:CAF49 CJX2:CKB49 CTT2:CTX49 DDP2:DDT49 DNL2:DNP49 DXH2:DXL49 EHD2:EHH49 EQZ2:ERD49 FAV2:FAZ49 FKR2:FKV49 FUN2:FUR49 GEJ2:GEN49 GOF2:GOJ49 GYB2:GYF49 HHX2:HIB49 HRT2:HRX49 IBP2:IBT49 ILL2:ILP49 IVH2:IVL49 JFD2:JFH49 JOZ2:JPD49 JYV2:JYZ49 KIR2:KIV49 KSN2:KSR49 LCJ2:LCN49 LMF2:LMJ49 LWB2:LWF49 MFX2:MGB49 MPT2:MPX49 MZP2:MZT49 NJL2:NJP49 NTH2:NTL49 ODD2:ODH49 OMZ2:OND49 OWV2:OWZ49 PGR2:PGV49 PQN2:PQR49 QAJ2:QAN49 QKF2:QKJ49 QUB2:QUF49 RDX2:REB49 RNT2:RNX49 RXP2:RXT49 SHL2:SHP49 SRH2:SRL49 TBD2:TBH49 TKZ2:TLD49 TUV2:TUZ49 UER2:UEV49 UON2:UOR49 UYJ2:UYN49 VIF2:VIJ49 VSB2:VSF49 WBX2:WCB49 WLT2:WLX49 WVP2:WVT49 H65538:L65585 JD65538:JH65585 SZ65538:TD65585 ACV65538:ACZ65585 AMR65538:AMV65585 AWN65538:AWR65585 BGJ65538:BGN65585 BQF65538:BQJ65585 CAB65538:CAF65585 CJX65538:CKB65585 CTT65538:CTX65585 DDP65538:DDT65585 DNL65538:DNP65585 DXH65538:DXL65585 EHD65538:EHH65585 EQZ65538:ERD65585 FAV65538:FAZ65585 FKR65538:FKV65585 FUN65538:FUR65585 GEJ65538:GEN65585 GOF65538:GOJ65585 GYB65538:GYF65585 HHX65538:HIB65585 HRT65538:HRX65585 IBP65538:IBT65585 ILL65538:ILP65585 IVH65538:IVL65585 JFD65538:JFH65585 JOZ65538:JPD65585 JYV65538:JYZ65585 KIR65538:KIV65585 KSN65538:KSR65585 LCJ65538:LCN65585 LMF65538:LMJ65585 LWB65538:LWF65585 MFX65538:MGB65585 MPT65538:MPX65585 MZP65538:MZT65585 NJL65538:NJP65585 NTH65538:NTL65585 ODD65538:ODH65585 OMZ65538:OND65585 OWV65538:OWZ65585 PGR65538:PGV65585 PQN65538:PQR65585 QAJ65538:QAN65585 QKF65538:QKJ65585 QUB65538:QUF65585 RDX65538:REB65585 RNT65538:RNX65585 RXP65538:RXT65585 SHL65538:SHP65585 SRH65538:SRL65585 TBD65538:TBH65585 TKZ65538:TLD65585 TUV65538:TUZ65585 UER65538:UEV65585 UON65538:UOR65585 UYJ65538:UYN65585 VIF65538:VIJ65585 VSB65538:VSF65585 WBX65538:WCB65585 WLT65538:WLX65585 WVP65538:WVT65585 H131074:L131121 JD131074:JH131121 SZ131074:TD131121 ACV131074:ACZ131121 AMR131074:AMV131121 AWN131074:AWR131121 BGJ131074:BGN131121 BQF131074:BQJ131121 CAB131074:CAF131121 CJX131074:CKB131121 CTT131074:CTX131121 DDP131074:DDT131121 DNL131074:DNP131121 DXH131074:DXL131121 EHD131074:EHH131121 EQZ131074:ERD131121 FAV131074:FAZ131121 FKR131074:FKV131121 FUN131074:FUR131121 GEJ131074:GEN131121 GOF131074:GOJ131121 GYB131074:GYF131121 HHX131074:HIB131121 HRT131074:HRX131121 IBP131074:IBT131121 ILL131074:ILP131121 IVH131074:IVL131121 JFD131074:JFH131121 JOZ131074:JPD131121 JYV131074:JYZ131121 KIR131074:KIV131121 KSN131074:KSR131121 LCJ131074:LCN131121 LMF131074:LMJ131121 LWB131074:LWF131121 MFX131074:MGB131121 MPT131074:MPX131121 MZP131074:MZT131121 NJL131074:NJP131121 NTH131074:NTL131121 ODD131074:ODH131121 OMZ131074:OND131121 OWV131074:OWZ131121 PGR131074:PGV131121 PQN131074:PQR131121 QAJ131074:QAN131121 QKF131074:QKJ131121 QUB131074:QUF131121 RDX131074:REB131121 RNT131074:RNX131121 RXP131074:RXT131121 SHL131074:SHP131121 SRH131074:SRL131121 TBD131074:TBH131121 TKZ131074:TLD131121 TUV131074:TUZ131121 UER131074:UEV131121 UON131074:UOR131121 UYJ131074:UYN131121 VIF131074:VIJ131121 VSB131074:VSF131121 WBX131074:WCB131121 WLT131074:WLX131121 WVP131074:WVT131121 H196610:L196657 JD196610:JH196657 SZ196610:TD196657 ACV196610:ACZ196657 AMR196610:AMV196657 AWN196610:AWR196657 BGJ196610:BGN196657 BQF196610:BQJ196657 CAB196610:CAF196657 CJX196610:CKB196657 CTT196610:CTX196657 DDP196610:DDT196657 DNL196610:DNP196657 DXH196610:DXL196657 EHD196610:EHH196657 EQZ196610:ERD196657 FAV196610:FAZ196657 FKR196610:FKV196657 FUN196610:FUR196657 GEJ196610:GEN196657 GOF196610:GOJ196657 GYB196610:GYF196657 HHX196610:HIB196657 HRT196610:HRX196657 IBP196610:IBT196657 ILL196610:ILP196657 IVH196610:IVL196657 JFD196610:JFH196657 JOZ196610:JPD196657 JYV196610:JYZ196657 KIR196610:KIV196657 KSN196610:KSR196657 LCJ196610:LCN196657 LMF196610:LMJ196657 LWB196610:LWF196657 MFX196610:MGB196657 MPT196610:MPX196657 MZP196610:MZT196657 NJL196610:NJP196657 NTH196610:NTL196657 ODD196610:ODH196657 OMZ196610:OND196657 OWV196610:OWZ196657 PGR196610:PGV196657 PQN196610:PQR196657 QAJ196610:QAN196657 QKF196610:QKJ196657 QUB196610:QUF196657 RDX196610:REB196657 RNT196610:RNX196657 RXP196610:RXT196657 SHL196610:SHP196657 SRH196610:SRL196657 TBD196610:TBH196657 TKZ196610:TLD196657 TUV196610:TUZ196657 UER196610:UEV196657 UON196610:UOR196657 UYJ196610:UYN196657 VIF196610:VIJ196657 VSB196610:VSF196657 WBX196610:WCB196657 WLT196610:WLX196657 WVP196610:WVT196657 H262146:L262193 JD262146:JH262193 SZ262146:TD262193 ACV262146:ACZ262193 AMR262146:AMV262193 AWN262146:AWR262193 BGJ262146:BGN262193 BQF262146:BQJ262193 CAB262146:CAF262193 CJX262146:CKB262193 CTT262146:CTX262193 DDP262146:DDT262193 DNL262146:DNP262193 DXH262146:DXL262193 EHD262146:EHH262193 EQZ262146:ERD262193 FAV262146:FAZ262193 FKR262146:FKV262193 FUN262146:FUR262193 GEJ262146:GEN262193 GOF262146:GOJ262193 GYB262146:GYF262193 HHX262146:HIB262193 HRT262146:HRX262193 IBP262146:IBT262193 ILL262146:ILP262193 IVH262146:IVL262193 JFD262146:JFH262193 JOZ262146:JPD262193 JYV262146:JYZ262193 KIR262146:KIV262193 KSN262146:KSR262193 LCJ262146:LCN262193 LMF262146:LMJ262193 LWB262146:LWF262193 MFX262146:MGB262193 MPT262146:MPX262193 MZP262146:MZT262193 NJL262146:NJP262193 NTH262146:NTL262193 ODD262146:ODH262193 OMZ262146:OND262193 OWV262146:OWZ262193 PGR262146:PGV262193 PQN262146:PQR262193 QAJ262146:QAN262193 QKF262146:QKJ262193 QUB262146:QUF262193 RDX262146:REB262193 RNT262146:RNX262193 RXP262146:RXT262193 SHL262146:SHP262193 SRH262146:SRL262193 TBD262146:TBH262193 TKZ262146:TLD262193 TUV262146:TUZ262193 UER262146:UEV262193 UON262146:UOR262193 UYJ262146:UYN262193 VIF262146:VIJ262193 VSB262146:VSF262193 WBX262146:WCB262193 WLT262146:WLX262193 WVP262146:WVT262193 H327682:L327729 JD327682:JH327729 SZ327682:TD327729 ACV327682:ACZ327729 AMR327682:AMV327729 AWN327682:AWR327729 BGJ327682:BGN327729 BQF327682:BQJ327729 CAB327682:CAF327729 CJX327682:CKB327729 CTT327682:CTX327729 DDP327682:DDT327729 DNL327682:DNP327729 DXH327682:DXL327729 EHD327682:EHH327729 EQZ327682:ERD327729 FAV327682:FAZ327729 FKR327682:FKV327729 FUN327682:FUR327729 GEJ327682:GEN327729 GOF327682:GOJ327729 GYB327682:GYF327729 HHX327682:HIB327729 HRT327682:HRX327729 IBP327682:IBT327729 ILL327682:ILP327729 IVH327682:IVL327729 JFD327682:JFH327729 JOZ327682:JPD327729 JYV327682:JYZ327729 KIR327682:KIV327729 KSN327682:KSR327729 LCJ327682:LCN327729 LMF327682:LMJ327729 LWB327682:LWF327729 MFX327682:MGB327729 MPT327682:MPX327729 MZP327682:MZT327729 NJL327682:NJP327729 NTH327682:NTL327729 ODD327682:ODH327729 OMZ327682:OND327729 OWV327682:OWZ327729 PGR327682:PGV327729 PQN327682:PQR327729 QAJ327682:QAN327729 QKF327682:QKJ327729 QUB327682:QUF327729 RDX327682:REB327729 RNT327682:RNX327729 RXP327682:RXT327729 SHL327682:SHP327729 SRH327682:SRL327729 TBD327682:TBH327729 TKZ327682:TLD327729 TUV327682:TUZ327729 UER327682:UEV327729 UON327682:UOR327729 UYJ327682:UYN327729 VIF327682:VIJ327729 VSB327682:VSF327729 WBX327682:WCB327729 WLT327682:WLX327729 WVP327682:WVT327729 H393218:L393265 JD393218:JH393265 SZ393218:TD393265 ACV393218:ACZ393265 AMR393218:AMV393265 AWN393218:AWR393265 BGJ393218:BGN393265 BQF393218:BQJ393265 CAB393218:CAF393265 CJX393218:CKB393265 CTT393218:CTX393265 DDP393218:DDT393265 DNL393218:DNP393265 DXH393218:DXL393265 EHD393218:EHH393265 EQZ393218:ERD393265 FAV393218:FAZ393265 FKR393218:FKV393265 FUN393218:FUR393265 GEJ393218:GEN393265 GOF393218:GOJ393265 GYB393218:GYF393265 HHX393218:HIB393265 HRT393218:HRX393265 IBP393218:IBT393265 ILL393218:ILP393265 IVH393218:IVL393265 JFD393218:JFH393265 JOZ393218:JPD393265 JYV393218:JYZ393265 KIR393218:KIV393265 KSN393218:KSR393265 LCJ393218:LCN393265 LMF393218:LMJ393265 LWB393218:LWF393265 MFX393218:MGB393265 MPT393218:MPX393265 MZP393218:MZT393265 NJL393218:NJP393265 NTH393218:NTL393265 ODD393218:ODH393265 OMZ393218:OND393265 OWV393218:OWZ393265 PGR393218:PGV393265 PQN393218:PQR393265 QAJ393218:QAN393265 QKF393218:QKJ393265 QUB393218:QUF393265 RDX393218:REB393265 RNT393218:RNX393265 RXP393218:RXT393265 SHL393218:SHP393265 SRH393218:SRL393265 TBD393218:TBH393265 TKZ393218:TLD393265 TUV393218:TUZ393265 UER393218:UEV393265 UON393218:UOR393265 UYJ393218:UYN393265 VIF393218:VIJ393265 VSB393218:VSF393265 WBX393218:WCB393265 WLT393218:WLX393265 WVP393218:WVT393265 H458754:L458801 JD458754:JH458801 SZ458754:TD458801 ACV458754:ACZ458801 AMR458754:AMV458801 AWN458754:AWR458801 BGJ458754:BGN458801 BQF458754:BQJ458801 CAB458754:CAF458801 CJX458754:CKB458801 CTT458754:CTX458801 DDP458754:DDT458801 DNL458754:DNP458801 DXH458754:DXL458801 EHD458754:EHH458801 EQZ458754:ERD458801 FAV458754:FAZ458801 FKR458754:FKV458801 FUN458754:FUR458801 GEJ458754:GEN458801 GOF458754:GOJ458801 GYB458754:GYF458801 HHX458754:HIB458801 HRT458754:HRX458801 IBP458754:IBT458801 ILL458754:ILP458801 IVH458754:IVL458801 JFD458754:JFH458801 JOZ458754:JPD458801 JYV458754:JYZ458801 KIR458754:KIV458801 KSN458754:KSR458801 LCJ458754:LCN458801 LMF458754:LMJ458801 LWB458754:LWF458801 MFX458754:MGB458801 MPT458754:MPX458801 MZP458754:MZT458801 NJL458754:NJP458801 NTH458754:NTL458801 ODD458754:ODH458801 OMZ458754:OND458801 OWV458754:OWZ458801 PGR458754:PGV458801 PQN458754:PQR458801 QAJ458754:QAN458801 QKF458754:QKJ458801 QUB458754:QUF458801 RDX458754:REB458801 RNT458754:RNX458801 RXP458754:RXT458801 SHL458754:SHP458801 SRH458754:SRL458801 TBD458754:TBH458801 TKZ458754:TLD458801 TUV458754:TUZ458801 UER458754:UEV458801 UON458754:UOR458801 UYJ458754:UYN458801 VIF458754:VIJ458801 VSB458754:VSF458801 WBX458754:WCB458801 WLT458754:WLX458801 WVP458754:WVT458801 H524290:L524337 JD524290:JH524337 SZ524290:TD524337 ACV524290:ACZ524337 AMR524290:AMV524337 AWN524290:AWR524337 BGJ524290:BGN524337 BQF524290:BQJ524337 CAB524290:CAF524337 CJX524290:CKB524337 CTT524290:CTX524337 DDP524290:DDT524337 DNL524290:DNP524337 DXH524290:DXL524337 EHD524290:EHH524337 EQZ524290:ERD524337 FAV524290:FAZ524337 FKR524290:FKV524337 FUN524290:FUR524337 GEJ524290:GEN524337 GOF524290:GOJ524337 GYB524290:GYF524337 HHX524290:HIB524337 HRT524290:HRX524337 IBP524290:IBT524337 ILL524290:ILP524337 IVH524290:IVL524337 JFD524290:JFH524337 JOZ524290:JPD524337 JYV524290:JYZ524337 KIR524290:KIV524337 KSN524290:KSR524337 LCJ524290:LCN524337 LMF524290:LMJ524337 LWB524290:LWF524337 MFX524290:MGB524337 MPT524290:MPX524337 MZP524290:MZT524337 NJL524290:NJP524337 NTH524290:NTL524337 ODD524290:ODH524337 OMZ524290:OND524337 OWV524290:OWZ524337 PGR524290:PGV524337 PQN524290:PQR524337 QAJ524290:QAN524337 QKF524290:QKJ524337 QUB524290:QUF524337 RDX524290:REB524337 RNT524290:RNX524337 RXP524290:RXT524337 SHL524290:SHP524337 SRH524290:SRL524337 TBD524290:TBH524337 TKZ524290:TLD524337 TUV524290:TUZ524337 UER524290:UEV524337 UON524290:UOR524337 UYJ524290:UYN524337 VIF524290:VIJ524337 VSB524290:VSF524337 WBX524290:WCB524337 WLT524290:WLX524337 WVP524290:WVT524337 H589826:L589873 JD589826:JH589873 SZ589826:TD589873 ACV589826:ACZ589873 AMR589826:AMV589873 AWN589826:AWR589873 BGJ589826:BGN589873 BQF589826:BQJ589873 CAB589826:CAF589873 CJX589826:CKB589873 CTT589826:CTX589873 DDP589826:DDT589873 DNL589826:DNP589873 DXH589826:DXL589873 EHD589826:EHH589873 EQZ589826:ERD589873 FAV589826:FAZ589873 FKR589826:FKV589873 FUN589826:FUR589873 GEJ589826:GEN589873 GOF589826:GOJ589873 GYB589826:GYF589873 HHX589826:HIB589873 HRT589826:HRX589873 IBP589826:IBT589873 ILL589826:ILP589873 IVH589826:IVL589873 JFD589826:JFH589873 JOZ589826:JPD589873 JYV589826:JYZ589873 KIR589826:KIV589873 KSN589826:KSR589873 LCJ589826:LCN589873 LMF589826:LMJ589873 LWB589826:LWF589873 MFX589826:MGB589873 MPT589826:MPX589873 MZP589826:MZT589873 NJL589826:NJP589873 NTH589826:NTL589873 ODD589826:ODH589873 OMZ589826:OND589873 OWV589826:OWZ589873 PGR589826:PGV589873 PQN589826:PQR589873 QAJ589826:QAN589873 QKF589826:QKJ589873 QUB589826:QUF589873 RDX589826:REB589873 RNT589826:RNX589873 RXP589826:RXT589873 SHL589826:SHP589873 SRH589826:SRL589873 TBD589826:TBH589873 TKZ589826:TLD589873 TUV589826:TUZ589873 UER589826:UEV589873 UON589826:UOR589873 UYJ589826:UYN589873 VIF589826:VIJ589873 VSB589826:VSF589873 WBX589826:WCB589873 WLT589826:WLX589873 WVP589826:WVT589873 H655362:L655409 JD655362:JH655409 SZ655362:TD655409 ACV655362:ACZ655409 AMR655362:AMV655409 AWN655362:AWR655409 BGJ655362:BGN655409 BQF655362:BQJ655409 CAB655362:CAF655409 CJX655362:CKB655409 CTT655362:CTX655409 DDP655362:DDT655409 DNL655362:DNP655409 DXH655362:DXL655409 EHD655362:EHH655409 EQZ655362:ERD655409 FAV655362:FAZ655409 FKR655362:FKV655409 FUN655362:FUR655409 GEJ655362:GEN655409 GOF655362:GOJ655409 GYB655362:GYF655409 HHX655362:HIB655409 HRT655362:HRX655409 IBP655362:IBT655409 ILL655362:ILP655409 IVH655362:IVL655409 JFD655362:JFH655409 JOZ655362:JPD655409 JYV655362:JYZ655409 KIR655362:KIV655409 KSN655362:KSR655409 LCJ655362:LCN655409 LMF655362:LMJ655409 LWB655362:LWF655409 MFX655362:MGB655409 MPT655362:MPX655409 MZP655362:MZT655409 NJL655362:NJP655409 NTH655362:NTL655409 ODD655362:ODH655409 OMZ655362:OND655409 OWV655362:OWZ655409 PGR655362:PGV655409 PQN655362:PQR655409 QAJ655362:QAN655409 QKF655362:QKJ655409 QUB655362:QUF655409 RDX655362:REB655409 RNT655362:RNX655409 RXP655362:RXT655409 SHL655362:SHP655409 SRH655362:SRL655409 TBD655362:TBH655409 TKZ655362:TLD655409 TUV655362:TUZ655409 UER655362:UEV655409 UON655362:UOR655409 UYJ655362:UYN655409 VIF655362:VIJ655409 VSB655362:VSF655409 WBX655362:WCB655409 WLT655362:WLX655409 WVP655362:WVT655409 H720898:L720945 JD720898:JH720945 SZ720898:TD720945 ACV720898:ACZ720945 AMR720898:AMV720945 AWN720898:AWR720945 BGJ720898:BGN720945 BQF720898:BQJ720945 CAB720898:CAF720945 CJX720898:CKB720945 CTT720898:CTX720945 DDP720898:DDT720945 DNL720898:DNP720945 DXH720898:DXL720945 EHD720898:EHH720945 EQZ720898:ERD720945 FAV720898:FAZ720945 FKR720898:FKV720945 FUN720898:FUR720945 GEJ720898:GEN720945 GOF720898:GOJ720945 GYB720898:GYF720945 HHX720898:HIB720945 HRT720898:HRX720945 IBP720898:IBT720945 ILL720898:ILP720945 IVH720898:IVL720945 JFD720898:JFH720945 JOZ720898:JPD720945 JYV720898:JYZ720945 KIR720898:KIV720945 KSN720898:KSR720945 LCJ720898:LCN720945 LMF720898:LMJ720945 LWB720898:LWF720945 MFX720898:MGB720945 MPT720898:MPX720945 MZP720898:MZT720945 NJL720898:NJP720945 NTH720898:NTL720945 ODD720898:ODH720945 OMZ720898:OND720945 OWV720898:OWZ720945 PGR720898:PGV720945 PQN720898:PQR720945 QAJ720898:QAN720945 QKF720898:QKJ720945 QUB720898:QUF720945 RDX720898:REB720945 RNT720898:RNX720945 RXP720898:RXT720945 SHL720898:SHP720945 SRH720898:SRL720945 TBD720898:TBH720945 TKZ720898:TLD720945 TUV720898:TUZ720945 UER720898:UEV720945 UON720898:UOR720945 UYJ720898:UYN720945 VIF720898:VIJ720945 VSB720898:VSF720945 WBX720898:WCB720945 WLT720898:WLX720945 WVP720898:WVT720945 H786434:L786481 JD786434:JH786481 SZ786434:TD786481 ACV786434:ACZ786481 AMR786434:AMV786481 AWN786434:AWR786481 BGJ786434:BGN786481 BQF786434:BQJ786481 CAB786434:CAF786481 CJX786434:CKB786481 CTT786434:CTX786481 DDP786434:DDT786481 DNL786434:DNP786481 DXH786434:DXL786481 EHD786434:EHH786481 EQZ786434:ERD786481 FAV786434:FAZ786481 FKR786434:FKV786481 FUN786434:FUR786481 GEJ786434:GEN786481 GOF786434:GOJ786481 GYB786434:GYF786481 HHX786434:HIB786481 HRT786434:HRX786481 IBP786434:IBT786481 ILL786434:ILP786481 IVH786434:IVL786481 JFD786434:JFH786481 JOZ786434:JPD786481 JYV786434:JYZ786481 KIR786434:KIV786481 KSN786434:KSR786481 LCJ786434:LCN786481 LMF786434:LMJ786481 LWB786434:LWF786481 MFX786434:MGB786481 MPT786434:MPX786481 MZP786434:MZT786481 NJL786434:NJP786481 NTH786434:NTL786481 ODD786434:ODH786481 OMZ786434:OND786481 OWV786434:OWZ786481 PGR786434:PGV786481 PQN786434:PQR786481 QAJ786434:QAN786481 QKF786434:QKJ786481 QUB786434:QUF786481 RDX786434:REB786481 RNT786434:RNX786481 RXP786434:RXT786481 SHL786434:SHP786481 SRH786434:SRL786481 TBD786434:TBH786481 TKZ786434:TLD786481 TUV786434:TUZ786481 UER786434:UEV786481 UON786434:UOR786481 UYJ786434:UYN786481 VIF786434:VIJ786481 VSB786434:VSF786481 WBX786434:WCB786481 WLT786434:WLX786481 WVP786434:WVT786481 H851970:L852017 JD851970:JH852017 SZ851970:TD852017 ACV851970:ACZ852017 AMR851970:AMV852017 AWN851970:AWR852017 BGJ851970:BGN852017 BQF851970:BQJ852017 CAB851970:CAF852017 CJX851970:CKB852017 CTT851970:CTX852017 DDP851970:DDT852017 DNL851970:DNP852017 DXH851970:DXL852017 EHD851970:EHH852017 EQZ851970:ERD852017 FAV851970:FAZ852017 FKR851970:FKV852017 FUN851970:FUR852017 GEJ851970:GEN852017 GOF851970:GOJ852017 GYB851970:GYF852017 HHX851970:HIB852017 HRT851970:HRX852017 IBP851970:IBT852017 ILL851970:ILP852017 IVH851970:IVL852017 JFD851970:JFH852017 JOZ851970:JPD852017 JYV851970:JYZ852017 KIR851970:KIV852017 KSN851970:KSR852017 LCJ851970:LCN852017 LMF851970:LMJ852017 LWB851970:LWF852017 MFX851970:MGB852017 MPT851970:MPX852017 MZP851970:MZT852017 NJL851970:NJP852017 NTH851970:NTL852017 ODD851970:ODH852017 OMZ851970:OND852017 OWV851970:OWZ852017 PGR851970:PGV852017 PQN851970:PQR852017 QAJ851970:QAN852017 QKF851970:QKJ852017 QUB851970:QUF852017 RDX851970:REB852017 RNT851970:RNX852017 RXP851970:RXT852017 SHL851970:SHP852017 SRH851970:SRL852017 TBD851970:TBH852017 TKZ851970:TLD852017 TUV851970:TUZ852017 UER851970:UEV852017 UON851970:UOR852017 UYJ851970:UYN852017 VIF851970:VIJ852017 VSB851970:VSF852017 WBX851970:WCB852017 WLT851970:WLX852017 WVP851970:WVT852017 H917506:L917553 JD917506:JH917553 SZ917506:TD917553 ACV917506:ACZ917553 AMR917506:AMV917553 AWN917506:AWR917553 BGJ917506:BGN917553 BQF917506:BQJ917553 CAB917506:CAF917553 CJX917506:CKB917553 CTT917506:CTX917553 DDP917506:DDT917553 DNL917506:DNP917553 DXH917506:DXL917553 EHD917506:EHH917553 EQZ917506:ERD917553 FAV917506:FAZ917553 FKR917506:FKV917553 FUN917506:FUR917553 GEJ917506:GEN917553 GOF917506:GOJ917553 GYB917506:GYF917553 HHX917506:HIB917553 HRT917506:HRX917553 IBP917506:IBT917553 ILL917506:ILP917553 IVH917506:IVL917553 JFD917506:JFH917553 JOZ917506:JPD917553 JYV917506:JYZ917553 KIR917506:KIV917553 KSN917506:KSR917553 LCJ917506:LCN917553 LMF917506:LMJ917553 LWB917506:LWF917553 MFX917506:MGB917553 MPT917506:MPX917553 MZP917506:MZT917553 NJL917506:NJP917553 NTH917506:NTL917553 ODD917506:ODH917553 OMZ917506:OND917553 OWV917506:OWZ917553 PGR917506:PGV917553 PQN917506:PQR917553 QAJ917506:QAN917553 QKF917506:QKJ917553 QUB917506:QUF917553 RDX917506:REB917553 RNT917506:RNX917553 RXP917506:RXT917553 SHL917506:SHP917553 SRH917506:SRL917553 TBD917506:TBH917553 TKZ917506:TLD917553 TUV917506:TUZ917553 UER917506:UEV917553 UON917506:UOR917553 UYJ917506:UYN917553 VIF917506:VIJ917553 VSB917506:VSF917553 WBX917506:WCB917553 WLT917506:WLX917553 WVP917506:WVT917553 H983042:L983089 JD983042:JH983089 SZ983042:TD983089 ACV983042:ACZ983089 AMR983042:AMV983089 AWN983042:AWR983089 BGJ983042:BGN983089 BQF983042:BQJ983089 CAB983042:CAF983089 CJX983042:CKB983089 CTT983042:CTX983089 DDP983042:DDT983089 DNL983042:DNP983089 DXH983042:DXL983089 EHD983042:EHH983089 EQZ983042:ERD983089 FAV983042:FAZ983089 FKR983042:FKV983089 FUN983042:FUR983089 GEJ983042:GEN983089 GOF983042:GOJ983089 GYB983042:GYF983089 HHX983042:HIB983089 HRT983042:HRX983089 IBP983042:IBT983089 ILL983042:ILP983089 IVH983042:IVL983089 JFD983042:JFH983089 JOZ983042:JPD983089 JYV983042:JYZ983089 KIR983042:KIV983089 KSN983042:KSR983089 LCJ983042:LCN983089 LMF983042:LMJ983089 LWB983042:LWF983089 MFX983042:MGB983089 MPT983042:MPX983089 MZP983042:MZT983089 NJL983042:NJP983089 NTH983042:NTL983089 ODD983042:ODH983089 OMZ983042:OND983089 OWV983042:OWZ983089 PGR983042:PGV983089 PQN983042:PQR983089 QAJ983042:QAN983089 QKF983042:QKJ983089 QUB983042:QUF983089 RDX983042:REB983089 RNT983042:RNX983089 RXP983042:RXT983089 SHL983042:SHP983089 SRH983042:SRL983089 TBD983042:TBH983089 TKZ983042:TLD983089 TUV983042:TUZ983089 UER983042:UEV983089 UON983042:UOR983089 UYJ983042:UYN983089 VIF983042:VIJ983089 VSB983042:VSF983089 WBX983042:WCB983089 WLT983042:WLX983089 WVP983042:WVT983089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A7:G49 IW7:JC49 SS7:SY49 ACO7:ACU49 AMK7:AMQ49 AWG7:AWM49 BGC7:BGI49 BPY7:BQE49 BZU7:CAA49 CJQ7:CJW49 CTM7:CTS49 DDI7:DDO49 DNE7:DNK49 DXA7:DXG49 EGW7:EHC49 EQS7:EQY49 FAO7:FAU49 FKK7:FKQ49 FUG7:FUM49 GEC7:GEI49 GNY7:GOE49 GXU7:GYA49 HHQ7:HHW49 HRM7:HRS49 IBI7:IBO49 ILE7:ILK49 IVA7:IVG49 JEW7:JFC49 JOS7:JOY49 JYO7:JYU49 KIK7:KIQ49 KSG7:KSM49 LCC7:LCI49 LLY7:LME49 LVU7:LWA49 MFQ7:MFW49 MPM7:MPS49 MZI7:MZO49 NJE7:NJK49 NTA7:NTG49 OCW7:ODC49 OMS7:OMY49 OWO7:OWU49 PGK7:PGQ49 PQG7:PQM49 QAC7:QAI49 QJY7:QKE49 QTU7:QUA49 RDQ7:RDW49 RNM7:RNS49 RXI7:RXO49 SHE7:SHK49 SRA7:SRG49 TAW7:TBC49 TKS7:TKY49 TUO7:TUU49 UEK7:UEQ49 UOG7:UOM49 UYC7:UYI49 VHY7:VIE49 VRU7:VSA49 WBQ7:WBW49 WLM7:WLS49 WVI7:WVO49 A65543:G65585 IW65543:JC65585 SS65543:SY65585 ACO65543:ACU65585 AMK65543:AMQ65585 AWG65543:AWM65585 BGC65543:BGI65585 BPY65543:BQE65585 BZU65543:CAA65585 CJQ65543:CJW65585 CTM65543:CTS65585 DDI65543:DDO65585 DNE65543:DNK65585 DXA65543:DXG65585 EGW65543:EHC65585 EQS65543:EQY65585 FAO65543:FAU65585 FKK65543:FKQ65585 FUG65543:FUM65585 GEC65543:GEI65585 GNY65543:GOE65585 GXU65543:GYA65585 HHQ65543:HHW65585 HRM65543:HRS65585 IBI65543:IBO65585 ILE65543:ILK65585 IVA65543:IVG65585 JEW65543:JFC65585 JOS65543:JOY65585 JYO65543:JYU65585 KIK65543:KIQ65585 KSG65543:KSM65585 LCC65543:LCI65585 LLY65543:LME65585 LVU65543:LWA65585 MFQ65543:MFW65585 MPM65543:MPS65585 MZI65543:MZO65585 NJE65543:NJK65585 NTA65543:NTG65585 OCW65543:ODC65585 OMS65543:OMY65585 OWO65543:OWU65585 PGK65543:PGQ65585 PQG65543:PQM65585 QAC65543:QAI65585 QJY65543:QKE65585 QTU65543:QUA65585 RDQ65543:RDW65585 RNM65543:RNS65585 RXI65543:RXO65585 SHE65543:SHK65585 SRA65543:SRG65585 TAW65543:TBC65585 TKS65543:TKY65585 TUO65543:TUU65585 UEK65543:UEQ65585 UOG65543:UOM65585 UYC65543:UYI65585 VHY65543:VIE65585 VRU65543:VSA65585 WBQ65543:WBW65585 WLM65543:WLS65585 WVI65543:WVO65585 A131079:G131121 IW131079:JC131121 SS131079:SY131121 ACO131079:ACU131121 AMK131079:AMQ131121 AWG131079:AWM131121 BGC131079:BGI131121 BPY131079:BQE131121 BZU131079:CAA131121 CJQ131079:CJW131121 CTM131079:CTS131121 DDI131079:DDO131121 DNE131079:DNK131121 DXA131079:DXG131121 EGW131079:EHC131121 EQS131079:EQY131121 FAO131079:FAU131121 FKK131079:FKQ131121 FUG131079:FUM131121 GEC131079:GEI131121 GNY131079:GOE131121 GXU131079:GYA131121 HHQ131079:HHW131121 HRM131079:HRS131121 IBI131079:IBO131121 ILE131079:ILK131121 IVA131079:IVG131121 JEW131079:JFC131121 JOS131079:JOY131121 JYO131079:JYU131121 KIK131079:KIQ131121 KSG131079:KSM131121 LCC131079:LCI131121 LLY131079:LME131121 LVU131079:LWA131121 MFQ131079:MFW131121 MPM131079:MPS131121 MZI131079:MZO131121 NJE131079:NJK131121 NTA131079:NTG131121 OCW131079:ODC131121 OMS131079:OMY131121 OWO131079:OWU131121 PGK131079:PGQ131121 PQG131079:PQM131121 QAC131079:QAI131121 QJY131079:QKE131121 QTU131079:QUA131121 RDQ131079:RDW131121 RNM131079:RNS131121 RXI131079:RXO131121 SHE131079:SHK131121 SRA131079:SRG131121 TAW131079:TBC131121 TKS131079:TKY131121 TUO131079:TUU131121 UEK131079:UEQ131121 UOG131079:UOM131121 UYC131079:UYI131121 VHY131079:VIE131121 VRU131079:VSA131121 WBQ131079:WBW131121 WLM131079:WLS131121 WVI131079:WVO131121 A196615:G196657 IW196615:JC196657 SS196615:SY196657 ACO196615:ACU196657 AMK196615:AMQ196657 AWG196615:AWM196657 BGC196615:BGI196657 BPY196615:BQE196657 BZU196615:CAA196657 CJQ196615:CJW196657 CTM196615:CTS196657 DDI196615:DDO196657 DNE196615:DNK196657 DXA196615:DXG196657 EGW196615:EHC196657 EQS196615:EQY196657 FAO196615:FAU196657 FKK196615:FKQ196657 FUG196615:FUM196657 GEC196615:GEI196657 GNY196615:GOE196657 GXU196615:GYA196657 HHQ196615:HHW196657 HRM196615:HRS196657 IBI196615:IBO196657 ILE196615:ILK196657 IVA196615:IVG196657 JEW196615:JFC196657 JOS196615:JOY196657 JYO196615:JYU196657 KIK196615:KIQ196657 KSG196615:KSM196657 LCC196615:LCI196657 LLY196615:LME196657 LVU196615:LWA196657 MFQ196615:MFW196657 MPM196615:MPS196657 MZI196615:MZO196657 NJE196615:NJK196657 NTA196615:NTG196657 OCW196615:ODC196657 OMS196615:OMY196657 OWO196615:OWU196657 PGK196615:PGQ196657 PQG196615:PQM196657 QAC196615:QAI196657 QJY196615:QKE196657 QTU196615:QUA196657 RDQ196615:RDW196657 RNM196615:RNS196657 RXI196615:RXO196657 SHE196615:SHK196657 SRA196615:SRG196657 TAW196615:TBC196657 TKS196615:TKY196657 TUO196615:TUU196657 UEK196615:UEQ196657 UOG196615:UOM196657 UYC196615:UYI196657 VHY196615:VIE196657 VRU196615:VSA196657 WBQ196615:WBW196657 WLM196615:WLS196657 WVI196615:WVO196657 A262151:G262193 IW262151:JC262193 SS262151:SY262193 ACO262151:ACU262193 AMK262151:AMQ262193 AWG262151:AWM262193 BGC262151:BGI262193 BPY262151:BQE262193 BZU262151:CAA262193 CJQ262151:CJW262193 CTM262151:CTS262193 DDI262151:DDO262193 DNE262151:DNK262193 DXA262151:DXG262193 EGW262151:EHC262193 EQS262151:EQY262193 FAO262151:FAU262193 FKK262151:FKQ262193 FUG262151:FUM262193 GEC262151:GEI262193 GNY262151:GOE262193 GXU262151:GYA262193 HHQ262151:HHW262193 HRM262151:HRS262193 IBI262151:IBO262193 ILE262151:ILK262193 IVA262151:IVG262193 JEW262151:JFC262193 JOS262151:JOY262193 JYO262151:JYU262193 KIK262151:KIQ262193 KSG262151:KSM262193 LCC262151:LCI262193 LLY262151:LME262193 LVU262151:LWA262193 MFQ262151:MFW262193 MPM262151:MPS262193 MZI262151:MZO262193 NJE262151:NJK262193 NTA262151:NTG262193 OCW262151:ODC262193 OMS262151:OMY262193 OWO262151:OWU262193 PGK262151:PGQ262193 PQG262151:PQM262193 QAC262151:QAI262193 QJY262151:QKE262193 QTU262151:QUA262193 RDQ262151:RDW262193 RNM262151:RNS262193 RXI262151:RXO262193 SHE262151:SHK262193 SRA262151:SRG262193 TAW262151:TBC262193 TKS262151:TKY262193 TUO262151:TUU262193 UEK262151:UEQ262193 UOG262151:UOM262193 UYC262151:UYI262193 VHY262151:VIE262193 VRU262151:VSA262193 WBQ262151:WBW262193 WLM262151:WLS262193 WVI262151:WVO262193 A327687:G327729 IW327687:JC327729 SS327687:SY327729 ACO327687:ACU327729 AMK327687:AMQ327729 AWG327687:AWM327729 BGC327687:BGI327729 BPY327687:BQE327729 BZU327687:CAA327729 CJQ327687:CJW327729 CTM327687:CTS327729 DDI327687:DDO327729 DNE327687:DNK327729 DXA327687:DXG327729 EGW327687:EHC327729 EQS327687:EQY327729 FAO327687:FAU327729 FKK327687:FKQ327729 FUG327687:FUM327729 GEC327687:GEI327729 GNY327687:GOE327729 GXU327687:GYA327729 HHQ327687:HHW327729 HRM327687:HRS327729 IBI327687:IBO327729 ILE327687:ILK327729 IVA327687:IVG327729 JEW327687:JFC327729 JOS327687:JOY327729 JYO327687:JYU327729 KIK327687:KIQ327729 KSG327687:KSM327729 LCC327687:LCI327729 LLY327687:LME327729 LVU327687:LWA327729 MFQ327687:MFW327729 MPM327687:MPS327729 MZI327687:MZO327729 NJE327687:NJK327729 NTA327687:NTG327729 OCW327687:ODC327729 OMS327687:OMY327729 OWO327687:OWU327729 PGK327687:PGQ327729 PQG327687:PQM327729 QAC327687:QAI327729 QJY327687:QKE327729 QTU327687:QUA327729 RDQ327687:RDW327729 RNM327687:RNS327729 RXI327687:RXO327729 SHE327687:SHK327729 SRA327687:SRG327729 TAW327687:TBC327729 TKS327687:TKY327729 TUO327687:TUU327729 UEK327687:UEQ327729 UOG327687:UOM327729 UYC327687:UYI327729 VHY327687:VIE327729 VRU327687:VSA327729 WBQ327687:WBW327729 WLM327687:WLS327729 WVI327687:WVO327729 A393223:G393265 IW393223:JC393265 SS393223:SY393265 ACO393223:ACU393265 AMK393223:AMQ393265 AWG393223:AWM393265 BGC393223:BGI393265 BPY393223:BQE393265 BZU393223:CAA393265 CJQ393223:CJW393265 CTM393223:CTS393265 DDI393223:DDO393265 DNE393223:DNK393265 DXA393223:DXG393265 EGW393223:EHC393265 EQS393223:EQY393265 FAO393223:FAU393265 FKK393223:FKQ393265 FUG393223:FUM393265 GEC393223:GEI393265 GNY393223:GOE393265 GXU393223:GYA393265 HHQ393223:HHW393265 HRM393223:HRS393265 IBI393223:IBO393265 ILE393223:ILK393265 IVA393223:IVG393265 JEW393223:JFC393265 JOS393223:JOY393265 JYO393223:JYU393265 KIK393223:KIQ393265 KSG393223:KSM393265 LCC393223:LCI393265 LLY393223:LME393265 LVU393223:LWA393265 MFQ393223:MFW393265 MPM393223:MPS393265 MZI393223:MZO393265 NJE393223:NJK393265 NTA393223:NTG393265 OCW393223:ODC393265 OMS393223:OMY393265 OWO393223:OWU393265 PGK393223:PGQ393265 PQG393223:PQM393265 QAC393223:QAI393265 QJY393223:QKE393265 QTU393223:QUA393265 RDQ393223:RDW393265 RNM393223:RNS393265 RXI393223:RXO393265 SHE393223:SHK393265 SRA393223:SRG393265 TAW393223:TBC393265 TKS393223:TKY393265 TUO393223:TUU393265 UEK393223:UEQ393265 UOG393223:UOM393265 UYC393223:UYI393265 VHY393223:VIE393265 VRU393223:VSA393265 WBQ393223:WBW393265 WLM393223:WLS393265 WVI393223:WVO393265 A458759:G458801 IW458759:JC458801 SS458759:SY458801 ACO458759:ACU458801 AMK458759:AMQ458801 AWG458759:AWM458801 BGC458759:BGI458801 BPY458759:BQE458801 BZU458759:CAA458801 CJQ458759:CJW458801 CTM458759:CTS458801 DDI458759:DDO458801 DNE458759:DNK458801 DXA458759:DXG458801 EGW458759:EHC458801 EQS458759:EQY458801 FAO458759:FAU458801 FKK458759:FKQ458801 FUG458759:FUM458801 GEC458759:GEI458801 GNY458759:GOE458801 GXU458759:GYA458801 HHQ458759:HHW458801 HRM458759:HRS458801 IBI458759:IBO458801 ILE458759:ILK458801 IVA458759:IVG458801 JEW458759:JFC458801 JOS458759:JOY458801 JYO458759:JYU458801 KIK458759:KIQ458801 KSG458759:KSM458801 LCC458759:LCI458801 LLY458759:LME458801 LVU458759:LWA458801 MFQ458759:MFW458801 MPM458759:MPS458801 MZI458759:MZO458801 NJE458759:NJK458801 NTA458759:NTG458801 OCW458759:ODC458801 OMS458759:OMY458801 OWO458759:OWU458801 PGK458759:PGQ458801 PQG458759:PQM458801 QAC458759:QAI458801 QJY458759:QKE458801 QTU458759:QUA458801 RDQ458759:RDW458801 RNM458759:RNS458801 RXI458759:RXO458801 SHE458759:SHK458801 SRA458759:SRG458801 TAW458759:TBC458801 TKS458759:TKY458801 TUO458759:TUU458801 UEK458759:UEQ458801 UOG458759:UOM458801 UYC458759:UYI458801 VHY458759:VIE458801 VRU458759:VSA458801 WBQ458759:WBW458801 WLM458759:WLS458801 WVI458759:WVO458801 A524295:G524337 IW524295:JC524337 SS524295:SY524337 ACO524295:ACU524337 AMK524295:AMQ524337 AWG524295:AWM524337 BGC524295:BGI524337 BPY524295:BQE524337 BZU524295:CAA524337 CJQ524295:CJW524337 CTM524295:CTS524337 DDI524295:DDO524337 DNE524295:DNK524337 DXA524295:DXG524337 EGW524295:EHC524337 EQS524295:EQY524337 FAO524295:FAU524337 FKK524295:FKQ524337 FUG524295:FUM524337 GEC524295:GEI524337 GNY524295:GOE524337 GXU524295:GYA524337 HHQ524295:HHW524337 HRM524295:HRS524337 IBI524295:IBO524337 ILE524295:ILK524337 IVA524295:IVG524337 JEW524295:JFC524337 JOS524295:JOY524337 JYO524295:JYU524337 KIK524295:KIQ524337 KSG524295:KSM524337 LCC524295:LCI524337 LLY524295:LME524337 LVU524295:LWA524337 MFQ524295:MFW524337 MPM524295:MPS524337 MZI524295:MZO524337 NJE524295:NJK524337 NTA524295:NTG524337 OCW524295:ODC524337 OMS524295:OMY524337 OWO524295:OWU524337 PGK524295:PGQ524337 PQG524295:PQM524337 QAC524295:QAI524337 QJY524295:QKE524337 QTU524295:QUA524337 RDQ524295:RDW524337 RNM524295:RNS524337 RXI524295:RXO524337 SHE524295:SHK524337 SRA524295:SRG524337 TAW524295:TBC524337 TKS524295:TKY524337 TUO524295:TUU524337 UEK524295:UEQ524337 UOG524295:UOM524337 UYC524295:UYI524337 VHY524295:VIE524337 VRU524295:VSA524337 WBQ524295:WBW524337 WLM524295:WLS524337 WVI524295:WVO524337 A589831:G589873 IW589831:JC589873 SS589831:SY589873 ACO589831:ACU589873 AMK589831:AMQ589873 AWG589831:AWM589873 BGC589831:BGI589873 BPY589831:BQE589873 BZU589831:CAA589873 CJQ589831:CJW589873 CTM589831:CTS589873 DDI589831:DDO589873 DNE589831:DNK589873 DXA589831:DXG589873 EGW589831:EHC589873 EQS589831:EQY589873 FAO589831:FAU589873 FKK589831:FKQ589873 FUG589831:FUM589873 GEC589831:GEI589873 GNY589831:GOE589873 GXU589831:GYA589873 HHQ589831:HHW589873 HRM589831:HRS589873 IBI589831:IBO589873 ILE589831:ILK589873 IVA589831:IVG589873 JEW589831:JFC589873 JOS589831:JOY589873 JYO589831:JYU589873 KIK589831:KIQ589873 KSG589831:KSM589873 LCC589831:LCI589873 LLY589831:LME589873 LVU589831:LWA589873 MFQ589831:MFW589873 MPM589831:MPS589873 MZI589831:MZO589873 NJE589831:NJK589873 NTA589831:NTG589873 OCW589831:ODC589873 OMS589831:OMY589873 OWO589831:OWU589873 PGK589831:PGQ589873 PQG589831:PQM589873 QAC589831:QAI589873 QJY589831:QKE589873 QTU589831:QUA589873 RDQ589831:RDW589873 RNM589831:RNS589873 RXI589831:RXO589873 SHE589831:SHK589873 SRA589831:SRG589873 TAW589831:TBC589873 TKS589831:TKY589873 TUO589831:TUU589873 UEK589831:UEQ589873 UOG589831:UOM589873 UYC589831:UYI589873 VHY589831:VIE589873 VRU589831:VSA589873 WBQ589831:WBW589873 WLM589831:WLS589873 WVI589831:WVO589873 A655367:G655409 IW655367:JC655409 SS655367:SY655409 ACO655367:ACU655409 AMK655367:AMQ655409 AWG655367:AWM655409 BGC655367:BGI655409 BPY655367:BQE655409 BZU655367:CAA655409 CJQ655367:CJW655409 CTM655367:CTS655409 DDI655367:DDO655409 DNE655367:DNK655409 DXA655367:DXG655409 EGW655367:EHC655409 EQS655367:EQY655409 FAO655367:FAU655409 FKK655367:FKQ655409 FUG655367:FUM655409 GEC655367:GEI655409 GNY655367:GOE655409 GXU655367:GYA655409 HHQ655367:HHW655409 HRM655367:HRS655409 IBI655367:IBO655409 ILE655367:ILK655409 IVA655367:IVG655409 JEW655367:JFC655409 JOS655367:JOY655409 JYO655367:JYU655409 KIK655367:KIQ655409 KSG655367:KSM655409 LCC655367:LCI655409 LLY655367:LME655409 LVU655367:LWA655409 MFQ655367:MFW655409 MPM655367:MPS655409 MZI655367:MZO655409 NJE655367:NJK655409 NTA655367:NTG655409 OCW655367:ODC655409 OMS655367:OMY655409 OWO655367:OWU655409 PGK655367:PGQ655409 PQG655367:PQM655409 QAC655367:QAI655409 QJY655367:QKE655409 QTU655367:QUA655409 RDQ655367:RDW655409 RNM655367:RNS655409 RXI655367:RXO655409 SHE655367:SHK655409 SRA655367:SRG655409 TAW655367:TBC655409 TKS655367:TKY655409 TUO655367:TUU655409 UEK655367:UEQ655409 UOG655367:UOM655409 UYC655367:UYI655409 VHY655367:VIE655409 VRU655367:VSA655409 WBQ655367:WBW655409 WLM655367:WLS655409 WVI655367:WVO655409 A720903:G720945 IW720903:JC720945 SS720903:SY720945 ACO720903:ACU720945 AMK720903:AMQ720945 AWG720903:AWM720945 BGC720903:BGI720945 BPY720903:BQE720945 BZU720903:CAA720945 CJQ720903:CJW720945 CTM720903:CTS720945 DDI720903:DDO720945 DNE720903:DNK720945 DXA720903:DXG720945 EGW720903:EHC720945 EQS720903:EQY720945 FAO720903:FAU720945 FKK720903:FKQ720945 FUG720903:FUM720945 GEC720903:GEI720945 GNY720903:GOE720945 GXU720903:GYA720945 HHQ720903:HHW720945 HRM720903:HRS720945 IBI720903:IBO720945 ILE720903:ILK720945 IVA720903:IVG720945 JEW720903:JFC720945 JOS720903:JOY720945 JYO720903:JYU720945 KIK720903:KIQ720945 KSG720903:KSM720945 LCC720903:LCI720945 LLY720903:LME720945 LVU720903:LWA720945 MFQ720903:MFW720945 MPM720903:MPS720945 MZI720903:MZO720945 NJE720903:NJK720945 NTA720903:NTG720945 OCW720903:ODC720945 OMS720903:OMY720945 OWO720903:OWU720945 PGK720903:PGQ720945 PQG720903:PQM720945 QAC720903:QAI720945 QJY720903:QKE720945 QTU720903:QUA720945 RDQ720903:RDW720945 RNM720903:RNS720945 RXI720903:RXO720945 SHE720903:SHK720945 SRA720903:SRG720945 TAW720903:TBC720945 TKS720903:TKY720945 TUO720903:TUU720945 UEK720903:UEQ720945 UOG720903:UOM720945 UYC720903:UYI720945 VHY720903:VIE720945 VRU720903:VSA720945 WBQ720903:WBW720945 WLM720903:WLS720945 WVI720903:WVO720945 A786439:G786481 IW786439:JC786481 SS786439:SY786481 ACO786439:ACU786481 AMK786439:AMQ786481 AWG786439:AWM786481 BGC786439:BGI786481 BPY786439:BQE786481 BZU786439:CAA786481 CJQ786439:CJW786481 CTM786439:CTS786481 DDI786439:DDO786481 DNE786439:DNK786481 DXA786439:DXG786481 EGW786439:EHC786481 EQS786439:EQY786481 FAO786439:FAU786481 FKK786439:FKQ786481 FUG786439:FUM786481 GEC786439:GEI786481 GNY786439:GOE786481 GXU786439:GYA786481 HHQ786439:HHW786481 HRM786439:HRS786481 IBI786439:IBO786481 ILE786439:ILK786481 IVA786439:IVG786481 JEW786439:JFC786481 JOS786439:JOY786481 JYO786439:JYU786481 KIK786439:KIQ786481 KSG786439:KSM786481 LCC786439:LCI786481 LLY786439:LME786481 LVU786439:LWA786481 MFQ786439:MFW786481 MPM786439:MPS786481 MZI786439:MZO786481 NJE786439:NJK786481 NTA786439:NTG786481 OCW786439:ODC786481 OMS786439:OMY786481 OWO786439:OWU786481 PGK786439:PGQ786481 PQG786439:PQM786481 QAC786439:QAI786481 QJY786439:QKE786481 QTU786439:QUA786481 RDQ786439:RDW786481 RNM786439:RNS786481 RXI786439:RXO786481 SHE786439:SHK786481 SRA786439:SRG786481 TAW786439:TBC786481 TKS786439:TKY786481 TUO786439:TUU786481 UEK786439:UEQ786481 UOG786439:UOM786481 UYC786439:UYI786481 VHY786439:VIE786481 VRU786439:VSA786481 WBQ786439:WBW786481 WLM786439:WLS786481 WVI786439:WVO786481 A851975:G852017 IW851975:JC852017 SS851975:SY852017 ACO851975:ACU852017 AMK851975:AMQ852017 AWG851975:AWM852017 BGC851975:BGI852017 BPY851975:BQE852017 BZU851975:CAA852017 CJQ851975:CJW852017 CTM851975:CTS852017 DDI851975:DDO852017 DNE851975:DNK852017 DXA851975:DXG852017 EGW851975:EHC852017 EQS851975:EQY852017 FAO851975:FAU852017 FKK851975:FKQ852017 FUG851975:FUM852017 GEC851975:GEI852017 GNY851975:GOE852017 GXU851975:GYA852017 HHQ851975:HHW852017 HRM851975:HRS852017 IBI851975:IBO852017 ILE851975:ILK852017 IVA851975:IVG852017 JEW851975:JFC852017 JOS851975:JOY852017 JYO851975:JYU852017 KIK851975:KIQ852017 KSG851975:KSM852017 LCC851975:LCI852017 LLY851975:LME852017 LVU851975:LWA852017 MFQ851975:MFW852017 MPM851975:MPS852017 MZI851975:MZO852017 NJE851975:NJK852017 NTA851975:NTG852017 OCW851975:ODC852017 OMS851975:OMY852017 OWO851975:OWU852017 PGK851975:PGQ852017 PQG851975:PQM852017 QAC851975:QAI852017 QJY851975:QKE852017 QTU851975:QUA852017 RDQ851975:RDW852017 RNM851975:RNS852017 RXI851975:RXO852017 SHE851975:SHK852017 SRA851975:SRG852017 TAW851975:TBC852017 TKS851975:TKY852017 TUO851975:TUU852017 UEK851975:UEQ852017 UOG851975:UOM852017 UYC851975:UYI852017 VHY851975:VIE852017 VRU851975:VSA852017 WBQ851975:WBW852017 WLM851975:WLS852017 WVI851975:WVO852017 A917511:G917553 IW917511:JC917553 SS917511:SY917553 ACO917511:ACU917553 AMK917511:AMQ917553 AWG917511:AWM917553 BGC917511:BGI917553 BPY917511:BQE917553 BZU917511:CAA917553 CJQ917511:CJW917553 CTM917511:CTS917553 DDI917511:DDO917553 DNE917511:DNK917553 DXA917511:DXG917553 EGW917511:EHC917553 EQS917511:EQY917553 FAO917511:FAU917553 FKK917511:FKQ917553 FUG917511:FUM917553 GEC917511:GEI917553 GNY917511:GOE917553 GXU917511:GYA917553 HHQ917511:HHW917553 HRM917511:HRS917553 IBI917511:IBO917553 ILE917511:ILK917553 IVA917511:IVG917553 JEW917511:JFC917553 JOS917511:JOY917553 JYO917511:JYU917553 KIK917511:KIQ917553 KSG917511:KSM917553 LCC917511:LCI917553 LLY917511:LME917553 LVU917511:LWA917553 MFQ917511:MFW917553 MPM917511:MPS917553 MZI917511:MZO917553 NJE917511:NJK917553 NTA917511:NTG917553 OCW917511:ODC917553 OMS917511:OMY917553 OWO917511:OWU917553 PGK917511:PGQ917553 PQG917511:PQM917553 QAC917511:QAI917553 QJY917511:QKE917553 QTU917511:QUA917553 RDQ917511:RDW917553 RNM917511:RNS917553 RXI917511:RXO917553 SHE917511:SHK917553 SRA917511:SRG917553 TAW917511:TBC917553 TKS917511:TKY917553 TUO917511:TUU917553 UEK917511:UEQ917553 UOG917511:UOM917553 UYC917511:UYI917553 VHY917511:VIE917553 VRU917511:VSA917553 WBQ917511:WBW917553 WLM917511:WLS917553 WVI917511:WVO917553 A983047:G983089 IW983047:JC983089 SS983047:SY983089 ACO983047:ACU983089 AMK983047:AMQ983089 AWG983047:AWM983089 BGC983047:BGI983089 BPY983047:BQE983089 BZU983047:CAA983089 CJQ983047:CJW983089 CTM983047:CTS983089 DDI983047:DDO983089 DNE983047:DNK983089 DXA983047:DXG983089 EGW983047:EHC983089 EQS983047:EQY983089 FAO983047:FAU983089 FKK983047:FKQ983089 FUG983047:FUM983089 GEC983047:GEI983089 GNY983047:GOE983089 GXU983047:GYA983089 HHQ983047:HHW983089 HRM983047:HRS983089 IBI983047:IBO983089 ILE983047:ILK983089 IVA983047:IVG983089 JEW983047:JFC983089 JOS983047:JOY983089 JYO983047:JYU983089 KIK983047:KIQ983089 KSG983047:KSM983089 LCC983047:LCI983089 LLY983047:LME983089 LVU983047:LWA983089 MFQ983047:MFW983089 MPM983047:MPS983089 MZI983047:MZO983089 NJE983047:NJK983089 NTA983047:NTG983089 OCW983047:ODC983089 OMS983047:OMY983089 OWO983047:OWU983089 PGK983047:PGQ983089 PQG983047:PQM983089 QAC983047:QAI983089 QJY983047:QKE983089 QTU983047:QUA983089 RDQ983047:RDW983089 RNM983047:RNS983089 RXI983047:RXO983089 SHE983047:SHK983089 SRA983047:SRG983089 TAW983047:TBC983089 TKS983047:TKY983089 TUO983047:TUU983089 UEK983047:UEQ983089 UOG983047:UOM983089 UYC983047:UYI983089 VHY983047:VIE983089 VRU983047:VSA983089 WBQ983047:WBW983089 WLM983047:WLS983089 WVI983047:WVO983089 A50:L60 IW50:JH60 SS50:TD60 ACO50:ACZ60 AMK50:AMV60 AWG50:AWR60 BGC50:BGN60 BPY50:BQJ60 BZU50:CAF60 CJQ50:CKB60 CTM50:CTX60 DDI50:DDT60 DNE50:DNP60 DXA50:DXL60 EGW50:EHH60 EQS50:ERD60 FAO50:FAZ60 FKK50:FKV60 FUG50:FUR60 GEC50:GEN60 GNY50:GOJ60 GXU50:GYF60 HHQ50:HIB60 HRM50:HRX60 IBI50:IBT60 ILE50:ILP60 IVA50:IVL60 JEW50:JFH60 JOS50:JPD60 JYO50:JYZ60 KIK50:KIV60 KSG50:KSR60 LCC50:LCN60 LLY50:LMJ60 LVU50:LWF60 MFQ50:MGB60 MPM50:MPX60 MZI50:MZT60 NJE50:NJP60 NTA50:NTL60 OCW50:ODH60 OMS50:OND60 OWO50:OWZ60 PGK50:PGV60 PQG50:PQR60 QAC50:QAN60 QJY50:QKJ60 QTU50:QUF60 RDQ50:REB60 RNM50:RNX60 RXI50:RXT60 SHE50:SHP60 SRA50:SRL60 TAW50:TBH60 TKS50:TLD60 TUO50:TUZ60 UEK50:UEV60 UOG50:UOR60 UYC50:UYN60 VHY50:VIJ60 VRU50:VSF60 WBQ50:WCB60 WLM50:WLX60 WVI50:WVT60 A65586:L65596 IW65586:JH65596 SS65586:TD65596 ACO65586:ACZ65596 AMK65586:AMV65596 AWG65586:AWR65596 BGC65586:BGN65596 BPY65586:BQJ65596 BZU65586:CAF65596 CJQ65586:CKB65596 CTM65586:CTX65596 DDI65586:DDT65596 DNE65586:DNP65596 DXA65586:DXL65596 EGW65586:EHH65596 EQS65586:ERD65596 FAO65586:FAZ65596 FKK65586:FKV65596 FUG65586:FUR65596 GEC65586:GEN65596 GNY65586:GOJ65596 GXU65586:GYF65596 HHQ65586:HIB65596 HRM65586:HRX65596 IBI65586:IBT65596 ILE65586:ILP65596 IVA65586:IVL65596 JEW65586:JFH65596 JOS65586:JPD65596 JYO65586:JYZ65596 KIK65586:KIV65596 KSG65586:KSR65596 LCC65586:LCN65596 LLY65586:LMJ65596 LVU65586:LWF65596 MFQ65586:MGB65596 MPM65586:MPX65596 MZI65586:MZT65596 NJE65586:NJP65596 NTA65586:NTL65596 OCW65586:ODH65596 OMS65586:OND65596 OWO65586:OWZ65596 PGK65586:PGV65596 PQG65586:PQR65596 QAC65586:QAN65596 QJY65586:QKJ65596 QTU65586:QUF65596 RDQ65586:REB65596 RNM65586:RNX65596 RXI65586:RXT65596 SHE65586:SHP65596 SRA65586:SRL65596 TAW65586:TBH65596 TKS65586:TLD65596 TUO65586:TUZ65596 UEK65586:UEV65596 UOG65586:UOR65596 UYC65586:UYN65596 VHY65586:VIJ65596 VRU65586:VSF65596 WBQ65586:WCB65596 WLM65586:WLX65596 WVI65586:WVT65596 A131122:L131132 IW131122:JH131132 SS131122:TD131132 ACO131122:ACZ131132 AMK131122:AMV131132 AWG131122:AWR131132 BGC131122:BGN131132 BPY131122:BQJ131132 BZU131122:CAF131132 CJQ131122:CKB131132 CTM131122:CTX131132 DDI131122:DDT131132 DNE131122:DNP131132 DXA131122:DXL131132 EGW131122:EHH131132 EQS131122:ERD131132 FAO131122:FAZ131132 FKK131122:FKV131132 FUG131122:FUR131132 GEC131122:GEN131132 GNY131122:GOJ131132 GXU131122:GYF131132 HHQ131122:HIB131132 HRM131122:HRX131132 IBI131122:IBT131132 ILE131122:ILP131132 IVA131122:IVL131132 JEW131122:JFH131132 JOS131122:JPD131132 JYO131122:JYZ131132 KIK131122:KIV131132 KSG131122:KSR131132 LCC131122:LCN131132 LLY131122:LMJ131132 LVU131122:LWF131132 MFQ131122:MGB131132 MPM131122:MPX131132 MZI131122:MZT131132 NJE131122:NJP131132 NTA131122:NTL131132 OCW131122:ODH131132 OMS131122:OND131132 OWO131122:OWZ131132 PGK131122:PGV131132 PQG131122:PQR131132 QAC131122:QAN131132 QJY131122:QKJ131132 QTU131122:QUF131132 RDQ131122:REB131132 RNM131122:RNX131132 RXI131122:RXT131132 SHE131122:SHP131132 SRA131122:SRL131132 TAW131122:TBH131132 TKS131122:TLD131132 TUO131122:TUZ131132 UEK131122:UEV131132 UOG131122:UOR131132 UYC131122:UYN131132 VHY131122:VIJ131132 VRU131122:VSF131132 WBQ131122:WCB131132 WLM131122:WLX131132 WVI131122:WVT131132 A196658:L196668 IW196658:JH196668 SS196658:TD196668 ACO196658:ACZ196668 AMK196658:AMV196668 AWG196658:AWR196668 BGC196658:BGN196668 BPY196658:BQJ196668 BZU196658:CAF196668 CJQ196658:CKB196668 CTM196658:CTX196668 DDI196658:DDT196668 DNE196658:DNP196668 DXA196658:DXL196668 EGW196658:EHH196668 EQS196658:ERD196668 FAO196658:FAZ196668 FKK196658:FKV196668 FUG196658:FUR196668 GEC196658:GEN196668 GNY196658:GOJ196668 GXU196658:GYF196668 HHQ196658:HIB196668 HRM196658:HRX196668 IBI196658:IBT196668 ILE196658:ILP196668 IVA196658:IVL196668 JEW196658:JFH196668 JOS196658:JPD196668 JYO196658:JYZ196668 KIK196658:KIV196668 KSG196658:KSR196668 LCC196658:LCN196668 LLY196658:LMJ196668 LVU196658:LWF196668 MFQ196658:MGB196668 MPM196658:MPX196668 MZI196658:MZT196668 NJE196658:NJP196668 NTA196658:NTL196668 OCW196658:ODH196668 OMS196658:OND196668 OWO196658:OWZ196668 PGK196658:PGV196668 PQG196658:PQR196668 QAC196658:QAN196668 QJY196658:QKJ196668 QTU196658:QUF196668 RDQ196658:REB196668 RNM196658:RNX196668 RXI196658:RXT196668 SHE196658:SHP196668 SRA196658:SRL196668 TAW196658:TBH196668 TKS196658:TLD196668 TUO196658:TUZ196668 UEK196658:UEV196668 UOG196658:UOR196668 UYC196658:UYN196668 VHY196658:VIJ196668 VRU196658:VSF196668 WBQ196658:WCB196668 WLM196658:WLX196668 WVI196658:WVT196668 A262194:L262204 IW262194:JH262204 SS262194:TD262204 ACO262194:ACZ262204 AMK262194:AMV262204 AWG262194:AWR262204 BGC262194:BGN262204 BPY262194:BQJ262204 BZU262194:CAF262204 CJQ262194:CKB262204 CTM262194:CTX262204 DDI262194:DDT262204 DNE262194:DNP262204 DXA262194:DXL262204 EGW262194:EHH262204 EQS262194:ERD262204 FAO262194:FAZ262204 FKK262194:FKV262204 FUG262194:FUR262204 GEC262194:GEN262204 GNY262194:GOJ262204 GXU262194:GYF262204 HHQ262194:HIB262204 HRM262194:HRX262204 IBI262194:IBT262204 ILE262194:ILP262204 IVA262194:IVL262204 JEW262194:JFH262204 JOS262194:JPD262204 JYO262194:JYZ262204 KIK262194:KIV262204 KSG262194:KSR262204 LCC262194:LCN262204 LLY262194:LMJ262204 LVU262194:LWF262204 MFQ262194:MGB262204 MPM262194:MPX262204 MZI262194:MZT262204 NJE262194:NJP262204 NTA262194:NTL262204 OCW262194:ODH262204 OMS262194:OND262204 OWO262194:OWZ262204 PGK262194:PGV262204 PQG262194:PQR262204 QAC262194:QAN262204 QJY262194:QKJ262204 QTU262194:QUF262204 RDQ262194:REB262204 RNM262194:RNX262204 RXI262194:RXT262204 SHE262194:SHP262204 SRA262194:SRL262204 TAW262194:TBH262204 TKS262194:TLD262204 TUO262194:TUZ262204 UEK262194:UEV262204 UOG262194:UOR262204 UYC262194:UYN262204 VHY262194:VIJ262204 VRU262194:VSF262204 WBQ262194:WCB262204 WLM262194:WLX262204 WVI262194:WVT262204 A327730:L327740 IW327730:JH327740 SS327730:TD327740 ACO327730:ACZ327740 AMK327730:AMV327740 AWG327730:AWR327740 BGC327730:BGN327740 BPY327730:BQJ327740 BZU327730:CAF327740 CJQ327730:CKB327740 CTM327730:CTX327740 DDI327730:DDT327740 DNE327730:DNP327740 DXA327730:DXL327740 EGW327730:EHH327740 EQS327730:ERD327740 FAO327730:FAZ327740 FKK327730:FKV327740 FUG327730:FUR327740 GEC327730:GEN327740 GNY327730:GOJ327740 GXU327730:GYF327740 HHQ327730:HIB327740 HRM327730:HRX327740 IBI327730:IBT327740 ILE327730:ILP327740 IVA327730:IVL327740 JEW327730:JFH327740 JOS327730:JPD327740 JYO327730:JYZ327740 KIK327730:KIV327740 KSG327730:KSR327740 LCC327730:LCN327740 LLY327730:LMJ327740 LVU327730:LWF327740 MFQ327730:MGB327740 MPM327730:MPX327740 MZI327730:MZT327740 NJE327730:NJP327740 NTA327730:NTL327740 OCW327730:ODH327740 OMS327730:OND327740 OWO327730:OWZ327740 PGK327730:PGV327740 PQG327730:PQR327740 QAC327730:QAN327740 QJY327730:QKJ327740 QTU327730:QUF327740 RDQ327730:REB327740 RNM327730:RNX327740 RXI327730:RXT327740 SHE327730:SHP327740 SRA327730:SRL327740 TAW327730:TBH327740 TKS327730:TLD327740 TUO327730:TUZ327740 UEK327730:UEV327740 UOG327730:UOR327740 UYC327730:UYN327740 VHY327730:VIJ327740 VRU327730:VSF327740 WBQ327730:WCB327740 WLM327730:WLX327740 WVI327730:WVT327740 A393266:L393276 IW393266:JH393276 SS393266:TD393276 ACO393266:ACZ393276 AMK393266:AMV393276 AWG393266:AWR393276 BGC393266:BGN393276 BPY393266:BQJ393276 BZU393266:CAF393276 CJQ393266:CKB393276 CTM393266:CTX393276 DDI393266:DDT393276 DNE393266:DNP393276 DXA393266:DXL393276 EGW393266:EHH393276 EQS393266:ERD393276 FAO393266:FAZ393276 FKK393266:FKV393276 FUG393266:FUR393276 GEC393266:GEN393276 GNY393266:GOJ393276 GXU393266:GYF393276 HHQ393266:HIB393276 HRM393266:HRX393276 IBI393266:IBT393276 ILE393266:ILP393276 IVA393266:IVL393276 JEW393266:JFH393276 JOS393266:JPD393276 JYO393266:JYZ393276 KIK393266:KIV393276 KSG393266:KSR393276 LCC393266:LCN393276 LLY393266:LMJ393276 LVU393266:LWF393276 MFQ393266:MGB393276 MPM393266:MPX393276 MZI393266:MZT393276 NJE393266:NJP393276 NTA393266:NTL393276 OCW393266:ODH393276 OMS393266:OND393276 OWO393266:OWZ393276 PGK393266:PGV393276 PQG393266:PQR393276 QAC393266:QAN393276 QJY393266:QKJ393276 QTU393266:QUF393276 RDQ393266:REB393276 RNM393266:RNX393276 RXI393266:RXT393276 SHE393266:SHP393276 SRA393266:SRL393276 TAW393266:TBH393276 TKS393266:TLD393276 TUO393266:TUZ393276 UEK393266:UEV393276 UOG393266:UOR393276 UYC393266:UYN393276 VHY393266:VIJ393276 VRU393266:VSF393276 WBQ393266:WCB393276 WLM393266:WLX393276 WVI393266:WVT393276 A458802:L458812 IW458802:JH458812 SS458802:TD458812 ACO458802:ACZ458812 AMK458802:AMV458812 AWG458802:AWR458812 BGC458802:BGN458812 BPY458802:BQJ458812 BZU458802:CAF458812 CJQ458802:CKB458812 CTM458802:CTX458812 DDI458802:DDT458812 DNE458802:DNP458812 DXA458802:DXL458812 EGW458802:EHH458812 EQS458802:ERD458812 FAO458802:FAZ458812 FKK458802:FKV458812 FUG458802:FUR458812 GEC458802:GEN458812 GNY458802:GOJ458812 GXU458802:GYF458812 HHQ458802:HIB458812 HRM458802:HRX458812 IBI458802:IBT458812 ILE458802:ILP458812 IVA458802:IVL458812 JEW458802:JFH458812 JOS458802:JPD458812 JYO458802:JYZ458812 KIK458802:KIV458812 KSG458802:KSR458812 LCC458802:LCN458812 LLY458802:LMJ458812 LVU458802:LWF458812 MFQ458802:MGB458812 MPM458802:MPX458812 MZI458802:MZT458812 NJE458802:NJP458812 NTA458802:NTL458812 OCW458802:ODH458812 OMS458802:OND458812 OWO458802:OWZ458812 PGK458802:PGV458812 PQG458802:PQR458812 QAC458802:QAN458812 QJY458802:QKJ458812 QTU458802:QUF458812 RDQ458802:REB458812 RNM458802:RNX458812 RXI458802:RXT458812 SHE458802:SHP458812 SRA458802:SRL458812 TAW458802:TBH458812 TKS458802:TLD458812 TUO458802:TUZ458812 UEK458802:UEV458812 UOG458802:UOR458812 UYC458802:UYN458812 VHY458802:VIJ458812 VRU458802:VSF458812 WBQ458802:WCB458812 WLM458802:WLX458812 WVI458802:WVT458812 A524338:L524348 IW524338:JH524348 SS524338:TD524348 ACO524338:ACZ524348 AMK524338:AMV524348 AWG524338:AWR524348 BGC524338:BGN524348 BPY524338:BQJ524348 BZU524338:CAF524348 CJQ524338:CKB524348 CTM524338:CTX524348 DDI524338:DDT524348 DNE524338:DNP524348 DXA524338:DXL524348 EGW524338:EHH524348 EQS524338:ERD524348 FAO524338:FAZ524348 FKK524338:FKV524348 FUG524338:FUR524348 GEC524338:GEN524348 GNY524338:GOJ524348 GXU524338:GYF524348 HHQ524338:HIB524348 HRM524338:HRX524348 IBI524338:IBT524348 ILE524338:ILP524348 IVA524338:IVL524348 JEW524338:JFH524348 JOS524338:JPD524348 JYO524338:JYZ524348 KIK524338:KIV524348 KSG524338:KSR524348 LCC524338:LCN524348 LLY524338:LMJ524348 LVU524338:LWF524348 MFQ524338:MGB524348 MPM524338:MPX524348 MZI524338:MZT524348 NJE524338:NJP524348 NTA524338:NTL524348 OCW524338:ODH524348 OMS524338:OND524348 OWO524338:OWZ524348 PGK524338:PGV524348 PQG524338:PQR524348 QAC524338:QAN524348 QJY524338:QKJ524348 QTU524338:QUF524348 RDQ524338:REB524348 RNM524338:RNX524348 RXI524338:RXT524348 SHE524338:SHP524348 SRA524338:SRL524348 TAW524338:TBH524348 TKS524338:TLD524348 TUO524338:TUZ524348 UEK524338:UEV524348 UOG524338:UOR524348 UYC524338:UYN524348 VHY524338:VIJ524348 VRU524338:VSF524348 WBQ524338:WCB524348 WLM524338:WLX524348 WVI524338:WVT524348 A589874:L589884 IW589874:JH589884 SS589874:TD589884 ACO589874:ACZ589884 AMK589874:AMV589884 AWG589874:AWR589884 BGC589874:BGN589884 BPY589874:BQJ589884 BZU589874:CAF589884 CJQ589874:CKB589884 CTM589874:CTX589884 DDI589874:DDT589884 DNE589874:DNP589884 DXA589874:DXL589884 EGW589874:EHH589884 EQS589874:ERD589884 FAO589874:FAZ589884 FKK589874:FKV589884 FUG589874:FUR589884 GEC589874:GEN589884 GNY589874:GOJ589884 GXU589874:GYF589884 HHQ589874:HIB589884 HRM589874:HRX589884 IBI589874:IBT589884 ILE589874:ILP589884 IVA589874:IVL589884 JEW589874:JFH589884 JOS589874:JPD589884 JYO589874:JYZ589884 KIK589874:KIV589884 KSG589874:KSR589884 LCC589874:LCN589884 LLY589874:LMJ589884 LVU589874:LWF589884 MFQ589874:MGB589884 MPM589874:MPX589884 MZI589874:MZT589884 NJE589874:NJP589884 NTA589874:NTL589884 OCW589874:ODH589884 OMS589874:OND589884 OWO589874:OWZ589884 PGK589874:PGV589884 PQG589874:PQR589884 QAC589874:QAN589884 QJY589874:QKJ589884 QTU589874:QUF589884 RDQ589874:REB589884 RNM589874:RNX589884 RXI589874:RXT589884 SHE589874:SHP589884 SRA589874:SRL589884 TAW589874:TBH589884 TKS589874:TLD589884 TUO589874:TUZ589884 UEK589874:UEV589884 UOG589874:UOR589884 UYC589874:UYN589884 VHY589874:VIJ589884 VRU589874:VSF589884 WBQ589874:WCB589884 WLM589874:WLX589884 WVI589874:WVT589884 A655410:L655420 IW655410:JH655420 SS655410:TD655420 ACO655410:ACZ655420 AMK655410:AMV655420 AWG655410:AWR655420 BGC655410:BGN655420 BPY655410:BQJ655420 BZU655410:CAF655420 CJQ655410:CKB655420 CTM655410:CTX655420 DDI655410:DDT655420 DNE655410:DNP655420 DXA655410:DXL655420 EGW655410:EHH655420 EQS655410:ERD655420 FAO655410:FAZ655420 FKK655410:FKV655420 FUG655410:FUR655420 GEC655410:GEN655420 GNY655410:GOJ655420 GXU655410:GYF655420 HHQ655410:HIB655420 HRM655410:HRX655420 IBI655410:IBT655420 ILE655410:ILP655420 IVA655410:IVL655420 JEW655410:JFH655420 JOS655410:JPD655420 JYO655410:JYZ655420 KIK655410:KIV655420 KSG655410:KSR655420 LCC655410:LCN655420 LLY655410:LMJ655420 LVU655410:LWF655420 MFQ655410:MGB655420 MPM655410:MPX655420 MZI655410:MZT655420 NJE655410:NJP655420 NTA655410:NTL655420 OCW655410:ODH655420 OMS655410:OND655420 OWO655410:OWZ655420 PGK655410:PGV655420 PQG655410:PQR655420 QAC655410:QAN655420 QJY655410:QKJ655420 QTU655410:QUF655420 RDQ655410:REB655420 RNM655410:RNX655420 RXI655410:RXT655420 SHE655410:SHP655420 SRA655410:SRL655420 TAW655410:TBH655420 TKS655410:TLD655420 TUO655410:TUZ655420 UEK655410:UEV655420 UOG655410:UOR655420 UYC655410:UYN655420 VHY655410:VIJ655420 VRU655410:VSF655420 WBQ655410:WCB655420 WLM655410:WLX655420 WVI655410:WVT655420 A720946:L720956 IW720946:JH720956 SS720946:TD720956 ACO720946:ACZ720956 AMK720946:AMV720956 AWG720946:AWR720956 BGC720946:BGN720956 BPY720946:BQJ720956 BZU720946:CAF720956 CJQ720946:CKB720956 CTM720946:CTX720956 DDI720946:DDT720956 DNE720946:DNP720956 DXA720946:DXL720956 EGW720946:EHH720956 EQS720946:ERD720956 FAO720946:FAZ720956 FKK720946:FKV720956 FUG720946:FUR720956 GEC720946:GEN720956 GNY720946:GOJ720956 GXU720946:GYF720956 HHQ720946:HIB720956 HRM720946:HRX720956 IBI720946:IBT720956 ILE720946:ILP720956 IVA720946:IVL720956 JEW720946:JFH720956 JOS720946:JPD720956 JYO720946:JYZ720956 KIK720946:KIV720956 KSG720946:KSR720956 LCC720946:LCN720956 LLY720946:LMJ720956 LVU720946:LWF720956 MFQ720946:MGB720956 MPM720946:MPX720956 MZI720946:MZT720956 NJE720946:NJP720956 NTA720946:NTL720956 OCW720946:ODH720956 OMS720946:OND720956 OWO720946:OWZ720956 PGK720946:PGV720956 PQG720946:PQR720956 QAC720946:QAN720956 QJY720946:QKJ720956 QTU720946:QUF720956 RDQ720946:REB720956 RNM720946:RNX720956 RXI720946:RXT720956 SHE720946:SHP720956 SRA720946:SRL720956 TAW720946:TBH720956 TKS720946:TLD720956 TUO720946:TUZ720956 UEK720946:UEV720956 UOG720946:UOR720956 UYC720946:UYN720956 VHY720946:VIJ720956 VRU720946:VSF720956 WBQ720946:WCB720956 WLM720946:WLX720956 WVI720946:WVT720956 A786482:L786492 IW786482:JH786492 SS786482:TD786492 ACO786482:ACZ786492 AMK786482:AMV786492 AWG786482:AWR786492 BGC786482:BGN786492 BPY786482:BQJ786492 BZU786482:CAF786492 CJQ786482:CKB786492 CTM786482:CTX786492 DDI786482:DDT786492 DNE786482:DNP786492 DXA786482:DXL786492 EGW786482:EHH786492 EQS786482:ERD786492 FAO786482:FAZ786492 FKK786482:FKV786492 FUG786482:FUR786492 GEC786482:GEN786492 GNY786482:GOJ786492 GXU786482:GYF786492 HHQ786482:HIB786492 HRM786482:HRX786492 IBI786482:IBT786492 ILE786482:ILP786492 IVA786482:IVL786492 JEW786482:JFH786492 JOS786482:JPD786492 JYO786482:JYZ786492 KIK786482:KIV786492 KSG786482:KSR786492 LCC786482:LCN786492 LLY786482:LMJ786492 LVU786482:LWF786492 MFQ786482:MGB786492 MPM786482:MPX786492 MZI786482:MZT786492 NJE786482:NJP786492 NTA786482:NTL786492 OCW786482:ODH786492 OMS786482:OND786492 OWO786482:OWZ786492 PGK786482:PGV786492 PQG786482:PQR786492 QAC786482:QAN786492 QJY786482:QKJ786492 QTU786482:QUF786492 RDQ786482:REB786492 RNM786482:RNX786492 RXI786482:RXT786492 SHE786482:SHP786492 SRA786482:SRL786492 TAW786482:TBH786492 TKS786482:TLD786492 TUO786482:TUZ786492 UEK786482:UEV786492 UOG786482:UOR786492 UYC786482:UYN786492 VHY786482:VIJ786492 VRU786482:VSF786492 WBQ786482:WCB786492 WLM786482:WLX786492 WVI786482:WVT786492 A852018:L852028 IW852018:JH852028 SS852018:TD852028 ACO852018:ACZ852028 AMK852018:AMV852028 AWG852018:AWR852028 BGC852018:BGN852028 BPY852018:BQJ852028 BZU852018:CAF852028 CJQ852018:CKB852028 CTM852018:CTX852028 DDI852018:DDT852028 DNE852018:DNP852028 DXA852018:DXL852028 EGW852018:EHH852028 EQS852018:ERD852028 FAO852018:FAZ852028 FKK852018:FKV852028 FUG852018:FUR852028 GEC852018:GEN852028 GNY852018:GOJ852028 GXU852018:GYF852028 HHQ852018:HIB852028 HRM852018:HRX852028 IBI852018:IBT852028 ILE852018:ILP852028 IVA852018:IVL852028 JEW852018:JFH852028 JOS852018:JPD852028 JYO852018:JYZ852028 KIK852018:KIV852028 KSG852018:KSR852028 LCC852018:LCN852028 LLY852018:LMJ852028 LVU852018:LWF852028 MFQ852018:MGB852028 MPM852018:MPX852028 MZI852018:MZT852028 NJE852018:NJP852028 NTA852018:NTL852028 OCW852018:ODH852028 OMS852018:OND852028 OWO852018:OWZ852028 PGK852018:PGV852028 PQG852018:PQR852028 QAC852018:QAN852028 QJY852018:QKJ852028 QTU852018:QUF852028 RDQ852018:REB852028 RNM852018:RNX852028 RXI852018:RXT852028 SHE852018:SHP852028 SRA852018:SRL852028 TAW852018:TBH852028 TKS852018:TLD852028 TUO852018:TUZ852028 UEK852018:UEV852028 UOG852018:UOR852028 UYC852018:UYN852028 VHY852018:VIJ852028 VRU852018:VSF852028 WBQ852018:WCB852028 WLM852018:WLX852028 WVI852018:WVT852028 A917554:L917564 IW917554:JH917564 SS917554:TD917564 ACO917554:ACZ917564 AMK917554:AMV917564 AWG917554:AWR917564 BGC917554:BGN917564 BPY917554:BQJ917564 BZU917554:CAF917564 CJQ917554:CKB917564 CTM917554:CTX917564 DDI917554:DDT917564 DNE917554:DNP917564 DXA917554:DXL917564 EGW917554:EHH917564 EQS917554:ERD917564 FAO917554:FAZ917564 FKK917554:FKV917564 FUG917554:FUR917564 GEC917554:GEN917564 GNY917554:GOJ917564 GXU917554:GYF917564 HHQ917554:HIB917564 HRM917554:HRX917564 IBI917554:IBT917564 ILE917554:ILP917564 IVA917554:IVL917564 JEW917554:JFH917564 JOS917554:JPD917564 JYO917554:JYZ917564 KIK917554:KIV917564 KSG917554:KSR917564 LCC917554:LCN917564 LLY917554:LMJ917564 LVU917554:LWF917564 MFQ917554:MGB917564 MPM917554:MPX917564 MZI917554:MZT917564 NJE917554:NJP917564 NTA917554:NTL917564 OCW917554:ODH917564 OMS917554:OND917564 OWO917554:OWZ917564 PGK917554:PGV917564 PQG917554:PQR917564 QAC917554:QAN917564 QJY917554:QKJ917564 QTU917554:QUF917564 RDQ917554:REB917564 RNM917554:RNX917564 RXI917554:RXT917564 SHE917554:SHP917564 SRA917554:SRL917564 TAW917554:TBH917564 TKS917554:TLD917564 TUO917554:TUZ917564 UEK917554:UEV917564 UOG917554:UOR917564 UYC917554:UYN917564 VHY917554:VIJ917564 VRU917554:VSF917564 WBQ917554:WCB917564 WLM917554:WLX917564 WVI917554:WVT917564 A983090:L983100 IW983090:JH983100 SS983090:TD983100 ACO983090:ACZ983100 AMK983090:AMV983100 AWG983090:AWR983100 BGC983090:BGN983100 BPY983090:BQJ983100 BZU983090:CAF983100 CJQ983090:CKB983100 CTM983090:CTX983100 DDI983090:DDT983100 DNE983090:DNP983100 DXA983090:DXL983100 EGW983090:EHH983100 EQS983090:ERD983100 FAO983090:FAZ983100 FKK983090:FKV983100 FUG983090:FUR983100 GEC983090:GEN983100 GNY983090:GOJ983100 GXU983090:GYF983100 HHQ983090:HIB983100 HRM983090:HRX983100 IBI983090:IBT983100 ILE983090:ILP983100 IVA983090:IVL983100 JEW983090:JFH983100 JOS983090:JPD983100 JYO983090:JYZ983100 KIK983090:KIV983100 KSG983090:KSR983100 LCC983090:LCN983100 LLY983090:LMJ983100 LVU983090:LWF983100 MFQ983090:MGB983100 MPM983090:MPX983100 MZI983090:MZT983100 NJE983090:NJP983100 NTA983090:NTL983100 OCW983090:ODH983100 OMS983090:OND983100 OWO983090:OWZ983100 PGK983090:PGV983100 PQG983090:PQR983100 QAC983090:QAN983100 QJY983090:QKJ983100 QTU983090:QUF983100 RDQ983090:REB983100 RNM983090:RNX983100 RXI983090:RXT983100 SHE983090:SHP983100 SRA983090:SRL983100 TAW983090:TBH983100 TKS983090:TLD983100 TUO983090:TUZ983100 UEK983090:UEV983100 UOG983090:UOR983100 UYC983090:UYN983100 VHY983090:VIJ983100 VRU983090:VSF983100 WBQ983090:WCB983100 WLM983090:WLX983100 WVI983090:WVT983100 A62:L62 IW62:JH62 SS62:TD62 ACO62:ACZ62 AMK62:AMV62 AWG62:AWR62 BGC62:BGN62 BPY62:BQJ62 BZU62:CAF62 CJQ62:CKB62 CTM62:CTX62 DDI62:DDT62 DNE62:DNP62 DXA62:DXL62 EGW62:EHH62 EQS62:ERD62 FAO62:FAZ62 FKK62:FKV62 FUG62:FUR62 GEC62:GEN62 GNY62:GOJ62 GXU62:GYF62 HHQ62:HIB62 HRM62:HRX62 IBI62:IBT62 ILE62:ILP62 IVA62:IVL62 JEW62:JFH62 JOS62:JPD62 JYO62:JYZ62 KIK62:KIV62 KSG62:KSR62 LCC62:LCN62 LLY62:LMJ62 LVU62:LWF62 MFQ62:MGB62 MPM62:MPX62 MZI62:MZT62 NJE62:NJP62 NTA62:NTL62 OCW62:ODH62 OMS62:OND62 OWO62:OWZ62 PGK62:PGV62 PQG62:PQR62 QAC62:QAN62 QJY62:QKJ62 QTU62:QUF62 RDQ62:REB62 RNM62:RNX62 RXI62:RXT62 SHE62:SHP62 SRA62:SRL62 TAW62:TBH62 TKS62:TLD62 TUO62:TUZ62 UEK62:UEV62 UOG62:UOR62 UYC62:UYN62 VHY62:VIJ62 VRU62:VSF62 WBQ62:WCB62 WLM62:WLX62 WVI62:WVT62 A65598:L65598 IW65598:JH65598 SS65598:TD65598 ACO65598:ACZ65598 AMK65598:AMV65598 AWG65598:AWR65598 BGC65598:BGN65598 BPY65598:BQJ65598 BZU65598:CAF65598 CJQ65598:CKB65598 CTM65598:CTX65598 DDI65598:DDT65598 DNE65598:DNP65598 DXA65598:DXL65598 EGW65598:EHH65598 EQS65598:ERD65598 FAO65598:FAZ65598 FKK65598:FKV65598 FUG65598:FUR65598 GEC65598:GEN65598 GNY65598:GOJ65598 GXU65598:GYF65598 HHQ65598:HIB65598 HRM65598:HRX65598 IBI65598:IBT65598 ILE65598:ILP65598 IVA65598:IVL65598 JEW65598:JFH65598 JOS65598:JPD65598 JYO65598:JYZ65598 KIK65598:KIV65598 KSG65598:KSR65598 LCC65598:LCN65598 LLY65598:LMJ65598 LVU65598:LWF65598 MFQ65598:MGB65598 MPM65598:MPX65598 MZI65598:MZT65598 NJE65598:NJP65598 NTA65598:NTL65598 OCW65598:ODH65598 OMS65598:OND65598 OWO65598:OWZ65598 PGK65598:PGV65598 PQG65598:PQR65598 QAC65598:QAN65598 QJY65598:QKJ65598 QTU65598:QUF65598 RDQ65598:REB65598 RNM65598:RNX65598 RXI65598:RXT65598 SHE65598:SHP65598 SRA65598:SRL65598 TAW65598:TBH65598 TKS65598:TLD65598 TUO65598:TUZ65598 UEK65598:UEV65598 UOG65598:UOR65598 UYC65598:UYN65598 VHY65598:VIJ65598 VRU65598:VSF65598 WBQ65598:WCB65598 WLM65598:WLX65598 WVI65598:WVT65598 A131134:L131134 IW131134:JH131134 SS131134:TD131134 ACO131134:ACZ131134 AMK131134:AMV131134 AWG131134:AWR131134 BGC131134:BGN131134 BPY131134:BQJ131134 BZU131134:CAF131134 CJQ131134:CKB131134 CTM131134:CTX131134 DDI131134:DDT131134 DNE131134:DNP131134 DXA131134:DXL131134 EGW131134:EHH131134 EQS131134:ERD131134 FAO131134:FAZ131134 FKK131134:FKV131134 FUG131134:FUR131134 GEC131134:GEN131134 GNY131134:GOJ131134 GXU131134:GYF131134 HHQ131134:HIB131134 HRM131134:HRX131134 IBI131134:IBT131134 ILE131134:ILP131134 IVA131134:IVL131134 JEW131134:JFH131134 JOS131134:JPD131134 JYO131134:JYZ131134 KIK131134:KIV131134 KSG131134:KSR131134 LCC131134:LCN131134 LLY131134:LMJ131134 LVU131134:LWF131134 MFQ131134:MGB131134 MPM131134:MPX131134 MZI131134:MZT131134 NJE131134:NJP131134 NTA131134:NTL131134 OCW131134:ODH131134 OMS131134:OND131134 OWO131134:OWZ131134 PGK131134:PGV131134 PQG131134:PQR131134 QAC131134:QAN131134 QJY131134:QKJ131134 QTU131134:QUF131134 RDQ131134:REB131134 RNM131134:RNX131134 RXI131134:RXT131134 SHE131134:SHP131134 SRA131134:SRL131134 TAW131134:TBH131134 TKS131134:TLD131134 TUO131134:TUZ131134 UEK131134:UEV131134 UOG131134:UOR131134 UYC131134:UYN131134 VHY131134:VIJ131134 VRU131134:VSF131134 WBQ131134:WCB131134 WLM131134:WLX131134 WVI131134:WVT131134 A196670:L196670 IW196670:JH196670 SS196670:TD196670 ACO196670:ACZ196670 AMK196670:AMV196670 AWG196670:AWR196670 BGC196670:BGN196670 BPY196670:BQJ196670 BZU196670:CAF196670 CJQ196670:CKB196670 CTM196670:CTX196670 DDI196670:DDT196670 DNE196670:DNP196670 DXA196670:DXL196670 EGW196670:EHH196670 EQS196670:ERD196670 FAO196670:FAZ196670 FKK196670:FKV196670 FUG196670:FUR196670 GEC196670:GEN196670 GNY196670:GOJ196670 GXU196670:GYF196670 HHQ196670:HIB196670 HRM196670:HRX196670 IBI196670:IBT196670 ILE196670:ILP196670 IVA196670:IVL196670 JEW196670:JFH196670 JOS196670:JPD196670 JYO196670:JYZ196670 KIK196670:KIV196670 KSG196670:KSR196670 LCC196670:LCN196670 LLY196670:LMJ196670 LVU196670:LWF196670 MFQ196670:MGB196670 MPM196670:MPX196670 MZI196670:MZT196670 NJE196670:NJP196670 NTA196670:NTL196670 OCW196670:ODH196670 OMS196670:OND196670 OWO196670:OWZ196670 PGK196670:PGV196670 PQG196670:PQR196670 QAC196670:QAN196670 QJY196670:QKJ196670 QTU196670:QUF196670 RDQ196670:REB196670 RNM196670:RNX196670 RXI196670:RXT196670 SHE196670:SHP196670 SRA196670:SRL196670 TAW196670:TBH196670 TKS196670:TLD196670 TUO196670:TUZ196670 UEK196670:UEV196670 UOG196670:UOR196670 UYC196670:UYN196670 VHY196670:VIJ196670 VRU196670:VSF196670 WBQ196670:WCB196670 WLM196670:WLX196670 WVI196670:WVT196670 A262206:L262206 IW262206:JH262206 SS262206:TD262206 ACO262206:ACZ262206 AMK262206:AMV262206 AWG262206:AWR262206 BGC262206:BGN262206 BPY262206:BQJ262206 BZU262206:CAF262206 CJQ262206:CKB262206 CTM262206:CTX262206 DDI262206:DDT262206 DNE262206:DNP262206 DXA262206:DXL262206 EGW262206:EHH262206 EQS262206:ERD262206 FAO262206:FAZ262206 FKK262206:FKV262206 FUG262206:FUR262206 GEC262206:GEN262206 GNY262206:GOJ262206 GXU262206:GYF262206 HHQ262206:HIB262206 HRM262206:HRX262206 IBI262206:IBT262206 ILE262206:ILP262206 IVA262206:IVL262206 JEW262206:JFH262206 JOS262206:JPD262206 JYO262206:JYZ262206 KIK262206:KIV262206 KSG262206:KSR262206 LCC262206:LCN262206 LLY262206:LMJ262206 LVU262206:LWF262206 MFQ262206:MGB262206 MPM262206:MPX262206 MZI262206:MZT262206 NJE262206:NJP262206 NTA262206:NTL262206 OCW262206:ODH262206 OMS262206:OND262206 OWO262206:OWZ262206 PGK262206:PGV262206 PQG262206:PQR262206 QAC262206:QAN262206 QJY262206:QKJ262206 QTU262206:QUF262206 RDQ262206:REB262206 RNM262206:RNX262206 RXI262206:RXT262206 SHE262206:SHP262206 SRA262206:SRL262206 TAW262206:TBH262206 TKS262206:TLD262206 TUO262206:TUZ262206 UEK262206:UEV262206 UOG262206:UOR262206 UYC262206:UYN262206 VHY262206:VIJ262206 VRU262206:VSF262206 WBQ262206:WCB262206 WLM262206:WLX262206 WVI262206:WVT262206 A327742:L327742 IW327742:JH327742 SS327742:TD327742 ACO327742:ACZ327742 AMK327742:AMV327742 AWG327742:AWR327742 BGC327742:BGN327742 BPY327742:BQJ327742 BZU327742:CAF327742 CJQ327742:CKB327742 CTM327742:CTX327742 DDI327742:DDT327742 DNE327742:DNP327742 DXA327742:DXL327742 EGW327742:EHH327742 EQS327742:ERD327742 FAO327742:FAZ327742 FKK327742:FKV327742 FUG327742:FUR327742 GEC327742:GEN327742 GNY327742:GOJ327742 GXU327742:GYF327742 HHQ327742:HIB327742 HRM327742:HRX327742 IBI327742:IBT327742 ILE327742:ILP327742 IVA327742:IVL327742 JEW327742:JFH327742 JOS327742:JPD327742 JYO327742:JYZ327742 KIK327742:KIV327742 KSG327742:KSR327742 LCC327742:LCN327742 LLY327742:LMJ327742 LVU327742:LWF327742 MFQ327742:MGB327742 MPM327742:MPX327742 MZI327742:MZT327742 NJE327742:NJP327742 NTA327742:NTL327742 OCW327742:ODH327742 OMS327742:OND327742 OWO327742:OWZ327742 PGK327742:PGV327742 PQG327742:PQR327742 QAC327742:QAN327742 QJY327742:QKJ327742 QTU327742:QUF327742 RDQ327742:REB327742 RNM327742:RNX327742 RXI327742:RXT327742 SHE327742:SHP327742 SRA327742:SRL327742 TAW327742:TBH327742 TKS327742:TLD327742 TUO327742:TUZ327742 UEK327742:UEV327742 UOG327742:UOR327742 UYC327742:UYN327742 VHY327742:VIJ327742 VRU327742:VSF327742 WBQ327742:WCB327742 WLM327742:WLX327742 WVI327742:WVT327742 A393278:L393278 IW393278:JH393278 SS393278:TD393278 ACO393278:ACZ393278 AMK393278:AMV393278 AWG393278:AWR393278 BGC393278:BGN393278 BPY393278:BQJ393278 BZU393278:CAF393278 CJQ393278:CKB393278 CTM393278:CTX393278 DDI393278:DDT393278 DNE393278:DNP393278 DXA393278:DXL393278 EGW393278:EHH393278 EQS393278:ERD393278 FAO393278:FAZ393278 FKK393278:FKV393278 FUG393278:FUR393278 GEC393278:GEN393278 GNY393278:GOJ393278 GXU393278:GYF393278 HHQ393278:HIB393278 HRM393278:HRX393278 IBI393278:IBT393278 ILE393278:ILP393278 IVA393278:IVL393278 JEW393278:JFH393278 JOS393278:JPD393278 JYO393278:JYZ393278 KIK393278:KIV393278 KSG393278:KSR393278 LCC393278:LCN393278 LLY393278:LMJ393278 LVU393278:LWF393278 MFQ393278:MGB393278 MPM393278:MPX393278 MZI393278:MZT393278 NJE393278:NJP393278 NTA393278:NTL393278 OCW393278:ODH393278 OMS393278:OND393278 OWO393278:OWZ393278 PGK393278:PGV393278 PQG393278:PQR393278 QAC393278:QAN393278 QJY393278:QKJ393278 QTU393278:QUF393278 RDQ393278:REB393278 RNM393278:RNX393278 RXI393278:RXT393278 SHE393278:SHP393278 SRA393278:SRL393278 TAW393278:TBH393278 TKS393278:TLD393278 TUO393278:TUZ393278 UEK393278:UEV393278 UOG393278:UOR393278 UYC393278:UYN393278 VHY393278:VIJ393278 VRU393278:VSF393278 WBQ393278:WCB393278 WLM393278:WLX393278 WVI393278:WVT393278 A458814:L458814 IW458814:JH458814 SS458814:TD458814 ACO458814:ACZ458814 AMK458814:AMV458814 AWG458814:AWR458814 BGC458814:BGN458814 BPY458814:BQJ458814 BZU458814:CAF458814 CJQ458814:CKB458814 CTM458814:CTX458814 DDI458814:DDT458814 DNE458814:DNP458814 DXA458814:DXL458814 EGW458814:EHH458814 EQS458814:ERD458814 FAO458814:FAZ458814 FKK458814:FKV458814 FUG458814:FUR458814 GEC458814:GEN458814 GNY458814:GOJ458814 GXU458814:GYF458814 HHQ458814:HIB458814 HRM458814:HRX458814 IBI458814:IBT458814 ILE458814:ILP458814 IVA458814:IVL458814 JEW458814:JFH458814 JOS458814:JPD458814 JYO458814:JYZ458814 KIK458814:KIV458814 KSG458814:KSR458814 LCC458814:LCN458814 LLY458814:LMJ458814 LVU458814:LWF458814 MFQ458814:MGB458814 MPM458814:MPX458814 MZI458814:MZT458814 NJE458814:NJP458814 NTA458814:NTL458814 OCW458814:ODH458814 OMS458814:OND458814 OWO458814:OWZ458814 PGK458814:PGV458814 PQG458814:PQR458814 QAC458814:QAN458814 QJY458814:QKJ458814 QTU458814:QUF458814 RDQ458814:REB458814 RNM458814:RNX458814 RXI458814:RXT458814 SHE458814:SHP458814 SRA458814:SRL458814 TAW458814:TBH458814 TKS458814:TLD458814 TUO458814:TUZ458814 UEK458814:UEV458814 UOG458814:UOR458814 UYC458814:UYN458814 VHY458814:VIJ458814 VRU458814:VSF458814 WBQ458814:WCB458814 WLM458814:WLX458814 WVI458814:WVT458814 A524350:L524350 IW524350:JH524350 SS524350:TD524350 ACO524350:ACZ524350 AMK524350:AMV524350 AWG524350:AWR524350 BGC524350:BGN524350 BPY524350:BQJ524350 BZU524350:CAF524350 CJQ524350:CKB524350 CTM524350:CTX524350 DDI524350:DDT524350 DNE524350:DNP524350 DXA524350:DXL524350 EGW524350:EHH524350 EQS524350:ERD524350 FAO524350:FAZ524350 FKK524350:FKV524350 FUG524350:FUR524350 GEC524350:GEN524350 GNY524350:GOJ524350 GXU524350:GYF524350 HHQ524350:HIB524350 HRM524350:HRX524350 IBI524350:IBT524350 ILE524350:ILP524350 IVA524350:IVL524350 JEW524350:JFH524350 JOS524350:JPD524350 JYO524350:JYZ524350 KIK524350:KIV524350 KSG524350:KSR524350 LCC524350:LCN524350 LLY524350:LMJ524350 LVU524350:LWF524350 MFQ524350:MGB524350 MPM524350:MPX524350 MZI524350:MZT524350 NJE524350:NJP524350 NTA524350:NTL524350 OCW524350:ODH524350 OMS524350:OND524350 OWO524350:OWZ524350 PGK524350:PGV524350 PQG524350:PQR524350 QAC524350:QAN524350 QJY524350:QKJ524350 QTU524350:QUF524350 RDQ524350:REB524350 RNM524350:RNX524350 RXI524350:RXT524350 SHE524350:SHP524350 SRA524350:SRL524350 TAW524350:TBH524350 TKS524350:TLD524350 TUO524350:TUZ524350 UEK524350:UEV524350 UOG524350:UOR524350 UYC524350:UYN524350 VHY524350:VIJ524350 VRU524350:VSF524350 WBQ524350:WCB524350 WLM524350:WLX524350 WVI524350:WVT524350 A589886:L589886 IW589886:JH589886 SS589886:TD589886 ACO589886:ACZ589886 AMK589886:AMV589886 AWG589886:AWR589886 BGC589886:BGN589886 BPY589886:BQJ589886 BZU589886:CAF589886 CJQ589886:CKB589886 CTM589886:CTX589886 DDI589886:DDT589886 DNE589886:DNP589886 DXA589886:DXL589886 EGW589886:EHH589886 EQS589886:ERD589886 FAO589886:FAZ589886 FKK589886:FKV589886 FUG589886:FUR589886 GEC589886:GEN589886 GNY589886:GOJ589886 GXU589886:GYF589886 HHQ589886:HIB589886 HRM589886:HRX589886 IBI589886:IBT589886 ILE589886:ILP589886 IVA589886:IVL589886 JEW589886:JFH589886 JOS589886:JPD589886 JYO589886:JYZ589886 KIK589886:KIV589886 KSG589886:KSR589886 LCC589886:LCN589886 LLY589886:LMJ589886 LVU589886:LWF589886 MFQ589886:MGB589886 MPM589886:MPX589886 MZI589886:MZT589886 NJE589886:NJP589886 NTA589886:NTL589886 OCW589886:ODH589886 OMS589886:OND589886 OWO589886:OWZ589886 PGK589886:PGV589886 PQG589886:PQR589886 QAC589886:QAN589886 QJY589886:QKJ589886 QTU589886:QUF589886 RDQ589886:REB589886 RNM589886:RNX589886 RXI589886:RXT589886 SHE589886:SHP589886 SRA589886:SRL589886 TAW589886:TBH589886 TKS589886:TLD589886 TUO589886:TUZ589886 UEK589886:UEV589886 UOG589886:UOR589886 UYC589886:UYN589886 VHY589886:VIJ589886 VRU589886:VSF589886 WBQ589886:WCB589886 WLM589886:WLX589886 WVI589886:WVT589886 A655422:L655422 IW655422:JH655422 SS655422:TD655422 ACO655422:ACZ655422 AMK655422:AMV655422 AWG655422:AWR655422 BGC655422:BGN655422 BPY655422:BQJ655422 BZU655422:CAF655422 CJQ655422:CKB655422 CTM655422:CTX655422 DDI655422:DDT655422 DNE655422:DNP655422 DXA655422:DXL655422 EGW655422:EHH655422 EQS655422:ERD655422 FAO655422:FAZ655422 FKK655422:FKV655422 FUG655422:FUR655422 GEC655422:GEN655422 GNY655422:GOJ655422 GXU655422:GYF655422 HHQ655422:HIB655422 HRM655422:HRX655422 IBI655422:IBT655422 ILE655422:ILP655422 IVA655422:IVL655422 JEW655422:JFH655422 JOS655422:JPD655422 JYO655422:JYZ655422 KIK655422:KIV655422 KSG655422:KSR655422 LCC655422:LCN655422 LLY655422:LMJ655422 LVU655422:LWF655422 MFQ655422:MGB655422 MPM655422:MPX655422 MZI655422:MZT655422 NJE655422:NJP655422 NTA655422:NTL655422 OCW655422:ODH655422 OMS655422:OND655422 OWO655422:OWZ655422 PGK655422:PGV655422 PQG655422:PQR655422 QAC655422:QAN655422 QJY655422:QKJ655422 QTU655422:QUF655422 RDQ655422:REB655422 RNM655422:RNX655422 RXI655422:RXT655422 SHE655422:SHP655422 SRA655422:SRL655422 TAW655422:TBH655422 TKS655422:TLD655422 TUO655422:TUZ655422 UEK655422:UEV655422 UOG655422:UOR655422 UYC655422:UYN655422 VHY655422:VIJ655422 VRU655422:VSF655422 WBQ655422:WCB655422 WLM655422:WLX655422 WVI655422:WVT655422 A720958:L720958 IW720958:JH720958 SS720958:TD720958 ACO720958:ACZ720958 AMK720958:AMV720958 AWG720958:AWR720958 BGC720958:BGN720958 BPY720958:BQJ720958 BZU720958:CAF720958 CJQ720958:CKB720958 CTM720958:CTX720958 DDI720958:DDT720958 DNE720958:DNP720958 DXA720958:DXL720958 EGW720958:EHH720958 EQS720958:ERD720958 FAO720958:FAZ720958 FKK720958:FKV720958 FUG720958:FUR720958 GEC720958:GEN720958 GNY720958:GOJ720958 GXU720958:GYF720958 HHQ720958:HIB720958 HRM720958:HRX720958 IBI720958:IBT720958 ILE720958:ILP720958 IVA720958:IVL720958 JEW720958:JFH720958 JOS720958:JPD720958 JYO720958:JYZ720958 KIK720958:KIV720958 KSG720958:KSR720958 LCC720958:LCN720958 LLY720958:LMJ720958 LVU720958:LWF720958 MFQ720958:MGB720958 MPM720958:MPX720958 MZI720958:MZT720958 NJE720958:NJP720958 NTA720958:NTL720958 OCW720958:ODH720958 OMS720958:OND720958 OWO720958:OWZ720958 PGK720958:PGV720958 PQG720958:PQR720958 QAC720958:QAN720958 QJY720958:QKJ720958 QTU720958:QUF720958 RDQ720958:REB720958 RNM720958:RNX720958 RXI720958:RXT720958 SHE720958:SHP720958 SRA720958:SRL720958 TAW720958:TBH720958 TKS720958:TLD720958 TUO720958:TUZ720958 UEK720958:UEV720958 UOG720958:UOR720958 UYC720958:UYN720958 VHY720958:VIJ720958 VRU720958:VSF720958 WBQ720958:WCB720958 WLM720958:WLX720958 WVI720958:WVT720958 A786494:L786494 IW786494:JH786494 SS786494:TD786494 ACO786494:ACZ786494 AMK786494:AMV786494 AWG786494:AWR786494 BGC786494:BGN786494 BPY786494:BQJ786494 BZU786494:CAF786494 CJQ786494:CKB786494 CTM786494:CTX786494 DDI786494:DDT786494 DNE786494:DNP786494 DXA786494:DXL786494 EGW786494:EHH786494 EQS786494:ERD786494 FAO786494:FAZ786494 FKK786494:FKV786494 FUG786494:FUR786494 GEC786494:GEN786494 GNY786494:GOJ786494 GXU786494:GYF786494 HHQ786494:HIB786494 HRM786494:HRX786494 IBI786494:IBT786494 ILE786494:ILP786494 IVA786494:IVL786494 JEW786494:JFH786494 JOS786494:JPD786494 JYO786494:JYZ786494 KIK786494:KIV786494 KSG786494:KSR786494 LCC786494:LCN786494 LLY786494:LMJ786494 LVU786494:LWF786494 MFQ786494:MGB786494 MPM786494:MPX786494 MZI786494:MZT786494 NJE786494:NJP786494 NTA786494:NTL786494 OCW786494:ODH786494 OMS786494:OND786494 OWO786494:OWZ786494 PGK786494:PGV786494 PQG786494:PQR786494 QAC786494:QAN786494 QJY786494:QKJ786494 QTU786494:QUF786494 RDQ786494:REB786494 RNM786494:RNX786494 RXI786494:RXT786494 SHE786494:SHP786494 SRA786494:SRL786494 TAW786494:TBH786494 TKS786494:TLD786494 TUO786494:TUZ786494 UEK786494:UEV786494 UOG786494:UOR786494 UYC786494:UYN786494 VHY786494:VIJ786494 VRU786494:VSF786494 WBQ786494:WCB786494 WLM786494:WLX786494 WVI786494:WVT786494 A852030:L852030 IW852030:JH852030 SS852030:TD852030 ACO852030:ACZ852030 AMK852030:AMV852030 AWG852030:AWR852030 BGC852030:BGN852030 BPY852030:BQJ852030 BZU852030:CAF852030 CJQ852030:CKB852030 CTM852030:CTX852030 DDI852030:DDT852030 DNE852030:DNP852030 DXA852030:DXL852030 EGW852030:EHH852030 EQS852030:ERD852030 FAO852030:FAZ852030 FKK852030:FKV852030 FUG852030:FUR852030 GEC852030:GEN852030 GNY852030:GOJ852030 GXU852030:GYF852030 HHQ852030:HIB852030 HRM852030:HRX852030 IBI852030:IBT852030 ILE852030:ILP852030 IVA852030:IVL852030 JEW852030:JFH852030 JOS852030:JPD852030 JYO852030:JYZ852030 KIK852030:KIV852030 KSG852030:KSR852030 LCC852030:LCN852030 LLY852030:LMJ852030 LVU852030:LWF852030 MFQ852030:MGB852030 MPM852030:MPX852030 MZI852030:MZT852030 NJE852030:NJP852030 NTA852030:NTL852030 OCW852030:ODH852030 OMS852030:OND852030 OWO852030:OWZ852030 PGK852030:PGV852030 PQG852030:PQR852030 QAC852030:QAN852030 QJY852030:QKJ852030 QTU852030:QUF852030 RDQ852030:REB852030 RNM852030:RNX852030 RXI852030:RXT852030 SHE852030:SHP852030 SRA852030:SRL852030 TAW852030:TBH852030 TKS852030:TLD852030 TUO852030:TUZ852030 UEK852030:UEV852030 UOG852030:UOR852030 UYC852030:UYN852030 VHY852030:VIJ852030 VRU852030:VSF852030 WBQ852030:WCB852030 WLM852030:WLX852030 WVI852030:WVT852030 A917566:L917566 IW917566:JH917566 SS917566:TD917566 ACO917566:ACZ917566 AMK917566:AMV917566 AWG917566:AWR917566 BGC917566:BGN917566 BPY917566:BQJ917566 BZU917566:CAF917566 CJQ917566:CKB917566 CTM917566:CTX917566 DDI917566:DDT917566 DNE917566:DNP917566 DXA917566:DXL917566 EGW917566:EHH917566 EQS917566:ERD917566 FAO917566:FAZ917566 FKK917566:FKV917566 FUG917566:FUR917566 GEC917566:GEN917566 GNY917566:GOJ917566 GXU917566:GYF917566 HHQ917566:HIB917566 HRM917566:HRX917566 IBI917566:IBT917566 ILE917566:ILP917566 IVA917566:IVL917566 JEW917566:JFH917566 JOS917566:JPD917566 JYO917566:JYZ917566 KIK917566:KIV917566 KSG917566:KSR917566 LCC917566:LCN917566 LLY917566:LMJ917566 LVU917566:LWF917566 MFQ917566:MGB917566 MPM917566:MPX917566 MZI917566:MZT917566 NJE917566:NJP917566 NTA917566:NTL917566 OCW917566:ODH917566 OMS917566:OND917566 OWO917566:OWZ917566 PGK917566:PGV917566 PQG917566:PQR917566 QAC917566:QAN917566 QJY917566:QKJ917566 QTU917566:QUF917566 RDQ917566:REB917566 RNM917566:RNX917566 RXI917566:RXT917566 SHE917566:SHP917566 SRA917566:SRL917566 TAW917566:TBH917566 TKS917566:TLD917566 TUO917566:TUZ917566 UEK917566:UEV917566 UOG917566:UOR917566 UYC917566:UYN917566 VHY917566:VIJ917566 VRU917566:VSF917566 WBQ917566:WCB917566 WLM917566:WLX917566 WVI917566:WVT917566 A983102:L983102 IW983102:JH983102 SS983102:TD983102 ACO983102:ACZ983102 AMK983102:AMV983102 AWG983102:AWR983102 BGC983102:BGN983102 BPY983102:BQJ983102 BZU983102:CAF983102 CJQ983102:CKB983102 CTM983102:CTX983102 DDI983102:DDT983102 DNE983102:DNP983102 DXA983102:DXL983102 EGW983102:EHH983102 EQS983102:ERD983102 FAO983102:FAZ983102 FKK983102:FKV983102 FUG983102:FUR983102 GEC983102:GEN983102 GNY983102:GOJ983102 GXU983102:GYF983102 HHQ983102:HIB983102 HRM983102:HRX983102 IBI983102:IBT983102 ILE983102:ILP983102 IVA983102:IVL983102 JEW983102:JFH983102 JOS983102:JPD983102 JYO983102:JYZ983102 KIK983102:KIV983102 KSG983102:KSR983102 LCC983102:LCN983102 LLY983102:LMJ983102 LVU983102:LWF983102 MFQ983102:MGB983102 MPM983102:MPX983102 MZI983102:MZT983102 NJE983102:NJP983102 NTA983102:NTL983102 OCW983102:ODH983102 OMS983102:OND983102 OWO983102:OWZ983102 PGK983102:PGV983102 PQG983102:PQR983102 QAC983102:QAN983102 QJY983102:QKJ983102 QTU983102:QUF983102 RDQ983102:REB983102 RNM983102:RNX983102 RXI983102:RXT983102 SHE983102:SHP983102 SRA983102:SRL983102 TAW983102:TBH983102 TKS983102:TLD983102 TUO983102:TUZ983102 UEK983102:UEV983102 UOG983102:UOR983102 UYC983102:UYN983102 VHY983102:VIJ983102 VRU983102:VSF983102 WBQ983102:WCB983102 WLM983102:WLX983102 WVI983102:WVT983102 A64:L69 IW64:JH69 SS64:TD69 ACO64:ACZ69 AMK64:AMV69 AWG64:AWR69 BGC64:BGN69 BPY64:BQJ69 BZU64:CAF69 CJQ64:CKB69 CTM64:CTX69 DDI64:DDT69 DNE64:DNP69 DXA64:DXL69 EGW64:EHH69 EQS64:ERD69 FAO64:FAZ69 FKK64:FKV69 FUG64:FUR69 GEC64:GEN69 GNY64:GOJ69 GXU64:GYF69 HHQ64:HIB69 HRM64:HRX69 IBI64:IBT69 ILE64:ILP69 IVA64:IVL69 JEW64:JFH69 JOS64:JPD69 JYO64:JYZ69 KIK64:KIV69 KSG64:KSR69 LCC64:LCN69 LLY64:LMJ69 LVU64:LWF69 MFQ64:MGB69 MPM64:MPX69 MZI64:MZT69 NJE64:NJP69 NTA64:NTL69 OCW64:ODH69 OMS64:OND69 OWO64:OWZ69 PGK64:PGV69 PQG64:PQR69 QAC64:QAN69 QJY64:QKJ69 QTU64:QUF69 RDQ64:REB69 RNM64:RNX69 RXI64:RXT69 SHE64:SHP69 SRA64:SRL69 TAW64:TBH69 TKS64:TLD69 TUO64:TUZ69 UEK64:UEV69 UOG64:UOR69 UYC64:UYN69 VHY64:VIJ69 VRU64:VSF69 WBQ64:WCB69 WLM64:WLX69 WVI64:WVT69 A65600:L65605 IW65600:JH65605 SS65600:TD65605 ACO65600:ACZ65605 AMK65600:AMV65605 AWG65600:AWR65605 BGC65600:BGN65605 BPY65600:BQJ65605 BZU65600:CAF65605 CJQ65600:CKB65605 CTM65600:CTX65605 DDI65600:DDT65605 DNE65600:DNP65605 DXA65600:DXL65605 EGW65600:EHH65605 EQS65600:ERD65605 FAO65600:FAZ65605 FKK65600:FKV65605 FUG65600:FUR65605 GEC65600:GEN65605 GNY65600:GOJ65605 GXU65600:GYF65605 HHQ65600:HIB65605 HRM65600:HRX65605 IBI65600:IBT65605 ILE65600:ILP65605 IVA65600:IVL65605 JEW65600:JFH65605 JOS65600:JPD65605 JYO65600:JYZ65605 KIK65600:KIV65605 KSG65600:KSR65605 LCC65600:LCN65605 LLY65600:LMJ65605 LVU65600:LWF65605 MFQ65600:MGB65605 MPM65600:MPX65605 MZI65600:MZT65605 NJE65600:NJP65605 NTA65600:NTL65605 OCW65600:ODH65605 OMS65600:OND65605 OWO65600:OWZ65605 PGK65600:PGV65605 PQG65600:PQR65605 QAC65600:QAN65605 QJY65600:QKJ65605 QTU65600:QUF65605 RDQ65600:REB65605 RNM65600:RNX65605 RXI65600:RXT65605 SHE65600:SHP65605 SRA65600:SRL65605 TAW65600:TBH65605 TKS65600:TLD65605 TUO65600:TUZ65605 UEK65600:UEV65605 UOG65600:UOR65605 UYC65600:UYN65605 VHY65600:VIJ65605 VRU65600:VSF65605 WBQ65600:WCB65605 WLM65600:WLX65605 WVI65600:WVT65605 A131136:L131141 IW131136:JH131141 SS131136:TD131141 ACO131136:ACZ131141 AMK131136:AMV131141 AWG131136:AWR131141 BGC131136:BGN131141 BPY131136:BQJ131141 BZU131136:CAF131141 CJQ131136:CKB131141 CTM131136:CTX131141 DDI131136:DDT131141 DNE131136:DNP131141 DXA131136:DXL131141 EGW131136:EHH131141 EQS131136:ERD131141 FAO131136:FAZ131141 FKK131136:FKV131141 FUG131136:FUR131141 GEC131136:GEN131141 GNY131136:GOJ131141 GXU131136:GYF131141 HHQ131136:HIB131141 HRM131136:HRX131141 IBI131136:IBT131141 ILE131136:ILP131141 IVA131136:IVL131141 JEW131136:JFH131141 JOS131136:JPD131141 JYO131136:JYZ131141 KIK131136:KIV131141 KSG131136:KSR131141 LCC131136:LCN131141 LLY131136:LMJ131141 LVU131136:LWF131141 MFQ131136:MGB131141 MPM131136:MPX131141 MZI131136:MZT131141 NJE131136:NJP131141 NTA131136:NTL131141 OCW131136:ODH131141 OMS131136:OND131141 OWO131136:OWZ131141 PGK131136:PGV131141 PQG131136:PQR131141 QAC131136:QAN131141 QJY131136:QKJ131141 QTU131136:QUF131141 RDQ131136:REB131141 RNM131136:RNX131141 RXI131136:RXT131141 SHE131136:SHP131141 SRA131136:SRL131141 TAW131136:TBH131141 TKS131136:TLD131141 TUO131136:TUZ131141 UEK131136:UEV131141 UOG131136:UOR131141 UYC131136:UYN131141 VHY131136:VIJ131141 VRU131136:VSF131141 WBQ131136:WCB131141 WLM131136:WLX131141 WVI131136:WVT131141 A196672:L196677 IW196672:JH196677 SS196672:TD196677 ACO196672:ACZ196677 AMK196672:AMV196677 AWG196672:AWR196677 BGC196672:BGN196677 BPY196672:BQJ196677 BZU196672:CAF196677 CJQ196672:CKB196677 CTM196672:CTX196677 DDI196672:DDT196677 DNE196672:DNP196677 DXA196672:DXL196677 EGW196672:EHH196677 EQS196672:ERD196677 FAO196672:FAZ196677 FKK196672:FKV196677 FUG196672:FUR196677 GEC196672:GEN196677 GNY196672:GOJ196677 GXU196672:GYF196677 HHQ196672:HIB196677 HRM196672:HRX196677 IBI196672:IBT196677 ILE196672:ILP196677 IVA196672:IVL196677 JEW196672:JFH196677 JOS196672:JPD196677 JYO196672:JYZ196677 KIK196672:KIV196677 KSG196672:KSR196677 LCC196672:LCN196677 LLY196672:LMJ196677 LVU196672:LWF196677 MFQ196672:MGB196677 MPM196672:MPX196677 MZI196672:MZT196677 NJE196672:NJP196677 NTA196672:NTL196677 OCW196672:ODH196677 OMS196672:OND196677 OWO196672:OWZ196677 PGK196672:PGV196677 PQG196672:PQR196677 QAC196672:QAN196677 QJY196672:QKJ196677 QTU196672:QUF196677 RDQ196672:REB196677 RNM196672:RNX196677 RXI196672:RXT196677 SHE196672:SHP196677 SRA196672:SRL196677 TAW196672:TBH196677 TKS196672:TLD196677 TUO196672:TUZ196677 UEK196672:UEV196677 UOG196672:UOR196677 UYC196672:UYN196677 VHY196672:VIJ196677 VRU196672:VSF196677 WBQ196672:WCB196677 WLM196672:WLX196677 WVI196672:WVT196677 A262208:L262213 IW262208:JH262213 SS262208:TD262213 ACO262208:ACZ262213 AMK262208:AMV262213 AWG262208:AWR262213 BGC262208:BGN262213 BPY262208:BQJ262213 BZU262208:CAF262213 CJQ262208:CKB262213 CTM262208:CTX262213 DDI262208:DDT262213 DNE262208:DNP262213 DXA262208:DXL262213 EGW262208:EHH262213 EQS262208:ERD262213 FAO262208:FAZ262213 FKK262208:FKV262213 FUG262208:FUR262213 GEC262208:GEN262213 GNY262208:GOJ262213 GXU262208:GYF262213 HHQ262208:HIB262213 HRM262208:HRX262213 IBI262208:IBT262213 ILE262208:ILP262213 IVA262208:IVL262213 JEW262208:JFH262213 JOS262208:JPD262213 JYO262208:JYZ262213 KIK262208:KIV262213 KSG262208:KSR262213 LCC262208:LCN262213 LLY262208:LMJ262213 LVU262208:LWF262213 MFQ262208:MGB262213 MPM262208:MPX262213 MZI262208:MZT262213 NJE262208:NJP262213 NTA262208:NTL262213 OCW262208:ODH262213 OMS262208:OND262213 OWO262208:OWZ262213 PGK262208:PGV262213 PQG262208:PQR262213 QAC262208:QAN262213 QJY262208:QKJ262213 QTU262208:QUF262213 RDQ262208:REB262213 RNM262208:RNX262213 RXI262208:RXT262213 SHE262208:SHP262213 SRA262208:SRL262213 TAW262208:TBH262213 TKS262208:TLD262213 TUO262208:TUZ262213 UEK262208:UEV262213 UOG262208:UOR262213 UYC262208:UYN262213 VHY262208:VIJ262213 VRU262208:VSF262213 WBQ262208:WCB262213 WLM262208:WLX262213 WVI262208:WVT262213 A327744:L327749 IW327744:JH327749 SS327744:TD327749 ACO327744:ACZ327749 AMK327744:AMV327749 AWG327744:AWR327749 BGC327744:BGN327749 BPY327744:BQJ327749 BZU327744:CAF327749 CJQ327744:CKB327749 CTM327744:CTX327749 DDI327744:DDT327749 DNE327744:DNP327749 DXA327744:DXL327749 EGW327744:EHH327749 EQS327744:ERD327749 FAO327744:FAZ327749 FKK327744:FKV327749 FUG327744:FUR327749 GEC327744:GEN327749 GNY327744:GOJ327749 GXU327744:GYF327749 HHQ327744:HIB327749 HRM327744:HRX327749 IBI327744:IBT327749 ILE327744:ILP327749 IVA327744:IVL327749 JEW327744:JFH327749 JOS327744:JPD327749 JYO327744:JYZ327749 KIK327744:KIV327749 KSG327744:KSR327749 LCC327744:LCN327749 LLY327744:LMJ327749 LVU327744:LWF327749 MFQ327744:MGB327749 MPM327744:MPX327749 MZI327744:MZT327749 NJE327744:NJP327749 NTA327744:NTL327749 OCW327744:ODH327749 OMS327744:OND327749 OWO327744:OWZ327749 PGK327744:PGV327749 PQG327744:PQR327749 QAC327744:QAN327749 QJY327744:QKJ327749 QTU327744:QUF327749 RDQ327744:REB327749 RNM327744:RNX327749 RXI327744:RXT327749 SHE327744:SHP327749 SRA327744:SRL327749 TAW327744:TBH327749 TKS327744:TLD327749 TUO327744:TUZ327749 UEK327744:UEV327749 UOG327744:UOR327749 UYC327744:UYN327749 VHY327744:VIJ327749 VRU327744:VSF327749 WBQ327744:WCB327749 WLM327744:WLX327749 WVI327744:WVT327749 A393280:L393285 IW393280:JH393285 SS393280:TD393285 ACO393280:ACZ393285 AMK393280:AMV393285 AWG393280:AWR393285 BGC393280:BGN393285 BPY393280:BQJ393285 BZU393280:CAF393285 CJQ393280:CKB393285 CTM393280:CTX393285 DDI393280:DDT393285 DNE393280:DNP393285 DXA393280:DXL393285 EGW393280:EHH393285 EQS393280:ERD393285 FAO393280:FAZ393285 FKK393280:FKV393285 FUG393280:FUR393285 GEC393280:GEN393285 GNY393280:GOJ393285 GXU393280:GYF393285 HHQ393280:HIB393285 HRM393280:HRX393285 IBI393280:IBT393285 ILE393280:ILP393285 IVA393280:IVL393285 JEW393280:JFH393285 JOS393280:JPD393285 JYO393280:JYZ393285 KIK393280:KIV393285 KSG393280:KSR393285 LCC393280:LCN393285 LLY393280:LMJ393285 LVU393280:LWF393285 MFQ393280:MGB393285 MPM393280:MPX393285 MZI393280:MZT393285 NJE393280:NJP393285 NTA393280:NTL393285 OCW393280:ODH393285 OMS393280:OND393285 OWO393280:OWZ393285 PGK393280:PGV393285 PQG393280:PQR393285 QAC393280:QAN393285 QJY393280:QKJ393285 QTU393280:QUF393285 RDQ393280:REB393285 RNM393280:RNX393285 RXI393280:RXT393285 SHE393280:SHP393285 SRA393280:SRL393285 TAW393280:TBH393285 TKS393280:TLD393285 TUO393280:TUZ393285 UEK393280:UEV393285 UOG393280:UOR393285 UYC393280:UYN393285 VHY393280:VIJ393285 VRU393280:VSF393285 WBQ393280:WCB393285 WLM393280:WLX393285 WVI393280:WVT393285 A458816:L458821 IW458816:JH458821 SS458816:TD458821 ACO458816:ACZ458821 AMK458816:AMV458821 AWG458816:AWR458821 BGC458816:BGN458821 BPY458816:BQJ458821 BZU458816:CAF458821 CJQ458816:CKB458821 CTM458816:CTX458821 DDI458816:DDT458821 DNE458816:DNP458821 DXA458816:DXL458821 EGW458816:EHH458821 EQS458816:ERD458821 FAO458816:FAZ458821 FKK458816:FKV458821 FUG458816:FUR458821 GEC458816:GEN458821 GNY458816:GOJ458821 GXU458816:GYF458821 HHQ458816:HIB458821 HRM458816:HRX458821 IBI458816:IBT458821 ILE458816:ILP458821 IVA458816:IVL458821 JEW458816:JFH458821 JOS458816:JPD458821 JYO458816:JYZ458821 KIK458816:KIV458821 KSG458816:KSR458821 LCC458816:LCN458821 LLY458816:LMJ458821 LVU458816:LWF458821 MFQ458816:MGB458821 MPM458816:MPX458821 MZI458816:MZT458821 NJE458816:NJP458821 NTA458816:NTL458821 OCW458816:ODH458821 OMS458816:OND458821 OWO458816:OWZ458821 PGK458816:PGV458821 PQG458816:PQR458821 QAC458816:QAN458821 QJY458816:QKJ458821 QTU458816:QUF458821 RDQ458816:REB458821 RNM458816:RNX458821 RXI458816:RXT458821 SHE458816:SHP458821 SRA458816:SRL458821 TAW458816:TBH458821 TKS458816:TLD458821 TUO458816:TUZ458821 UEK458816:UEV458821 UOG458816:UOR458821 UYC458816:UYN458821 VHY458816:VIJ458821 VRU458816:VSF458821 WBQ458816:WCB458821 WLM458816:WLX458821 WVI458816:WVT458821 A524352:L524357 IW524352:JH524357 SS524352:TD524357 ACO524352:ACZ524357 AMK524352:AMV524357 AWG524352:AWR524357 BGC524352:BGN524357 BPY524352:BQJ524357 BZU524352:CAF524357 CJQ524352:CKB524357 CTM524352:CTX524357 DDI524352:DDT524357 DNE524352:DNP524357 DXA524352:DXL524357 EGW524352:EHH524357 EQS524352:ERD524357 FAO524352:FAZ524357 FKK524352:FKV524357 FUG524352:FUR524357 GEC524352:GEN524357 GNY524352:GOJ524357 GXU524352:GYF524357 HHQ524352:HIB524357 HRM524352:HRX524357 IBI524352:IBT524357 ILE524352:ILP524357 IVA524352:IVL524357 JEW524352:JFH524357 JOS524352:JPD524357 JYO524352:JYZ524357 KIK524352:KIV524357 KSG524352:KSR524357 LCC524352:LCN524357 LLY524352:LMJ524357 LVU524352:LWF524357 MFQ524352:MGB524357 MPM524352:MPX524357 MZI524352:MZT524357 NJE524352:NJP524357 NTA524352:NTL524357 OCW524352:ODH524357 OMS524352:OND524357 OWO524352:OWZ524357 PGK524352:PGV524357 PQG524352:PQR524357 QAC524352:QAN524357 QJY524352:QKJ524357 QTU524352:QUF524357 RDQ524352:REB524357 RNM524352:RNX524357 RXI524352:RXT524357 SHE524352:SHP524357 SRA524352:SRL524357 TAW524352:TBH524357 TKS524352:TLD524357 TUO524352:TUZ524357 UEK524352:UEV524357 UOG524352:UOR524357 UYC524352:UYN524357 VHY524352:VIJ524357 VRU524352:VSF524357 WBQ524352:WCB524357 WLM524352:WLX524357 WVI524352:WVT524357 A589888:L589893 IW589888:JH589893 SS589888:TD589893 ACO589888:ACZ589893 AMK589888:AMV589893 AWG589888:AWR589893 BGC589888:BGN589893 BPY589888:BQJ589893 BZU589888:CAF589893 CJQ589888:CKB589893 CTM589888:CTX589893 DDI589888:DDT589893 DNE589888:DNP589893 DXA589888:DXL589893 EGW589888:EHH589893 EQS589888:ERD589893 FAO589888:FAZ589893 FKK589888:FKV589893 FUG589888:FUR589893 GEC589888:GEN589893 GNY589888:GOJ589893 GXU589888:GYF589893 HHQ589888:HIB589893 HRM589888:HRX589893 IBI589888:IBT589893 ILE589888:ILP589893 IVA589888:IVL589893 JEW589888:JFH589893 JOS589888:JPD589893 JYO589888:JYZ589893 KIK589888:KIV589893 KSG589888:KSR589893 LCC589888:LCN589893 LLY589888:LMJ589893 LVU589888:LWF589893 MFQ589888:MGB589893 MPM589888:MPX589893 MZI589888:MZT589893 NJE589888:NJP589893 NTA589888:NTL589893 OCW589888:ODH589893 OMS589888:OND589893 OWO589888:OWZ589893 PGK589888:PGV589893 PQG589888:PQR589893 QAC589888:QAN589893 QJY589888:QKJ589893 QTU589888:QUF589893 RDQ589888:REB589893 RNM589888:RNX589893 RXI589888:RXT589893 SHE589888:SHP589893 SRA589888:SRL589893 TAW589888:TBH589893 TKS589888:TLD589893 TUO589888:TUZ589893 UEK589888:UEV589893 UOG589888:UOR589893 UYC589888:UYN589893 VHY589888:VIJ589893 VRU589888:VSF589893 WBQ589888:WCB589893 WLM589888:WLX589893 WVI589888:WVT589893 A655424:L655429 IW655424:JH655429 SS655424:TD655429 ACO655424:ACZ655429 AMK655424:AMV655429 AWG655424:AWR655429 BGC655424:BGN655429 BPY655424:BQJ655429 BZU655424:CAF655429 CJQ655424:CKB655429 CTM655424:CTX655429 DDI655424:DDT655429 DNE655424:DNP655429 DXA655424:DXL655429 EGW655424:EHH655429 EQS655424:ERD655429 FAO655424:FAZ655429 FKK655424:FKV655429 FUG655424:FUR655429 GEC655424:GEN655429 GNY655424:GOJ655429 GXU655424:GYF655429 HHQ655424:HIB655429 HRM655424:HRX655429 IBI655424:IBT655429 ILE655424:ILP655429 IVA655424:IVL655429 JEW655424:JFH655429 JOS655424:JPD655429 JYO655424:JYZ655429 KIK655424:KIV655429 KSG655424:KSR655429 LCC655424:LCN655429 LLY655424:LMJ655429 LVU655424:LWF655429 MFQ655424:MGB655429 MPM655424:MPX655429 MZI655424:MZT655429 NJE655424:NJP655429 NTA655424:NTL655429 OCW655424:ODH655429 OMS655424:OND655429 OWO655424:OWZ655429 PGK655424:PGV655429 PQG655424:PQR655429 QAC655424:QAN655429 QJY655424:QKJ655429 QTU655424:QUF655429 RDQ655424:REB655429 RNM655424:RNX655429 RXI655424:RXT655429 SHE655424:SHP655429 SRA655424:SRL655429 TAW655424:TBH655429 TKS655424:TLD655429 TUO655424:TUZ655429 UEK655424:UEV655429 UOG655424:UOR655429 UYC655424:UYN655429 VHY655424:VIJ655429 VRU655424:VSF655429 WBQ655424:WCB655429 WLM655424:WLX655429 WVI655424:WVT655429 A720960:L720965 IW720960:JH720965 SS720960:TD720965 ACO720960:ACZ720965 AMK720960:AMV720965 AWG720960:AWR720965 BGC720960:BGN720965 BPY720960:BQJ720965 BZU720960:CAF720965 CJQ720960:CKB720965 CTM720960:CTX720965 DDI720960:DDT720965 DNE720960:DNP720965 DXA720960:DXL720965 EGW720960:EHH720965 EQS720960:ERD720965 FAO720960:FAZ720965 FKK720960:FKV720965 FUG720960:FUR720965 GEC720960:GEN720965 GNY720960:GOJ720965 GXU720960:GYF720965 HHQ720960:HIB720965 HRM720960:HRX720965 IBI720960:IBT720965 ILE720960:ILP720965 IVA720960:IVL720965 JEW720960:JFH720965 JOS720960:JPD720965 JYO720960:JYZ720965 KIK720960:KIV720965 KSG720960:KSR720965 LCC720960:LCN720965 LLY720960:LMJ720965 LVU720960:LWF720965 MFQ720960:MGB720965 MPM720960:MPX720965 MZI720960:MZT720965 NJE720960:NJP720965 NTA720960:NTL720965 OCW720960:ODH720965 OMS720960:OND720965 OWO720960:OWZ720965 PGK720960:PGV720965 PQG720960:PQR720965 QAC720960:QAN720965 QJY720960:QKJ720965 QTU720960:QUF720965 RDQ720960:REB720965 RNM720960:RNX720965 RXI720960:RXT720965 SHE720960:SHP720965 SRA720960:SRL720965 TAW720960:TBH720965 TKS720960:TLD720965 TUO720960:TUZ720965 UEK720960:UEV720965 UOG720960:UOR720965 UYC720960:UYN720965 VHY720960:VIJ720965 VRU720960:VSF720965 WBQ720960:WCB720965 WLM720960:WLX720965 WVI720960:WVT720965 A786496:L786501 IW786496:JH786501 SS786496:TD786501 ACO786496:ACZ786501 AMK786496:AMV786501 AWG786496:AWR786501 BGC786496:BGN786501 BPY786496:BQJ786501 BZU786496:CAF786501 CJQ786496:CKB786501 CTM786496:CTX786501 DDI786496:DDT786501 DNE786496:DNP786501 DXA786496:DXL786501 EGW786496:EHH786501 EQS786496:ERD786501 FAO786496:FAZ786501 FKK786496:FKV786501 FUG786496:FUR786501 GEC786496:GEN786501 GNY786496:GOJ786501 GXU786496:GYF786501 HHQ786496:HIB786501 HRM786496:HRX786501 IBI786496:IBT786501 ILE786496:ILP786501 IVA786496:IVL786501 JEW786496:JFH786501 JOS786496:JPD786501 JYO786496:JYZ786501 KIK786496:KIV786501 KSG786496:KSR786501 LCC786496:LCN786501 LLY786496:LMJ786501 LVU786496:LWF786501 MFQ786496:MGB786501 MPM786496:MPX786501 MZI786496:MZT786501 NJE786496:NJP786501 NTA786496:NTL786501 OCW786496:ODH786501 OMS786496:OND786501 OWO786496:OWZ786501 PGK786496:PGV786501 PQG786496:PQR786501 QAC786496:QAN786501 QJY786496:QKJ786501 QTU786496:QUF786501 RDQ786496:REB786501 RNM786496:RNX786501 RXI786496:RXT786501 SHE786496:SHP786501 SRA786496:SRL786501 TAW786496:TBH786501 TKS786496:TLD786501 TUO786496:TUZ786501 UEK786496:UEV786501 UOG786496:UOR786501 UYC786496:UYN786501 VHY786496:VIJ786501 VRU786496:VSF786501 WBQ786496:WCB786501 WLM786496:WLX786501 WVI786496:WVT786501 A852032:L852037 IW852032:JH852037 SS852032:TD852037 ACO852032:ACZ852037 AMK852032:AMV852037 AWG852032:AWR852037 BGC852032:BGN852037 BPY852032:BQJ852037 BZU852032:CAF852037 CJQ852032:CKB852037 CTM852032:CTX852037 DDI852032:DDT852037 DNE852032:DNP852037 DXA852032:DXL852037 EGW852032:EHH852037 EQS852032:ERD852037 FAO852032:FAZ852037 FKK852032:FKV852037 FUG852032:FUR852037 GEC852032:GEN852037 GNY852032:GOJ852037 GXU852032:GYF852037 HHQ852032:HIB852037 HRM852032:HRX852037 IBI852032:IBT852037 ILE852032:ILP852037 IVA852032:IVL852037 JEW852032:JFH852037 JOS852032:JPD852037 JYO852032:JYZ852037 KIK852032:KIV852037 KSG852032:KSR852037 LCC852032:LCN852037 LLY852032:LMJ852037 LVU852032:LWF852037 MFQ852032:MGB852037 MPM852032:MPX852037 MZI852032:MZT852037 NJE852032:NJP852037 NTA852032:NTL852037 OCW852032:ODH852037 OMS852032:OND852037 OWO852032:OWZ852037 PGK852032:PGV852037 PQG852032:PQR852037 QAC852032:QAN852037 QJY852032:QKJ852037 QTU852032:QUF852037 RDQ852032:REB852037 RNM852032:RNX852037 RXI852032:RXT852037 SHE852032:SHP852037 SRA852032:SRL852037 TAW852032:TBH852037 TKS852032:TLD852037 TUO852032:TUZ852037 UEK852032:UEV852037 UOG852032:UOR852037 UYC852032:UYN852037 VHY852032:VIJ852037 VRU852032:VSF852037 WBQ852032:WCB852037 WLM852032:WLX852037 WVI852032:WVT852037 A917568:L917573 IW917568:JH917573 SS917568:TD917573 ACO917568:ACZ917573 AMK917568:AMV917573 AWG917568:AWR917573 BGC917568:BGN917573 BPY917568:BQJ917573 BZU917568:CAF917573 CJQ917568:CKB917573 CTM917568:CTX917573 DDI917568:DDT917573 DNE917568:DNP917573 DXA917568:DXL917573 EGW917568:EHH917573 EQS917568:ERD917573 FAO917568:FAZ917573 FKK917568:FKV917573 FUG917568:FUR917573 GEC917568:GEN917573 GNY917568:GOJ917573 GXU917568:GYF917573 HHQ917568:HIB917573 HRM917568:HRX917573 IBI917568:IBT917573 ILE917568:ILP917573 IVA917568:IVL917573 JEW917568:JFH917573 JOS917568:JPD917573 JYO917568:JYZ917573 KIK917568:KIV917573 KSG917568:KSR917573 LCC917568:LCN917573 LLY917568:LMJ917573 LVU917568:LWF917573 MFQ917568:MGB917573 MPM917568:MPX917573 MZI917568:MZT917573 NJE917568:NJP917573 NTA917568:NTL917573 OCW917568:ODH917573 OMS917568:OND917573 OWO917568:OWZ917573 PGK917568:PGV917573 PQG917568:PQR917573 QAC917568:QAN917573 QJY917568:QKJ917573 QTU917568:QUF917573 RDQ917568:REB917573 RNM917568:RNX917573 RXI917568:RXT917573 SHE917568:SHP917573 SRA917568:SRL917573 TAW917568:TBH917573 TKS917568:TLD917573 TUO917568:TUZ917573 UEK917568:UEV917573 UOG917568:UOR917573 UYC917568:UYN917573 VHY917568:VIJ917573 VRU917568:VSF917573 WBQ917568:WCB917573 WLM917568:WLX917573 WVI917568:WVT917573 A983104:L983109 IW983104:JH983109 SS983104:TD983109 ACO983104:ACZ983109 AMK983104:AMV983109 AWG983104:AWR983109 BGC983104:BGN983109 BPY983104:BQJ983109 BZU983104:CAF983109 CJQ983104:CKB983109 CTM983104:CTX983109 DDI983104:DDT983109 DNE983104:DNP983109 DXA983104:DXL983109 EGW983104:EHH983109 EQS983104:ERD983109 FAO983104:FAZ983109 FKK983104:FKV983109 FUG983104:FUR983109 GEC983104:GEN983109 GNY983104:GOJ983109 GXU983104:GYF983109 HHQ983104:HIB983109 HRM983104:HRX983109 IBI983104:IBT983109 ILE983104:ILP983109 IVA983104:IVL983109 JEW983104:JFH983109 JOS983104:JPD983109 JYO983104:JYZ983109 KIK983104:KIV983109 KSG983104:KSR983109 LCC983104:LCN983109 LLY983104:LMJ983109 LVU983104:LWF983109 MFQ983104:MGB983109 MPM983104:MPX983109 MZI983104:MZT983109 NJE983104:NJP983109 NTA983104:NTL983109 OCW983104:ODH983109 OMS983104:OND983109 OWO983104:OWZ983109 PGK983104:PGV983109 PQG983104:PQR983109 QAC983104:QAN983109 QJY983104:QKJ983109 QTU983104:QUF983109 RDQ983104:REB983109 RNM983104:RNX983109 RXI983104:RXT983109 SHE983104:SHP983109 SRA983104:SRL983109 TAW983104:TBH983109 TKS983104:TLD983109 TUO983104:TUZ983109 UEK983104:UEV983109 UOG983104:UOR983109 UYC983104:UYN983109 VHY983104:VIJ983109 VRU983104:VSF983109 WBQ983104:WCB983109 WLM983104:WLX983109 WVI983104:WVT983109 A71:L74 IW71:JH74 SS71:TD74 ACO71:ACZ74 AMK71:AMV74 AWG71:AWR74 BGC71:BGN74 BPY71:BQJ74 BZU71:CAF74 CJQ71:CKB74 CTM71:CTX74 DDI71:DDT74 DNE71:DNP74 DXA71:DXL74 EGW71:EHH74 EQS71:ERD74 FAO71:FAZ74 FKK71:FKV74 FUG71:FUR74 GEC71:GEN74 GNY71:GOJ74 GXU71:GYF74 HHQ71:HIB74 HRM71:HRX74 IBI71:IBT74 ILE71:ILP74 IVA71:IVL74 JEW71:JFH74 JOS71:JPD74 JYO71:JYZ74 KIK71:KIV74 KSG71:KSR74 LCC71:LCN74 LLY71:LMJ74 LVU71:LWF74 MFQ71:MGB74 MPM71:MPX74 MZI71:MZT74 NJE71:NJP74 NTA71:NTL74 OCW71:ODH74 OMS71:OND74 OWO71:OWZ74 PGK71:PGV74 PQG71:PQR74 QAC71:QAN74 QJY71:QKJ74 QTU71:QUF74 RDQ71:REB74 RNM71:RNX74 RXI71:RXT74 SHE71:SHP74 SRA71:SRL74 TAW71:TBH74 TKS71:TLD74 TUO71:TUZ74 UEK71:UEV74 UOG71:UOR74 UYC71:UYN74 VHY71:VIJ74 VRU71:VSF74 WBQ71:WCB74 WLM71:WLX74 WVI71:WVT74 A65607:L65610 IW65607:JH65610 SS65607:TD65610 ACO65607:ACZ65610 AMK65607:AMV65610 AWG65607:AWR65610 BGC65607:BGN65610 BPY65607:BQJ65610 BZU65607:CAF65610 CJQ65607:CKB65610 CTM65607:CTX65610 DDI65607:DDT65610 DNE65607:DNP65610 DXA65607:DXL65610 EGW65607:EHH65610 EQS65607:ERD65610 FAO65607:FAZ65610 FKK65607:FKV65610 FUG65607:FUR65610 GEC65607:GEN65610 GNY65607:GOJ65610 GXU65607:GYF65610 HHQ65607:HIB65610 HRM65607:HRX65610 IBI65607:IBT65610 ILE65607:ILP65610 IVA65607:IVL65610 JEW65607:JFH65610 JOS65607:JPD65610 JYO65607:JYZ65610 KIK65607:KIV65610 KSG65607:KSR65610 LCC65607:LCN65610 LLY65607:LMJ65610 LVU65607:LWF65610 MFQ65607:MGB65610 MPM65607:MPX65610 MZI65607:MZT65610 NJE65607:NJP65610 NTA65607:NTL65610 OCW65607:ODH65610 OMS65607:OND65610 OWO65607:OWZ65610 PGK65607:PGV65610 PQG65607:PQR65610 QAC65607:QAN65610 QJY65607:QKJ65610 QTU65607:QUF65610 RDQ65607:REB65610 RNM65607:RNX65610 RXI65607:RXT65610 SHE65607:SHP65610 SRA65607:SRL65610 TAW65607:TBH65610 TKS65607:TLD65610 TUO65607:TUZ65610 UEK65607:UEV65610 UOG65607:UOR65610 UYC65607:UYN65610 VHY65607:VIJ65610 VRU65607:VSF65610 WBQ65607:WCB65610 WLM65607:WLX65610 WVI65607:WVT65610 A131143:L131146 IW131143:JH131146 SS131143:TD131146 ACO131143:ACZ131146 AMK131143:AMV131146 AWG131143:AWR131146 BGC131143:BGN131146 BPY131143:BQJ131146 BZU131143:CAF131146 CJQ131143:CKB131146 CTM131143:CTX131146 DDI131143:DDT131146 DNE131143:DNP131146 DXA131143:DXL131146 EGW131143:EHH131146 EQS131143:ERD131146 FAO131143:FAZ131146 FKK131143:FKV131146 FUG131143:FUR131146 GEC131143:GEN131146 GNY131143:GOJ131146 GXU131143:GYF131146 HHQ131143:HIB131146 HRM131143:HRX131146 IBI131143:IBT131146 ILE131143:ILP131146 IVA131143:IVL131146 JEW131143:JFH131146 JOS131143:JPD131146 JYO131143:JYZ131146 KIK131143:KIV131146 KSG131143:KSR131146 LCC131143:LCN131146 LLY131143:LMJ131146 LVU131143:LWF131146 MFQ131143:MGB131146 MPM131143:MPX131146 MZI131143:MZT131146 NJE131143:NJP131146 NTA131143:NTL131146 OCW131143:ODH131146 OMS131143:OND131146 OWO131143:OWZ131146 PGK131143:PGV131146 PQG131143:PQR131146 QAC131143:QAN131146 QJY131143:QKJ131146 QTU131143:QUF131146 RDQ131143:REB131146 RNM131143:RNX131146 RXI131143:RXT131146 SHE131143:SHP131146 SRA131143:SRL131146 TAW131143:TBH131146 TKS131143:TLD131146 TUO131143:TUZ131146 UEK131143:UEV131146 UOG131143:UOR131146 UYC131143:UYN131146 VHY131143:VIJ131146 VRU131143:VSF131146 WBQ131143:WCB131146 WLM131143:WLX131146 WVI131143:WVT131146 A196679:L196682 IW196679:JH196682 SS196679:TD196682 ACO196679:ACZ196682 AMK196679:AMV196682 AWG196679:AWR196682 BGC196679:BGN196682 BPY196679:BQJ196682 BZU196679:CAF196682 CJQ196679:CKB196682 CTM196679:CTX196682 DDI196679:DDT196682 DNE196679:DNP196682 DXA196679:DXL196682 EGW196679:EHH196682 EQS196679:ERD196682 FAO196679:FAZ196682 FKK196679:FKV196682 FUG196679:FUR196682 GEC196679:GEN196682 GNY196679:GOJ196682 GXU196679:GYF196682 HHQ196679:HIB196682 HRM196679:HRX196682 IBI196679:IBT196682 ILE196679:ILP196682 IVA196679:IVL196682 JEW196679:JFH196682 JOS196679:JPD196682 JYO196679:JYZ196682 KIK196679:KIV196682 KSG196679:KSR196682 LCC196679:LCN196682 LLY196679:LMJ196682 LVU196679:LWF196682 MFQ196679:MGB196682 MPM196679:MPX196682 MZI196679:MZT196682 NJE196679:NJP196682 NTA196679:NTL196682 OCW196679:ODH196682 OMS196679:OND196682 OWO196679:OWZ196682 PGK196679:PGV196682 PQG196679:PQR196682 QAC196679:QAN196682 QJY196679:QKJ196682 QTU196679:QUF196682 RDQ196679:REB196682 RNM196679:RNX196682 RXI196679:RXT196682 SHE196679:SHP196682 SRA196679:SRL196682 TAW196679:TBH196682 TKS196679:TLD196682 TUO196679:TUZ196682 UEK196679:UEV196682 UOG196679:UOR196682 UYC196679:UYN196682 VHY196679:VIJ196682 VRU196679:VSF196682 WBQ196679:WCB196682 WLM196679:WLX196682 WVI196679:WVT196682 A262215:L262218 IW262215:JH262218 SS262215:TD262218 ACO262215:ACZ262218 AMK262215:AMV262218 AWG262215:AWR262218 BGC262215:BGN262218 BPY262215:BQJ262218 BZU262215:CAF262218 CJQ262215:CKB262218 CTM262215:CTX262218 DDI262215:DDT262218 DNE262215:DNP262218 DXA262215:DXL262218 EGW262215:EHH262218 EQS262215:ERD262218 FAO262215:FAZ262218 FKK262215:FKV262218 FUG262215:FUR262218 GEC262215:GEN262218 GNY262215:GOJ262218 GXU262215:GYF262218 HHQ262215:HIB262218 HRM262215:HRX262218 IBI262215:IBT262218 ILE262215:ILP262218 IVA262215:IVL262218 JEW262215:JFH262218 JOS262215:JPD262218 JYO262215:JYZ262218 KIK262215:KIV262218 KSG262215:KSR262218 LCC262215:LCN262218 LLY262215:LMJ262218 LVU262215:LWF262218 MFQ262215:MGB262218 MPM262215:MPX262218 MZI262215:MZT262218 NJE262215:NJP262218 NTA262215:NTL262218 OCW262215:ODH262218 OMS262215:OND262218 OWO262215:OWZ262218 PGK262215:PGV262218 PQG262215:PQR262218 QAC262215:QAN262218 QJY262215:QKJ262218 QTU262215:QUF262218 RDQ262215:REB262218 RNM262215:RNX262218 RXI262215:RXT262218 SHE262215:SHP262218 SRA262215:SRL262218 TAW262215:TBH262218 TKS262215:TLD262218 TUO262215:TUZ262218 UEK262215:UEV262218 UOG262215:UOR262218 UYC262215:UYN262218 VHY262215:VIJ262218 VRU262215:VSF262218 WBQ262215:WCB262218 WLM262215:WLX262218 WVI262215:WVT262218 A327751:L327754 IW327751:JH327754 SS327751:TD327754 ACO327751:ACZ327754 AMK327751:AMV327754 AWG327751:AWR327754 BGC327751:BGN327754 BPY327751:BQJ327754 BZU327751:CAF327754 CJQ327751:CKB327754 CTM327751:CTX327754 DDI327751:DDT327754 DNE327751:DNP327754 DXA327751:DXL327754 EGW327751:EHH327754 EQS327751:ERD327754 FAO327751:FAZ327754 FKK327751:FKV327754 FUG327751:FUR327754 GEC327751:GEN327754 GNY327751:GOJ327754 GXU327751:GYF327754 HHQ327751:HIB327754 HRM327751:HRX327754 IBI327751:IBT327754 ILE327751:ILP327754 IVA327751:IVL327754 JEW327751:JFH327754 JOS327751:JPD327754 JYO327751:JYZ327754 KIK327751:KIV327754 KSG327751:KSR327754 LCC327751:LCN327754 LLY327751:LMJ327754 LVU327751:LWF327754 MFQ327751:MGB327754 MPM327751:MPX327754 MZI327751:MZT327754 NJE327751:NJP327754 NTA327751:NTL327754 OCW327751:ODH327754 OMS327751:OND327754 OWO327751:OWZ327754 PGK327751:PGV327754 PQG327751:PQR327754 QAC327751:QAN327754 QJY327751:QKJ327754 QTU327751:QUF327754 RDQ327751:REB327754 RNM327751:RNX327754 RXI327751:RXT327754 SHE327751:SHP327754 SRA327751:SRL327754 TAW327751:TBH327754 TKS327751:TLD327754 TUO327751:TUZ327754 UEK327751:UEV327754 UOG327751:UOR327754 UYC327751:UYN327754 VHY327751:VIJ327754 VRU327751:VSF327754 WBQ327751:WCB327754 WLM327751:WLX327754 WVI327751:WVT327754 A393287:L393290 IW393287:JH393290 SS393287:TD393290 ACO393287:ACZ393290 AMK393287:AMV393290 AWG393287:AWR393290 BGC393287:BGN393290 BPY393287:BQJ393290 BZU393287:CAF393290 CJQ393287:CKB393290 CTM393287:CTX393290 DDI393287:DDT393290 DNE393287:DNP393290 DXA393287:DXL393290 EGW393287:EHH393290 EQS393287:ERD393290 FAO393287:FAZ393290 FKK393287:FKV393290 FUG393287:FUR393290 GEC393287:GEN393290 GNY393287:GOJ393290 GXU393287:GYF393290 HHQ393287:HIB393290 HRM393287:HRX393290 IBI393287:IBT393290 ILE393287:ILP393290 IVA393287:IVL393290 JEW393287:JFH393290 JOS393287:JPD393290 JYO393287:JYZ393290 KIK393287:KIV393290 KSG393287:KSR393290 LCC393287:LCN393290 LLY393287:LMJ393290 LVU393287:LWF393290 MFQ393287:MGB393290 MPM393287:MPX393290 MZI393287:MZT393290 NJE393287:NJP393290 NTA393287:NTL393290 OCW393287:ODH393290 OMS393287:OND393290 OWO393287:OWZ393290 PGK393287:PGV393290 PQG393287:PQR393290 QAC393287:QAN393290 QJY393287:QKJ393290 QTU393287:QUF393290 RDQ393287:REB393290 RNM393287:RNX393290 RXI393287:RXT393290 SHE393287:SHP393290 SRA393287:SRL393290 TAW393287:TBH393290 TKS393287:TLD393290 TUO393287:TUZ393290 UEK393287:UEV393290 UOG393287:UOR393290 UYC393287:UYN393290 VHY393287:VIJ393290 VRU393287:VSF393290 WBQ393287:WCB393290 WLM393287:WLX393290 WVI393287:WVT393290 A458823:L458826 IW458823:JH458826 SS458823:TD458826 ACO458823:ACZ458826 AMK458823:AMV458826 AWG458823:AWR458826 BGC458823:BGN458826 BPY458823:BQJ458826 BZU458823:CAF458826 CJQ458823:CKB458826 CTM458823:CTX458826 DDI458823:DDT458826 DNE458823:DNP458826 DXA458823:DXL458826 EGW458823:EHH458826 EQS458823:ERD458826 FAO458823:FAZ458826 FKK458823:FKV458826 FUG458823:FUR458826 GEC458823:GEN458826 GNY458823:GOJ458826 GXU458823:GYF458826 HHQ458823:HIB458826 HRM458823:HRX458826 IBI458823:IBT458826 ILE458823:ILP458826 IVA458823:IVL458826 JEW458823:JFH458826 JOS458823:JPD458826 JYO458823:JYZ458826 KIK458823:KIV458826 KSG458823:KSR458826 LCC458823:LCN458826 LLY458823:LMJ458826 LVU458823:LWF458826 MFQ458823:MGB458826 MPM458823:MPX458826 MZI458823:MZT458826 NJE458823:NJP458826 NTA458823:NTL458826 OCW458823:ODH458826 OMS458823:OND458826 OWO458823:OWZ458826 PGK458823:PGV458826 PQG458823:PQR458826 QAC458823:QAN458826 QJY458823:QKJ458826 QTU458823:QUF458826 RDQ458823:REB458826 RNM458823:RNX458826 RXI458823:RXT458826 SHE458823:SHP458826 SRA458823:SRL458826 TAW458823:TBH458826 TKS458823:TLD458826 TUO458823:TUZ458826 UEK458823:UEV458826 UOG458823:UOR458826 UYC458823:UYN458826 VHY458823:VIJ458826 VRU458823:VSF458826 WBQ458823:WCB458826 WLM458823:WLX458826 WVI458823:WVT458826 A524359:L524362 IW524359:JH524362 SS524359:TD524362 ACO524359:ACZ524362 AMK524359:AMV524362 AWG524359:AWR524362 BGC524359:BGN524362 BPY524359:BQJ524362 BZU524359:CAF524362 CJQ524359:CKB524362 CTM524359:CTX524362 DDI524359:DDT524362 DNE524359:DNP524362 DXA524359:DXL524362 EGW524359:EHH524362 EQS524359:ERD524362 FAO524359:FAZ524362 FKK524359:FKV524362 FUG524359:FUR524362 GEC524359:GEN524362 GNY524359:GOJ524362 GXU524359:GYF524362 HHQ524359:HIB524362 HRM524359:HRX524362 IBI524359:IBT524362 ILE524359:ILP524362 IVA524359:IVL524362 JEW524359:JFH524362 JOS524359:JPD524362 JYO524359:JYZ524362 KIK524359:KIV524362 KSG524359:KSR524362 LCC524359:LCN524362 LLY524359:LMJ524362 LVU524359:LWF524362 MFQ524359:MGB524362 MPM524359:MPX524362 MZI524359:MZT524362 NJE524359:NJP524362 NTA524359:NTL524362 OCW524359:ODH524362 OMS524359:OND524362 OWO524359:OWZ524362 PGK524359:PGV524362 PQG524359:PQR524362 QAC524359:QAN524362 QJY524359:QKJ524362 QTU524359:QUF524362 RDQ524359:REB524362 RNM524359:RNX524362 RXI524359:RXT524362 SHE524359:SHP524362 SRA524359:SRL524362 TAW524359:TBH524362 TKS524359:TLD524362 TUO524359:TUZ524362 UEK524359:UEV524362 UOG524359:UOR524362 UYC524359:UYN524362 VHY524359:VIJ524362 VRU524359:VSF524362 WBQ524359:WCB524362 WLM524359:WLX524362 WVI524359:WVT524362 A589895:L589898 IW589895:JH589898 SS589895:TD589898 ACO589895:ACZ589898 AMK589895:AMV589898 AWG589895:AWR589898 BGC589895:BGN589898 BPY589895:BQJ589898 BZU589895:CAF589898 CJQ589895:CKB589898 CTM589895:CTX589898 DDI589895:DDT589898 DNE589895:DNP589898 DXA589895:DXL589898 EGW589895:EHH589898 EQS589895:ERD589898 FAO589895:FAZ589898 FKK589895:FKV589898 FUG589895:FUR589898 GEC589895:GEN589898 GNY589895:GOJ589898 GXU589895:GYF589898 HHQ589895:HIB589898 HRM589895:HRX589898 IBI589895:IBT589898 ILE589895:ILP589898 IVA589895:IVL589898 JEW589895:JFH589898 JOS589895:JPD589898 JYO589895:JYZ589898 KIK589895:KIV589898 KSG589895:KSR589898 LCC589895:LCN589898 LLY589895:LMJ589898 LVU589895:LWF589898 MFQ589895:MGB589898 MPM589895:MPX589898 MZI589895:MZT589898 NJE589895:NJP589898 NTA589895:NTL589898 OCW589895:ODH589898 OMS589895:OND589898 OWO589895:OWZ589898 PGK589895:PGV589898 PQG589895:PQR589898 QAC589895:QAN589898 QJY589895:QKJ589898 QTU589895:QUF589898 RDQ589895:REB589898 RNM589895:RNX589898 RXI589895:RXT589898 SHE589895:SHP589898 SRA589895:SRL589898 TAW589895:TBH589898 TKS589895:TLD589898 TUO589895:TUZ589898 UEK589895:UEV589898 UOG589895:UOR589898 UYC589895:UYN589898 VHY589895:VIJ589898 VRU589895:VSF589898 WBQ589895:WCB589898 WLM589895:WLX589898 WVI589895:WVT589898 A655431:L655434 IW655431:JH655434 SS655431:TD655434 ACO655431:ACZ655434 AMK655431:AMV655434 AWG655431:AWR655434 BGC655431:BGN655434 BPY655431:BQJ655434 BZU655431:CAF655434 CJQ655431:CKB655434 CTM655431:CTX655434 DDI655431:DDT655434 DNE655431:DNP655434 DXA655431:DXL655434 EGW655431:EHH655434 EQS655431:ERD655434 FAO655431:FAZ655434 FKK655431:FKV655434 FUG655431:FUR655434 GEC655431:GEN655434 GNY655431:GOJ655434 GXU655431:GYF655434 HHQ655431:HIB655434 HRM655431:HRX655434 IBI655431:IBT655434 ILE655431:ILP655434 IVA655431:IVL655434 JEW655431:JFH655434 JOS655431:JPD655434 JYO655431:JYZ655434 KIK655431:KIV655434 KSG655431:KSR655434 LCC655431:LCN655434 LLY655431:LMJ655434 LVU655431:LWF655434 MFQ655431:MGB655434 MPM655431:MPX655434 MZI655431:MZT655434 NJE655431:NJP655434 NTA655431:NTL655434 OCW655431:ODH655434 OMS655431:OND655434 OWO655431:OWZ655434 PGK655431:PGV655434 PQG655431:PQR655434 QAC655431:QAN655434 QJY655431:QKJ655434 QTU655431:QUF655434 RDQ655431:REB655434 RNM655431:RNX655434 RXI655431:RXT655434 SHE655431:SHP655434 SRA655431:SRL655434 TAW655431:TBH655434 TKS655431:TLD655434 TUO655431:TUZ655434 UEK655431:UEV655434 UOG655431:UOR655434 UYC655431:UYN655434 VHY655431:VIJ655434 VRU655431:VSF655434 WBQ655431:WCB655434 WLM655431:WLX655434 WVI655431:WVT655434 A720967:L720970 IW720967:JH720970 SS720967:TD720970 ACO720967:ACZ720970 AMK720967:AMV720970 AWG720967:AWR720970 BGC720967:BGN720970 BPY720967:BQJ720970 BZU720967:CAF720970 CJQ720967:CKB720970 CTM720967:CTX720970 DDI720967:DDT720970 DNE720967:DNP720970 DXA720967:DXL720970 EGW720967:EHH720970 EQS720967:ERD720970 FAO720967:FAZ720970 FKK720967:FKV720970 FUG720967:FUR720970 GEC720967:GEN720970 GNY720967:GOJ720970 GXU720967:GYF720970 HHQ720967:HIB720970 HRM720967:HRX720970 IBI720967:IBT720970 ILE720967:ILP720970 IVA720967:IVL720970 JEW720967:JFH720970 JOS720967:JPD720970 JYO720967:JYZ720970 KIK720967:KIV720970 KSG720967:KSR720970 LCC720967:LCN720970 LLY720967:LMJ720970 LVU720967:LWF720970 MFQ720967:MGB720970 MPM720967:MPX720970 MZI720967:MZT720970 NJE720967:NJP720970 NTA720967:NTL720970 OCW720967:ODH720970 OMS720967:OND720970 OWO720967:OWZ720970 PGK720967:PGV720970 PQG720967:PQR720970 QAC720967:QAN720970 QJY720967:QKJ720970 QTU720967:QUF720970 RDQ720967:REB720970 RNM720967:RNX720970 RXI720967:RXT720970 SHE720967:SHP720970 SRA720967:SRL720970 TAW720967:TBH720970 TKS720967:TLD720970 TUO720967:TUZ720970 UEK720967:UEV720970 UOG720967:UOR720970 UYC720967:UYN720970 VHY720967:VIJ720970 VRU720967:VSF720970 WBQ720967:WCB720970 WLM720967:WLX720970 WVI720967:WVT720970 A786503:L786506 IW786503:JH786506 SS786503:TD786506 ACO786503:ACZ786506 AMK786503:AMV786506 AWG786503:AWR786506 BGC786503:BGN786506 BPY786503:BQJ786506 BZU786503:CAF786506 CJQ786503:CKB786506 CTM786503:CTX786506 DDI786503:DDT786506 DNE786503:DNP786506 DXA786503:DXL786506 EGW786503:EHH786506 EQS786503:ERD786506 FAO786503:FAZ786506 FKK786503:FKV786506 FUG786503:FUR786506 GEC786503:GEN786506 GNY786503:GOJ786506 GXU786503:GYF786506 HHQ786503:HIB786506 HRM786503:HRX786506 IBI786503:IBT786506 ILE786503:ILP786506 IVA786503:IVL786506 JEW786503:JFH786506 JOS786503:JPD786506 JYO786503:JYZ786506 KIK786503:KIV786506 KSG786503:KSR786506 LCC786503:LCN786506 LLY786503:LMJ786506 LVU786503:LWF786506 MFQ786503:MGB786506 MPM786503:MPX786506 MZI786503:MZT786506 NJE786503:NJP786506 NTA786503:NTL786506 OCW786503:ODH786506 OMS786503:OND786506 OWO786503:OWZ786506 PGK786503:PGV786506 PQG786503:PQR786506 QAC786503:QAN786506 QJY786503:QKJ786506 QTU786503:QUF786506 RDQ786503:REB786506 RNM786503:RNX786506 RXI786503:RXT786506 SHE786503:SHP786506 SRA786503:SRL786506 TAW786503:TBH786506 TKS786503:TLD786506 TUO786503:TUZ786506 UEK786503:UEV786506 UOG786503:UOR786506 UYC786503:UYN786506 VHY786503:VIJ786506 VRU786503:VSF786506 WBQ786503:WCB786506 WLM786503:WLX786506 WVI786503:WVT786506 A852039:L852042 IW852039:JH852042 SS852039:TD852042 ACO852039:ACZ852042 AMK852039:AMV852042 AWG852039:AWR852042 BGC852039:BGN852042 BPY852039:BQJ852042 BZU852039:CAF852042 CJQ852039:CKB852042 CTM852039:CTX852042 DDI852039:DDT852042 DNE852039:DNP852042 DXA852039:DXL852042 EGW852039:EHH852042 EQS852039:ERD852042 FAO852039:FAZ852042 FKK852039:FKV852042 FUG852039:FUR852042 GEC852039:GEN852042 GNY852039:GOJ852042 GXU852039:GYF852042 HHQ852039:HIB852042 HRM852039:HRX852042 IBI852039:IBT852042 ILE852039:ILP852042 IVA852039:IVL852042 JEW852039:JFH852042 JOS852039:JPD852042 JYO852039:JYZ852042 KIK852039:KIV852042 KSG852039:KSR852042 LCC852039:LCN852042 LLY852039:LMJ852042 LVU852039:LWF852042 MFQ852039:MGB852042 MPM852039:MPX852042 MZI852039:MZT852042 NJE852039:NJP852042 NTA852039:NTL852042 OCW852039:ODH852042 OMS852039:OND852042 OWO852039:OWZ852042 PGK852039:PGV852042 PQG852039:PQR852042 QAC852039:QAN852042 QJY852039:QKJ852042 QTU852039:QUF852042 RDQ852039:REB852042 RNM852039:RNX852042 RXI852039:RXT852042 SHE852039:SHP852042 SRA852039:SRL852042 TAW852039:TBH852042 TKS852039:TLD852042 TUO852039:TUZ852042 UEK852039:UEV852042 UOG852039:UOR852042 UYC852039:UYN852042 VHY852039:VIJ852042 VRU852039:VSF852042 WBQ852039:WCB852042 WLM852039:WLX852042 WVI852039:WVT852042 A917575:L917578 IW917575:JH917578 SS917575:TD917578 ACO917575:ACZ917578 AMK917575:AMV917578 AWG917575:AWR917578 BGC917575:BGN917578 BPY917575:BQJ917578 BZU917575:CAF917578 CJQ917575:CKB917578 CTM917575:CTX917578 DDI917575:DDT917578 DNE917575:DNP917578 DXA917575:DXL917578 EGW917575:EHH917578 EQS917575:ERD917578 FAO917575:FAZ917578 FKK917575:FKV917578 FUG917575:FUR917578 GEC917575:GEN917578 GNY917575:GOJ917578 GXU917575:GYF917578 HHQ917575:HIB917578 HRM917575:HRX917578 IBI917575:IBT917578 ILE917575:ILP917578 IVA917575:IVL917578 JEW917575:JFH917578 JOS917575:JPD917578 JYO917575:JYZ917578 KIK917575:KIV917578 KSG917575:KSR917578 LCC917575:LCN917578 LLY917575:LMJ917578 LVU917575:LWF917578 MFQ917575:MGB917578 MPM917575:MPX917578 MZI917575:MZT917578 NJE917575:NJP917578 NTA917575:NTL917578 OCW917575:ODH917578 OMS917575:OND917578 OWO917575:OWZ917578 PGK917575:PGV917578 PQG917575:PQR917578 QAC917575:QAN917578 QJY917575:QKJ917578 QTU917575:QUF917578 RDQ917575:REB917578 RNM917575:RNX917578 RXI917575:RXT917578 SHE917575:SHP917578 SRA917575:SRL917578 TAW917575:TBH917578 TKS917575:TLD917578 TUO917575:TUZ917578 UEK917575:UEV917578 UOG917575:UOR917578 UYC917575:UYN917578 VHY917575:VIJ917578 VRU917575:VSF917578 WBQ917575:WCB917578 WLM917575:WLX917578 WVI917575:WVT917578 A983111:L983114 IW983111:JH983114 SS983111:TD983114 ACO983111:ACZ983114 AMK983111:AMV983114 AWG983111:AWR983114 BGC983111:BGN983114 BPY983111:BQJ983114 BZU983111:CAF983114 CJQ983111:CKB983114 CTM983111:CTX983114 DDI983111:DDT983114 DNE983111:DNP983114 DXA983111:DXL983114 EGW983111:EHH983114 EQS983111:ERD983114 FAO983111:FAZ983114 FKK983111:FKV983114 FUG983111:FUR983114 GEC983111:GEN983114 GNY983111:GOJ983114 GXU983111:GYF983114 HHQ983111:HIB983114 HRM983111:HRX983114 IBI983111:IBT983114 ILE983111:ILP983114 IVA983111:IVL983114 JEW983111:JFH983114 JOS983111:JPD983114 JYO983111:JYZ983114 KIK983111:KIV983114 KSG983111:KSR983114 LCC983111:LCN983114 LLY983111:LMJ983114 LVU983111:LWF983114 MFQ983111:MGB983114 MPM983111:MPX983114 MZI983111:MZT983114 NJE983111:NJP983114 NTA983111:NTL983114 OCW983111:ODH983114 OMS983111:OND983114 OWO983111:OWZ983114 PGK983111:PGV983114 PQG983111:PQR983114 QAC983111:QAN983114 QJY983111:QKJ983114 QTU983111:QUF983114 RDQ983111:REB983114 RNM983111:RNX983114 RXI983111:RXT983114 SHE983111:SHP983114 SRA983111:SRL983114 TAW983111:TBH983114 TKS983111:TLD983114 TUO983111:TUZ983114 UEK983111:UEV983114 UOG983111:UOR983114 UYC983111:UYN983114 VHY983111:VIJ983114 VRU983111:VSF983114 WBQ983111:WCB983114 WLM983111:WLX983114 WVI983111:WVT983114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zoomScaleNormal="100" workbookViewId="0">
      <pane xSplit="1" ySplit="5" topLeftCell="B6" activePane="bottomRight" state="frozen"/>
      <selection activeCell="H20" sqref="H20"/>
      <selection pane="topRight" activeCell="H20" sqref="H20"/>
      <selection pane="bottomLeft" activeCell="H20" sqref="H20"/>
      <selection pane="bottomRight" sqref="A1:D1"/>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827" t="str">
        <f>'h25'!A1</f>
        <v>平成25年度</v>
      </c>
      <c r="B1" s="827"/>
      <c r="C1" s="827"/>
      <c r="D1" s="827"/>
      <c r="E1" s="9" t="str">
        <f ca="1">RIGHT(CELL("filename",$A$1),LEN(CELL("filename",$A$1))-FIND("]",CELL("filename",$A$1)))</f>
        <v>４月(下旬)</v>
      </c>
      <c r="F1" s="13" t="s">
        <v>203</v>
      </c>
      <c r="G1" s="12"/>
      <c r="H1" s="13"/>
      <c r="I1" s="9"/>
      <c r="J1" s="295"/>
      <c r="K1" s="295"/>
      <c r="L1" s="9"/>
    </row>
    <row r="2" spans="1:12" s="58" customFormat="1" x14ac:dyDescent="0.4">
      <c r="A2" s="845"/>
      <c r="B2" s="850" t="s">
        <v>149</v>
      </c>
      <c r="C2" s="850"/>
      <c r="D2" s="850"/>
      <c r="E2" s="839"/>
      <c r="F2" s="849" t="s">
        <v>148</v>
      </c>
      <c r="G2" s="850"/>
      <c r="H2" s="850"/>
      <c r="I2" s="839"/>
      <c r="J2" s="837" t="s">
        <v>147</v>
      </c>
      <c r="K2" s="838"/>
      <c r="L2" s="839"/>
    </row>
    <row r="3" spans="1:12" s="58" customFormat="1" x14ac:dyDescent="0.4">
      <c r="A3" s="845"/>
      <c r="B3" s="841"/>
      <c r="C3" s="841"/>
      <c r="D3" s="841"/>
      <c r="E3" s="842"/>
      <c r="F3" s="840"/>
      <c r="G3" s="841"/>
      <c r="H3" s="841"/>
      <c r="I3" s="842"/>
      <c r="J3" s="840"/>
      <c r="K3" s="841"/>
      <c r="L3" s="842"/>
    </row>
    <row r="4" spans="1:12" s="58" customFormat="1" x14ac:dyDescent="0.4">
      <c r="A4" s="845"/>
      <c r="B4" s="846" t="s">
        <v>156</v>
      </c>
      <c r="C4" s="847" t="s">
        <v>155</v>
      </c>
      <c r="D4" s="845" t="s">
        <v>144</v>
      </c>
      <c r="E4" s="845"/>
      <c r="F4" s="836" t="str">
        <f>+B4</f>
        <v>(13'4/21～31)</v>
      </c>
      <c r="G4" s="836" t="str">
        <f>+C4</f>
        <v>(12'4/21～31)</v>
      </c>
      <c r="H4" s="845" t="s">
        <v>144</v>
      </c>
      <c r="I4" s="845"/>
      <c r="J4" s="836" t="str">
        <f>+B4</f>
        <v>(13'4/21～31)</v>
      </c>
      <c r="K4" s="836" t="str">
        <f>+C4</f>
        <v>(12'4/21～31)</v>
      </c>
      <c r="L4" s="843" t="s">
        <v>142</v>
      </c>
    </row>
    <row r="5" spans="1:12" s="128" customFormat="1" x14ac:dyDescent="0.4">
      <c r="A5" s="845"/>
      <c r="B5" s="846"/>
      <c r="C5" s="848"/>
      <c r="D5" s="129" t="s">
        <v>143</v>
      </c>
      <c r="E5" s="199" t="s">
        <v>142</v>
      </c>
      <c r="F5" s="836"/>
      <c r="G5" s="836"/>
      <c r="H5" s="129" t="s">
        <v>143</v>
      </c>
      <c r="I5" s="129" t="s">
        <v>142</v>
      </c>
      <c r="J5" s="836"/>
      <c r="K5" s="836"/>
      <c r="L5" s="844"/>
    </row>
    <row r="6" spans="1:12" s="60" customFormat="1" x14ac:dyDescent="0.4">
      <c r="A6" s="119" t="s">
        <v>141</v>
      </c>
      <c r="B6" s="117">
        <f>+B7+B41</f>
        <v>146613</v>
      </c>
      <c r="C6" s="117">
        <f>+C7+C41</f>
        <v>145699</v>
      </c>
      <c r="D6" s="115">
        <f t="shared" ref="D6:D37" si="0">+B6/C6</f>
        <v>1.0062732070913321</v>
      </c>
      <c r="E6" s="116">
        <f t="shared" ref="E6:E37" si="1">+B6-C6</f>
        <v>914</v>
      </c>
      <c r="F6" s="117">
        <f>+F7+F41</f>
        <v>202291</v>
      </c>
      <c r="G6" s="117">
        <f>+G7+G41</f>
        <v>201210</v>
      </c>
      <c r="H6" s="115">
        <f t="shared" ref="H6:H37" si="2">+F6/G6</f>
        <v>1.0053724963967994</v>
      </c>
      <c r="I6" s="116">
        <f t="shared" ref="I6:I37" si="3">+F6-G6</f>
        <v>1081</v>
      </c>
      <c r="J6" s="115">
        <f t="shared" ref="J6:J37" si="4">+B6/F6</f>
        <v>0.72476284164891169</v>
      </c>
      <c r="K6" s="115">
        <f t="shared" ref="K6:K37" si="5">+C6/G6</f>
        <v>0.72411410963669798</v>
      </c>
      <c r="L6" s="114">
        <f t="shared" ref="L6:L37" si="6">+J6-K6</f>
        <v>6.4873201221371524E-4</v>
      </c>
    </row>
    <row r="7" spans="1:12" s="60" customFormat="1" x14ac:dyDescent="0.4">
      <c r="A7" s="119" t="s">
        <v>140</v>
      </c>
      <c r="B7" s="198">
        <f>+B8+B18+B38</f>
        <v>65096</v>
      </c>
      <c r="C7" s="117">
        <f>+C8+C18+C38</f>
        <v>67582</v>
      </c>
      <c r="D7" s="115">
        <f t="shared" si="0"/>
        <v>0.96321505726376844</v>
      </c>
      <c r="E7" s="116">
        <f t="shared" si="1"/>
        <v>-2486</v>
      </c>
      <c r="F7" s="117">
        <f>+F8+F18+F38</f>
        <v>87374</v>
      </c>
      <c r="G7" s="117">
        <f>+G8+G18+G38</f>
        <v>90317</v>
      </c>
      <c r="H7" s="115">
        <f t="shared" si="2"/>
        <v>0.96741477241272411</v>
      </c>
      <c r="I7" s="197">
        <f t="shared" si="3"/>
        <v>-2943</v>
      </c>
      <c r="J7" s="115">
        <f t="shared" si="4"/>
        <v>0.74502712477396027</v>
      </c>
      <c r="K7" s="115">
        <f t="shared" si="5"/>
        <v>0.74827551845167573</v>
      </c>
      <c r="L7" s="114">
        <f t="shared" si="6"/>
        <v>-3.2483936777154554E-3</v>
      </c>
    </row>
    <row r="8" spans="1:12" x14ac:dyDescent="0.4">
      <c r="A8" s="85" t="s">
        <v>139</v>
      </c>
      <c r="B8" s="193">
        <f>SUM(B9:B17)</f>
        <v>40752</v>
      </c>
      <c r="C8" s="84">
        <f>SUM(C9:C17)</f>
        <v>48155</v>
      </c>
      <c r="D8" s="82">
        <f t="shared" si="0"/>
        <v>0.84626726196656632</v>
      </c>
      <c r="E8" s="192">
        <f t="shared" si="1"/>
        <v>-7403</v>
      </c>
      <c r="F8" s="84">
        <f>SUM(F9:F17)</f>
        <v>57295</v>
      </c>
      <c r="G8" s="84">
        <f>SUM(G9:G17)</f>
        <v>66732</v>
      </c>
      <c r="H8" s="82">
        <f t="shared" si="2"/>
        <v>0.85858358808367796</v>
      </c>
      <c r="I8" s="192">
        <f t="shared" si="3"/>
        <v>-9437</v>
      </c>
      <c r="J8" s="82">
        <f t="shared" si="4"/>
        <v>0.71126625359979057</v>
      </c>
      <c r="K8" s="82">
        <f t="shared" si="5"/>
        <v>0.72161781454174911</v>
      </c>
      <c r="L8" s="81">
        <f t="shared" si="6"/>
        <v>-1.0351560941958549E-2</v>
      </c>
    </row>
    <row r="9" spans="1:12" x14ac:dyDescent="0.4">
      <c r="A9" s="73" t="s">
        <v>107</v>
      </c>
      <c r="B9" s="188">
        <f>'４月(月間)'!B9-'４月(上旬～中旬)'!B9</f>
        <v>35549</v>
      </c>
      <c r="C9" s="188">
        <f>'４月(月間)'!C9-'４月(上旬～中旬)'!C9</f>
        <v>37445</v>
      </c>
      <c r="D9" s="98">
        <f t="shared" si="0"/>
        <v>0.94936573641340638</v>
      </c>
      <c r="E9" s="107">
        <f t="shared" si="1"/>
        <v>-1896</v>
      </c>
      <c r="F9" s="105">
        <f>'４月(月間)'!F9-'４月(上旬～中旬)'!F9</f>
        <v>50935</v>
      </c>
      <c r="G9" s="105">
        <f>'４月(月間)'!G9-'４月(上旬～中旬)'!G9</f>
        <v>54284</v>
      </c>
      <c r="H9" s="98">
        <f t="shared" si="2"/>
        <v>0.9383059465035738</v>
      </c>
      <c r="I9" s="107">
        <f t="shared" si="3"/>
        <v>-3349</v>
      </c>
      <c r="J9" s="98">
        <f t="shared" si="4"/>
        <v>0.69792873269853739</v>
      </c>
      <c r="K9" s="98">
        <f t="shared" si="5"/>
        <v>0.68979809888733323</v>
      </c>
      <c r="L9" s="120">
        <f t="shared" si="6"/>
        <v>8.1306338112041576E-3</v>
      </c>
    </row>
    <row r="10" spans="1:12" x14ac:dyDescent="0.4">
      <c r="A10" s="74" t="s">
        <v>138</v>
      </c>
      <c r="B10" s="188">
        <f>'４月(月間)'!B10-'４月(上旬～中旬)'!B10</f>
        <v>4518</v>
      </c>
      <c r="C10" s="188">
        <f>'４月(月間)'!C10-'４月(上旬～中旬)'!C10</f>
        <v>4638</v>
      </c>
      <c r="D10" s="69">
        <f t="shared" si="0"/>
        <v>0.97412677878395859</v>
      </c>
      <c r="E10" s="102">
        <f t="shared" si="1"/>
        <v>-120</v>
      </c>
      <c r="F10" s="105">
        <f>'４月(月間)'!F10-'４月(上旬～中旬)'!F10</f>
        <v>5000</v>
      </c>
      <c r="G10" s="105">
        <f>'４月(月間)'!G10-'４月(上旬～中旬)'!G10</f>
        <v>5000</v>
      </c>
      <c r="H10" s="69">
        <f t="shared" si="2"/>
        <v>1</v>
      </c>
      <c r="I10" s="102">
        <f t="shared" si="3"/>
        <v>0</v>
      </c>
      <c r="J10" s="69">
        <f t="shared" si="4"/>
        <v>0.90359999999999996</v>
      </c>
      <c r="K10" s="69">
        <f t="shared" si="5"/>
        <v>0.92759999999999998</v>
      </c>
      <c r="L10" s="68">
        <f t="shared" si="6"/>
        <v>-2.4000000000000021E-2</v>
      </c>
    </row>
    <row r="11" spans="1:12" x14ac:dyDescent="0.4">
      <c r="A11" s="74" t="s">
        <v>105</v>
      </c>
      <c r="B11" s="188">
        <f>'４月(月間)'!B11-'４月(上旬～中旬)'!B11</f>
        <v>0</v>
      </c>
      <c r="C11" s="188">
        <f>'４月(月間)'!C11-'４月(上旬～中旬)'!C11</f>
        <v>5358</v>
      </c>
      <c r="D11" s="69">
        <f t="shared" si="0"/>
        <v>0</v>
      </c>
      <c r="E11" s="102">
        <f t="shared" si="1"/>
        <v>-5358</v>
      </c>
      <c r="F11" s="105">
        <f>'４月(月間)'!F11-'４月(上旬～中旬)'!F11</f>
        <v>0</v>
      </c>
      <c r="G11" s="105">
        <f>'４月(月間)'!G11-'４月(上旬～中旬)'!G11</f>
        <v>5927</v>
      </c>
      <c r="H11" s="69">
        <f t="shared" si="2"/>
        <v>0</v>
      </c>
      <c r="I11" s="102">
        <f t="shared" si="3"/>
        <v>-5927</v>
      </c>
      <c r="J11" s="69" t="e">
        <f t="shared" si="4"/>
        <v>#DIV/0!</v>
      </c>
      <c r="K11" s="69">
        <f t="shared" si="5"/>
        <v>0.90399865024464321</v>
      </c>
      <c r="L11" s="68" t="e">
        <f t="shared" si="6"/>
        <v>#DIV/0!</v>
      </c>
    </row>
    <row r="12" spans="1:12" x14ac:dyDescent="0.4">
      <c r="A12" s="74" t="s">
        <v>102</v>
      </c>
      <c r="B12" s="188">
        <f>'４月(月間)'!B12-'４月(上旬～中旬)'!B12</f>
        <v>0</v>
      </c>
      <c r="C12" s="188">
        <f>'４月(月間)'!C12-'４月(上旬～中旬)'!C12</f>
        <v>0</v>
      </c>
      <c r="D12" s="69" t="e">
        <f t="shared" si="0"/>
        <v>#DIV/0!</v>
      </c>
      <c r="E12" s="102">
        <f t="shared" si="1"/>
        <v>0</v>
      </c>
      <c r="F12" s="105">
        <f>'４月(月間)'!F12-'４月(上旬～中旬)'!F12</f>
        <v>0</v>
      </c>
      <c r="G12" s="105">
        <f>'４月(月間)'!G12-'４月(上旬～中旬)'!G12</f>
        <v>0</v>
      </c>
      <c r="H12" s="69" t="e">
        <f t="shared" si="2"/>
        <v>#DIV/0!</v>
      </c>
      <c r="I12" s="102">
        <f t="shared" si="3"/>
        <v>0</v>
      </c>
      <c r="J12" s="69" t="e">
        <f t="shared" si="4"/>
        <v>#DIV/0!</v>
      </c>
      <c r="K12" s="69" t="e">
        <f t="shared" si="5"/>
        <v>#DIV/0!</v>
      </c>
      <c r="L12" s="68" t="e">
        <f t="shared" si="6"/>
        <v>#DIV/0!</v>
      </c>
    </row>
    <row r="13" spans="1:12" x14ac:dyDescent="0.4">
      <c r="A13" s="74" t="s">
        <v>103</v>
      </c>
      <c r="B13" s="188">
        <f>'４月(月間)'!B13-'４月(上旬～中旬)'!B13</f>
        <v>0</v>
      </c>
      <c r="C13" s="188">
        <f>'４月(月間)'!C13-'４月(上旬～中旬)'!C13</f>
        <v>0</v>
      </c>
      <c r="D13" s="69" t="e">
        <f t="shared" si="0"/>
        <v>#DIV/0!</v>
      </c>
      <c r="E13" s="102">
        <f t="shared" si="1"/>
        <v>0</v>
      </c>
      <c r="F13" s="105">
        <f>'４月(月間)'!F13-'４月(上旬～中旬)'!F13</f>
        <v>0</v>
      </c>
      <c r="G13" s="105">
        <f>'４月(月間)'!G13-'４月(上旬～中旬)'!G13</f>
        <v>0</v>
      </c>
      <c r="H13" s="69" t="e">
        <f t="shared" si="2"/>
        <v>#DIV/0!</v>
      </c>
      <c r="I13" s="102">
        <f t="shared" si="3"/>
        <v>0</v>
      </c>
      <c r="J13" s="69" t="e">
        <f t="shared" si="4"/>
        <v>#DIV/0!</v>
      </c>
      <c r="K13" s="69" t="e">
        <f t="shared" si="5"/>
        <v>#DIV/0!</v>
      </c>
      <c r="L13" s="68" t="e">
        <f t="shared" si="6"/>
        <v>#DIV/0!</v>
      </c>
    </row>
    <row r="14" spans="1:12" x14ac:dyDescent="0.4">
      <c r="A14" s="80" t="s">
        <v>136</v>
      </c>
      <c r="B14" s="190">
        <f>'４月(月間)'!B14-'４月(上旬～中旬)'!B14</f>
        <v>685</v>
      </c>
      <c r="C14" s="188">
        <f>'４月(月間)'!C14-'４月(上旬～中旬)'!C14</f>
        <v>714</v>
      </c>
      <c r="D14" s="89">
        <f t="shared" si="0"/>
        <v>0.95938375350140059</v>
      </c>
      <c r="E14" s="109">
        <f t="shared" si="1"/>
        <v>-29</v>
      </c>
      <c r="F14" s="139">
        <f>'４月(月間)'!F14-'４月(上旬～中旬)'!F14</f>
        <v>1360</v>
      </c>
      <c r="G14" s="139">
        <f>'４月(月間)'!G14-'４月(上旬～中旬)'!G14</f>
        <v>1521</v>
      </c>
      <c r="H14" s="89">
        <f t="shared" si="2"/>
        <v>0.89414858645627882</v>
      </c>
      <c r="I14" s="109">
        <f t="shared" si="3"/>
        <v>-161</v>
      </c>
      <c r="J14" s="89">
        <f t="shared" si="4"/>
        <v>0.50367647058823528</v>
      </c>
      <c r="K14" s="89">
        <f t="shared" si="5"/>
        <v>0.46942800788954636</v>
      </c>
      <c r="L14" s="88">
        <f t="shared" si="6"/>
        <v>3.424846269868892E-2</v>
      </c>
    </row>
    <row r="15" spans="1:12" x14ac:dyDescent="0.4">
      <c r="A15" s="74" t="s">
        <v>135</v>
      </c>
      <c r="B15" s="186">
        <f>'４月(月間)'!B15-'４月(上旬～中旬)'!B15</f>
        <v>0</v>
      </c>
      <c r="C15" s="188">
        <f>'４月(月間)'!C15-'４月(上旬～中旬)'!C15</f>
        <v>0</v>
      </c>
      <c r="D15" s="69" t="e">
        <f t="shared" si="0"/>
        <v>#DIV/0!</v>
      </c>
      <c r="E15" s="102">
        <f t="shared" si="1"/>
        <v>0</v>
      </c>
      <c r="F15" s="71">
        <f>'４月(月間)'!F15-'４月(上旬～中旬)'!F15</f>
        <v>0</v>
      </c>
      <c r="G15" s="71">
        <f>'４月(月間)'!G15-'４月(上旬～中旬)'!G15</f>
        <v>0</v>
      </c>
      <c r="H15" s="69" t="e">
        <f t="shared" si="2"/>
        <v>#DIV/0!</v>
      </c>
      <c r="I15" s="102">
        <f t="shared" si="3"/>
        <v>0</v>
      </c>
      <c r="J15" s="69" t="e">
        <f t="shared" si="4"/>
        <v>#DIV/0!</v>
      </c>
      <c r="K15" s="69" t="e">
        <f t="shared" si="5"/>
        <v>#DIV/0!</v>
      </c>
      <c r="L15" s="68" t="e">
        <f t="shared" si="6"/>
        <v>#DIV/0!</v>
      </c>
    </row>
    <row r="16" spans="1:12" s="58" customFormat="1" x14ac:dyDescent="0.4">
      <c r="A16" s="94" t="s">
        <v>134</v>
      </c>
      <c r="B16" s="188">
        <f>'４月(月間)'!B16-'４月(上旬～中旬)'!B16</f>
        <v>0</v>
      </c>
      <c r="C16" s="188">
        <f>'４月(月間)'!C16-'４月(上旬～中旬)'!C16</f>
        <v>0</v>
      </c>
      <c r="D16" s="69" t="e">
        <f t="shared" si="0"/>
        <v>#DIV/0!</v>
      </c>
      <c r="E16" s="102">
        <f t="shared" si="1"/>
        <v>0</v>
      </c>
      <c r="F16" s="105">
        <f>'４月(月間)'!F16-'４月(上旬～中旬)'!F16</f>
        <v>0</v>
      </c>
      <c r="G16" s="105">
        <f>'４月(月間)'!G16-'４月(上旬～中旬)'!G16</f>
        <v>0</v>
      </c>
      <c r="H16" s="69" t="e">
        <f t="shared" si="2"/>
        <v>#DIV/0!</v>
      </c>
      <c r="I16" s="102">
        <f t="shared" si="3"/>
        <v>0</v>
      </c>
      <c r="J16" s="69" t="e">
        <f t="shared" si="4"/>
        <v>#DIV/0!</v>
      </c>
      <c r="K16" s="69" t="e">
        <f t="shared" si="5"/>
        <v>#DIV/0!</v>
      </c>
      <c r="L16" s="68" t="e">
        <f t="shared" si="6"/>
        <v>#DIV/0!</v>
      </c>
    </row>
    <row r="17" spans="1:12" x14ac:dyDescent="0.4">
      <c r="A17" s="94" t="s">
        <v>133</v>
      </c>
      <c r="B17" s="97">
        <f>'４月(月間)'!B17-'４月(上旬～中旬)'!B17</f>
        <v>0</v>
      </c>
      <c r="C17" s="188">
        <f>'４月(月間)'!C17-'４月(上旬～中旬)'!C17</f>
        <v>0</v>
      </c>
      <c r="D17" s="89" t="e">
        <f t="shared" si="0"/>
        <v>#DIV/0!</v>
      </c>
      <c r="E17" s="90">
        <f t="shared" si="1"/>
        <v>0</v>
      </c>
      <c r="F17" s="97">
        <f>'４月(月間)'!F17-'４月(上旬～中旬)'!F17</f>
        <v>0</v>
      </c>
      <c r="G17" s="97">
        <f>'４月(月間)'!G17-'４月(上旬～中旬)'!G17</f>
        <v>0</v>
      </c>
      <c r="H17" s="89" t="e">
        <f t="shared" si="2"/>
        <v>#DIV/0!</v>
      </c>
      <c r="I17" s="109">
        <f t="shared" si="3"/>
        <v>0</v>
      </c>
      <c r="J17" s="89" t="e">
        <f t="shared" si="4"/>
        <v>#DIV/0!</v>
      </c>
      <c r="K17" s="69" t="e">
        <f t="shared" si="5"/>
        <v>#DIV/0!</v>
      </c>
      <c r="L17" s="68" t="e">
        <f t="shared" si="6"/>
        <v>#DIV/0!</v>
      </c>
    </row>
    <row r="18" spans="1:12" x14ac:dyDescent="0.4">
      <c r="A18" s="85" t="s">
        <v>132</v>
      </c>
      <c r="B18" s="193">
        <f>SUM(B19:B37)</f>
        <v>23803</v>
      </c>
      <c r="C18" s="193">
        <f>SUM(C19:C37)</f>
        <v>18909</v>
      </c>
      <c r="D18" s="82">
        <f t="shared" si="0"/>
        <v>1.2588185520122692</v>
      </c>
      <c r="E18" s="192">
        <f t="shared" si="1"/>
        <v>4894</v>
      </c>
      <c r="F18" s="84">
        <f>SUM(F19:F37)</f>
        <v>29200</v>
      </c>
      <c r="G18" s="84">
        <f>SUM(G19:G37)</f>
        <v>22805</v>
      </c>
      <c r="H18" s="82">
        <f t="shared" si="2"/>
        <v>1.2804209603157202</v>
      </c>
      <c r="I18" s="192">
        <f t="shared" si="3"/>
        <v>6395</v>
      </c>
      <c r="J18" s="82">
        <f t="shared" si="4"/>
        <v>0.81517123287671234</v>
      </c>
      <c r="K18" s="82">
        <f t="shared" si="5"/>
        <v>0.82916027187020391</v>
      </c>
      <c r="L18" s="81">
        <f t="shared" si="6"/>
        <v>-1.3989038993491576E-2</v>
      </c>
    </row>
    <row r="19" spans="1:12" x14ac:dyDescent="0.4">
      <c r="A19" s="73" t="s">
        <v>131</v>
      </c>
      <c r="B19" s="188">
        <f>'４月(月間)'!B19-'４月(上旬～中旬)'!B19</f>
        <v>0</v>
      </c>
      <c r="C19" s="188">
        <f>'４月(月間)'!C19-'４月(上旬～中旬)'!C19</f>
        <v>0</v>
      </c>
      <c r="D19" s="98" t="e">
        <f t="shared" si="0"/>
        <v>#DIV/0!</v>
      </c>
      <c r="E19" s="107">
        <f t="shared" si="1"/>
        <v>0</v>
      </c>
      <c r="F19" s="105">
        <f>'４月(月間)'!F19-'４月(上旬～中旬)'!F19</f>
        <v>0</v>
      </c>
      <c r="G19" s="105">
        <f>'４月(月間)'!G19-'４月(上旬～中旬)'!G19</f>
        <v>0</v>
      </c>
      <c r="H19" s="98" t="e">
        <f t="shared" si="2"/>
        <v>#DIV/0!</v>
      </c>
      <c r="I19" s="107">
        <f t="shared" si="3"/>
        <v>0</v>
      </c>
      <c r="J19" s="98" t="e">
        <f t="shared" si="4"/>
        <v>#DIV/0!</v>
      </c>
      <c r="K19" s="98" t="e">
        <f t="shared" si="5"/>
        <v>#DIV/0!</v>
      </c>
      <c r="L19" s="120" t="e">
        <f t="shared" si="6"/>
        <v>#DIV/0!</v>
      </c>
    </row>
    <row r="20" spans="1:12" x14ac:dyDescent="0.4">
      <c r="A20" s="74" t="s">
        <v>130</v>
      </c>
      <c r="B20" s="188">
        <f>'４月(月間)'!B20-'４月(上旬～中旬)'!B20</f>
        <v>4925</v>
      </c>
      <c r="C20" s="188">
        <f>'４月(月間)'!C20-'４月(上旬～中旬)'!C20</f>
        <v>0</v>
      </c>
      <c r="D20" s="69" t="e">
        <f t="shared" si="0"/>
        <v>#DIV/0!</v>
      </c>
      <c r="E20" s="102">
        <f t="shared" si="1"/>
        <v>4925</v>
      </c>
      <c r="F20" s="105">
        <f>'４月(月間)'!F20-'４月(上旬～中旬)'!F20</f>
        <v>5845</v>
      </c>
      <c r="G20" s="105">
        <f>'４月(月間)'!G20-'４月(上旬～中旬)'!G20</f>
        <v>0</v>
      </c>
      <c r="H20" s="69" t="e">
        <f t="shared" si="2"/>
        <v>#DIV/0!</v>
      </c>
      <c r="I20" s="102">
        <f t="shared" si="3"/>
        <v>5845</v>
      </c>
      <c r="J20" s="69">
        <f t="shared" si="4"/>
        <v>0.84260051325919594</v>
      </c>
      <c r="K20" s="69" t="e">
        <f t="shared" si="5"/>
        <v>#DIV/0!</v>
      </c>
      <c r="L20" s="68" t="e">
        <f t="shared" si="6"/>
        <v>#DIV/0!</v>
      </c>
    </row>
    <row r="21" spans="1:12" x14ac:dyDescent="0.4">
      <c r="A21" s="74" t="s">
        <v>129</v>
      </c>
      <c r="B21" s="188">
        <f>'４月(月間)'!B21-'４月(上旬～中旬)'!B21</f>
        <v>6678</v>
      </c>
      <c r="C21" s="188">
        <f>'４月(月間)'!C21-'４月(上旬～中旬)'!C21</f>
        <v>6132</v>
      </c>
      <c r="D21" s="69">
        <f t="shared" si="0"/>
        <v>1.0890410958904109</v>
      </c>
      <c r="E21" s="102">
        <f t="shared" si="1"/>
        <v>546</v>
      </c>
      <c r="F21" s="105">
        <f>'４月(月間)'!F21-'４月(上旬～中旬)'!F21</f>
        <v>8750</v>
      </c>
      <c r="G21" s="105">
        <f>'４月(月間)'!G21-'４月(上旬～中旬)'!G21</f>
        <v>8660</v>
      </c>
      <c r="H21" s="69">
        <f t="shared" si="2"/>
        <v>1.0103926096997691</v>
      </c>
      <c r="I21" s="102">
        <f t="shared" si="3"/>
        <v>90</v>
      </c>
      <c r="J21" s="69">
        <f t="shared" si="4"/>
        <v>0.76319999999999999</v>
      </c>
      <c r="K21" s="69">
        <f t="shared" si="5"/>
        <v>0.70808314087759816</v>
      </c>
      <c r="L21" s="68">
        <f t="shared" si="6"/>
        <v>5.5116859122401829E-2</v>
      </c>
    </row>
    <row r="22" spans="1:12" x14ac:dyDescent="0.4">
      <c r="A22" s="74" t="s">
        <v>128</v>
      </c>
      <c r="B22" s="188">
        <f>'４月(月間)'!B22-'４月(上旬～中旬)'!B22</f>
        <v>2576</v>
      </c>
      <c r="C22" s="188">
        <f>'４月(月間)'!C22-'４月(上旬～中旬)'!C22</f>
        <v>2423</v>
      </c>
      <c r="D22" s="69">
        <f t="shared" si="0"/>
        <v>1.0631448617416426</v>
      </c>
      <c r="E22" s="102">
        <f t="shared" si="1"/>
        <v>153</v>
      </c>
      <c r="F22" s="105">
        <f>'４月(月間)'!F22-'４月(上旬～中旬)'!F22</f>
        <v>2900</v>
      </c>
      <c r="G22" s="105">
        <f>'４月(月間)'!G22-'４月(上旬～中旬)'!G22</f>
        <v>2975</v>
      </c>
      <c r="H22" s="69">
        <f t="shared" si="2"/>
        <v>0.97478991596638653</v>
      </c>
      <c r="I22" s="102">
        <f t="shared" si="3"/>
        <v>-75</v>
      </c>
      <c r="J22" s="69">
        <f t="shared" si="4"/>
        <v>0.88827586206896547</v>
      </c>
      <c r="K22" s="69">
        <f t="shared" si="5"/>
        <v>0.81445378151260506</v>
      </c>
      <c r="L22" s="68">
        <f t="shared" si="6"/>
        <v>7.3822080556360414E-2</v>
      </c>
    </row>
    <row r="23" spans="1:12" x14ac:dyDescent="0.4">
      <c r="A23" s="74" t="s">
        <v>127</v>
      </c>
      <c r="B23" s="188">
        <f>'４月(月間)'!B23-'４月(上旬～中旬)'!B23</f>
        <v>1282</v>
      </c>
      <c r="C23" s="188">
        <f>'４月(月間)'!C23-'４月(上旬～中旬)'!C23</f>
        <v>1158</v>
      </c>
      <c r="D23" s="89">
        <f t="shared" si="0"/>
        <v>1.1070811744386875</v>
      </c>
      <c r="E23" s="109">
        <f t="shared" si="1"/>
        <v>124</v>
      </c>
      <c r="F23" s="105">
        <f>'４月(月間)'!F23-'４月(上旬～中旬)'!F23</f>
        <v>1500</v>
      </c>
      <c r="G23" s="105">
        <f>'４月(月間)'!G23-'４月(上旬～中旬)'!G23</f>
        <v>1505</v>
      </c>
      <c r="H23" s="89">
        <f t="shared" si="2"/>
        <v>0.99667774086378735</v>
      </c>
      <c r="I23" s="109">
        <f t="shared" si="3"/>
        <v>-5</v>
      </c>
      <c r="J23" s="89">
        <f t="shared" si="4"/>
        <v>0.85466666666666669</v>
      </c>
      <c r="K23" s="89">
        <f t="shared" si="5"/>
        <v>0.76943521594684383</v>
      </c>
      <c r="L23" s="88">
        <f t="shared" si="6"/>
        <v>8.5231450719822854E-2</v>
      </c>
    </row>
    <row r="24" spans="1:12" x14ac:dyDescent="0.4">
      <c r="A24" s="94" t="s">
        <v>126</v>
      </c>
      <c r="B24" s="188">
        <f>'４月(月間)'!B24-'４月(上旬～中旬)'!B24</f>
        <v>0</v>
      </c>
      <c r="C24" s="188">
        <f>'４月(月間)'!C24-'４月(上旬～中旬)'!C24</f>
        <v>0</v>
      </c>
      <c r="D24" s="69" t="e">
        <f t="shared" si="0"/>
        <v>#DIV/0!</v>
      </c>
      <c r="E24" s="102">
        <f t="shared" si="1"/>
        <v>0</v>
      </c>
      <c r="F24" s="105">
        <f>'４月(月間)'!F24-'４月(上旬～中旬)'!F24</f>
        <v>0</v>
      </c>
      <c r="G24" s="105">
        <f>'４月(月間)'!G24-'４月(上旬～中旬)'!G24</f>
        <v>0</v>
      </c>
      <c r="H24" s="69" t="e">
        <f t="shared" si="2"/>
        <v>#DIV/0!</v>
      </c>
      <c r="I24" s="102">
        <f t="shared" si="3"/>
        <v>0</v>
      </c>
      <c r="J24" s="69" t="e">
        <f t="shared" si="4"/>
        <v>#DIV/0!</v>
      </c>
      <c r="K24" s="69" t="e">
        <f t="shared" si="5"/>
        <v>#DIV/0!</v>
      </c>
      <c r="L24" s="68" t="e">
        <f t="shared" si="6"/>
        <v>#DIV/0!</v>
      </c>
    </row>
    <row r="25" spans="1:12" x14ac:dyDescent="0.4">
      <c r="A25" s="94" t="s">
        <v>125</v>
      </c>
      <c r="B25" s="188">
        <f>'４月(月間)'!B25-'４月(上旬～中旬)'!B25</f>
        <v>1295</v>
      </c>
      <c r="C25" s="188">
        <f>'４月(月間)'!C25-'４月(上旬～中旬)'!C25</f>
        <v>1288</v>
      </c>
      <c r="D25" s="69">
        <f t="shared" si="0"/>
        <v>1.0054347826086956</v>
      </c>
      <c r="E25" s="102">
        <f t="shared" si="1"/>
        <v>7</v>
      </c>
      <c r="F25" s="105">
        <f>'４月(月間)'!F25-'４月(上旬～中旬)'!F25</f>
        <v>1450</v>
      </c>
      <c r="G25" s="105">
        <f>'４月(月間)'!G25-'４月(上旬～中旬)'!G25</f>
        <v>1480</v>
      </c>
      <c r="H25" s="69">
        <f t="shared" si="2"/>
        <v>0.97972972972972971</v>
      </c>
      <c r="I25" s="102">
        <f t="shared" si="3"/>
        <v>-30</v>
      </c>
      <c r="J25" s="69">
        <f t="shared" si="4"/>
        <v>0.89310344827586208</v>
      </c>
      <c r="K25" s="69">
        <f t="shared" si="5"/>
        <v>0.87027027027027026</v>
      </c>
      <c r="L25" s="68">
        <f t="shared" si="6"/>
        <v>2.2833178005591814E-2</v>
      </c>
    </row>
    <row r="26" spans="1:12" s="58" customFormat="1" x14ac:dyDescent="0.4">
      <c r="A26" s="94" t="s">
        <v>124</v>
      </c>
      <c r="B26" s="188">
        <f>'４月(月間)'!B26-'４月(上旬～中旬)'!B26</f>
        <v>0</v>
      </c>
      <c r="C26" s="188">
        <f>'４月(月間)'!C26-'４月(上旬～中旬)'!C26</f>
        <v>0</v>
      </c>
      <c r="D26" s="69" t="e">
        <f t="shared" si="0"/>
        <v>#DIV/0!</v>
      </c>
      <c r="E26" s="70">
        <f t="shared" si="1"/>
        <v>0</v>
      </c>
      <c r="F26" s="105">
        <f>'４月(月間)'!F26-'４月(上旬～中旬)'!F26</f>
        <v>0</v>
      </c>
      <c r="G26" s="105">
        <f>'４月(月間)'!G26-'４月(上旬～中旬)'!G26</f>
        <v>0</v>
      </c>
      <c r="H26" s="69" t="e">
        <f t="shared" si="2"/>
        <v>#DIV/0!</v>
      </c>
      <c r="I26" s="70">
        <f t="shared" si="3"/>
        <v>0</v>
      </c>
      <c r="J26" s="69" t="e">
        <f t="shared" si="4"/>
        <v>#DIV/0!</v>
      </c>
      <c r="K26" s="69" t="e">
        <f t="shared" si="5"/>
        <v>#DIV/0!</v>
      </c>
      <c r="L26" s="68" t="e">
        <f t="shared" si="6"/>
        <v>#DIV/0!</v>
      </c>
    </row>
    <row r="27" spans="1:12" x14ac:dyDescent="0.4">
      <c r="A27" s="74" t="s">
        <v>123</v>
      </c>
      <c r="B27" s="188">
        <f>'４月(月間)'!B27-'４月(上旬～中旬)'!B27</f>
        <v>0</v>
      </c>
      <c r="C27" s="188">
        <f>'４月(月間)'!C27-'４月(上旬～中旬)'!C27</f>
        <v>0</v>
      </c>
      <c r="D27" s="69" t="e">
        <f t="shared" si="0"/>
        <v>#DIV/0!</v>
      </c>
      <c r="E27" s="102">
        <f t="shared" si="1"/>
        <v>0</v>
      </c>
      <c r="F27" s="105">
        <f>'４月(月間)'!F27-'４月(上旬～中旬)'!F27</f>
        <v>0</v>
      </c>
      <c r="G27" s="105">
        <f>'４月(月間)'!G27-'４月(上旬～中旬)'!G27</f>
        <v>0</v>
      </c>
      <c r="H27" s="69" t="e">
        <f t="shared" si="2"/>
        <v>#DIV/0!</v>
      </c>
      <c r="I27" s="102">
        <f t="shared" si="3"/>
        <v>0</v>
      </c>
      <c r="J27" s="69" t="e">
        <f t="shared" si="4"/>
        <v>#DIV/0!</v>
      </c>
      <c r="K27" s="69" t="e">
        <f t="shared" si="5"/>
        <v>#DIV/0!</v>
      </c>
      <c r="L27" s="68" t="e">
        <f t="shared" si="6"/>
        <v>#DIV/0!</v>
      </c>
    </row>
    <row r="28" spans="1:12" x14ac:dyDescent="0.4">
      <c r="A28" s="74" t="s">
        <v>122</v>
      </c>
      <c r="B28" s="188">
        <f>'４月(月間)'!B28-'４月(上旬～中旬)'!B28</f>
        <v>0</v>
      </c>
      <c r="C28" s="188">
        <f>'４月(月間)'!C28-'４月(上旬～中旬)'!C28</f>
        <v>0</v>
      </c>
      <c r="D28" s="69" t="e">
        <f t="shared" si="0"/>
        <v>#DIV/0!</v>
      </c>
      <c r="E28" s="102">
        <f t="shared" si="1"/>
        <v>0</v>
      </c>
      <c r="F28" s="105">
        <f>'４月(月間)'!F28-'４月(上旬～中旬)'!F28</f>
        <v>0</v>
      </c>
      <c r="G28" s="105">
        <f>'４月(月間)'!G28-'４月(上旬～中旬)'!G28</f>
        <v>-1495</v>
      </c>
      <c r="H28" s="69">
        <f t="shared" si="2"/>
        <v>0</v>
      </c>
      <c r="I28" s="102">
        <f t="shared" si="3"/>
        <v>1495</v>
      </c>
      <c r="J28" s="69" t="e">
        <f t="shared" si="4"/>
        <v>#DIV/0!</v>
      </c>
      <c r="K28" s="69">
        <f t="shared" si="5"/>
        <v>0</v>
      </c>
      <c r="L28" s="68" t="e">
        <f t="shared" si="6"/>
        <v>#DIV/0!</v>
      </c>
    </row>
    <row r="29" spans="1:12" x14ac:dyDescent="0.4">
      <c r="A29" s="74" t="s">
        <v>121</v>
      </c>
      <c r="B29" s="188">
        <f>'４月(月間)'!B29-'４月(上旬～中旬)'!B29</f>
        <v>0</v>
      </c>
      <c r="C29" s="188">
        <f>'４月(月間)'!C29-'４月(上旬～中旬)'!C29</f>
        <v>0</v>
      </c>
      <c r="D29" s="69" t="e">
        <f t="shared" si="0"/>
        <v>#DIV/0!</v>
      </c>
      <c r="E29" s="102">
        <f t="shared" si="1"/>
        <v>0</v>
      </c>
      <c r="F29" s="105">
        <f>'４月(月間)'!F29-'４月(上旬～中旬)'!F29</f>
        <v>0</v>
      </c>
      <c r="G29" s="105">
        <f>'４月(月間)'!G29-'４月(上旬～中旬)'!G29</f>
        <v>0</v>
      </c>
      <c r="H29" s="69" t="e">
        <f t="shared" si="2"/>
        <v>#DIV/0!</v>
      </c>
      <c r="I29" s="102">
        <f t="shared" si="3"/>
        <v>0</v>
      </c>
      <c r="J29" s="69" t="e">
        <f t="shared" si="4"/>
        <v>#DIV/0!</v>
      </c>
      <c r="K29" s="69" t="e">
        <f t="shared" si="5"/>
        <v>#DIV/0!</v>
      </c>
      <c r="L29" s="68" t="e">
        <f t="shared" si="6"/>
        <v>#DIV/0!</v>
      </c>
    </row>
    <row r="30" spans="1:12" x14ac:dyDescent="0.4">
      <c r="A30" s="74" t="s">
        <v>120</v>
      </c>
      <c r="B30" s="188">
        <f>'４月(月間)'!B30-'４月(上旬～中旬)'!B30</f>
        <v>0</v>
      </c>
      <c r="C30" s="188">
        <f>'４月(月間)'!C30-'４月(上旬～中旬)'!C30</f>
        <v>0</v>
      </c>
      <c r="D30" s="89" t="e">
        <f t="shared" si="0"/>
        <v>#DIV/0!</v>
      </c>
      <c r="E30" s="109">
        <f t="shared" si="1"/>
        <v>0</v>
      </c>
      <c r="F30" s="105">
        <f>'４月(月間)'!F30-'４月(上旬～中旬)'!F30</f>
        <v>0</v>
      </c>
      <c r="G30" s="105">
        <f>'４月(月間)'!G30-'４月(上旬～中旬)'!G30</f>
        <v>0</v>
      </c>
      <c r="H30" s="89" t="e">
        <f t="shared" si="2"/>
        <v>#DIV/0!</v>
      </c>
      <c r="I30" s="109">
        <f t="shared" si="3"/>
        <v>0</v>
      </c>
      <c r="J30" s="89" t="e">
        <f t="shared" si="4"/>
        <v>#DIV/0!</v>
      </c>
      <c r="K30" s="89" t="e">
        <f t="shared" si="5"/>
        <v>#DIV/0!</v>
      </c>
      <c r="L30" s="88" t="e">
        <f t="shared" si="6"/>
        <v>#DIV/0!</v>
      </c>
    </row>
    <row r="31" spans="1:12" x14ac:dyDescent="0.4">
      <c r="A31" s="94" t="s">
        <v>119</v>
      </c>
      <c r="B31" s="188">
        <f>'４月(月間)'!B31-'４月(上旬～中旬)'!B31</f>
        <v>0</v>
      </c>
      <c r="C31" s="188">
        <f>'４月(月間)'!C31-'４月(上旬～中旬)'!C31</f>
        <v>0</v>
      </c>
      <c r="D31" s="69" t="e">
        <f t="shared" si="0"/>
        <v>#DIV/0!</v>
      </c>
      <c r="E31" s="102">
        <f t="shared" si="1"/>
        <v>0</v>
      </c>
      <c r="F31" s="105">
        <f>'４月(月間)'!F31-'４月(上旬～中旬)'!F31</f>
        <v>0</v>
      </c>
      <c r="G31" s="105">
        <f>'４月(月間)'!G31-'４月(上旬～中旬)'!G31</f>
        <v>0</v>
      </c>
      <c r="H31" s="69" t="e">
        <f t="shared" si="2"/>
        <v>#DIV/0!</v>
      </c>
      <c r="I31" s="102">
        <f t="shared" si="3"/>
        <v>0</v>
      </c>
      <c r="J31" s="69" t="e">
        <f t="shared" si="4"/>
        <v>#DIV/0!</v>
      </c>
      <c r="K31" s="69" t="e">
        <f t="shared" si="5"/>
        <v>#DIV/0!</v>
      </c>
      <c r="L31" s="68" t="e">
        <f t="shared" si="6"/>
        <v>#DIV/0!</v>
      </c>
    </row>
    <row r="32" spans="1:12" x14ac:dyDescent="0.4">
      <c r="A32" s="74" t="s">
        <v>118</v>
      </c>
      <c r="B32" s="188">
        <f>'４月(月間)'!B32-'４月(上旬～中旬)'!B32</f>
        <v>1273</v>
      </c>
      <c r="C32" s="188">
        <f>'４月(月間)'!C32-'４月(上旬～中旬)'!C32</f>
        <v>2015</v>
      </c>
      <c r="D32" s="69">
        <f t="shared" si="0"/>
        <v>0.63176178660049631</v>
      </c>
      <c r="E32" s="102">
        <f t="shared" si="1"/>
        <v>-742</v>
      </c>
      <c r="F32" s="105">
        <f>'４月(月間)'!F32-'４月(上旬～中旬)'!F32</f>
        <v>1450</v>
      </c>
      <c r="G32" s="105">
        <f>'４月(月間)'!G32-'４月(上旬～中旬)'!G32</f>
        <v>2425</v>
      </c>
      <c r="H32" s="69">
        <f t="shared" si="2"/>
        <v>0.59793814432989689</v>
      </c>
      <c r="I32" s="102">
        <f t="shared" si="3"/>
        <v>-975</v>
      </c>
      <c r="J32" s="69">
        <f t="shared" si="4"/>
        <v>0.87793103448275867</v>
      </c>
      <c r="K32" s="69">
        <f t="shared" si="5"/>
        <v>0.83092783505154644</v>
      </c>
      <c r="L32" s="68">
        <f t="shared" si="6"/>
        <v>4.7003199431212228E-2</v>
      </c>
    </row>
    <row r="33" spans="1:12" x14ac:dyDescent="0.4">
      <c r="A33" s="94" t="s">
        <v>117</v>
      </c>
      <c r="B33" s="188">
        <f>'４月(月間)'!B33-'４月(上旬～中旬)'!B33</f>
        <v>0</v>
      </c>
      <c r="C33" s="188">
        <f>'４月(月間)'!C33-'４月(上旬～中旬)'!C33</f>
        <v>0</v>
      </c>
      <c r="D33" s="89" t="e">
        <f t="shared" si="0"/>
        <v>#DIV/0!</v>
      </c>
      <c r="E33" s="109">
        <f t="shared" si="1"/>
        <v>0</v>
      </c>
      <c r="F33" s="105">
        <f>'４月(月間)'!F33-'４月(上旬～中旬)'!F33</f>
        <v>0</v>
      </c>
      <c r="G33" s="105">
        <f>'４月(月間)'!G33-'４月(上旬～中旬)'!G33</f>
        <v>0</v>
      </c>
      <c r="H33" s="89" t="e">
        <f t="shared" si="2"/>
        <v>#DIV/0!</v>
      </c>
      <c r="I33" s="109">
        <f t="shared" si="3"/>
        <v>0</v>
      </c>
      <c r="J33" s="89" t="e">
        <f t="shared" si="4"/>
        <v>#DIV/0!</v>
      </c>
      <c r="K33" s="89" t="e">
        <f t="shared" si="5"/>
        <v>#DIV/0!</v>
      </c>
      <c r="L33" s="88" t="e">
        <f t="shared" si="6"/>
        <v>#DIV/0!</v>
      </c>
    </row>
    <row r="34" spans="1:12" x14ac:dyDescent="0.4">
      <c r="A34" s="94" t="s">
        <v>116</v>
      </c>
      <c r="B34" s="190">
        <f>'４月(月間)'!B34-'４月(上旬～中旬)'!B34</f>
        <v>1021</v>
      </c>
      <c r="C34" s="188">
        <f>'４月(月間)'!C34-'４月(上旬～中旬)'!C34</f>
        <v>1112</v>
      </c>
      <c r="D34" s="89">
        <f t="shared" si="0"/>
        <v>0.91816546762589923</v>
      </c>
      <c r="E34" s="109">
        <f t="shared" si="1"/>
        <v>-91</v>
      </c>
      <c r="F34" s="105">
        <f>'４月(月間)'!F34-'４月(上旬～中旬)'!F34</f>
        <v>1450</v>
      </c>
      <c r="G34" s="139">
        <f>'４月(月間)'!G34-'４月(上旬～中旬)'!G34</f>
        <v>1410</v>
      </c>
      <c r="H34" s="89">
        <f t="shared" si="2"/>
        <v>1.0283687943262412</v>
      </c>
      <c r="I34" s="109">
        <f t="shared" si="3"/>
        <v>40</v>
      </c>
      <c r="J34" s="89">
        <f t="shared" si="4"/>
        <v>0.70413793103448274</v>
      </c>
      <c r="K34" s="89">
        <f t="shared" si="5"/>
        <v>0.78865248226950357</v>
      </c>
      <c r="L34" s="88">
        <f t="shared" si="6"/>
        <v>-8.4514551235020829E-2</v>
      </c>
    </row>
    <row r="35" spans="1:12" x14ac:dyDescent="0.4">
      <c r="A35" s="74" t="s">
        <v>115</v>
      </c>
      <c r="B35" s="186">
        <f>'４月(月間)'!B35-'４月(上旬～中旬)'!B35</f>
        <v>0</v>
      </c>
      <c r="C35" s="188">
        <f>'４月(月間)'!C35-'４月(上旬～中旬)'!C35</f>
        <v>0</v>
      </c>
      <c r="D35" s="69" t="e">
        <f t="shared" si="0"/>
        <v>#DIV/0!</v>
      </c>
      <c r="E35" s="102">
        <f t="shared" si="1"/>
        <v>0</v>
      </c>
      <c r="F35" s="105">
        <f>'４月(月間)'!F35-'４月(上旬～中旬)'!F35</f>
        <v>0</v>
      </c>
      <c r="G35" s="71">
        <f>'４月(月間)'!G35-'４月(上旬～中旬)'!G35</f>
        <v>0</v>
      </c>
      <c r="H35" s="69" t="e">
        <f t="shared" si="2"/>
        <v>#DIV/0!</v>
      </c>
      <c r="I35" s="102">
        <f t="shared" si="3"/>
        <v>0</v>
      </c>
      <c r="J35" s="69" t="e">
        <f t="shared" si="4"/>
        <v>#DIV/0!</v>
      </c>
      <c r="K35" s="69" t="e">
        <f t="shared" si="5"/>
        <v>#DIV/0!</v>
      </c>
      <c r="L35" s="68" t="e">
        <f t="shared" si="6"/>
        <v>#DIV/0!</v>
      </c>
    </row>
    <row r="36" spans="1:12" x14ac:dyDescent="0.4">
      <c r="A36" s="94" t="s">
        <v>114</v>
      </c>
      <c r="B36" s="190">
        <f>'４月(月間)'!B36-'４月(上旬～中旬)'!B36</f>
        <v>0</v>
      </c>
      <c r="C36" s="188">
        <f>'４月(月間)'!C36-'４月(上旬～中旬)'!C36</f>
        <v>0</v>
      </c>
      <c r="D36" s="89" t="e">
        <f t="shared" si="0"/>
        <v>#DIV/0!</v>
      </c>
      <c r="E36" s="109">
        <f t="shared" si="1"/>
        <v>0</v>
      </c>
      <c r="F36" s="139">
        <f>'４月(月間)'!F36-'４月(上旬～中旬)'!F36</f>
        <v>0</v>
      </c>
      <c r="G36" s="139">
        <f>'４月(月間)'!G36-'４月(上旬～中旬)'!G36</f>
        <v>0</v>
      </c>
      <c r="H36" s="89" t="e">
        <f t="shared" si="2"/>
        <v>#DIV/0!</v>
      </c>
      <c r="I36" s="109">
        <f t="shared" si="3"/>
        <v>0</v>
      </c>
      <c r="J36" s="89" t="e">
        <f t="shared" si="4"/>
        <v>#DIV/0!</v>
      </c>
      <c r="K36" s="89" t="e">
        <f t="shared" si="5"/>
        <v>#DIV/0!</v>
      </c>
      <c r="L36" s="88" t="e">
        <f t="shared" si="6"/>
        <v>#DIV/0!</v>
      </c>
    </row>
    <row r="37" spans="1:12" x14ac:dyDescent="0.4">
      <c r="A37" s="67" t="s">
        <v>113</v>
      </c>
      <c r="B37" s="194">
        <f>'４月(月間)'!B37-'４月(上旬～中旬)'!B37</f>
        <v>4753</v>
      </c>
      <c r="C37" s="188">
        <f>'４月(月間)'!C37-'４月(上旬～中旬)'!C37</f>
        <v>4781</v>
      </c>
      <c r="D37" s="63">
        <f t="shared" si="0"/>
        <v>0.99414348462664714</v>
      </c>
      <c r="E37" s="184">
        <f t="shared" si="1"/>
        <v>-28</v>
      </c>
      <c r="F37" s="65">
        <f>'４月(月間)'!F37-'４月(上旬～中旬)'!F37</f>
        <v>5855</v>
      </c>
      <c r="G37" s="65">
        <f>'４月(月間)'!G37-'４月(上旬～中旬)'!G37</f>
        <v>5845</v>
      </c>
      <c r="H37" s="63">
        <f t="shared" si="2"/>
        <v>1.001710863986313</v>
      </c>
      <c r="I37" s="184">
        <f t="shared" si="3"/>
        <v>10</v>
      </c>
      <c r="J37" s="63">
        <f t="shared" si="4"/>
        <v>0.81178479931682324</v>
      </c>
      <c r="K37" s="63">
        <f t="shared" si="5"/>
        <v>0.81796407185628739</v>
      </c>
      <c r="L37" s="62">
        <f t="shared" si="6"/>
        <v>-6.1792725394641534E-3</v>
      </c>
    </row>
    <row r="38" spans="1:12" x14ac:dyDescent="0.4">
      <c r="A38" s="85" t="s">
        <v>112</v>
      </c>
      <c r="B38" s="193">
        <f>SUM(B39:B40)</f>
        <v>541</v>
      </c>
      <c r="C38" s="84">
        <f>SUM(C39:C40)</f>
        <v>518</v>
      </c>
      <c r="D38" s="82">
        <f t="shared" ref="D38:D69" si="7">+B38/C38</f>
        <v>1.0444015444015444</v>
      </c>
      <c r="E38" s="192">
        <f t="shared" ref="E38:E69" si="8">+B38-C38</f>
        <v>23</v>
      </c>
      <c r="F38" s="84">
        <f>SUM(F39:F40)</f>
        <v>879</v>
      </c>
      <c r="G38" s="84">
        <f>SUM(G39:G40)</f>
        <v>780</v>
      </c>
      <c r="H38" s="82">
        <f t="shared" ref="H38:H69" si="9">+F38/G38</f>
        <v>1.1269230769230769</v>
      </c>
      <c r="I38" s="192">
        <f t="shared" ref="I38:I69" si="10">+F38-G38</f>
        <v>99</v>
      </c>
      <c r="J38" s="82">
        <f t="shared" ref="J38:J69" si="11">+B38/F38</f>
        <v>0.61547212741751989</v>
      </c>
      <c r="K38" s="82">
        <f t="shared" ref="K38:K69" si="12">+C38/G38</f>
        <v>0.66410256410256407</v>
      </c>
      <c r="L38" s="81">
        <f t="shared" ref="L38:L69" si="13">+J38-K38</f>
        <v>-4.8630436685044187E-2</v>
      </c>
    </row>
    <row r="39" spans="1:12" x14ac:dyDescent="0.4">
      <c r="A39" s="73" t="s">
        <v>111</v>
      </c>
      <c r="B39" s="188">
        <f>'４月(月間)'!B39-'４月(上旬～中旬)'!B39</f>
        <v>281</v>
      </c>
      <c r="C39" s="188">
        <f>'４月(月間)'!C39-'４月(上旬～中旬)'!C39</f>
        <v>264</v>
      </c>
      <c r="D39" s="98">
        <f t="shared" si="7"/>
        <v>1.0643939393939394</v>
      </c>
      <c r="E39" s="107">
        <f t="shared" si="8"/>
        <v>17</v>
      </c>
      <c r="F39" s="105">
        <f>'４月(月間)'!F39-'４月(上旬～中旬)'!F39</f>
        <v>489</v>
      </c>
      <c r="G39" s="105">
        <f>'４月(月間)'!G39-'４月(上旬～中旬)'!G39</f>
        <v>390</v>
      </c>
      <c r="H39" s="98">
        <f t="shared" si="9"/>
        <v>1.2538461538461538</v>
      </c>
      <c r="I39" s="107">
        <f t="shared" si="10"/>
        <v>99</v>
      </c>
      <c r="J39" s="98">
        <f t="shared" si="11"/>
        <v>0.5746421267893661</v>
      </c>
      <c r="K39" s="98">
        <f t="shared" si="12"/>
        <v>0.67692307692307696</v>
      </c>
      <c r="L39" s="120">
        <f t="shared" si="13"/>
        <v>-0.10228095013371086</v>
      </c>
    </row>
    <row r="40" spans="1:12" x14ac:dyDescent="0.4">
      <c r="A40" s="74" t="s">
        <v>110</v>
      </c>
      <c r="B40" s="188">
        <f>'４月(月間)'!B40-'４月(上旬～中旬)'!B40</f>
        <v>260</v>
      </c>
      <c r="C40" s="188">
        <f>'４月(月間)'!C40-'４月(上旬～中旬)'!C40</f>
        <v>254</v>
      </c>
      <c r="D40" s="69">
        <f t="shared" si="7"/>
        <v>1.0236220472440944</v>
      </c>
      <c r="E40" s="102">
        <f t="shared" si="8"/>
        <v>6</v>
      </c>
      <c r="F40" s="105">
        <f>'４月(月間)'!F40-'４月(上旬～中旬)'!F40</f>
        <v>390</v>
      </c>
      <c r="G40" s="105">
        <f>'４月(月間)'!G40-'４月(上旬～中旬)'!G40</f>
        <v>390</v>
      </c>
      <c r="H40" s="69">
        <f t="shared" si="9"/>
        <v>1</v>
      </c>
      <c r="I40" s="102">
        <f t="shared" si="10"/>
        <v>0</v>
      </c>
      <c r="J40" s="69">
        <f t="shared" si="11"/>
        <v>0.66666666666666663</v>
      </c>
      <c r="K40" s="69">
        <f t="shared" si="12"/>
        <v>0.6512820512820513</v>
      </c>
      <c r="L40" s="68">
        <f t="shared" si="13"/>
        <v>1.538461538461533E-2</v>
      </c>
    </row>
    <row r="41" spans="1:12" s="118" customFormat="1" x14ac:dyDescent="0.4">
      <c r="A41" s="119" t="s">
        <v>109</v>
      </c>
      <c r="B41" s="117">
        <f>B42+B65</f>
        <v>81517</v>
      </c>
      <c r="C41" s="117">
        <f>C42+C65</f>
        <v>78117</v>
      </c>
      <c r="D41" s="115">
        <f t="shared" si="7"/>
        <v>1.0435244569043871</v>
      </c>
      <c r="E41" s="116">
        <f t="shared" si="8"/>
        <v>3400</v>
      </c>
      <c r="F41" s="117">
        <f>F42+F65</f>
        <v>114917</v>
      </c>
      <c r="G41" s="117">
        <f>G42+G65</f>
        <v>110893</v>
      </c>
      <c r="H41" s="115">
        <f t="shared" si="9"/>
        <v>1.0362872318360943</v>
      </c>
      <c r="I41" s="116">
        <f t="shared" si="10"/>
        <v>4024</v>
      </c>
      <c r="J41" s="115">
        <f t="shared" si="11"/>
        <v>0.7093554478449664</v>
      </c>
      <c r="K41" s="115">
        <f t="shared" si="12"/>
        <v>0.70443580749010304</v>
      </c>
      <c r="L41" s="114">
        <f t="shared" si="13"/>
        <v>4.9196403548633638E-3</v>
      </c>
    </row>
    <row r="42" spans="1:12" s="118" customFormat="1" x14ac:dyDescent="0.4">
      <c r="A42" s="85" t="s">
        <v>108</v>
      </c>
      <c r="B42" s="117">
        <f>SUM(B43:B64)</f>
        <v>80801</v>
      </c>
      <c r="C42" s="117">
        <f>SUM(C43:C64)</f>
        <v>77130</v>
      </c>
      <c r="D42" s="115">
        <f t="shared" si="7"/>
        <v>1.0475949695319591</v>
      </c>
      <c r="E42" s="197">
        <f t="shared" si="8"/>
        <v>3671</v>
      </c>
      <c r="F42" s="117">
        <f>SUM(F43:F64)</f>
        <v>113765</v>
      </c>
      <c r="G42" s="117">
        <f>SUM(G43:G64)</f>
        <v>109140</v>
      </c>
      <c r="H42" s="115">
        <f t="shared" si="9"/>
        <v>1.042376763789628</v>
      </c>
      <c r="I42" s="197">
        <f t="shared" si="10"/>
        <v>4625</v>
      </c>
      <c r="J42" s="115">
        <f t="shared" si="11"/>
        <v>0.71024480288313629</v>
      </c>
      <c r="K42" s="115">
        <f t="shared" si="12"/>
        <v>0.70670698185816383</v>
      </c>
      <c r="L42" s="114">
        <f t="shared" si="13"/>
        <v>3.5378210249724651E-3</v>
      </c>
    </row>
    <row r="43" spans="1:12" x14ac:dyDescent="0.4">
      <c r="A43" s="74" t="s">
        <v>107</v>
      </c>
      <c r="B43" s="78">
        <f>'４月(月間)'!B43-'４月(上旬～中旬)'!B43</f>
        <v>29367</v>
      </c>
      <c r="C43" s="78">
        <f>'４月(月間)'!C43-'４月(上旬～中旬)'!C43</f>
        <v>29544</v>
      </c>
      <c r="D43" s="76">
        <f t="shared" si="7"/>
        <v>0.99400893582453287</v>
      </c>
      <c r="E43" s="109">
        <f t="shared" si="8"/>
        <v>-177</v>
      </c>
      <c r="F43" s="78">
        <f>'４月(月間)'!F43-'４月(上旬～中旬)'!F43</f>
        <v>39980</v>
      </c>
      <c r="G43" s="196">
        <f>'４月(月間)'!G43-'４月(上旬～中旬)'!G43</f>
        <v>41315</v>
      </c>
      <c r="H43" s="89">
        <f t="shared" si="9"/>
        <v>0.96768728064867482</v>
      </c>
      <c r="I43" s="102">
        <f t="shared" si="10"/>
        <v>-1335</v>
      </c>
      <c r="J43" s="69">
        <f t="shared" si="11"/>
        <v>0.7345422711355678</v>
      </c>
      <c r="K43" s="69">
        <f t="shared" si="12"/>
        <v>0.71509137117269761</v>
      </c>
      <c r="L43" s="68">
        <f t="shared" si="13"/>
        <v>1.9450899962870194E-2</v>
      </c>
    </row>
    <row r="44" spans="1:12" x14ac:dyDescent="0.4">
      <c r="A44" s="74" t="s">
        <v>106</v>
      </c>
      <c r="B44" s="71">
        <f>'４月(月間)'!B44-'４月(上旬～中旬)'!B44</f>
        <v>4595</v>
      </c>
      <c r="C44" s="71">
        <f>'４月(月間)'!C44-'４月(上旬～中旬)'!C44</f>
        <v>4676</v>
      </c>
      <c r="D44" s="98">
        <f t="shared" si="7"/>
        <v>0.98267750213857996</v>
      </c>
      <c r="E44" s="109">
        <f t="shared" si="8"/>
        <v>-81</v>
      </c>
      <c r="F44" s="71">
        <f>'４月(月間)'!F44-'４月(上旬～中旬)'!F44</f>
        <v>5140</v>
      </c>
      <c r="G44" s="186">
        <f>'４月(月間)'!G44-'４月(上旬～中旬)'!G44</f>
        <v>5140</v>
      </c>
      <c r="H44" s="89">
        <f t="shared" si="9"/>
        <v>1</v>
      </c>
      <c r="I44" s="102">
        <f t="shared" si="10"/>
        <v>0</v>
      </c>
      <c r="J44" s="69">
        <f t="shared" si="11"/>
        <v>0.89396887159533078</v>
      </c>
      <c r="K44" s="69">
        <f t="shared" si="12"/>
        <v>0.90972762645914396</v>
      </c>
      <c r="L44" s="68">
        <f t="shared" si="13"/>
        <v>-1.5758754863813174E-2</v>
      </c>
    </row>
    <row r="45" spans="1:12" x14ac:dyDescent="0.4">
      <c r="A45" s="94" t="s">
        <v>105</v>
      </c>
      <c r="B45" s="71">
        <f>'４月(月間)'!B45-'４月(上旬～中旬)'!B45</f>
        <v>5899</v>
      </c>
      <c r="C45" s="71">
        <f>'４月(月間)'!C45-'４月(上旬～中旬)'!C45</f>
        <v>7571</v>
      </c>
      <c r="D45" s="98">
        <f t="shared" si="7"/>
        <v>0.77915731079117689</v>
      </c>
      <c r="E45" s="109">
        <f t="shared" si="8"/>
        <v>-1672</v>
      </c>
      <c r="F45" s="71">
        <f>'４月(月間)'!F45-'４月(上旬～中旬)'!F45</f>
        <v>7082</v>
      </c>
      <c r="G45" s="190">
        <f>'４月(月間)'!G45-'４月(上旬～中旬)'!G45</f>
        <v>9366</v>
      </c>
      <c r="H45" s="89">
        <f t="shared" si="9"/>
        <v>0.75613922699124492</v>
      </c>
      <c r="I45" s="102">
        <f t="shared" si="10"/>
        <v>-2284</v>
      </c>
      <c r="J45" s="69">
        <f t="shared" si="11"/>
        <v>0.83295679186670435</v>
      </c>
      <c r="K45" s="69">
        <f t="shared" si="12"/>
        <v>0.80834934870809305</v>
      </c>
      <c r="L45" s="68">
        <f t="shared" si="13"/>
        <v>2.4607443158611297E-2</v>
      </c>
    </row>
    <row r="46" spans="1:12" x14ac:dyDescent="0.4">
      <c r="A46" s="94" t="s">
        <v>104</v>
      </c>
      <c r="B46" s="139">
        <f>'４月(月間)'!B46-'４月(上旬～中旬)'!B46</f>
        <v>4562</v>
      </c>
      <c r="C46" s="139">
        <f>'４月(月間)'!C46-'４月(上旬～中旬)'!C46</f>
        <v>4387</v>
      </c>
      <c r="D46" s="98">
        <f t="shared" si="7"/>
        <v>1.039890585821746</v>
      </c>
      <c r="E46" s="109">
        <f t="shared" si="8"/>
        <v>175</v>
      </c>
      <c r="F46" s="139">
        <f>'４月(月間)'!F46-'４月(上旬～中旬)'!F46</f>
        <v>8100</v>
      </c>
      <c r="G46" s="195">
        <f>'４月(月間)'!G46-'４月(上旬～中旬)'!G46</f>
        <v>6748</v>
      </c>
      <c r="H46" s="89">
        <f t="shared" si="9"/>
        <v>1.2003556609365738</v>
      </c>
      <c r="I46" s="102">
        <f t="shared" si="10"/>
        <v>1352</v>
      </c>
      <c r="J46" s="69">
        <f t="shared" si="11"/>
        <v>0.56320987654320986</v>
      </c>
      <c r="K46" s="69">
        <f t="shared" si="12"/>
        <v>0.65011855364552462</v>
      </c>
      <c r="L46" s="68">
        <f t="shared" si="13"/>
        <v>-8.6908677102314758E-2</v>
      </c>
    </row>
    <row r="47" spans="1:12" x14ac:dyDescent="0.4">
      <c r="A47" s="74" t="s">
        <v>103</v>
      </c>
      <c r="B47" s="139">
        <f>'４月(月間)'!B47-'４月(上旬～中旬)'!B47</f>
        <v>5712</v>
      </c>
      <c r="C47" s="139">
        <f>'４月(月間)'!C47-'４月(上旬～中旬)'!C47</f>
        <v>6583</v>
      </c>
      <c r="D47" s="126">
        <f t="shared" si="7"/>
        <v>0.86768950326598815</v>
      </c>
      <c r="E47" s="109">
        <f t="shared" si="8"/>
        <v>-871</v>
      </c>
      <c r="F47" s="139">
        <f>'４月(月間)'!F47-'４月(上旬～中旬)'!F47</f>
        <v>6714</v>
      </c>
      <c r="G47" s="186">
        <f>'４月(月間)'!G47-'４月(上旬～中旬)'!G47</f>
        <v>8565</v>
      </c>
      <c r="H47" s="89">
        <f t="shared" si="9"/>
        <v>0.78388791593695273</v>
      </c>
      <c r="I47" s="102">
        <f t="shared" si="10"/>
        <v>-1851</v>
      </c>
      <c r="J47" s="69">
        <f t="shared" si="11"/>
        <v>0.85075960679177842</v>
      </c>
      <c r="K47" s="69">
        <f t="shared" si="12"/>
        <v>0.76859311150029186</v>
      </c>
      <c r="L47" s="68">
        <f t="shared" si="13"/>
        <v>8.2166495291486563E-2</v>
      </c>
    </row>
    <row r="48" spans="1:12" x14ac:dyDescent="0.4">
      <c r="A48" s="74" t="s">
        <v>102</v>
      </c>
      <c r="B48" s="71">
        <f>'４月(月間)'!B48-'４月(上旬～中旬)'!B48</f>
        <v>10145</v>
      </c>
      <c r="C48" s="71">
        <f>'４月(月間)'!C48-'４月(上旬～中旬)'!C48</f>
        <v>10121</v>
      </c>
      <c r="D48" s="98">
        <f t="shared" si="7"/>
        <v>1.0023713071830846</v>
      </c>
      <c r="E48" s="109">
        <f t="shared" si="8"/>
        <v>24</v>
      </c>
      <c r="F48" s="71">
        <f>'４月(月間)'!F48-'４月(上旬～中旬)'!F48</f>
        <v>14520</v>
      </c>
      <c r="G48" s="186">
        <f>'４月(月間)'!G48-'４月(上旬～中旬)'!G48</f>
        <v>14882</v>
      </c>
      <c r="H48" s="89">
        <f t="shared" si="9"/>
        <v>0.97567531245800299</v>
      </c>
      <c r="I48" s="102">
        <f t="shared" si="10"/>
        <v>-362</v>
      </c>
      <c r="J48" s="69">
        <f t="shared" si="11"/>
        <v>0.69869146005509641</v>
      </c>
      <c r="K48" s="69">
        <f t="shared" si="12"/>
        <v>0.6800833221341217</v>
      </c>
      <c r="L48" s="68">
        <f t="shared" si="13"/>
        <v>1.860813792097471E-2</v>
      </c>
    </row>
    <row r="49" spans="1:12" x14ac:dyDescent="0.4">
      <c r="A49" s="96" t="s">
        <v>101</v>
      </c>
      <c r="B49" s="71">
        <f>'４月(月間)'!B49-'４月(上旬～中旬)'!B49</f>
        <v>1324</v>
      </c>
      <c r="C49" s="71">
        <f>'４月(月間)'!C49-'４月(上旬～中旬)'!C49</f>
        <v>1537</v>
      </c>
      <c r="D49" s="98">
        <f t="shared" si="7"/>
        <v>0.86141834743005852</v>
      </c>
      <c r="E49" s="109">
        <f t="shared" si="8"/>
        <v>-213</v>
      </c>
      <c r="F49" s="71">
        <f>'４月(月間)'!F49-'４月(上旬～中旬)'!F49</f>
        <v>2700</v>
      </c>
      <c r="G49" s="186">
        <f>'４月(月間)'!G49-'４月(上旬～中旬)'!G49</f>
        <v>2970</v>
      </c>
      <c r="H49" s="89">
        <f t="shared" si="9"/>
        <v>0.90909090909090906</v>
      </c>
      <c r="I49" s="102">
        <f t="shared" si="10"/>
        <v>-270</v>
      </c>
      <c r="J49" s="69">
        <f t="shared" si="11"/>
        <v>0.49037037037037035</v>
      </c>
      <c r="K49" s="69">
        <f t="shared" si="12"/>
        <v>0.51750841750841747</v>
      </c>
      <c r="L49" s="68">
        <f t="shared" si="13"/>
        <v>-2.7138047138047128E-2</v>
      </c>
    </row>
    <row r="50" spans="1:12" s="58" customFormat="1" x14ac:dyDescent="0.4">
      <c r="A50" s="74" t="s">
        <v>100</v>
      </c>
      <c r="B50" s="71">
        <f>'４月(月間)'!B50-'４月(上旬～中旬)'!B50</f>
        <v>1280</v>
      </c>
      <c r="C50" s="71">
        <f>'４月(月間)'!C50-'４月(上旬～中旬)'!C50</f>
        <v>0</v>
      </c>
      <c r="D50" s="98" t="e">
        <f t="shared" si="7"/>
        <v>#DIV/0!</v>
      </c>
      <c r="E50" s="109">
        <f t="shared" si="8"/>
        <v>1280</v>
      </c>
      <c r="F50" s="71">
        <f>'４月(月間)'!F50-'４月(上旬～中旬)'!F50</f>
        <v>1760</v>
      </c>
      <c r="G50" s="186">
        <f>'４月(月間)'!G50-'４月(上旬～中旬)'!G50</f>
        <v>0</v>
      </c>
      <c r="H50" s="89" t="e">
        <f t="shared" si="9"/>
        <v>#DIV/0!</v>
      </c>
      <c r="I50" s="102">
        <f t="shared" si="10"/>
        <v>1760</v>
      </c>
      <c r="J50" s="69">
        <f t="shared" si="11"/>
        <v>0.72727272727272729</v>
      </c>
      <c r="K50" s="69" t="e">
        <f t="shared" si="12"/>
        <v>#DIV/0!</v>
      </c>
      <c r="L50" s="68" t="e">
        <f t="shared" si="13"/>
        <v>#DIV/0!</v>
      </c>
    </row>
    <row r="51" spans="1:12" x14ac:dyDescent="0.4">
      <c r="A51" s="74" t="s">
        <v>99</v>
      </c>
      <c r="B51" s="71">
        <f>'４月(月間)'!B51-'４月(上旬～中旬)'!B51</f>
        <v>2000</v>
      </c>
      <c r="C51" s="71">
        <f>'４月(月間)'!C51-'４月(上旬～中旬)'!C51</f>
        <v>2166</v>
      </c>
      <c r="D51" s="69">
        <f t="shared" si="7"/>
        <v>0.92336103416435822</v>
      </c>
      <c r="E51" s="109">
        <f t="shared" si="8"/>
        <v>-166</v>
      </c>
      <c r="F51" s="71">
        <f>'４月(月間)'!F51-'４月(上旬～中旬)'!F51</f>
        <v>2700</v>
      </c>
      <c r="G51" s="188">
        <f>'４月(月間)'!G51-'４月(上旬～中旬)'!G51</f>
        <v>2731</v>
      </c>
      <c r="H51" s="89">
        <f t="shared" si="9"/>
        <v>0.98864884657634566</v>
      </c>
      <c r="I51" s="102">
        <f t="shared" si="10"/>
        <v>-31</v>
      </c>
      <c r="J51" s="69">
        <f t="shared" si="11"/>
        <v>0.7407407407407407</v>
      </c>
      <c r="K51" s="69">
        <f t="shared" si="12"/>
        <v>0.7931160746979129</v>
      </c>
      <c r="L51" s="68">
        <f t="shared" si="13"/>
        <v>-5.2375333957172199E-2</v>
      </c>
    </row>
    <row r="52" spans="1:12" x14ac:dyDescent="0.4">
      <c r="A52" s="74" t="s">
        <v>98</v>
      </c>
      <c r="B52" s="139">
        <f>'４月(月間)'!B52-'４月(上旬～中旬)'!B52</f>
        <v>748</v>
      </c>
      <c r="C52" s="139">
        <f>'４月(月間)'!C52-'４月(上旬～中旬)'!C52</f>
        <v>932</v>
      </c>
      <c r="D52" s="98">
        <f t="shared" si="7"/>
        <v>0.80257510729613735</v>
      </c>
      <c r="E52" s="109">
        <f t="shared" si="8"/>
        <v>-184</v>
      </c>
      <c r="F52" s="139">
        <f>'４月(月間)'!F52-'４月(上旬～中旬)'!F52</f>
        <v>1260</v>
      </c>
      <c r="G52" s="186">
        <f>'４月(月間)'!G52-'４月(上旬～中旬)'!G52</f>
        <v>1260</v>
      </c>
      <c r="H52" s="89">
        <f t="shared" si="9"/>
        <v>1</v>
      </c>
      <c r="I52" s="102">
        <f t="shared" si="10"/>
        <v>0</v>
      </c>
      <c r="J52" s="69">
        <f t="shared" si="11"/>
        <v>0.59365079365079365</v>
      </c>
      <c r="K52" s="69">
        <f t="shared" si="12"/>
        <v>0.73968253968253972</v>
      </c>
      <c r="L52" s="68">
        <f t="shared" si="13"/>
        <v>-0.14603174603174607</v>
      </c>
    </row>
    <row r="53" spans="1:12" x14ac:dyDescent="0.4">
      <c r="A53" s="74" t="s">
        <v>97</v>
      </c>
      <c r="B53" s="71">
        <f>'４月(月間)'!B53-'４月(上旬～中旬)'!B53</f>
        <v>1038</v>
      </c>
      <c r="C53" s="71">
        <f>'４月(月間)'!C53-'４月(上旬～中旬)'!C53</f>
        <v>919</v>
      </c>
      <c r="D53" s="69">
        <f t="shared" si="7"/>
        <v>1.1294885745375407</v>
      </c>
      <c r="E53" s="109">
        <f t="shared" si="8"/>
        <v>119</v>
      </c>
      <c r="F53" s="71">
        <f>'４月(月間)'!F53-'４月(上旬～中旬)'!F53</f>
        <v>1751</v>
      </c>
      <c r="G53" s="195">
        <f>'４月(月間)'!G53-'４月(上旬～中旬)'!G53</f>
        <v>1200</v>
      </c>
      <c r="H53" s="89">
        <f t="shared" si="9"/>
        <v>1.4591666666666667</v>
      </c>
      <c r="I53" s="102">
        <f t="shared" si="10"/>
        <v>551</v>
      </c>
      <c r="J53" s="69">
        <f t="shared" si="11"/>
        <v>0.59280411193603655</v>
      </c>
      <c r="K53" s="69">
        <f t="shared" si="12"/>
        <v>0.76583333333333337</v>
      </c>
      <c r="L53" s="68">
        <f t="shared" si="13"/>
        <v>-0.17302922139729682</v>
      </c>
    </row>
    <row r="54" spans="1:12" x14ac:dyDescent="0.4">
      <c r="A54" s="74" t="s">
        <v>96</v>
      </c>
      <c r="B54" s="71">
        <f>'４月(月間)'!B54-'４月(上旬～中旬)'!B54</f>
        <v>1721</v>
      </c>
      <c r="C54" s="71">
        <f>'４月(月間)'!C54-'４月(上旬～中旬)'!C54</f>
        <v>2274</v>
      </c>
      <c r="D54" s="98">
        <f t="shared" si="7"/>
        <v>0.75681618293755493</v>
      </c>
      <c r="E54" s="109">
        <f t="shared" si="8"/>
        <v>-553</v>
      </c>
      <c r="F54" s="71">
        <f>'４月(月間)'!F54-'４月(上旬～中旬)'!F54</f>
        <v>2700</v>
      </c>
      <c r="G54" s="186">
        <f>'４月(月間)'!G54-'４月(上旬～中旬)'!G54</f>
        <v>3320</v>
      </c>
      <c r="H54" s="89">
        <f t="shared" si="9"/>
        <v>0.81325301204819278</v>
      </c>
      <c r="I54" s="102">
        <f t="shared" si="10"/>
        <v>-620</v>
      </c>
      <c r="J54" s="69">
        <f t="shared" si="11"/>
        <v>0.63740740740740742</v>
      </c>
      <c r="K54" s="69">
        <f t="shared" si="12"/>
        <v>0.68493975903614457</v>
      </c>
      <c r="L54" s="68">
        <f t="shared" si="13"/>
        <v>-4.7532351628737146E-2</v>
      </c>
    </row>
    <row r="55" spans="1:12" x14ac:dyDescent="0.4">
      <c r="A55" s="74" t="s">
        <v>95</v>
      </c>
      <c r="B55" s="71">
        <f>'４月(月間)'!B55-'４月(上旬～中旬)'!B55</f>
        <v>1762</v>
      </c>
      <c r="C55" s="71">
        <f>'４月(月間)'!C55-'４月(上旬～中旬)'!C55</f>
        <v>1914</v>
      </c>
      <c r="D55" s="98">
        <f t="shared" si="7"/>
        <v>0.92058516196447226</v>
      </c>
      <c r="E55" s="102">
        <f t="shared" si="8"/>
        <v>-152</v>
      </c>
      <c r="F55" s="71">
        <f>'４月(月間)'!F55-'４月(上旬～中旬)'!F55</f>
        <v>2700</v>
      </c>
      <c r="G55" s="190">
        <f>'４月(月間)'!G55-'４月(上旬～中旬)'!G55</f>
        <v>2699</v>
      </c>
      <c r="H55" s="69">
        <f t="shared" si="9"/>
        <v>1.0003705075954057</v>
      </c>
      <c r="I55" s="102">
        <f t="shared" si="10"/>
        <v>1</v>
      </c>
      <c r="J55" s="69">
        <f t="shared" si="11"/>
        <v>0.65259259259259261</v>
      </c>
      <c r="K55" s="69">
        <f t="shared" si="12"/>
        <v>0.70915153760652094</v>
      </c>
      <c r="L55" s="68">
        <f t="shared" si="13"/>
        <v>-5.655894501392833E-2</v>
      </c>
    </row>
    <row r="56" spans="1:12" x14ac:dyDescent="0.4">
      <c r="A56" s="74" t="s">
        <v>94</v>
      </c>
      <c r="B56" s="71">
        <f>'４月(月間)'!B56-'４月(上旬～中旬)'!B56</f>
        <v>984</v>
      </c>
      <c r="C56" s="71">
        <f>'４月(月間)'!C56-'４月(上旬～中旬)'!C56</f>
        <v>815</v>
      </c>
      <c r="D56" s="98">
        <f t="shared" si="7"/>
        <v>1.207361963190184</v>
      </c>
      <c r="E56" s="102">
        <f t="shared" si="8"/>
        <v>169</v>
      </c>
      <c r="F56" s="71">
        <f>'４月(月間)'!F56-'４月(上旬～中旬)'!F56</f>
        <v>1760</v>
      </c>
      <c r="G56" s="190">
        <f>'４月(月間)'!G56-'４月(上旬～中旬)'!G56</f>
        <v>1206</v>
      </c>
      <c r="H56" s="69">
        <f t="shared" si="9"/>
        <v>1.4593698175787728</v>
      </c>
      <c r="I56" s="102">
        <f t="shared" si="10"/>
        <v>554</v>
      </c>
      <c r="J56" s="69">
        <f t="shared" si="11"/>
        <v>0.55909090909090908</v>
      </c>
      <c r="K56" s="69">
        <f t="shared" si="12"/>
        <v>0.67578772802653397</v>
      </c>
      <c r="L56" s="68">
        <f t="shared" si="13"/>
        <v>-0.11669681893562489</v>
      </c>
    </row>
    <row r="57" spans="1:12" x14ac:dyDescent="0.4">
      <c r="A57" s="99" t="s">
        <v>93</v>
      </c>
      <c r="B57" s="139">
        <f>'４月(月間)'!B57-'４月(上旬～中旬)'!B57</f>
        <v>930</v>
      </c>
      <c r="C57" s="139">
        <f>'４月(月間)'!C57-'４月(上旬～中旬)'!C57</f>
        <v>643</v>
      </c>
      <c r="D57" s="98">
        <f t="shared" si="7"/>
        <v>1.4463452566096422</v>
      </c>
      <c r="E57" s="109">
        <f t="shared" si="8"/>
        <v>287</v>
      </c>
      <c r="F57" s="139">
        <f>'４月(月間)'!F57-'４月(上旬～中旬)'!F57</f>
        <v>1660</v>
      </c>
      <c r="G57" s="186">
        <f>'４月(月間)'!G57-'４月(上旬～中旬)'!G57</f>
        <v>1200</v>
      </c>
      <c r="H57" s="89">
        <f t="shared" si="9"/>
        <v>1.3833333333333333</v>
      </c>
      <c r="I57" s="102">
        <f t="shared" si="10"/>
        <v>460</v>
      </c>
      <c r="J57" s="69">
        <f t="shared" si="11"/>
        <v>0.56024096385542166</v>
      </c>
      <c r="K57" s="89">
        <f t="shared" si="12"/>
        <v>0.53583333333333338</v>
      </c>
      <c r="L57" s="88">
        <f t="shared" si="13"/>
        <v>2.4407630522088275E-2</v>
      </c>
    </row>
    <row r="58" spans="1:12" x14ac:dyDescent="0.4">
      <c r="A58" s="74" t="s">
        <v>92</v>
      </c>
      <c r="B58" s="139">
        <f>'４月(月間)'!B58-'４月(上旬～中旬)'!B58</f>
        <v>843</v>
      </c>
      <c r="C58" s="139">
        <f>'４月(月間)'!C58-'４月(上旬～中旬)'!C58</f>
        <v>609</v>
      </c>
      <c r="D58" s="98">
        <f t="shared" si="7"/>
        <v>1.3842364532019704</v>
      </c>
      <c r="E58" s="102">
        <f t="shared" si="8"/>
        <v>234</v>
      </c>
      <c r="F58" s="139">
        <f>'４月(月間)'!F58-'４月(上旬～中旬)'!F58</f>
        <v>1760</v>
      </c>
      <c r="G58" s="186">
        <f>'４月(月間)'!G58-'４月(上旬～中旬)'!G58</f>
        <v>1200</v>
      </c>
      <c r="H58" s="69">
        <f t="shared" si="9"/>
        <v>1.4666666666666666</v>
      </c>
      <c r="I58" s="102">
        <f t="shared" si="10"/>
        <v>560</v>
      </c>
      <c r="J58" s="69">
        <f t="shared" si="11"/>
        <v>0.47897727272727275</v>
      </c>
      <c r="K58" s="69">
        <f t="shared" si="12"/>
        <v>0.50749999999999995</v>
      </c>
      <c r="L58" s="68">
        <f t="shared" si="13"/>
        <v>-2.85227272727272E-2</v>
      </c>
    </row>
    <row r="59" spans="1:12" x14ac:dyDescent="0.4">
      <c r="A59" s="74" t="s">
        <v>91</v>
      </c>
      <c r="B59" s="71">
        <f>'４月(月間)'!B59-'４月(上旬～中旬)'!B59</f>
        <v>662</v>
      </c>
      <c r="C59" s="71">
        <f>'４月(月間)'!C59-'４月(上旬～中旬)'!C59</f>
        <v>624</v>
      </c>
      <c r="D59" s="98">
        <f t="shared" si="7"/>
        <v>1.0608974358974359</v>
      </c>
      <c r="E59" s="102">
        <f t="shared" si="8"/>
        <v>38</v>
      </c>
      <c r="F59" s="71">
        <f>'４月(月間)'!F59-'４月(上旬～中旬)'!F59</f>
        <v>1200</v>
      </c>
      <c r="G59" s="190">
        <f>'４月(月間)'!G59-'４月(上旬～中旬)'!G59</f>
        <v>1197</v>
      </c>
      <c r="H59" s="69">
        <f t="shared" si="9"/>
        <v>1.0025062656641603</v>
      </c>
      <c r="I59" s="102">
        <f t="shared" si="10"/>
        <v>3</v>
      </c>
      <c r="J59" s="69">
        <f t="shared" si="11"/>
        <v>0.55166666666666664</v>
      </c>
      <c r="K59" s="69">
        <f t="shared" si="12"/>
        <v>0.52130325814536338</v>
      </c>
      <c r="L59" s="68">
        <f t="shared" si="13"/>
        <v>3.0363408521303259E-2</v>
      </c>
    </row>
    <row r="60" spans="1:12" x14ac:dyDescent="0.4">
      <c r="A60" s="96" t="s">
        <v>90</v>
      </c>
      <c r="B60" s="71">
        <f>'４月(月間)'!B60-'４月(上旬～中旬)'!B60</f>
        <v>1786</v>
      </c>
      <c r="C60" s="71">
        <f>'４月(月間)'!C60-'４月(上旬～中旬)'!C60</f>
        <v>1815</v>
      </c>
      <c r="D60" s="98">
        <f t="shared" si="7"/>
        <v>0.98402203856749315</v>
      </c>
      <c r="E60" s="102">
        <f t="shared" si="8"/>
        <v>-29</v>
      </c>
      <c r="F60" s="71">
        <f>'４月(月間)'!F60-'４月(上旬～中旬)'!F60</f>
        <v>4148</v>
      </c>
      <c r="G60" s="186">
        <f>'４月(月間)'!G60-'４月(上旬～中旬)'!G60</f>
        <v>4141</v>
      </c>
      <c r="H60" s="69">
        <f t="shared" si="9"/>
        <v>1.0016904129437334</v>
      </c>
      <c r="I60" s="102">
        <f t="shared" si="10"/>
        <v>7</v>
      </c>
      <c r="J60" s="69">
        <f t="shared" si="11"/>
        <v>0.43056894889103181</v>
      </c>
      <c r="K60" s="69">
        <f t="shared" si="12"/>
        <v>0.43829992755373098</v>
      </c>
      <c r="L60" s="68">
        <f t="shared" si="13"/>
        <v>-7.7309786626991728E-3</v>
      </c>
    </row>
    <row r="61" spans="1:12" s="58" customFormat="1" x14ac:dyDescent="0.4">
      <c r="A61" s="94" t="s">
        <v>89</v>
      </c>
      <c r="B61" s="71">
        <f>'４月(月間)'!B61-'４月(上旬～中旬)'!B61</f>
        <v>2488</v>
      </c>
      <c r="C61" s="71">
        <f>'４月(月間)'!C61-'４月(上旬～中旬)'!C61</f>
        <v>0</v>
      </c>
      <c r="D61" s="98" t="e">
        <f t="shared" si="7"/>
        <v>#DIV/0!</v>
      </c>
      <c r="E61" s="102">
        <f t="shared" si="8"/>
        <v>2488</v>
      </c>
      <c r="F61" s="71">
        <f>'４月(月間)'!F61-'４月(上旬～中旬)'!F61</f>
        <v>2700</v>
      </c>
      <c r="G61" s="186">
        <f>'４月(月間)'!G61-'４月(上旬～中旬)'!G61</f>
        <v>0</v>
      </c>
      <c r="H61" s="69" t="e">
        <f t="shared" si="9"/>
        <v>#DIV/0!</v>
      </c>
      <c r="I61" s="102">
        <f t="shared" si="10"/>
        <v>2700</v>
      </c>
      <c r="J61" s="69">
        <f t="shared" si="11"/>
        <v>0.92148148148148146</v>
      </c>
      <c r="K61" s="69" t="e">
        <f t="shared" si="12"/>
        <v>#DIV/0!</v>
      </c>
      <c r="L61" s="68" t="e">
        <f t="shared" si="13"/>
        <v>#DIV/0!</v>
      </c>
    </row>
    <row r="62" spans="1:12" x14ac:dyDescent="0.4">
      <c r="A62" s="94" t="s">
        <v>88</v>
      </c>
      <c r="B62" s="97">
        <f>'４月(月間)'!B62-'４月(上旬～中旬)'!B62</f>
        <v>1339</v>
      </c>
      <c r="C62" s="97">
        <f>'４月(月間)'!C62-'４月(上旬～中旬)'!C62</f>
        <v>0</v>
      </c>
      <c r="D62" s="89" t="e">
        <f t="shared" si="7"/>
        <v>#DIV/0!</v>
      </c>
      <c r="E62" s="109">
        <f t="shared" si="8"/>
        <v>1339</v>
      </c>
      <c r="F62" s="97">
        <f>'４月(月間)'!F62-'４月(上旬～中旬)'!F62</f>
        <v>1670</v>
      </c>
      <c r="G62" s="195">
        <f>'４月(月間)'!G62-'４月(上旬～中旬)'!G62</f>
        <v>0</v>
      </c>
      <c r="H62" s="89" t="e">
        <f t="shared" si="9"/>
        <v>#DIV/0!</v>
      </c>
      <c r="I62" s="109">
        <f t="shared" si="10"/>
        <v>1670</v>
      </c>
      <c r="J62" s="89">
        <f t="shared" si="11"/>
        <v>0.80179640718562872</v>
      </c>
      <c r="K62" s="89" t="e">
        <f t="shared" si="12"/>
        <v>#DIV/0!</v>
      </c>
      <c r="L62" s="88" t="e">
        <f t="shared" si="13"/>
        <v>#DIV/0!</v>
      </c>
    </row>
    <row r="63" spans="1:12" s="58" customFormat="1" x14ac:dyDescent="0.4">
      <c r="A63" s="94" t="s">
        <v>87</v>
      </c>
      <c r="B63" s="97">
        <f>'４月(月間)'!B63-'４月(上旬～中旬)'!B63</f>
        <v>1616</v>
      </c>
      <c r="C63" s="97">
        <f>'４月(月間)'!C63-'４月(上旬～中旬)'!C63</f>
        <v>0</v>
      </c>
      <c r="D63" s="89" t="e">
        <f t="shared" si="7"/>
        <v>#DIV/0!</v>
      </c>
      <c r="E63" s="90">
        <f t="shared" si="8"/>
        <v>1616</v>
      </c>
      <c r="F63" s="97">
        <f>'４月(月間)'!F63-'４月(上旬～中旬)'!F63</f>
        <v>1760</v>
      </c>
      <c r="G63" s="97">
        <f>'４月(月間)'!G63-'４月(上旬～中旬)'!G63</f>
        <v>0</v>
      </c>
      <c r="H63" s="89" t="e">
        <f t="shared" si="9"/>
        <v>#DIV/0!</v>
      </c>
      <c r="I63" s="90">
        <f t="shared" si="10"/>
        <v>1760</v>
      </c>
      <c r="J63" s="89">
        <f t="shared" si="11"/>
        <v>0.91818181818181821</v>
      </c>
      <c r="K63" s="89" t="e">
        <f t="shared" si="12"/>
        <v>#DIV/0!</v>
      </c>
      <c r="L63" s="88" t="e">
        <f t="shared" si="13"/>
        <v>#DIV/0!</v>
      </c>
    </row>
    <row r="64" spans="1:12" x14ac:dyDescent="0.4">
      <c r="A64" s="67" t="s">
        <v>86</v>
      </c>
      <c r="B64" s="65">
        <f>'４月(月間)'!B64-'４月(上旬～中旬)'!B64</f>
        <v>0</v>
      </c>
      <c r="C64" s="65">
        <f>'４月(月間)'!C64-'４月(上旬～中旬)'!C64</f>
        <v>0</v>
      </c>
      <c r="D64" s="63" t="e">
        <f t="shared" si="7"/>
        <v>#DIV/0!</v>
      </c>
      <c r="E64" s="184">
        <f t="shared" si="8"/>
        <v>0</v>
      </c>
      <c r="F64" s="65">
        <f>'４月(月間)'!F64-'４月(上旬～中旬)'!F64</f>
        <v>0</v>
      </c>
      <c r="G64" s="194">
        <f>'４月(月間)'!G64-'４月(上旬～中旬)'!G64</f>
        <v>0</v>
      </c>
      <c r="H64" s="63" t="e">
        <f t="shared" si="9"/>
        <v>#DIV/0!</v>
      </c>
      <c r="I64" s="184">
        <f t="shared" si="10"/>
        <v>0</v>
      </c>
      <c r="J64" s="63" t="e">
        <f t="shared" si="11"/>
        <v>#DIV/0!</v>
      </c>
      <c r="K64" s="63" t="e">
        <f t="shared" si="12"/>
        <v>#DIV/0!</v>
      </c>
      <c r="L64" s="62" t="e">
        <f t="shared" si="13"/>
        <v>#DIV/0!</v>
      </c>
    </row>
    <row r="65" spans="1:12" x14ac:dyDescent="0.4">
      <c r="A65" s="85" t="s">
        <v>85</v>
      </c>
      <c r="B65" s="193">
        <f>SUM(B66:B69)</f>
        <v>716</v>
      </c>
      <c r="C65" s="193">
        <f>SUM(C66:C69)</f>
        <v>987</v>
      </c>
      <c r="D65" s="82">
        <f t="shared" si="7"/>
        <v>0.72543059777102326</v>
      </c>
      <c r="E65" s="192">
        <f t="shared" si="8"/>
        <v>-271</v>
      </c>
      <c r="F65" s="193">
        <f>SUM(F66:F69)</f>
        <v>1152</v>
      </c>
      <c r="G65" s="193">
        <f>SUM(G66:G69)</f>
        <v>1753</v>
      </c>
      <c r="H65" s="82">
        <f t="shared" si="9"/>
        <v>0.65715915573302908</v>
      </c>
      <c r="I65" s="192">
        <f t="shared" si="10"/>
        <v>-601</v>
      </c>
      <c r="J65" s="82">
        <f t="shared" si="11"/>
        <v>0.62152777777777779</v>
      </c>
      <c r="K65" s="82">
        <f t="shared" si="12"/>
        <v>0.56303479749001706</v>
      </c>
      <c r="L65" s="81">
        <f t="shared" si="13"/>
        <v>5.8492980287760732E-2</v>
      </c>
    </row>
    <row r="66" spans="1:12" x14ac:dyDescent="0.4">
      <c r="A66" s="80" t="s">
        <v>84</v>
      </c>
      <c r="B66" s="191">
        <v>257</v>
      </c>
      <c r="C66" s="190">
        <v>216</v>
      </c>
      <c r="D66" s="98">
        <f t="shared" si="7"/>
        <v>1.1898148148148149</v>
      </c>
      <c r="E66" s="107">
        <f t="shared" si="8"/>
        <v>41</v>
      </c>
      <c r="F66" s="191">
        <v>540</v>
      </c>
      <c r="G66" s="190">
        <v>303</v>
      </c>
      <c r="H66" s="98">
        <f t="shared" si="9"/>
        <v>1.7821782178217822</v>
      </c>
      <c r="I66" s="107">
        <f t="shared" si="10"/>
        <v>237</v>
      </c>
      <c r="J66" s="98">
        <f t="shared" si="11"/>
        <v>0.47592592592592592</v>
      </c>
      <c r="K66" s="98">
        <f t="shared" si="12"/>
        <v>0.71287128712871284</v>
      </c>
      <c r="L66" s="120">
        <f t="shared" si="13"/>
        <v>-0.23694536120278692</v>
      </c>
    </row>
    <row r="67" spans="1:12" x14ac:dyDescent="0.4">
      <c r="A67" s="74" t="s">
        <v>83</v>
      </c>
      <c r="B67" s="189"/>
      <c r="C67" s="186">
        <v>237</v>
      </c>
      <c r="D67" s="98">
        <f t="shared" si="7"/>
        <v>0</v>
      </c>
      <c r="E67" s="107">
        <f t="shared" si="8"/>
        <v>-237</v>
      </c>
      <c r="F67" s="189"/>
      <c r="G67" s="186">
        <v>540</v>
      </c>
      <c r="H67" s="98">
        <f t="shared" si="9"/>
        <v>0</v>
      </c>
      <c r="I67" s="107">
        <f t="shared" si="10"/>
        <v>-540</v>
      </c>
      <c r="J67" s="98" t="e">
        <f t="shared" si="11"/>
        <v>#DIV/0!</v>
      </c>
      <c r="K67" s="98">
        <f t="shared" si="12"/>
        <v>0.43888888888888888</v>
      </c>
      <c r="L67" s="120" t="e">
        <f t="shared" si="13"/>
        <v>#DIV/0!</v>
      </c>
    </row>
    <row r="68" spans="1:12" x14ac:dyDescent="0.4">
      <c r="A68" s="73" t="s">
        <v>82</v>
      </c>
      <c r="B68" s="187"/>
      <c r="C68" s="188">
        <v>149</v>
      </c>
      <c r="D68" s="98">
        <f t="shared" si="7"/>
        <v>0</v>
      </c>
      <c r="E68" s="107">
        <f t="shared" si="8"/>
        <v>-149</v>
      </c>
      <c r="F68" s="187"/>
      <c r="G68" s="105">
        <v>300</v>
      </c>
      <c r="H68" s="98">
        <f t="shared" si="9"/>
        <v>0</v>
      </c>
      <c r="I68" s="107">
        <f t="shared" si="10"/>
        <v>-300</v>
      </c>
      <c r="J68" s="98" t="e">
        <f t="shared" si="11"/>
        <v>#DIV/0!</v>
      </c>
      <c r="K68" s="98">
        <f t="shared" si="12"/>
        <v>0.49666666666666665</v>
      </c>
      <c r="L68" s="120" t="e">
        <f t="shared" si="13"/>
        <v>#DIV/0!</v>
      </c>
    </row>
    <row r="69" spans="1:12" x14ac:dyDescent="0.4">
      <c r="A69" s="67" t="s">
        <v>81</v>
      </c>
      <c r="B69" s="185">
        <v>459</v>
      </c>
      <c r="C69" s="186">
        <v>385</v>
      </c>
      <c r="D69" s="63">
        <f t="shared" si="7"/>
        <v>1.1922077922077923</v>
      </c>
      <c r="E69" s="184">
        <f t="shared" si="8"/>
        <v>74</v>
      </c>
      <c r="F69" s="185">
        <v>612</v>
      </c>
      <c r="G69" s="65">
        <v>610</v>
      </c>
      <c r="H69" s="63">
        <f t="shared" si="9"/>
        <v>1.0032786885245901</v>
      </c>
      <c r="I69" s="184">
        <f t="shared" si="10"/>
        <v>2</v>
      </c>
      <c r="J69" s="63">
        <f t="shared" si="11"/>
        <v>0.75</v>
      </c>
      <c r="K69" s="63">
        <f t="shared" si="12"/>
        <v>0.63114754098360659</v>
      </c>
      <c r="L69" s="62">
        <f t="shared" si="13"/>
        <v>0.11885245901639341</v>
      </c>
    </row>
    <row r="70" spans="1:12" x14ac:dyDescent="0.4">
      <c r="A70" s="58" t="s">
        <v>80</v>
      </c>
      <c r="C70" s="61"/>
      <c r="E70" s="130"/>
      <c r="G70" s="61"/>
      <c r="I70" s="130"/>
      <c r="K70" s="61"/>
    </row>
    <row r="71" spans="1:12" x14ac:dyDescent="0.4">
      <c r="A71" s="60" t="s">
        <v>79</v>
      </c>
      <c r="C71" s="61"/>
      <c r="E71" s="130"/>
      <c r="G71" s="61"/>
      <c r="I71" s="130"/>
      <c r="K71" s="61"/>
    </row>
    <row r="72" spans="1:12" s="58" customFormat="1" x14ac:dyDescent="0.4">
      <c r="A72" s="58" t="s">
        <v>78</v>
      </c>
      <c r="B72" s="59"/>
      <c r="C72" s="59"/>
      <c r="F72" s="59"/>
      <c r="G72" s="59"/>
      <c r="J72" s="59"/>
      <c r="K72" s="59"/>
    </row>
    <row r="73" spans="1:12" x14ac:dyDescent="0.4">
      <c r="A73" s="58" t="s">
        <v>150</v>
      </c>
    </row>
  </sheetData>
  <mergeCells count="15">
    <mergeCell ref="A1:D1"/>
    <mergeCell ref="F2:I3"/>
    <mergeCell ref="J4:J5"/>
    <mergeCell ref="K4:K5"/>
    <mergeCell ref="J2:L3"/>
    <mergeCell ref="L4:L5"/>
    <mergeCell ref="F4:F5"/>
    <mergeCell ref="G4:G5"/>
    <mergeCell ref="H4:I4"/>
    <mergeCell ref="A2:A3"/>
    <mergeCell ref="A4:A5"/>
    <mergeCell ref="B4:B5"/>
    <mergeCell ref="C4:C5"/>
    <mergeCell ref="B2:E3"/>
    <mergeCell ref="D4:E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zoomScaleNormal="100" workbookViewId="0">
      <pane xSplit="1" ySplit="6" topLeftCell="B7" activePane="bottomRight" state="frozen"/>
      <selection sqref="A1:L1"/>
      <selection pane="topRight" sqref="A1:L1"/>
      <selection pane="bottomLeft" sqref="A1:L1"/>
      <selection pane="bottomRight"/>
    </sheetView>
  </sheetViews>
  <sheetFormatPr defaultColWidth="15.75" defaultRowHeight="10.5" x14ac:dyDescent="0.4"/>
  <cols>
    <col min="1" max="1" width="23.375" style="58" customWidth="1"/>
    <col min="2" max="3" width="11" style="130" customWidth="1"/>
    <col min="4" max="5" width="11.25" style="61" customWidth="1"/>
    <col min="6" max="7" width="11" style="130" customWidth="1"/>
    <col min="8" max="9" width="11.25" style="61" customWidth="1"/>
    <col min="10" max="11" width="11.25" style="130" customWidth="1"/>
    <col min="12" max="12" width="11.25" style="61" customWidth="1"/>
    <col min="13" max="13" width="9" style="61" bestFit="1" customWidth="1"/>
    <col min="14" max="14" width="6.5" style="61" bestFit="1" customWidth="1"/>
    <col min="15" max="16384" width="15.75" style="61"/>
  </cols>
  <sheetData>
    <row r="1" spans="1:12" ht="19.5" thickBot="1" x14ac:dyDescent="0.45">
      <c r="A1" s="57" t="str">
        <f>'h25'!A1</f>
        <v>平成25年度</v>
      </c>
      <c r="B1" s="57"/>
      <c r="C1" s="57"/>
      <c r="D1" s="57"/>
      <c r="E1" s="12" t="str">
        <f ca="1">RIGHT(CELL("filename",$A$1),LEN(CELL("filename",$A$1))-FIND("]",CELL("filename",$A$1)))</f>
        <v>10月(下旬)</v>
      </c>
      <c r="F1" s="13" t="s">
        <v>70</v>
      </c>
      <c r="G1" s="295"/>
      <c r="H1" s="295"/>
      <c r="I1" s="9"/>
      <c r="J1" s="1"/>
      <c r="K1" s="1"/>
      <c r="L1" s="9"/>
    </row>
    <row r="2" spans="1:12" s="58" customFormat="1" x14ac:dyDescent="0.4">
      <c r="A2" s="845"/>
      <c r="B2" s="850" t="s">
        <v>149</v>
      </c>
      <c r="C2" s="850"/>
      <c r="D2" s="850"/>
      <c r="E2" s="839"/>
      <c r="F2" s="849" t="s">
        <v>148</v>
      </c>
      <c r="G2" s="850"/>
      <c r="H2" s="850"/>
      <c r="I2" s="839"/>
      <c r="J2" s="849" t="s">
        <v>147</v>
      </c>
      <c r="K2" s="850"/>
      <c r="L2" s="839"/>
    </row>
    <row r="3" spans="1:12" s="58" customFormat="1" x14ac:dyDescent="0.4">
      <c r="A3" s="845"/>
      <c r="B3" s="841"/>
      <c r="C3" s="841"/>
      <c r="D3" s="841"/>
      <c r="E3" s="842"/>
      <c r="F3" s="840"/>
      <c r="G3" s="841"/>
      <c r="H3" s="841"/>
      <c r="I3" s="842"/>
      <c r="J3" s="840"/>
      <c r="K3" s="841"/>
      <c r="L3" s="842"/>
    </row>
    <row r="4" spans="1:12" s="58" customFormat="1" x14ac:dyDescent="0.4">
      <c r="A4" s="845"/>
      <c r="B4" s="846" t="s">
        <v>345</v>
      </c>
      <c r="C4" s="847" t="s">
        <v>344</v>
      </c>
      <c r="D4" s="845" t="s">
        <v>144</v>
      </c>
      <c r="E4" s="845"/>
      <c r="F4" s="836" t="s">
        <v>345</v>
      </c>
      <c r="G4" s="836" t="s">
        <v>344</v>
      </c>
      <c r="H4" s="845" t="s">
        <v>144</v>
      </c>
      <c r="I4" s="845"/>
      <c r="J4" s="836" t="s">
        <v>345</v>
      </c>
      <c r="K4" s="836" t="s">
        <v>344</v>
      </c>
      <c r="L4" s="843" t="s">
        <v>142</v>
      </c>
    </row>
    <row r="5" spans="1:12" s="128" customFormat="1" x14ac:dyDescent="0.4">
      <c r="A5" s="845"/>
      <c r="B5" s="846"/>
      <c r="C5" s="848"/>
      <c r="D5" s="129" t="s">
        <v>143</v>
      </c>
      <c r="E5" s="199" t="s">
        <v>142</v>
      </c>
      <c r="F5" s="836"/>
      <c r="G5" s="836"/>
      <c r="H5" s="129" t="s">
        <v>143</v>
      </c>
      <c r="I5" s="129" t="s">
        <v>142</v>
      </c>
      <c r="J5" s="836"/>
      <c r="K5" s="836"/>
      <c r="L5" s="844"/>
    </row>
    <row r="6" spans="1:12" s="60" customFormat="1" x14ac:dyDescent="0.4">
      <c r="A6" s="119" t="s">
        <v>141</v>
      </c>
      <c r="B6" s="117">
        <v>156900</v>
      </c>
      <c r="C6" s="117">
        <v>164011</v>
      </c>
      <c r="D6" s="115">
        <v>0.95664315198370842</v>
      </c>
      <c r="E6" s="116">
        <v>-7111</v>
      </c>
      <c r="F6" s="117">
        <v>236663</v>
      </c>
      <c r="G6" s="117">
        <v>228287</v>
      </c>
      <c r="H6" s="115">
        <v>1.0366906569362251</v>
      </c>
      <c r="I6" s="116">
        <v>8376</v>
      </c>
      <c r="J6" s="115">
        <v>0.66296801781436054</v>
      </c>
      <c r="K6" s="115">
        <v>0.7184421364335245</v>
      </c>
      <c r="L6" s="114">
        <v>-5.5474118619163959E-2</v>
      </c>
    </row>
    <row r="7" spans="1:12" s="60" customFormat="1" x14ac:dyDescent="0.4">
      <c r="A7" s="119" t="s">
        <v>140</v>
      </c>
      <c r="B7" s="198">
        <v>66752</v>
      </c>
      <c r="C7" s="117">
        <v>71682</v>
      </c>
      <c r="D7" s="115">
        <v>0.93122401718702041</v>
      </c>
      <c r="E7" s="116">
        <v>-4930</v>
      </c>
      <c r="F7" s="117">
        <v>94899</v>
      </c>
      <c r="G7" s="117">
        <v>98503</v>
      </c>
      <c r="H7" s="115">
        <v>0.96341228185943573</v>
      </c>
      <c r="I7" s="197">
        <v>-3604</v>
      </c>
      <c r="J7" s="115">
        <v>0.70340045732831746</v>
      </c>
      <c r="K7" s="115">
        <v>0.72771387673471877</v>
      </c>
      <c r="L7" s="114">
        <v>-2.4313419406401304E-2</v>
      </c>
    </row>
    <row r="8" spans="1:12" x14ac:dyDescent="0.4">
      <c r="A8" s="85" t="s">
        <v>139</v>
      </c>
      <c r="B8" s="193">
        <v>44636</v>
      </c>
      <c r="C8" s="84">
        <v>48558</v>
      </c>
      <c r="D8" s="82">
        <v>0.91923061081593149</v>
      </c>
      <c r="E8" s="192">
        <v>-3922</v>
      </c>
      <c r="F8" s="84">
        <v>63730</v>
      </c>
      <c r="G8" s="84">
        <v>66518</v>
      </c>
      <c r="H8" s="82">
        <v>0.95808653296851976</v>
      </c>
      <c r="I8" s="192">
        <v>-2788</v>
      </c>
      <c r="J8" s="82">
        <v>0.70039227993095876</v>
      </c>
      <c r="K8" s="82">
        <v>0.72999789530653358</v>
      </c>
      <c r="L8" s="81">
        <v>-2.9605615375574823E-2</v>
      </c>
    </row>
    <row r="9" spans="1:12" x14ac:dyDescent="0.4">
      <c r="A9" s="73" t="s">
        <v>107</v>
      </c>
      <c r="B9" s="517">
        <v>39728</v>
      </c>
      <c r="C9" s="517">
        <v>42026</v>
      </c>
      <c r="D9" s="483">
        <v>0.94531956407937945</v>
      </c>
      <c r="E9" s="505">
        <v>-2298</v>
      </c>
      <c r="F9" s="372">
        <v>56712</v>
      </c>
      <c r="G9" s="372">
        <v>58345</v>
      </c>
      <c r="H9" s="483">
        <v>0.97201131202330959</v>
      </c>
      <c r="I9" s="505">
        <v>-1633</v>
      </c>
      <c r="J9" s="483">
        <v>0.70052193539286223</v>
      </c>
      <c r="K9" s="483">
        <v>0.72030165395492329</v>
      </c>
      <c r="L9" s="120">
        <v>-1.9779718562061066E-2</v>
      </c>
    </row>
    <row r="10" spans="1:12" x14ac:dyDescent="0.4">
      <c r="A10" s="74" t="s">
        <v>138</v>
      </c>
      <c r="B10" s="517">
        <v>4120</v>
      </c>
      <c r="C10" s="517">
        <v>4733</v>
      </c>
      <c r="D10" s="485">
        <v>0.87048383688992181</v>
      </c>
      <c r="E10" s="503">
        <v>-613</v>
      </c>
      <c r="F10" s="372">
        <v>5500</v>
      </c>
      <c r="G10" s="372">
        <v>5500</v>
      </c>
      <c r="H10" s="485">
        <v>1</v>
      </c>
      <c r="I10" s="503">
        <v>0</v>
      </c>
      <c r="J10" s="485">
        <v>0.74909090909090914</v>
      </c>
      <c r="K10" s="485">
        <v>0.8605454545454545</v>
      </c>
      <c r="L10" s="68">
        <v>-0.11145454545454536</v>
      </c>
    </row>
    <row r="11" spans="1:12" x14ac:dyDescent="0.4">
      <c r="A11" s="74" t="s">
        <v>105</v>
      </c>
      <c r="B11" s="517">
        <v>0</v>
      </c>
      <c r="C11" s="517">
        <v>959</v>
      </c>
      <c r="D11" s="485">
        <v>0</v>
      </c>
      <c r="E11" s="503">
        <v>-959</v>
      </c>
      <c r="F11" s="372">
        <v>0</v>
      </c>
      <c r="G11" s="372">
        <v>1155</v>
      </c>
      <c r="H11" s="485">
        <v>0</v>
      </c>
      <c r="I11" s="503">
        <v>-1155</v>
      </c>
      <c r="J11" s="485" t="e">
        <v>#DIV/0!</v>
      </c>
      <c r="K11" s="485">
        <v>0.83030303030303032</v>
      </c>
      <c r="L11" s="68" t="e">
        <v>#DIV/0!</v>
      </c>
    </row>
    <row r="12" spans="1:12" x14ac:dyDescent="0.4">
      <c r="A12" s="74" t="s">
        <v>102</v>
      </c>
      <c r="B12" s="517">
        <v>0</v>
      </c>
      <c r="C12" s="517">
        <v>0</v>
      </c>
      <c r="D12" s="485" t="e">
        <v>#DIV/0!</v>
      </c>
      <c r="E12" s="503">
        <v>0</v>
      </c>
      <c r="F12" s="372">
        <v>0</v>
      </c>
      <c r="G12" s="372">
        <v>0</v>
      </c>
      <c r="H12" s="485" t="e">
        <v>#DIV/0!</v>
      </c>
      <c r="I12" s="503">
        <v>0</v>
      </c>
      <c r="J12" s="485" t="e">
        <v>#DIV/0!</v>
      </c>
      <c r="K12" s="485" t="e">
        <v>#DIV/0!</v>
      </c>
      <c r="L12" s="68" t="e">
        <v>#DIV/0!</v>
      </c>
    </row>
    <row r="13" spans="1:12" x14ac:dyDescent="0.4">
      <c r="A13" s="74" t="s">
        <v>103</v>
      </c>
      <c r="B13" s="517">
        <v>0</v>
      </c>
      <c r="C13" s="517">
        <v>0</v>
      </c>
      <c r="D13" s="485" t="e">
        <v>#DIV/0!</v>
      </c>
      <c r="E13" s="503">
        <v>0</v>
      </c>
      <c r="F13" s="372">
        <v>0</v>
      </c>
      <c r="G13" s="372">
        <v>0</v>
      </c>
      <c r="H13" s="485" t="e">
        <v>#DIV/0!</v>
      </c>
      <c r="I13" s="503">
        <v>0</v>
      </c>
      <c r="J13" s="485" t="e">
        <v>#DIV/0!</v>
      </c>
      <c r="K13" s="485" t="e">
        <v>#DIV/0!</v>
      </c>
      <c r="L13" s="68" t="e">
        <v>#DIV/0!</v>
      </c>
    </row>
    <row r="14" spans="1:12" x14ac:dyDescent="0.4">
      <c r="A14" s="80" t="s">
        <v>136</v>
      </c>
      <c r="B14" s="507">
        <v>788</v>
      </c>
      <c r="C14" s="517">
        <v>840</v>
      </c>
      <c r="D14" s="418">
        <v>0.93809523809523809</v>
      </c>
      <c r="E14" s="515">
        <v>-52</v>
      </c>
      <c r="F14" s="494">
        <v>1518</v>
      </c>
      <c r="G14" s="494">
        <v>1518</v>
      </c>
      <c r="H14" s="418">
        <v>1</v>
      </c>
      <c r="I14" s="515">
        <v>0</v>
      </c>
      <c r="J14" s="418">
        <v>0.51910408432147559</v>
      </c>
      <c r="K14" s="418">
        <v>0.55335968379446643</v>
      </c>
      <c r="L14" s="88">
        <v>-3.4255599472990839E-2</v>
      </c>
    </row>
    <row r="15" spans="1:12" x14ac:dyDescent="0.4">
      <c r="A15" s="74" t="s">
        <v>135</v>
      </c>
      <c r="B15" s="506">
        <v>0</v>
      </c>
      <c r="C15" s="517">
        <v>0</v>
      </c>
      <c r="D15" s="69" t="e">
        <v>#DIV/0!</v>
      </c>
      <c r="E15" s="102">
        <v>0</v>
      </c>
      <c r="F15" s="329">
        <v>0</v>
      </c>
      <c r="G15" s="329">
        <v>0</v>
      </c>
      <c r="H15" s="485" t="e">
        <v>#DIV/0!</v>
      </c>
      <c r="I15" s="503">
        <v>0</v>
      </c>
      <c r="J15" s="485" t="e">
        <v>#DIV/0!</v>
      </c>
      <c r="K15" s="485" t="e">
        <v>#DIV/0!</v>
      </c>
      <c r="L15" s="68" t="e">
        <v>#DIV/0!</v>
      </c>
    </row>
    <row r="16" spans="1:12" s="58" customFormat="1" x14ac:dyDescent="0.4">
      <c r="A16" s="94" t="s">
        <v>134</v>
      </c>
      <c r="B16" s="517">
        <v>0</v>
      </c>
      <c r="C16" s="517">
        <v>0</v>
      </c>
      <c r="D16" s="485" t="e">
        <v>#DIV/0!</v>
      </c>
      <c r="E16" s="503">
        <v>0</v>
      </c>
      <c r="F16" s="372">
        <v>0</v>
      </c>
      <c r="G16" s="372">
        <v>0</v>
      </c>
      <c r="H16" s="69" t="e">
        <v>#DIV/0!</v>
      </c>
      <c r="I16" s="102">
        <v>0</v>
      </c>
      <c r="J16" s="69" t="e">
        <v>#DIV/0!</v>
      </c>
      <c r="K16" s="69" t="e">
        <v>#DIV/0!</v>
      </c>
      <c r="L16" s="68" t="e">
        <v>#DIV/0!</v>
      </c>
    </row>
    <row r="17" spans="1:12" x14ac:dyDescent="0.4">
      <c r="A17" s="94" t="s">
        <v>133</v>
      </c>
      <c r="B17" s="366">
        <v>0</v>
      </c>
      <c r="C17" s="517">
        <v>0</v>
      </c>
      <c r="D17" s="418" t="e">
        <v>#DIV/0!</v>
      </c>
      <c r="E17" s="398">
        <v>0</v>
      </c>
      <c r="F17" s="366">
        <v>0</v>
      </c>
      <c r="G17" s="366">
        <v>0</v>
      </c>
      <c r="H17" s="89" t="e">
        <v>#DIV/0!</v>
      </c>
      <c r="I17" s="109">
        <v>0</v>
      </c>
      <c r="J17" s="418" t="e">
        <v>#DIV/0!</v>
      </c>
      <c r="K17" s="69" t="e">
        <v>#DIV/0!</v>
      </c>
      <c r="L17" s="68" t="e">
        <v>#DIV/0!</v>
      </c>
    </row>
    <row r="18" spans="1:12" x14ac:dyDescent="0.4">
      <c r="A18" s="85" t="s">
        <v>132</v>
      </c>
      <c r="B18" s="193">
        <v>21568</v>
      </c>
      <c r="C18" s="193">
        <v>22435</v>
      </c>
      <c r="D18" s="82">
        <v>0.96135502562959663</v>
      </c>
      <c r="E18" s="192">
        <v>-867</v>
      </c>
      <c r="F18" s="84">
        <v>30240</v>
      </c>
      <c r="G18" s="84">
        <v>31050</v>
      </c>
      <c r="H18" s="82">
        <v>0.97391304347826091</v>
      </c>
      <c r="I18" s="192">
        <v>-810</v>
      </c>
      <c r="J18" s="82">
        <v>0.71322751322751321</v>
      </c>
      <c r="K18" s="82">
        <v>0.72254428341384858</v>
      </c>
      <c r="L18" s="81">
        <v>-9.3167701863353658E-3</v>
      </c>
    </row>
    <row r="19" spans="1:12" x14ac:dyDescent="0.4">
      <c r="A19" s="73" t="s">
        <v>131</v>
      </c>
      <c r="B19" s="517">
        <v>0</v>
      </c>
      <c r="C19" s="517">
        <v>0</v>
      </c>
      <c r="D19" s="483" t="e">
        <v>#DIV/0!</v>
      </c>
      <c r="E19" s="505">
        <v>0</v>
      </c>
      <c r="F19" s="372">
        <v>0</v>
      </c>
      <c r="G19" s="372">
        <v>0</v>
      </c>
      <c r="H19" s="483" t="e">
        <v>#DIV/0!</v>
      </c>
      <c r="I19" s="505">
        <v>0</v>
      </c>
      <c r="J19" s="483" t="e">
        <v>#DIV/0!</v>
      </c>
      <c r="K19" s="483" t="e">
        <v>#DIV/0!</v>
      </c>
      <c r="L19" s="482" t="e">
        <v>#DIV/0!</v>
      </c>
    </row>
    <row r="20" spans="1:12" x14ac:dyDescent="0.4">
      <c r="A20" s="74" t="s">
        <v>130</v>
      </c>
      <c r="B20" s="517">
        <v>3421</v>
      </c>
      <c r="C20" s="517">
        <v>3847</v>
      </c>
      <c r="D20" s="485">
        <v>0.88926436184039515</v>
      </c>
      <c r="E20" s="503">
        <v>-426</v>
      </c>
      <c r="F20" s="372">
        <v>4830</v>
      </c>
      <c r="G20" s="372">
        <v>4810</v>
      </c>
      <c r="H20" s="485">
        <v>1.004158004158004</v>
      </c>
      <c r="I20" s="503">
        <v>20</v>
      </c>
      <c r="J20" s="485">
        <v>0.70828157349896481</v>
      </c>
      <c r="K20" s="485">
        <v>0.79979209979209975</v>
      </c>
      <c r="L20" s="68">
        <v>-9.1510526293134942E-2</v>
      </c>
    </row>
    <row r="21" spans="1:12" x14ac:dyDescent="0.4">
      <c r="A21" s="74" t="s">
        <v>129</v>
      </c>
      <c r="B21" s="517">
        <v>6572</v>
      </c>
      <c r="C21" s="517">
        <v>6520</v>
      </c>
      <c r="D21" s="485">
        <v>1.0079754601226993</v>
      </c>
      <c r="E21" s="503">
        <v>52</v>
      </c>
      <c r="F21" s="372">
        <v>9605</v>
      </c>
      <c r="G21" s="372">
        <v>9570</v>
      </c>
      <c r="H21" s="485">
        <v>1.0036572622779518</v>
      </c>
      <c r="I21" s="503">
        <v>35</v>
      </c>
      <c r="J21" s="485">
        <v>0.68422696512233216</v>
      </c>
      <c r="K21" s="485">
        <v>0.68129571577847436</v>
      </c>
      <c r="L21" s="68">
        <v>2.9312493438578002E-3</v>
      </c>
    </row>
    <row r="22" spans="1:12" x14ac:dyDescent="0.4">
      <c r="A22" s="74" t="s">
        <v>128</v>
      </c>
      <c r="B22" s="517">
        <v>2530</v>
      </c>
      <c r="C22" s="517">
        <v>2340</v>
      </c>
      <c r="D22" s="485">
        <v>1.0811965811965811</v>
      </c>
      <c r="E22" s="503">
        <v>190</v>
      </c>
      <c r="F22" s="372">
        <v>3190</v>
      </c>
      <c r="G22" s="372">
        <v>3240</v>
      </c>
      <c r="H22" s="485">
        <v>0.98456790123456794</v>
      </c>
      <c r="I22" s="503">
        <v>-50</v>
      </c>
      <c r="J22" s="485">
        <v>0.7931034482758621</v>
      </c>
      <c r="K22" s="485">
        <v>0.72222222222222221</v>
      </c>
      <c r="L22" s="68">
        <v>7.088122605363989E-2</v>
      </c>
    </row>
    <row r="23" spans="1:12" x14ac:dyDescent="0.4">
      <c r="A23" s="74" t="s">
        <v>127</v>
      </c>
      <c r="B23" s="517">
        <v>1252</v>
      </c>
      <c r="C23" s="517">
        <v>1280</v>
      </c>
      <c r="D23" s="418">
        <v>0.97812500000000002</v>
      </c>
      <c r="E23" s="515">
        <v>-28</v>
      </c>
      <c r="F23" s="372">
        <v>1640</v>
      </c>
      <c r="G23" s="372">
        <v>1630</v>
      </c>
      <c r="H23" s="418">
        <v>1.0061349693251533</v>
      </c>
      <c r="I23" s="515">
        <v>10</v>
      </c>
      <c r="J23" s="418">
        <v>0.76341463414634148</v>
      </c>
      <c r="K23" s="418">
        <v>0.78527607361963192</v>
      </c>
      <c r="L23" s="88">
        <v>-2.1861439473290445E-2</v>
      </c>
    </row>
    <row r="24" spans="1:12" x14ac:dyDescent="0.4">
      <c r="A24" s="94" t="s">
        <v>126</v>
      </c>
      <c r="B24" s="517">
        <v>0</v>
      </c>
      <c r="C24" s="517">
        <v>0</v>
      </c>
      <c r="D24" s="485" t="e">
        <v>#DIV/0!</v>
      </c>
      <c r="E24" s="503">
        <v>0</v>
      </c>
      <c r="F24" s="372">
        <v>0</v>
      </c>
      <c r="G24" s="372">
        <v>0</v>
      </c>
      <c r="H24" s="485" t="e">
        <v>#DIV/0!</v>
      </c>
      <c r="I24" s="503">
        <v>0</v>
      </c>
      <c r="J24" s="485" t="e">
        <v>#DIV/0!</v>
      </c>
      <c r="K24" s="485" t="e">
        <v>#DIV/0!</v>
      </c>
      <c r="L24" s="68" t="e">
        <v>#DIV/0!</v>
      </c>
    </row>
    <row r="25" spans="1:12" x14ac:dyDescent="0.4">
      <c r="A25" s="94" t="s">
        <v>125</v>
      </c>
      <c r="B25" s="517">
        <v>1046</v>
      </c>
      <c r="C25" s="517">
        <v>1039</v>
      </c>
      <c r="D25" s="485">
        <v>1.0067372473532243</v>
      </c>
      <c r="E25" s="503">
        <v>7</v>
      </c>
      <c r="F25" s="372">
        <v>1635</v>
      </c>
      <c r="G25" s="372">
        <v>1620</v>
      </c>
      <c r="H25" s="485">
        <v>1.0092592592592593</v>
      </c>
      <c r="I25" s="503">
        <v>15</v>
      </c>
      <c r="J25" s="485">
        <v>0.63975535168195719</v>
      </c>
      <c r="K25" s="485">
        <v>0.64135802469135805</v>
      </c>
      <c r="L25" s="68">
        <v>-1.6026730094008679E-3</v>
      </c>
    </row>
    <row r="26" spans="1:12" s="58" customFormat="1" x14ac:dyDescent="0.4">
      <c r="A26" s="94" t="s">
        <v>124</v>
      </c>
      <c r="B26" s="517">
        <v>0</v>
      </c>
      <c r="C26" s="517">
        <v>0</v>
      </c>
      <c r="D26" s="69" t="e">
        <v>#DIV/0!</v>
      </c>
      <c r="E26" s="70">
        <v>0</v>
      </c>
      <c r="F26" s="372">
        <v>0</v>
      </c>
      <c r="G26" s="372">
        <v>0</v>
      </c>
      <c r="H26" s="69" t="e">
        <v>#DIV/0!</v>
      </c>
      <c r="I26" s="70">
        <v>0</v>
      </c>
      <c r="J26" s="69" t="e">
        <v>#DIV/0!</v>
      </c>
      <c r="K26" s="69" t="e">
        <v>#DIV/0!</v>
      </c>
      <c r="L26" s="68" t="e">
        <v>#DIV/0!</v>
      </c>
    </row>
    <row r="27" spans="1:12" x14ac:dyDescent="0.4">
      <c r="A27" s="74" t="s">
        <v>123</v>
      </c>
      <c r="B27" s="517">
        <v>0</v>
      </c>
      <c r="C27" s="517">
        <v>0</v>
      </c>
      <c r="D27" s="485" t="e">
        <v>#DIV/0!</v>
      </c>
      <c r="E27" s="503">
        <v>0</v>
      </c>
      <c r="F27" s="372">
        <v>0</v>
      </c>
      <c r="G27" s="372">
        <v>0</v>
      </c>
      <c r="H27" s="485" t="e">
        <v>#DIV/0!</v>
      </c>
      <c r="I27" s="503">
        <v>0</v>
      </c>
      <c r="J27" s="485" t="e">
        <v>#DIV/0!</v>
      </c>
      <c r="K27" s="485" t="e">
        <v>#DIV/0!</v>
      </c>
      <c r="L27" s="68" t="e">
        <v>#DIV/0!</v>
      </c>
    </row>
    <row r="28" spans="1:12" x14ac:dyDescent="0.4">
      <c r="A28" s="74" t="s">
        <v>122</v>
      </c>
      <c r="B28" s="517">
        <v>0</v>
      </c>
      <c r="C28" s="517">
        <v>0</v>
      </c>
      <c r="D28" s="485" t="e">
        <v>#DIV/0!</v>
      </c>
      <c r="E28" s="503">
        <v>0</v>
      </c>
      <c r="F28" s="372">
        <v>0</v>
      </c>
      <c r="G28" s="372">
        <v>0</v>
      </c>
      <c r="H28" s="485" t="e">
        <v>#DIV/0!</v>
      </c>
      <c r="I28" s="503">
        <v>0</v>
      </c>
      <c r="J28" s="485" t="e">
        <v>#DIV/0!</v>
      </c>
      <c r="K28" s="485" t="e">
        <v>#DIV/0!</v>
      </c>
      <c r="L28" s="68" t="e">
        <v>#DIV/0!</v>
      </c>
    </row>
    <row r="29" spans="1:12" x14ac:dyDescent="0.4">
      <c r="A29" s="74" t="s">
        <v>121</v>
      </c>
      <c r="B29" s="517">
        <v>0</v>
      </c>
      <c r="C29" s="517">
        <v>0</v>
      </c>
      <c r="D29" s="485" t="e">
        <v>#DIV/0!</v>
      </c>
      <c r="E29" s="503">
        <v>0</v>
      </c>
      <c r="F29" s="372">
        <v>0</v>
      </c>
      <c r="G29" s="372">
        <v>0</v>
      </c>
      <c r="H29" s="485" t="e">
        <v>#DIV/0!</v>
      </c>
      <c r="I29" s="503">
        <v>0</v>
      </c>
      <c r="J29" s="485" t="e">
        <v>#DIV/0!</v>
      </c>
      <c r="K29" s="485" t="e">
        <v>#DIV/0!</v>
      </c>
      <c r="L29" s="68" t="e">
        <v>#DIV/0!</v>
      </c>
    </row>
    <row r="30" spans="1:12" x14ac:dyDescent="0.4">
      <c r="A30" s="74" t="s">
        <v>120</v>
      </c>
      <c r="B30" s="517">
        <v>0</v>
      </c>
      <c r="C30" s="517">
        <v>0</v>
      </c>
      <c r="D30" s="418" t="e">
        <v>#DIV/0!</v>
      </c>
      <c r="E30" s="515">
        <v>0</v>
      </c>
      <c r="F30" s="372">
        <v>0</v>
      </c>
      <c r="G30" s="105">
        <v>0</v>
      </c>
      <c r="H30" s="418" t="e">
        <v>#DIV/0!</v>
      </c>
      <c r="I30" s="515">
        <v>0</v>
      </c>
      <c r="J30" s="418" t="e">
        <v>#DIV/0!</v>
      </c>
      <c r="K30" s="418" t="e">
        <v>#DIV/0!</v>
      </c>
      <c r="L30" s="88" t="e">
        <v>#DIV/0!</v>
      </c>
    </row>
    <row r="31" spans="1:12" x14ac:dyDescent="0.4">
      <c r="A31" s="94" t="s">
        <v>119</v>
      </c>
      <c r="B31" s="517">
        <v>0</v>
      </c>
      <c r="C31" s="517">
        <v>0</v>
      </c>
      <c r="D31" s="485" t="e">
        <v>#DIV/0!</v>
      </c>
      <c r="E31" s="503">
        <v>0</v>
      </c>
      <c r="F31" s="372">
        <v>0</v>
      </c>
      <c r="G31" s="105">
        <v>0</v>
      </c>
      <c r="H31" s="485" t="e">
        <v>#DIV/0!</v>
      </c>
      <c r="I31" s="503">
        <v>0</v>
      </c>
      <c r="J31" s="485" t="e">
        <v>#DIV/0!</v>
      </c>
      <c r="K31" s="485" t="e">
        <v>#DIV/0!</v>
      </c>
      <c r="L31" s="68" t="e">
        <v>#DIV/0!</v>
      </c>
    </row>
    <row r="32" spans="1:12" x14ac:dyDescent="0.4">
      <c r="A32" s="74" t="s">
        <v>118</v>
      </c>
      <c r="B32" s="517">
        <v>1326</v>
      </c>
      <c r="C32" s="517">
        <v>1204</v>
      </c>
      <c r="D32" s="485">
        <v>1.1013289036544851</v>
      </c>
      <c r="E32" s="503">
        <v>122</v>
      </c>
      <c r="F32" s="372">
        <v>2465</v>
      </c>
      <c r="G32" s="105">
        <v>1595</v>
      </c>
      <c r="H32" s="485">
        <v>1.5454545454545454</v>
      </c>
      <c r="I32" s="503">
        <v>870</v>
      </c>
      <c r="J32" s="485">
        <v>0.53793103448275859</v>
      </c>
      <c r="K32" s="485">
        <v>0.75485893416927896</v>
      </c>
      <c r="L32" s="68">
        <v>-0.21692789968652038</v>
      </c>
    </row>
    <row r="33" spans="1:12" x14ac:dyDescent="0.4">
      <c r="A33" s="94" t="s">
        <v>117</v>
      </c>
      <c r="B33" s="517">
        <v>0</v>
      </c>
      <c r="C33" s="517">
        <v>0</v>
      </c>
      <c r="D33" s="418" t="e">
        <v>#DIV/0!</v>
      </c>
      <c r="E33" s="515">
        <v>0</v>
      </c>
      <c r="F33" s="372">
        <v>0</v>
      </c>
      <c r="G33" s="372">
        <v>0</v>
      </c>
      <c r="H33" s="418" t="e">
        <v>#DIV/0!</v>
      </c>
      <c r="I33" s="515">
        <v>0</v>
      </c>
      <c r="J33" s="418" t="e">
        <v>#DIV/0!</v>
      </c>
      <c r="K33" s="418" t="e">
        <v>#DIV/0!</v>
      </c>
      <c r="L33" s="88" t="e">
        <v>#DIV/0!</v>
      </c>
    </row>
    <row r="34" spans="1:12" x14ac:dyDescent="0.4">
      <c r="A34" s="94" t="s">
        <v>116</v>
      </c>
      <c r="B34" s="507">
        <v>825</v>
      </c>
      <c r="C34" s="517">
        <v>1053</v>
      </c>
      <c r="D34" s="418">
        <v>0.7834757834757835</v>
      </c>
      <c r="E34" s="515">
        <v>-228</v>
      </c>
      <c r="F34" s="372">
        <v>445</v>
      </c>
      <c r="G34" s="494">
        <v>2195</v>
      </c>
      <c r="H34" s="418">
        <v>0.20273348519362186</v>
      </c>
      <c r="I34" s="515">
        <v>-1750</v>
      </c>
      <c r="J34" s="418">
        <v>1.853932584269663</v>
      </c>
      <c r="K34" s="418">
        <v>0.47972665148063781</v>
      </c>
      <c r="L34" s="88">
        <v>1.3742059327890253</v>
      </c>
    </row>
    <row r="35" spans="1:12" x14ac:dyDescent="0.4">
      <c r="A35" s="74" t="s">
        <v>115</v>
      </c>
      <c r="B35" s="506">
        <v>0</v>
      </c>
      <c r="C35" s="517">
        <v>0</v>
      </c>
      <c r="D35" s="485" t="e">
        <v>#DIV/0!</v>
      </c>
      <c r="E35" s="503">
        <v>0</v>
      </c>
      <c r="F35" s="372">
        <v>0</v>
      </c>
      <c r="G35" s="329">
        <v>0</v>
      </c>
      <c r="H35" s="485" t="e">
        <v>#DIV/0!</v>
      </c>
      <c r="I35" s="503">
        <v>0</v>
      </c>
      <c r="J35" s="485" t="e">
        <v>#DIV/0!</v>
      </c>
      <c r="K35" s="485" t="e">
        <v>#DIV/0!</v>
      </c>
      <c r="L35" s="68" t="e">
        <v>#DIV/0!</v>
      </c>
    </row>
    <row r="36" spans="1:12" x14ac:dyDescent="0.4">
      <c r="A36" s="94" t="s">
        <v>114</v>
      </c>
      <c r="B36" s="507">
        <v>0</v>
      </c>
      <c r="C36" s="517">
        <v>0</v>
      </c>
      <c r="D36" s="418" t="e">
        <v>#DIV/0!</v>
      </c>
      <c r="E36" s="515">
        <v>0</v>
      </c>
      <c r="F36" s="494">
        <v>0</v>
      </c>
      <c r="G36" s="494">
        <v>0</v>
      </c>
      <c r="H36" s="418" t="e">
        <v>#DIV/0!</v>
      </c>
      <c r="I36" s="515">
        <v>0</v>
      </c>
      <c r="J36" s="418" t="e">
        <v>#DIV/0!</v>
      </c>
      <c r="K36" s="418" t="e">
        <v>#DIV/0!</v>
      </c>
      <c r="L36" s="88" t="e">
        <v>#DIV/0!</v>
      </c>
    </row>
    <row r="37" spans="1:12" x14ac:dyDescent="0.4">
      <c r="A37" s="67" t="s">
        <v>113</v>
      </c>
      <c r="B37" s="514">
        <v>4596</v>
      </c>
      <c r="C37" s="517">
        <v>5152</v>
      </c>
      <c r="D37" s="512">
        <v>0.89208074534161486</v>
      </c>
      <c r="E37" s="513">
        <v>-556</v>
      </c>
      <c r="F37" s="374">
        <v>6430</v>
      </c>
      <c r="G37" s="374">
        <v>6390</v>
      </c>
      <c r="H37" s="512">
        <v>1.0062597809076683</v>
      </c>
      <c r="I37" s="513">
        <v>40</v>
      </c>
      <c r="J37" s="512">
        <v>0.71477449455676512</v>
      </c>
      <c r="K37" s="512">
        <v>0.80625978090766826</v>
      </c>
      <c r="L37" s="62">
        <v>-9.1485286350903139E-2</v>
      </c>
    </row>
    <row r="38" spans="1:12" x14ac:dyDescent="0.4">
      <c r="A38" s="85" t="s">
        <v>112</v>
      </c>
      <c r="B38" s="193">
        <v>548</v>
      </c>
      <c r="C38" s="84">
        <v>689</v>
      </c>
      <c r="D38" s="82">
        <v>0.79535558780841797</v>
      </c>
      <c r="E38" s="192">
        <v>-141</v>
      </c>
      <c r="F38" s="84">
        <v>929</v>
      </c>
      <c r="G38" s="84">
        <v>935</v>
      </c>
      <c r="H38" s="82">
        <v>0.99358288770053471</v>
      </c>
      <c r="I38" s="192">
        <v>-6</v>
      </c>
      <c r="J38" s="82">
        <v>0.58988159311087196</v>
      </c>
      <c r="K38" s="82">
        <v>0.73689839572192517</v>
      </c>
      <c r="L38" s="81">
        <v>-0.14701680261105321</v>
      </c>
    </row>
    <row r="39" spans="1:12" x14ac:dyDescent="0.4">
      <c r="A39" s="73" t="s">
        <v>111</v>
      </c>
      <c r="B39" s="517">
        <v>355</v>
      </c>
      <c r="C39" s="517">
        <v>420</v>
      </c>
      <c r="D39" s="483">
        <v>0.84523809523809523</v>
      </c>
      <c r="E39" s="505">
        <v>-65</v>
      </c>
      <c r="F39" s="372">
        <v>478</v>
      </c>
      <c r="G39" s="372">
        <v>506</v>
      </c>
      <c r="H39" s="483">
        <v>0.94466403162055335</v>
      </c>
      <c r="I39" s="505">
        <v>-28</v>
      </c>
      <c r="J39" s="483">
        <v>0.74267782426778239</v>
      </c>
      <c r="K39" s="483">
        <v>0.83003952569169959</v>
      </c>
      <c r="L39" s="120">
        <v>-8.7361701423917193E-2</v>
      </c>
    </row>
    <row r="40" spans="1:12" x14ac:dyDescent="0.4">
      <c r="A40" s="74" t="s">
        <v>110</v>
      </c>
      <c r="B40" s="517">
        <v>193</v>
      </c>
      <c r="C40" s="517">
        <v>269</v>
      </c>
      <c r="D40" s="485">
        <v>0.71747211895910779</v>
      </c>
      <c r="E40" s="503">
        <v>-76</v>
      </c>
      <c r="F40" s="372">
        <v>451</v>
      </c>
      <c r="G40" s="372">
        <v>429</v>
      </c>
      <c r="H40" s="485">
        <v>1.0512820512820513</v>
      </c>
      <c r="I40" s="503">
        <v>22</v>
      </c>
      <c r="J40" s="485">
        <v>0.42793791574279377</v>
      </c>
      <c r="K40" s="485">
        <v>0.62703962703962701</v>
      </c>
      <c r="L40" s="68">
        <v>-0.19910171129683324</v>
      </c>
    </row>
    <row r="41" spans="1:12" s="118" customFormat="1" x14ac:dyDescent="0.4">
      <c r="A41" s="119" t="s">
        <v>109</v>
      </c>
      <c r="B41" s="117">
        <v>90148</v>
      </c>
      <c r="C41" s="117">
        <v>92329</v>
      </c>
      <c r="D41" s="115">
        <v>0.97637795275590555</v>
      </c>
      <c r="E41" s="116">
        <v>-2181</v>
      </c>
      <c r="F41" s="117">
        <v>141764</v>
      </c>
      <c r="G41" s="117">
        <v>129784</v>
      </c>
      <c r="H41" s="115">
        <v>1.0923072181470752</v>
      </c>
      <c r="I41" s="116">
        <v>11980</v>
      </c>
      <c r="J41" s="115">
        <v>0.63590192150334357</v>
      </c>
      <c r="K41" s="115">
        <v>0.7114051038648832</v>
      </c>
      <c r="L41" s="114">
        <v>-7.5503182361539634E-2</v>
      </c>
    </row>
    <row r="42" spans="1:12" s="118" customFormat="1" x14ac:dyDescent="0.4">
      <c r="A42" s="85" t="s">
        <v>108</v>
      </c>
      <c r="B42" s="84">
        <v>88889</v>
      </c>
      <c r="C42" s="84">
        <v>91215</v>
      </c>
      <c r="D42" s="82">
        <v>0.97449980814559012</v>
      </c>
      <c r="E42" s="192">
        <v>-2326</v>
      </c>
      <c r="F42" s="84">
        <v>138303</v>
      </c>
      <c r="G42" s="84">
        <v>127850</v>
      </c>
      <c r="H42" s="82">
        <v>1.0817598748533437</v>
      </c>
      <c r="I42" s="192">
        <v>10453</v>
      </c>
      <c r="J42" s="82">
        <v>0.64271201636985464</v>
      </c>
      <c r="K42" s="82">
        <v>0.71345326554556121</v>
      </c>
      <c r="L42" s="81">
        <v>-7.0741249175706566E-2</v>
      </c>
    </row>
    <row r="43" spans="1:12" x14ac:dyDescent="0.4">
      <c r="A43" s="74" t="s">
        <v>107</v>
      </c>
      <c r="B43" s="369">
        <v>36078</v>
      </c>
      <c r="C43" s="369">
        <v>39528</v>
      </c>
      <c r="D43" s="519">
        <v>0.91272009714632663</v>
      </c>
      <c r="E43" s="515">
        <v>-3450</v>
      </c>
      <c r="F43" s="369">
        <v>51833</v>
      </c>
      <c r="G43" s="518">
        <v>46964</v>
      </c>
      <c r="H43" s="418">
        <v>1.103675155438208</v>
      </c>
      <c r="I43" s="503">
        <v>4869</v>
      </c>
      <c r="J43" s="485">
        <v>0.69604306137016958</v>
      </c>
      <c r="K43" s="485">
        <v>0.84166595690315982</v>
      </c>
      <c r="L43" s="490">
        <v>-0.14562289553299024</v>
      </c>
    </row>
    <row r="44" spans="1:12" x14ac:dyDescent="0.4">
      <c r="A44" s="74" t="s">
        <v>106</v>
      </c>
      <c r="B44" s="329">
        <v>6504</v>
      </c>
      <c r="C44" s="329">
        <v>5131</v>
      </c>
      <c r="D44" s="483">
        <v>1.2675891639056713</v>
      </c>
      <c r="E44" s="515">
        <v>1373</v>
      </c>
      <c r="F44" s="329">
        <v>9356</v>
      </c>
      <c r="G44" s="506">
        <v>5654</v>
      </c>
      <c r="H44" s="418">
        <v>1.6547576936681996</v>
      </c>
      <c r="I44" s="503">
        <v>3702</v>
      </c>
      <c r="J44" s="485">
        <v>0.695168875587858</v>
      </c>
      <c r="K44" s="485">
        <v>0.90749911567032193</v>
      </c>
      <c r="L44" s="490">
        <v>-0.21233024008246393</v>
      </c>
    </row>
    <row r="45" spans="1:12" x14ac:dyDescent="0.4">
      <c r="A45" s="94" t="s">
        <v>105</v>
      </c>
      <c r="B45" s="329">
        <v>5628</v>
      </c>
      <c r="C45" s="329">
        <v>6831</v>
      </c>
      <c r="D45" s="483">
        <v>0.82389108476064998</v>
      </c>
      <c r="E45" s="515">
        <v>-1203</v>
      </c>
      <c r="F45" s="329">
        <v>8159</v>
      </c>
      <c r="G45" s="507">
        <v>10632</v>
      </c>
      <c r="H45" s="418">
        <v>0.76740030097817913</v>
      </c>
      <c r="I45" s="503">
        <v>-2473</v>
      </c>
      <c r="J45" s="485">
        <v>0.68979041549209463</v>
      </c>
      <c r="K45" s="485">
        <v>0.64249435665914223</v>
      </c>
      <c r="L45" s="490">
        <v>4.7296058832952403E-2</v>
      </c>
    </row>
    <row r="46" spans="1:12" x14ac:dyDescent="0.4">
      <c r="A46" s="94" t="s">
        <v>104</v>
      </c>
      <c r="B46" s="494">
        <v>2189</v>
      </c>
      <c r="C46" s="494">
        <v>3884</v>
      </c>
      <c r="D46" s="483">
        <v>0.56359423274974252</v>
      </c>
      <c r="E46" s="515">
        <v>-1695</v>
      </c>
      <c r="F46" s="494">
        <v>4053</v>
      </c>
      <c r="G46" s="516">
        <v>6723</v>
      </c>
      <c r="H46" s="418">
        <v>0.6028558679161089</v>
      </c>
      <c r="I46" s="503">
        <v>-2670</v>
      </c>
      <c r="J46" s="485">
        <v>0.54009375771033807</v>
      </c>
      <c r="K46" s="485">
        <v>0.57771828052952556</v>
      </c>
      <c r="L46" s="490">
        <v>-3.7624522819187489E-2</v>
      </c>
    </row>
    <row r="47" spans="1:12" x14ac:dyDescent="0.4">
      <c r="A47" s="74" t="s">
        <v>103</v>
      </c>
      <c r="B47" s="494">
        <v>6004</v>
      </c>
      <c r="C47" s="494">
        <v>7707</v>
      </c>
      <c r="D47" s="487">
        <v>0.7790320487868172</v>
      </c>
      <c r="E47" s="515">
        <v>-1703</v>
      </c>
      <c r="F47" s="494">
        <v>8801</v>
      </c>
      <c r="G47" s="506">
        <v>10657</v>
      </c>
      <c r="H47" s="418">
        <v>0.82584216946607858</v>
      </c>
      <c r="I47" s="503">
        <v>-1856</v>
      </c>
      <c r="J47" s="485">
        <v>0.6821952050903306</v>
      </c>
      <c r="K47" s="485">
        <v>0.72318663789058835</v>
      </c>
      <c r="L47" s="490">
        <v>-4.0991432800257743E-2</v>
      </c>
    </row>
    <row r="48" spans="1:12" x14ac:dyDescent="0.4">
      <c r="A48" s="74" t="s">
        <v>102</v>
      </c>
      <c r="B48" s="329">
        <v>12513</v>
      </c>
      <c r="C48" s="329">
        <v>12727</v>
      </c>
      <c r="D48" s="483">
        <v>0.98318535397187079</v>
      </c>
      <c r="E48" s="515">
        <v>-214</v>
      </c>
      <c r="F48" s="329">
        <v>19054</v>
      </c>
      <c r="G48" s="506">
        <v>19449</v>
      </c>
      <c r="H48" s="418">
        <v>0.97969047251786723</v>
      </c>
      <c r="I48" s="503">
        <v>-395</v>
      </c>
      <c r="J48" s="485">
        <v>0.65671250131206049</v>
      </c>
      <c r="K48" s="485">
        <v>0.65437811712684457</v>
      </c>
      <c r="L48" s="490">
        <v>2.3343841852159208E-3</v>
      </c>
    </row>
    <row r="49" spans="1:12" x14ac:dyDescent="0.4">
      <c r="A49" s="96" t="s">
        <v>101</v>
      </c>
      <c r="B49" s="329">
        <v>1308</v>
      </c>
      <c r="C49" s="329">
        <v>1584</v>
      </c>
      <c r="D49" s="483">
        <v>0.8257575757575758</v>
      </c>
      <c r="E49" s="515">
        <v>-276</v>
      </c>
      <c r="F49" s="329">
        <v>2970</v>
      </c>
      <c r="G49" s="506">
        <v>2970</v>
      </c>
      <c r="H49" s="418">
        <v>1</v>
      </c>
      <c r="I49" s="503">
        <v>0</v>
      </c>
      <c r="J49" s="485">
        <v>0.44040404040404041</v>
      </c>
      <c r="K49" s="485">
        <v>0.53333333333333333</v>
      </c>
      <c r="L49" s="490">
        <v>-9.2929292929292917E-2</v>
      </c>
    </row>
    <row r="50" spans="1:12" s="58" customFormat="1" x14ac:dyDescent="0.4">
      <c r="A50" s="74" t="s">
        <v>100</v>
      </c>
      <c r="B50" s="329">
        <v>1511</v>
      </c>
      <c r="C50" s="329">
        <v>511</v>
      </c>
      <c r="D50" s="483">
        <v>2.9569471624266144</v>
      </c>
      <c r="E50" s="515">
        <v>1000</v>
      </c>
      <c r="F50" s="329">
        <v>2030</v>
      </c>
      <c r="G50" s="506">
        <v>704</v>
      </c>
      <c r="H50" s="418">
        <v>2.8835227272727271</v>
      </c>
      <c r="I50" s="503">
        <v>1326</v>
      </c>
      <c r="J50" s="485">
        <v>0.74433497536945814</v>
      </c>
      <c r="K50" s="485">
        <v>0.72585227272727271</v>
      </c>
      <c r="L50" s="490">
        <v>1.8482702642185433E-2</v>
      </c>
    </row>
    <row r="51" spans="1:12" x14ac:dyDescent="0.4">
      <c r="A51" s="74" t="s">
        <v>99</v>
      </c>
      <c r="B51" s="329">
        <v>1992</v>
      </c>
      <c r="C51" s="329">
        <v>1840</v>
      </c>
      <c r="D51" s="485">
        <v>1.0826086956521739</v>
      </c>
      <c r="E51" s="515">
        <v>152</v>
      </c>
      <c r="F51" s="329">
        <v>3105</v>
      </c>
      <c r="G51" s="517">
        <v>2597</v>
      </c>
      <c r="H51" s="418">
        <v>1.195610319599538</v>
      </c>
      <c r="I51" s="503">
        <v>508</v>
      </c>
      <c r="J51" s="485">
        <v>0.64154589371980675</v>
      </c>
      <c r="K51" s="485">
        <v>0.70850981902194843</v>
      </c>
      <c r="L51" s="490">
        <v>-6.696392530214168E-2</v>
      </c>
    </row>
    <row r="52" spans="1:12" x14ac:dyDescent="0.4">
      <c r="A52" s="74" t="s">
        <v>98</v>
      </c>
      <c r="B52" s="494">
        <v>746</v>
      </c>
      <c r="C52" s="494">
        <v>738</v>
      </c>
      <c r="D52" s="483">
        <v>1.0108401084010841</v>
      </c>
      <c r="E52" s="515">
        <v>8</v>
      </c>
      <c r="F52" s="494">
        <v>1766</v>
      </c>
      <c r="G52" s="506">
        <v>1386</v>
      </c>
      <c r="H52" s="418">
        <v>1.2741702741702741</v>
      </c>
      <c r="I52" s="503">
        <v>380</v>
      </c>
      <c r="J52" s="485">
        <v>0.42242355605889015</v>
      </c>
      <c r="K52" s="485">
        <v>0.53246753246753242</v>
      </c>
      <c r="L52" s="490">
        <v>-0.11004397640864227</v>
      </c>
    </row>
    <row r="53" spans="1:12" x14ac:dyDescent="0.4">
      <c r="A53" s="74" t="s">
        <v>97</v>
      </c>
      <c r="B53" s="329">
        <v>947</v>
      </c>
      <c r="C53" s="329">
        <v>1038</v>
      </c>
      <c r="D53" s="485">
        <v>0.91233140655105971</v>
      </c>
      <c r="E53" s="515">
        <v>-91</v>
      </c>
      <c r="F53" s="329">
        <v>1648</v>
      </c>
      <c r="G53" s="516">
        <v>1508</v>
      </c>
      <c r="H53" s="418">
        <v>1.0928381962864722</v>
      </c>
      <c r="I53" s="503">
        <v>140</v>
      </c>
      <c r="J53" s="485">
        <v>0.57463592233009708</v>
      </c>
      <c r="K53" s="485">
        <v>0.68832891246684347</v>
      </c>
      <c r="L53" s="490">
        <v>-0.11369299013674639</v>
      </c>
    </row>
    <row r="54" spans="1:12" x14ac:dyDescent="0.4">
      <c r="A54" s="74" t="s">
        <v>96</v>
      </c>
      <c r="B54" s="329">
        <v>1508</v>
      </c>
      <c r="C54" s="329">
        <v>2347</v>
      </c>
      <c r="D54" s="483">
        <v>0.64252236898167869</v>
      </c>
      <c r="E54" s="515">
        <v>-839</v>
      </c>
      <c r="F54" s="329">
        <v>3105</v>
      </c>
      <c r="G54" s="506">
        <v>5212</v>
      </c>
      <c r="H54" s="418">
        <v>0.59574059861857254</v>
      </c>
      <c r="I54" s="503">
        <v>-2107</v>
      </c>
      <c r="J54" s="485">
        <v>0.48566827697262482</v>
      </c>
      <c r="K54" s="485">
        <v>0.45030698388334611</v>
      </c>
      <c r="L54" s="490">
        <v>3.5361293089278711E-2</v>
      </c>
    </row>
    <row r="55" spans="1:12" x14ac:dyDescent="0.4">
      <c r="A55" s="74" t="s">
        <v>95</v>
      </c>
      <c r="B55" s="329">
        <v>1111</v>
      </c>
      <c r="C55" s="329">
        <v>1224</v>
      </c>
      <c r="D55" s="483">
        <v>0.9076797385620915</v>
      </c>
      <c r="E55" s="503">
        <v>-113</v>
      </c>
      <c r="F55" s="329">
        <v>2970</v>
      </c>
      <c r="G55" s="507">
        <v>2970</v>
      </c>
      <c r="H55" s="485">
        <v>1</v>
      </c>
      <c r="I55" s="503">
        <v>0</v>
      </c>
      <c r="J55" s="485">
        <v>0.37407407407407406</v>
      </c>
      <c r="K55" s="485">
        <v>0.41212121212121211</v>
      </c>
      <c r="L55" s="490">
        <v>-3.8047138047138052E-2</v>
      </c>
    </row>
    <row r="56" spans="1:12" x14ac:dyDescent="0.4">
      <c r="A56" s="74" t="s">
        <v>94</v>
      </c>
      <c r="B56" s="329">
        <v>666</v>
      </c>
      <c r="C56" s="329">
        <v>930</v>
      </c>
      <c r="D56" s="483">
        <v>0.71612903225806457</v>
      </c>
      <c r="E56" s="503">
        <v>-264</v>
      </c>
      <c r="F56" s="329">
        <v>1926</v>
      </c>
      <c r="G56" s="507">
        <v>1437</v>
      </c>
      <c r="H56" s="485">
        <v>1.3402922755741127</v>
      </c>
      <c r="I56" s="503">
        <v>489</v>
      </c>
      <c r="J56" s="485">
        <v>0.34579439252336447</v>
      </c>
      <c r="K56" s="485">
        <v>0.64718162839248439</v>
      </c>
      <c r="L56" s="490">
        <v>-0.30138723586911992</v>
      </c>
    </row>
    <row r="57" spans="1:12" x14ac:dyDescent="0.4">
      <c r="A57" s="99" t="s">
        <v>93</v>
      </c>
      <c r="B57" s="494">
        <v>1047</v>
      </c>
      <c r="C57" s="494">
        <v>791</v>
      </c>
      <c r="D57" s="483">
        <v>1.3236409608091024</v>
      </c>
      <c r="E57" s="515">
        <v>256</v>
      </c>
      <c r="F57" s="494">
        <v>1886</v>
      </c>
      <c r="G57" s="506">
        <v>1320</v>
      </c>
      <c r="H57" s="418">
        <v>1.4287878787878787</v>
      </c>
      <c r="I57" s="503">
        <v>566</v>
      </c>
      <c r="J57" s="485">
        <v>0.5551431601272534</v>
      </c>
      <c r="K57" s="418">
        <v>0.59924242424242424</v>
      </c>
      <c r="L57" s="417">
        <v>-4.4099264115170844E-2</v>
      </c>
    </row>
    <row r="58" spans="1:12" x14ac:dyDescent="0.4">
      <c r="A58" s="74" t="s">
        <v>92</v>
      </c>
      <c r="B58" s="494">
        <v>948</v>
      </c>
      <c r="C58" s="494">
        <v>792</v>
      </c>
      <c r="D58" s="483">
        <v>1.196969696969697</v>
      </c>
      <c r="E58" s="503">
        <v>156</v>
      </c>
      <c r="F58" s="494">
        <v>1936</v>
      </c>
      <c r="G58" s="506">
        <v>1320</v>
      </c>
      <c r="H58" s="485">
        <v>1.4666666666666666</v>
      </c>
      <c r="I58" s="503">
        <v>616</v>
      </c>
      <c r="J58" s="485">
        <v>0.48966942148760328</v>
      </c>
      <c r="K58" s="485">
        <v>0.6</v>
      </c>
      <c r="L58" s="490">
        <v>-0.11033057851239669</v>
      </c>
    </row>
    <row r="59" spans="1:12" x14ac:dyDescent="0.4">
      <c r="A59" s="74" t="s">
        <v>91</v>
      </c>
      <c r="B59" s="329">
        <v>824</v>
      </c>
      <c r="C59" s="329">
        <v>887</v>
      </c>
      <c r="D59" s="483">
        <v>0.92897406989853437</v>
      </c>
      <c r="E59" s="503">
        <v>-63</v>
      </c>
      <c r="F59" s="329">
        <v>1330</v>
      </c>
      <c r="G59" s="507">
        <v>1320</v>
      </c>
      <c r="H59" s="485">
        <v>1.0075757575757576</v>
      </c>
      <c r="I59" s="503">
        <v>10</v>
      </c>
      <c r="J59" s="485">
        <v>0.61954887218045118</v>
      </c>
      <c r="K59" s="485">
        <v>0.67196969696969699</v>
      </c>
      <c r="L59" s="490">
        <v>-5.2420824789245812E-2</v>
      </c>
    </row>
    <row r="60" spans="1:12" x14ac:dyDescent="0.4">
      <c r="A60" s="96" t="s">
        <v>90</v>
      </c>
      <c r="B60" s="329">
        <v>2375</v>
      </c>
      <c r="C60" s="329">
        <v>2473</v>
      </c>
      <c r="D60" s="483">
        <v>0.96037201779215531</v>
      </c>
      <c r="E60" s="503">
        <v>-98</v>
      </c>
      <c r="F60" s="329">
        <v>4764</v>
      </c>
      <c r="G60" s="506">
        <v>4547</v>
      </c>
      <c r="H60" s="485">
        <v>1.0477237739168683</v>
      </c>
      <c r="I60" s="503">
        <v>217</v>
      </c>
      <c r="J60" s="485">
        <v>0.49853064651553314</v>
      </c>
      <c r="K60" s="485">
        <v>0.54387508247195948</v>
      </c>
      <c r="L60" s="490">
        <v>-4.5344435956426343E-2</v>
      </c>
    </row>
    <row r="61" spans="1:12" s="58" customFormat="1" x14ac:dyDescent="0.4">
      <c r="A61" s="94" t="s">
        <v>89</v>
      </c>
      <c r="B61" s="71">
        <v>2330</v>
      </c>
      <c r="C61" s="71">
        <v>0</v>
      </c>
      <c r="D61" s="98" t="e">
        <v>#DIV/0!</v>
      </c>
      <c r="E61" s="102">
        <v>2330</v>
      </c>
      <c r="F61" s="71">
        <v>2970</v>
      </c>
      <c r="G61" s="186">
        <v>0</v>
      </c>
      <c r="H61" s="69" t="e">
        <v>#DIV/0!</v>
      </c>
      <c r="I61" s="102">
        <v>2970</v>
      </c>
      <c r="J61" s="69">
        <v>0.78451178451178449</v>
      </c>
      <c r="K61" s="69" t="e">
        <v>#DIV/0!</v>
      </c>
      <c r="L61" s="68" t="e">
        <v>#DIV/0!</v>
      </c>
    </row>
    <row r="62" spans="1:12" x14ac:dyDescent="0.4">
      <c r="A62" s="94" t="s">
        <v>88</v>
      </c>
      <c r="B62" s="97">
        <v>1141</v>
      </c>
      <c r="C62" s="97">
        <v>252</v>
      </c>
      <c r="D62" s="89">
        <v>4.5277777777777777</v>
      </c>
      <c r="E62" s="109">
        <v>889</v>
      </c>
      <c r="F62" s="97">
        <v>1949</v>
      </c>
      <c r="G62" s="195">
        <v>480</v>
      </c>
      <c r="H62" s="89">
        <v>4.0604166666666668</v>
      </c>
      <c r="I62" s="109">
        <v>1469</v>
      </c>
      <c r="J62" s="89">
        <v>0.58542842483324786</v>
      </c>
      <c r="K62" s="89">
        <v>0.52500000000000002</v>
      </c>
      <c r="L62" s="88">
        <v>6.042842483324784E-2</v>
      </c>
    </row>
    <row r="63" spans="1:12" s="58" customFormat="1" x14ac:dyDescent="0.4">
      <c r="A63" s="94" t="s">
        <v>87</v>
      </c>
      <c r="B63" s="97">
        <v>1154</v>
      </c>
      <c r="C63" s="97">
        <v>0</v>
      </c>
      <c r="D63" s="89" t="e">
        <v>#DIV/0!</v>
      </c>
      <c r="E63" s="90">
        <v>1154</v>
      </c>
      <c r="F63" s="97">
        <v>1936</v>
      </c>
      <c r="G63" s="97">
        <v>0</v>
      </c>
      <c r="H63" s="89" t="e">
        <v>#DIV/0!</v>
      </c>
      <c r="I63" s="90">
        <v>1936</v>
      </c>
      <c r="J63" s="89">
        <v>0.59607438016528924</v>
      </c>
      <c r="K63" s="89" t="e">
        <v>#DIV/0!</v>
      </c>
      <c r="L63" s="88" t="e">
        <v>#DIV/0!</v>
      </c>
    </row>
    <row r="64" spans="1:12" x14ac:dyDescent="0.4">
      <c r="A64" s="67" t="s">
        <v>86</v>
      </c>
      <c r="B64" s="374">
        <v>365</v>
      </c>
      <c r="C64" s="374">
        <v>0</v>
      </c>
      <c r="D64" s="512" t="e">
        <v>#DIV/0!</v>
      </c>
      <c r="E64" s="513">
        <v>365</v>
      </c>
      <c r="F64" s="374">
        <v>756</v>
      </c>
      <c r="G64" s="514">
        <v>0</v>
      </c>
      <c r="H64" s="512" t="e">
        <v>#DIV/0!</v>
      </c>
      <c r="I64" s="513">
        <v>756</v>
      </c>
      <c r="J64" s="512">
        <v>0.48280423280423279</v>
      </c>
      <c r="K64" s="512" t="e">
        <v>#DIV/0!</v>
      </c>
      <c r="L64" s="511" t="e">
        <v>#DIV/0!</v>
      </c>
    </row>
    <row r="65" spans="1:12" x14ac:dyDescent="0.4">
      <c r="A65" s="85" t="s">
        <v>85</v>
      </c>
      <c r="B65" s="193">
        <v>1259</v>
      </c>
      <c r="C65" s="193">
        <v>1114</v>
      </c>
      <c r="D65" s="82">
        <v>1.1301615798922802</v>
      </c>
      <c r="E65" s="192">
        <v>145</v>
      </c>
      <c r="F65" s="193">
        <v>3461</v>
      </c>
      <c r="G65" s="193">
        <v>1934</v>
      </c>
      <c r="H65" s="82">
        <v>1.7895553257497414</v>
      </c>
      <c r="I65" s="192">
        <v>1527</v>
      </c>
      <c r="J65" s="82">
        <v>0.36376769719734181</v>
      </c>
      <c r="K65" s="82">
        <v>0.57600827300930713</v>
      </c>
      <c r="L65" s="81">
        <v>-0.21224057581196532</v>
      </c>
    </row>
    <row r="66" spans="1:12" x14ac:dyDescent="0.4">
      <c r="A66" s="80" t="s">
        <v>84</v>
      </c>
      <c r="B66" s="191">
        <v>313</v>
      </c>
      <c r="C66" s="190">
        <v>254</v>
      </c>
      <c r="D66" s="98">
        <v>1.2322834645669292</v>
      </c>
      <c r="E66" s="107">
        <v>59</v>
      </c>
      <c r="F66" s="191">
        <v>584</v>
      </c>
      <c r="G66" s="190">
        <v>330</v>
      </c>
      <c r="H66" s="98">
        <v>1.7696969696969698</v>
      </c>
      <c r="I66" s="107">
        <v>254</v>
      </c>
      <c r="J66" s="98">
        <v>0.53595890410958902</v>
      </c>
      <c r="K66" s="98">
        <v>0.76969696969696966</v>
      </c>
      <c r="L66" s="120">
        <v>-0.23373806558738064</v>
      </c>
    </row>
    <row r="67" spans="1:12" x14ac:dyDescent="0.4">
      <c r="A67" s="74" t="s">
        <v>83</v>
      </c>
      <c r="B67" s="189"/>
      <c r="C67" s="186">
        <v>266</v>
      </c>
      <c r="D67" s="98">
        <v>0</v>
      </c>
      <c r="E67" s="107">
        <v>-266</v>
      </c>
      <c r="F67" s="189"/>
      <c r="G67" s="186">
        <v>594</v>
      </c>
      <c r="H67" s="98">
        <v>0</v>
      </c>
      <c r="I67" s="107">
        <v>-594</v>
      </c>
      <c r="J67" s="98" t="e">
        <v>#DIV/0!</v>
      </c>
      <c r="K67" s="98">
        <v>0.44781144781144783</v>
      </c>
      <c r="L67" s="120" t="e">
        <v>#DIV/0!</v>
      </c>
    </row>
    <row r="68" spans="1:12" x14ac:dyDescent="0.4">
      <c r="A68" s="73" t="s">
        <v>82</v>
      </c>
      <c r="B68" s="187"/>
      <c r="C68" s="188">
        <v>172</v>
      </c>
      <c r="D68" s="98">
        <v>0</v>
      </c>
      <c r="E68" s="107">
        <v>-172</v>
      </c>
      <c r="F68" s="187"/>
      <c r="G68" s="105">
        <v>330</v>
      </c>
      <c r="H68" s="98">
        <v>0</v>
      </c>
      <c r="I68" s="107">
        <v>-330</v>
      </c>
      <c r="J68" s="98" t="e">
        <v>#DIV/0!</v>
      </c>
      <c r="K68" s="98">
        <v>0.52121212121212124</v>
      </c>
      <c r="L68" s="120" t="e">
        <v>#DIV/0!</v>
      </c>
    </row>
    <row r="69" spans="1:12" x14ac:dyDescent="0.4">
      <c r="A69" s="74" t="s">
        <v>81</v>
      </c>
      <c r="B69" s="189">
        <v>566</v>
      </c>
      <c r="C69" s="186">
        <v>422</v>
      </c>
      <c r="D69" s="69">
        <v>1.3412322274881516</v>
      </c>
      <c r="E69" s="102">
        <v>144</v>
      </c>
      <c r="F69" s="189">
        <v>1188</v>
      </c>
      <c r="G69" s="71">
        <v>680</v>
      </c>
      <c r="H69" s="69">
        <v>1.7470588235294118</v>
      </c>
      <c r="I69" s="102">
        <v>508</v>
      </c>
      <c r="J69" s="69">
        <v>0.47643097643097643</v>
      </c>
      <c r="K69" s="69">
        <v>0.62058823529411766</v>
      </c>
      <c r="L69" s="68">
        <v>-0.14415725886314124</v>
      </c>
    </row>
    <row r="70" spans="1:12" x14ac:dyDescent="0.4">
      <c r="A70" s="655" t="s">
        <v>230</v>
      </c>
      <c r="B70" s="654">
        <v>380</v>
      </c>
      <c r="C70" s="499"/>
      <c r="D70" s="496" t="e">
        <v>#DIV/0!</v>
      </c>
      <c r="E70" s="498">
        <v>380</v>
      </c>
      <c r="F70" s="654">
        <v>1689</v>
      </c>
      <c r="G70" s="499"/>
      <c r="H70" s="496" t="e">
        <v>#DIV/0!</v>
      </c>
      <c r="I70" s="498">
        <v>1689</v>
      </c>
      <c r="J70" s="496">
        <v>0.22498519834221434</v>
      </c>
      <c r="K70" s="496" t="e">
        <v>#DIV/0!</v>
      </c>
      <c r="L70" s="495" t="e">
        <v>#DIV/0!</v>
      </c>
    </row>
    <row r="71" spans="1:12" x14ac:dyDescent="0.4">
      <c r="A71" s="58" t="s">
        <v>80</v>
      </c>
      <c r="C71" s="61"/>
      <c r="E71" s="130"/>
      <c r="G71" s="61"/>
      <c r="I71" s="130"/>
      <c r="K71" s="61"/>
    </row>
    <row r="72" spans="1:12" s="58" customFormat="1" x14ac:dyDescent="0.4">
      <c r="A72" s="60" t="s">
        <v>79</v>
      </c>
      <c r="B72" s="130"/>
      <c r="C72" s="61"/>
      <c r="D72" s="61"/>
      <c r="E72" s="130"/>
      <c r="F72" s="130"/>
      <c r="G72" s="61"/>
      <c r="H72" s="61"/>
      <c r="I72" s="130"/>
      <c r="J72" s="130"/>
      <c r="K72" s="61"/>
      <c r="L72" s="61"/>
    </row>
    <row r="73" spans="1:12" x14ac:dyDescent="0.4">
      <c r="A73" s="58" t="s">
        <v>78</v>
      </c>
      <c r="B73" s="59"/>
      <c r="C73" s="59"/>
      <c r="D73" s="58"/>
      <c r="E73" s="58"/>
      <c r="F73" s="59"/>
      <c r="G73" s="59"/>
      <c r="H73" s="58"/>
      <c r="I73" s="58"/>
      <c r="J73" s="59"/>
      <c r="K73" s="59"/>
      <c r="L73" s="58"/>
    </row>
    <row r="74" spans="1:12" x14ac:dyDescent="0.4">
      <c r="A74" s="58" t="s">
        <v>150</v>
      </c>
    </row>
  </sheetData>
  <mergeCells count="14">
    <mergeCell ref="A2:A3"/>
    <mergeCell ref="A4:A5"/>
    <mergeCell ref="B4:B5"/>
    <mergeCell ref="C4:C5"/>
    <mergeCell ref="B2:E3"/>
    <mergeCell ref="D4:E4"/>
    <mergeCell ref="F2:I3"/>
    <mergeCell ref="J4:J5"/>
    <mergeCell ref="K4:K5"/>
    <mergeCell ref="J2:L3"/>
    <mergeCell ref="L4:L5"/>
    <mergeCell ref="F4:F5"/>
    <mergeCell ref="G4:G5"/>
    <mergeCell ref="H4:I4"/>
  </mergeCells>
  <phoneticPr fontId="3"/>
  <hyperlinks>
    <hyperlink ref="A1" location="'R3'!A1" display="令和３年度"/>
    <hyperlink ref="A1:D1" location="'h25'!A1" display="'h25'!A1"/>
  </hyperlinks>
  <printOptions verticalCentered="1"/>
  <pageMargins left="0.86614173228346458" right="0.35433070866141736" top="0.78740157480314965" bottom="0.55118110236220474" header="0.39370078740157483" footer="0.31496062992125984"/>
  <headerFooter alignWithMargins="0">
    <oddHeader>&amp;C&amp;16 2013年&amp;A航空旅客輸送実績</oddHeader>
  </headerFooter>
  <extLst>
    <ext xmlns:x14="http://schemas.microsoft.com/office/spreadsheetml/2009/9/main" uri="{CCE6A557-97BC-4b89-ADB6-D9C93CAAB3DF}">
      <x14:dataValidations xmlns:xm="http://schemas.microsoft.com/office/excel/2006/main" count="1">
        <x14:dataValidation allowBlank="1" showInputMessage="1" showErrorMessage="1">
          <xm:sqref>D63:E63 IZ63:JA63 SV63:SW63 ACR63:ACS63 AMN63:AMO63 AWJ63:AWK63 BGF63:BGG63 BQB63:BQC63 BZX63:BZY63 CJT63:CJU63 CTP63:CTQ63 DDL63:DDM63 DNH63:DNI63 DXD63:DXE63 EGZ63:EHA63 EQV63:EQW63 FAR63:FAS63 FKN63:FKO63 FUJ63:FUK63 GEF63:GEG63 GOB63:GOC63 GXX63:GXY63 HHT63:HHU63 HRP63:HRQ63 IBL63:IBM63 ILH63:ILI63 IVD63:IVE63 JEZ63:JFA63 JOV63:JOW63 JYR63:JYS63 KIN63:KIO63 KSJ63:KSK63 LCF63:LCG63 LMB63:LMC63 LVX63:LVY63 MFT63:MFU63 MPP63:MPQ63 MZL63:MZM63 NJH63:NJI63 NTD63:NTE63 OCZ63:ODA63 OMV63:OMW63 OWR63:OWS63 PGN63:PGO63 PQJ63:PQK63 QAF63:QAG63 QKB63:QKC63 QTX63:QTY63 RDT63:RDU63 RNP63:RNQ63 RXL63:RXM63 SHH63:SHI63 SRD63:SRE63 TAZ63:TBA63 TKV63:TKW63 TUR63:TUS63 UEN63:UEO63 UOJ63:UOK63 UYF63:UYG63 VIB63:VIC63 VRX63:VRY63 WBT63:WBU63 WLP63:WLQ63 WVL63:WVM63 D65599:E65599 IZ65599:JA65599 SV65599:SW65599 ACR65599:ACS65599 AMN65599:AMO65599 AWJ65599:AWK65599 BGF65599:BGG65599 BQB65599:BQC65599 BZX65599:BZY65599 CJT65599:CJU65599 CTP65599:CTQ65599 DDL65599:DDM65599 DNH65599:DNI65599 DXD65599:DXE65599 EGZ65599:EHA65599 EQV65599:EQW65599 FAR65599:FAS65599 FKN65599:FKO65599 FUJ65599:FUK65599 GEF65599:GEG65599 GOB65599:GOC65599 GXX65599:GXY65599 HHT65599:HHU65599 HRP65599:HRQ65599 IBL65599:IBM65599 ILH65599:ILI65599 IVD65599:IVE65599 JEZ65599:JFA65599 JOV65599:JOW65599 JYR65599:JYS65599 KIN65599:KIO65599 KSJ65599:KSK65599 LCF65599:LCG65599 LMB65599:LMC65599 LVX65599:LVY65599 MFT65599:MFU65599 MPP65599:MPQ65599 MZL65599:MZM65599 NJH65599:NJI65599 NTD65599:NTE65599 OCZ65599:ODA65599 OMV65599:OMW65599 OWR65599:OWS65599 PGN65599:PGO65599 PQJ65599:PQK65599 QAF65599:QAG65599 QKB65599:QKC65599 QTX65599:QTY65599 RDT65599:RDU65599 RNP65599:RNQ65599 RXL65599:RXM65599 SHH65599:SHI65599 SRD65599:SRE65599 TAZ65599:TBA65599 TKV65599:TKW65599 TUR65599:TUS65599 UEN65599:UEO65599 UOJ65599:UOK65599 UYF65599:UYG65599 VIB65599:VIC65599 VRX65599:VRY65599 WBT65599:WBU65599 WLP65599:WLQ65599 WVL65599:WVM65599 D131135:E131135 IZ131135:JA131135 SV131135:SW131135 ACR131135:ACS131135 AMN131135:AMO131135 AWJ131135:AWK131135 BGF131135:BGG131135 BQB131135:BQC131135 BZX131135:BZY131135 CJT131135:CJU131135 CTP131135:CTQ131135 DDL131135:DDM131135 DNH131135:DNI131135 DXD131135:DXE131135 EGZ131135:EHA131135 EQV131135:EQW131135 FAR131135:FAS131135 FKN131135:FKO131135 FUJ131135:FUK131135 GEF131135:GEG131135 GOB131135:GOC131135 GXX131135:GXY131135 HHT131135:HHU131135 HRP131135:HRQ131135 IBL131135:IBM131135 ILH131135:ILI131135 IVD131135:IVE131135 JEZ131135:JFA131135 JOV131135:JOW131135 JYR131135:JYS131135 KIN131135:KIO131135 KSJ131135:KSK131135 LCF131135:LCG131135 LMB131135:LMC131135 LVX131135:LVY131135 MFT131135:MFU131135 MPP131135:MPQ131135 MZL131135:MZM131135 NJH131135:NJI131135 NTD131135:NTE131135 OCZ131135:ODA131135 OMV131135:OMW131135 OWR131135:OWS131135 PGN131135:PGO131135 PQJ131135:PQK131135 QAF131135:QAG131135 QKB131135:QKC131135 QTX131135:QTY131135 RDT131135:RDU131135 RNP131135:RNQ131135 RXL131135:RXM131135 SHH131135:SHI131135 SRD131135:SRE131135 TAZ131135:TBA131135 TKV131135:TKW131135 TUR131135:TUS131135 UEN131135:UEO131135 UOJ131135:UOK131135 UYF131135:UYG131135 VIB131135:VIC131135 VRX131135:VRY131135 WBT131135:WBU131135 WLP131135:WLQ131135 WVL131135:WVM131135 D196671:E196671 IZ196671:JA196671 SV196671:SW196671 ACR196671:ACS196671 AMN196671:AMO196671 AWJ196671:AWK196671 BGF196671:BGG196671 BQB196671:BQC196671 BZX196671:BZY196671 CJT196671:CJU196671 CTP196671:CTQ196671 DDL196671:DDM196671 DNH196671:DNI196671 DXD196671:DXE196671 EGZ196671:EHA196671 EQV196671:EQW196671 FAR196671:FAS196671 FKN196671:FKO196671 FUJ196671:FUK196671 GEF196671:GEG196671 GOB196671:GOC196671 GXX196671:GXY196671 HHT196671:HHU196671 HRP196671:HRQ196671 IBL196671:IBM196671 ILH196671:ILI196671 IVD196671:IVE196671 JEZ196671:JFA196671 JOV196671:JOW196671 JYR196671:JYS196671 KIN196671:KIO196671 KSJ196671:KSK196671 LCF196671:LCG196671 LMB196671:LMC196671 LVX196671:LVY196671 MFT196671:MFU196671 MPP196671:MPQ196671 MZL196671:MZM196671 NJH196671:NJI196671 NTD196671:NTE196671 OCZ196671:ODA196671 OMV196671:OMW196671 OWR196671:OWS196671 PGN196671:PGO196671 PQJ196671:PQK196671 QAF196671:QAG196671 QKB196671:QKC196671 QTX196671:QTY196671 RDT196671:RDU196671 RNP196671:RNQ196671 RXL196671:RXM196671 SHH196671:SHI196671 SRD196671:SRE196671 TAZ196671:TBA196671 TKV196671:TKW196671 TUR196671:TUS196671 UEN196671:UEO196671 UOJ196671:UOK196671 UYF196671:UYG196671 VIB196671:VIC196671 VRX196671:VRY196671 WBT196671:WBU196671 WLP196671:WLQ196671 WVL196671:WVM196671 D262207:E262207 IZ262207:JA262207 SV262207:SW262207 ACR262207:ACS262207 AMN262207:AMO262207 AWJ262207:AWK262207 BGF262207:BGG262207 BQB262207:BQC262207 BZX262207:BZY262207 CJT262207:CJU262207 CTP262207:CTQ262207 DDL262207:DDM262207 DNH262207:DNI262207 DXD262207:DXE262207 EGZ262207:EHA262207 EQV262207:EQW262207 FAR262207:FAS262207 FKN262207:FKO262207 FUJ262207:FUK262207 GEF262207:GEG262207 GOB262207:GOC262207 GXX262207:GXY262207 HHT262207:HHU262207 HRP262207:HRQ262207 IBL262207:IBM262207 ILH262207:ILI262207 IVD262207:IVE262207 JEZ262207:JFA262207 JOV262207:JOW262207 JYR262207:JYS262207 KIN262207:KIO262207 KSJ262207:KSK262207 LCF262207:LCG262207 LMB262207:LMC262207 LVX262207:LVY262207 MFT262207:MFU262207 MPP262207:MPQ262207 MZL262207:MZM262207 NJH262207:NJI262207 NTD262207:NTE262207 OCZ262207:ODA262207 OMV262207:OMW262207 OWR262207:OWS262207 PGN262207:PGO262207 PQJ262207:PQK262207 QAF262207:QAG262207 QKB262207:QKC262207 QTX262207:QTY262207 RDT262207:RDU262207 RNP262207:RNQ262207 RXL262207:RXM262207 SHH262207:SHI262207 SRD262207:SRE262207 TAZ262207:TBA262207 TKV262207:TKW262207 TUR262207:TUS262207 UEN262207:UEO262207 UOJ262207:UOK262207 UYF262207:UYG262207 VIB262207:VIC262207 VRX262207:VRY262207 WBT262207:WBU262207 WLP262207:WLQ262207 WVL262207:WVM262207 D327743:E327743 IZ327743:JA327743 SV327743:SW327743 ACR327743:ACS327743 AMN327743:AMO327743 AWJ327743:AWK327743 BGF327743:BGG327743 BQB327743:BQC327743 BZX327743:BZY327743 CJT327743:CJU327743 CTP327743:CTQ327743 DDL327743:DDM327743 DNH327743:DNI327743 DXD327743:DXE327743 EGZ327743:EHA327743 EQV327743:EQW327743 FAR327743:FAS327743 FKN327743:FKO327743 FUJ327743:FUK327743 GEF327743:GEG327743 GOB327743:GOC327743 GXX327743:GXY327743 HHT327743:HHU327743 HRP327743:HRQ327743 IBL327743:IBM327743 ILH327743:ILI327743 IVD327743:IVE327743 JEZ327743:JFA327743 JOV327743:JOW327743 JYR327743:JYS327743 KIN327743:KIO327743 KSJ327743:KSK327743 LCF327743:LCG327743 LMB327743:LMC327743 LVX327743:LVY327743 MFT327743:MFU327743 MPP327743:MPQ327743 MZL327743:MZM327743 NJH327743:NJI327743 NTD327743:NTE327743 OCZ327743:ODA327743 OMV327743:OMW327743 OWR327743:OWS327743 PGN327743:PGO327743 PQJ327743:PQK327743 QAF327743:QAG327743 QKB327743:QKC327743 QTX327743:QTY327743 RDT327743:RDU327743 RNP327743:RNQ327743 RXL327743:RXM327743 SHH327743:SHI327743 SRD327743:SRE327743 TAZ327743:TBA327743 TKV327743:TKW327743 TUR327743:TUS327743 UEN327743:UEO327743 UOJ327743:UOK327743 UYF327743:UYG327743 VIB327743:VIC327743 VRX327743:VRY327743 WBT327743:WBU327743 WLP327743:WLQ327743 WVL327743:WVM327743 D393279:E393279 IZ393279:JA393279 SV393279:SW393279 ACR393279:ACS393279 AMN393279:AMO393279 AWJ393279:AWK393279 BGF393279:BGG393279 BQB393279:BQC393279 BZX393279:BZY393279 CJT393279:CJU393279 CTP393279:CTQ393279 DDL393279:DDM393279 DNH393279:DNI393279 DXD393279:DXE393279 EGZ393279:EHA393279 EQV393279:EQW393279 FAR393279:FAS393279 FKN393279:FKO393279 FUJ393279:FUK393279 GEF393279:GEG393279 GOB393279:GOC393279 GXX393279:GXY393279 HHT393279:HHU393279 HRP393279:HRQ393279 IBL393279:IBM393279 ILH393279:ILI393279 IVD393279:IVE393279 JEZ393279:JFA393279 JOV393279:JOW393279 JYR393279:JYS393279 KIN393279:KIO393279 KSJ393279:KSK393279 LCF393279:LCG393279 LMB393279:LMC393279 LVX393279:LVY393279 MFT393279:MFU393279 MPP393279:MPQ393279 MZL393279:MZM393279 NJH393279:NJI393279 NTD393279:NTE393279 OCZ393279:ODA393279 OMV393279:OMW393279 OWR393279:OWS393279 PGN393279:PGO393279 PQJ393279:PQK393279 QAF393279:QAG393279 QKB393279:QKC393279 QTX393279:QTY393279 RDT393279:RDU393279 RNP393279:RNQ393279 RXL393279:RXM393279 SHH393279:SHI393279 SRD393279:SRE393279 TAZ393279:TBA393279 TKV393279:TKW393279 TUR393279:TUS393279 UEN393279:UEO393279 UOJ393279:UOK393279 UYF393279:UYG393279 VIB393279:VIC393279 VRX393279:VRY393279 WBT393279:WBU393279 WLP393279:WLQ393279 WVL393279:WVM393279 D458815:E458815 IZ458815:JA458815 SV458815:SW458815 ACR458815:ACS458815 AMN458815:AMO458815 AWJ458815:AWK458815 BGF458815:BGG458815 BQB458815:BQC458815 BZX458815:BZY458815 CJT458815:CJU458815 CTP458815:CTQ458815 DDL458815:DDM458815 DNH458815:DNI458815 DXD458815:DXE458815 EGZ458815:EHA458815 EQV458815:EQW458815 FAR458815:FAS458815 FKN458815:FKO458815 FUJ458815:FUK458815 GEF458815:GEG458815 GOB458815:GOC458815 GXX458815:GXY458815 HHT458815:HHU458815 HRP458815:HRQ458815 IBL458815:IBM458815 ILH458815:ILI458815 IVD458815:IVE458815 JEZ458815:JFA458815 JOV458815:JOW458815 JYR458815:JYS458815 KIN458815:KIO458815 KSJ458815:KSK458815 LCF458815:LCG458815 LMB458815:LMC458815 LVX458815:LVY458815 MFT458815:MFU458815 MPP458815:MPQ458815 MZL458815:MZM458815 NJH458815:NJI458815 NTD458815:NTE458815 OCZ458815:ODA458815 OMV458815:OMW458815 OWR458815:OWS458815 PGN458815:PGO458815 PQJ458815:PQK458815 QAF458815:QAG458815 QKB458815:QKC458815 QTX458815:QTY458815 RDT458815:RDU458815 RNP458815:RNQ458815 RXL458815:RXM458815 SHH458815:SHI458815 SRD458815:SRE458815 TAZ458815:TBA458815 TKV458815:TKW458815 TUR458815:TUS458815 UEN458815:UEO458815 UOJ458815:UOK458815 UYF458815:UYG458815 VIB458815:VIC458815 VRX458815:VRY458815 WBT458815:WBU458815 WLP458815:WLQ458815 WVL458815:WVM458815 D524351:E524351 IZ524351:JA524351 SV524351:SW524351 ACR524351:ACS524351 AMN524351:AMO524351 AWJ524351:AWK524351 BGF524351:BGG524351 BQB524351:BQC524351 BZX524351:BZY524351 CJT524351:CJU524351 CTP524351:CTQ524351 DDL524351:DDM524351 DNH524351:DNI524351 DXD524351:DXE524351 EGZ524351:EHA524351 EQV524351:EQW524351 FAR524351:FAS524351 FKN524351:FKO524351 FUJ524351:FUK524351 GEF524351:GEG524351 GOB524351:GOC524351 GXX524351:GXY524351 HHT524351:HHU524351 HRP524351:HRQ524351 IBL524351:IBM524351 ILH524351:ILI524351 IVD524351:IVE524351 JEZ524351:JFA524351 JOV524351:JOW524351 JYR524351:JYS524351 KIN524351:KIO524351 KSJ524351:KSK524351 LCF524351:LCG524351 LMB524351:LMC524351 LVX524351:LVY524351 MFT524351:MFU524351 MPP524351:MPQ524351 MZL524351:MZM524351 NJH524351:NJI524351 NTD524351:NTE524351 OCZ524351:ODA524351 OMV524351:OMW524351 OWR524351:OWS524351 PGN524351:PGO524351 PQJ524351:PQK524351 QAF524351:QAG524351 QKB524351:QKC524351 QTX524351:QTY524351 RDT524351:RDU524351 RNP524351:RNQ524351 RXL524351:RXM524351 SHH524351:SHI524351 SRD524351:SRE524351 TAZ524351:TBA524351 TKV524351:TKW524351 TUR524351:TUS524351 UEN524351:UEO524351 UOJ524351:UOK524351 UYF524351:UYG524351 VIB524351:VIC524351 VRX524351:VRY524351 WBT524351:WBU524351 WLP524351:WLQ524351 WVL524351:WVM524351 D589887:E589887 IZ589887:JA589887 SV589887:SW589887 ACR589887:ACS589887 AMN589887:AMO589887 AWJ589887:AWK589887 BGF589887:BGG589887 BQB589887:BQC589887 BZX589887:BZY589887 CJT589887:CJU589887 CTP589887:CTQ589887 DDL589887:DDM589887 DNH589887:DNI589887 DXD589887:DXE589887 EGZ589887:EHA589887 EQV589887:EQW589887 FAR589887:FAS589887 FKN589887:FKO589887 FUJ589887:FUK589887 GEF589887:GEG589887 GOB589887:GOC589887 GXX589887:GXY589887 HHT589887:HHU589887 HRP589887:HRQ589887 IBL589887:IBM589887 ILH589887:ILI589887 IVD589887:IVE589887 JEZ589887:JFA589887 JOV589887:JOW589887 JYR589887:JYS589887 KIN589887:KIO589887 KSJ589887:KSK589887 LCF589887:LCG589887 LMB589887:LMC589887 LVX589887:LVY589887 MFT589887:MFU589887 MPP589887:MPQ589887 MZL589887:MZM589887 NJH589887:NJI589887 NTD589887:NTE589887 OCZ589887:ODA589887 OMV589887:OMW589887 OWR589887:OWS589887 PGN589887:PGO589887 PQJ589887:PQK589887 QAF589887:QAG589887 QKB589887:QKC589887 QTX589887:QTY589887 RDT589887:RDU589887 RNP589887:RNQ589887 RXL589887:RXM589887 SHH589887:SHI589887 SRD589887:SRE589887 TAZ589887:TBA589887 TKV589887:TKW589887 TUR589887:TUS589887 UEN589887:UEO589887 UOJ589887:UOK589887 UYF589887:UYG589887 VIB589887:VIC589887 VRX589887:VRY589887 WBT589887:WBU589887 WLP589887:WLQ589887 WVL589887:WVM589887 D655423:E655423 IZ655423:JA655423 SV655423:SW655423 ACR655423:ACS655423 AMN655423:AMO655423 AWJ655423:AWK655423 BGF655423:BGG655423 BQB655423:BQC655423 BZX655423:BZY655423 CJT655423:CJU655423 CTP655423:CTQ655423 DDL655423:DDM655423 DNH655423:DNI655423 DXD655423:DXE655423 EGZ655423:EHA655423 EQV655423:EQW655423 FAR655423:FAS655423 FKN655423:FKO655423 FUJ655423:FUK655423 GEF655423:GEG655423 GOB655423:GOC655423 GXX655423:GXY655423 HHT655423:HHU655423 HRP655423:HRQ655423 IBL655423:IBM655423 ILH655423:ILI655423 IVD655423:IVE655423 JEZ655423:JFA655423 JOV655423:JOW655423 JYR655423:JYS655423 KIN655423:KIO655423 KSJ655423:KSK655423 LCF655423:LCG655423 LMB655423:LMC655423 LVX655423:LVY655423 MFT655423:MFU655423 MPP655423:MPQ655423 MZL655423:MZM655423 NJH655423:NJI655423 NTD655423:NTE655423 OCZ655423:ODA655423 OMV655423:OMW655423 OWR655423:OWS655423 PGN655423:PGO655423 PQJ655423:PQK655423 QAF655423:QAG655423 QKB655423:QKC655423 QTX655423:QTY655423 RDT655423:RDU655423 RNP655423:RNQ655423 RXL655423:RXM655423 SHH655423:SHI655423 SRD655423:SRE655423 TAZ655423:TBA655423 TKV655423:TKW655423 TUR655423:TUS655423 UEN655423:UEO655423 UOJ655423:UOK655423 UYF655423:UYG655423 VIB655423:VIC655423 VRX655423:VRY655423 WBT655423:WBU655423 WLP655423:WLQ655423 WVL655423:WVM655423 D720959:E720959 IZ720959:JA720959 SV720959:SW720959 ACR720959:ACS720959 AMN720959:AMO720959 AWJ720959:AWK720959 BGF720959:BGG720959 BQB720959:BQC720959 BZX720959:BZY720959 CJT720959:CJU720959 CTP720959:CTQ720959 DDL720959:DDM720959 DNH720959:DNI720959 DXD720959:DXE720959 EGZ720959:EHA720959 EQV720959:EQW720959 FAR720959:FAS720959 FKN720959:FKO720959 FUJ720959:FUK720959 GEF720959:GEG720959 GOB720959:GOC720959 GXX720959:GXY720959 HHT720959:HHU720959 HRP720959:HRQ720959 IBL720959:IBM720959 ILH720959:ILI720959 IVD720959:IVE720959 JEZ720959:JFA720959 JOV720959:JOW720959 JYR720959:JYS720959 KIN720959:KIO720959 KSJ720959:KSK720959 LCF720959:LCG720959 LMB720959:LMC720959 LVX720959:LVY720959 MFT720959:MFU720959 MPP720959:MPQ720959 MZL720959:MZM720959 NJH720959:NJI720959 NTD720959:NTE720959 OCZ720959:ODA720959 OMV720959:OMW720959 OWR720959:OWS720959 PGN720959:PGO720959 PQJ720959:PQK720959 QAF720959:QAG720959 QKB720959:QKC720959 QTX720959:QTY720959 RDT720959:RDU720959 RNP720959:RNQ720959 RXL720959:RXM720959 SHH720959:SHI720959 SRD720959:SRE720959 TAZ720959:TBA720959 TKV720959:TKW720959 TUR720959:TUS720959 UEN720959:UEO720959 UOJ720959:UOK720959 UYF720959:UYG720959 VIB720959:VIC720959 VRX720959:VRY720959 WBT720959:WBU720959 WLP720959:WLQ720959 WVL720959:WVM720959 D786495:E786495 IZ786495:JA786495 SV786495:SW786495 ACR786495:ACS786495 AMN786495:AMO786495 AWJ786495:AWK786495 BGF786495:BGG786495 BQB786495:BQC786495 BZX786495:BZY786495 CJT786495:CJU786495 CTP786495:CTQ786495 DDL786495:DDM786495 DNH786495:DNI786495 DXD786495:DXE786495 EGZ786495:EHA786495 EQV786495:EQW786495 FAR786495:FAS786495 FKN786495:FKO786495 FUJ786495:FUK786495 GEF786495:GEG786495 GOB786495:GOC786495 GXX786495:GXY786495 HHT786495:HHU786495 HRP786495:HRQ786495 IBL786495:IBM786495 ILH786495:ILI786495 IVD786495:IVE786495 JEZ786495:JFA786495 JOV786495:JOW786495 JYR786495:JYS786495 KIN786495:KIO786495 KSJ786495:KSK786495 LCF786495:LCG786495 LMB786495:LMC786495 LVX786495:LVY786495 MFT786495:MFU786495 MPP786495:MPQ786495 MZL786495:MZM786495 NJH786495:NJI786495 NTD786495:NTE786495 OCZ786495:ODA786495 OMV786495:OMW786495 OWR786495:OWS786495 PGN786495:PGO786495 PQJ786495:PQK786495 QAF786495:QAG786495 QKB786495:QKC786495 QTX786495:QTY786495 RDT786495:RDU786495 RNP786495:RNQ786495 RXL786495:RXM786495 SHH786495:SHI786495 SRD786495:SRE786495 TAZ786495:TBA786495 TKV786495:TKW786495 TUR786495:TUS786495 UEN786495:UEO786495 UOJ786495:UOK786495 UYF786495:UYG786495 VIB786495:VIC786495 VRX786495:VRY786495 WBT786495:WBU786495 WLP786495:WLQ786495 WVL786495:WVM786495 D852031:E852031 IZ852031:JA852031 SV852031:SW852031 ACR852031:ACS852031 AMN852031:AMO852031 AWJ852031:AWK852031 BGF852031:BGG852031 BQB852031:BQC852031 BZX852031:BZY852031 CJT852031:CJU852031 CTP852031:CTQ852031 DDL852031:DDM852031 DNH852031:DNI852031 DXD852031:DXE852031 EGZ852031:EHA852031 EQV852031:EQW852031 FAR852031:FAS852031 FKN852031:FKO852031 FUJ852031:FUK852031 GEF852031:GEG852031 GOB852031:GOC852031 GXX852031:GXY852031 HHT852031:HHU852031 HRP852031:HRQ852031 IBL852031:IBM852031 ILH852031:ILI852031 IVD852031:IVE852031 JEZ852031:JFA852031 JOV852031:JOW852031 JYR852031:JYS852031 KIN852031:KIO852031 KSJ852031:KSK852031 LCF852031:LCG852031 LMB852031:LMC852031 LVX852031:LVY852031 MFT852031:MFU852031 MPP852031:MPQ852031 MZL852031:MZM852031 NJH852031:NJI852031 NTD852031:NTE852031 OCZ852031:ODA852031 OMV852031:OMW852031 OWR852031:OWS852031 PGN852031:PGO852031 PQJ852031:PQK852031 QAF852031:QAG852031 QKB852031:QKC852031 QTX852031:QTY852031 RDT852031:RDU852031 RNP852031:RNQ852031 RXL852031:RXM852031 SHH852031:SHI852031 SRD852031:SRE852031 TAZ852031:TBA852031 TKV852031:TKW852031 TUR852031:TUS852031 UEN852031:UEO852031 UOJ852031:UOK852031 UYF852031:UYG852031 VIB852031:VIC852031 VRX852031:VRY852031 WBT852031:WBU852031 WLP852031:WLQ852031 WVL852031:WVM852031 D917567:E917567 IZ917567:JA917567 SV917567:SW917567 ACR917567:ACS917567 AMN917567:AMO917567 AWJ917567:AWK917567 BGF917567:BGG917567 BQB917567:BQC917567 BZX917567:BZY917567 CJT917567:CJU917567 CTP917567:CTQ917567 DDL917567:DDM917567 DNH917567:DNI917567 DXD917567:DXE917567 EGZ917567:EHA917567 EQV917567:EQW917567 FAR917567:FAS917567 FKN917567:FKO917567 FUJ917567:FUK917567 GEF917567:GEG917567 GOB917567:GOC917567 GXX917567:GXY917567 HHT917567:HHU917567 HRP917567:HRQ917567 IBL917567:IBM917567 ILH917567:ILI917567 IVD917567:IVE917567 JEZ917567:JFA917567 JOV917567:JOW917567 JYR917567:JYS917567 KIN917567:KIO917567 KSJ917567:KSK917567 LCF917567:LCG917567 LMB917567:LMC917567 LVX917567:LVY917567 MFT917567:MFU917567 MPP917567:MPQ917567 MZL917567:MZM917567 NJH917567:NJI917567 NTD917567:NTE917567 OCZ917567:ODA917567 OMV917567:OMW917567 OWR917567:OWS917567 PGN917567:PGO917567 PQJ917567:PQK917567 QAF917567:QAG917567 QKB917567:QKC917567 QTX917567:QTY917567 RDT917567:RDU917567 RNP917567:RNQ917567 RXL917567:RXM917567 SHH917567:SHI917567 SRD917567:SRE917567 TAZ917567:TBA917567 TKV917567:TKW917567 TUR917567:TUS917567 UEN917567:UEO917567 UOJ917567:UOK917567 UYF917567:UYG917567 VIB917567:VIC917567 VRX917567:VRY917567 WBT917567:WBU917567 WLP917567:WLQ917567 WVL917567:WVM917567 D983103:E983103 IZ983103:JA983103 SV983103:SW983103 ACR983103:ACS983103 AMN983103:AMO983103 AWJ983103:AWK983103 BGF983103:BGG983103 BQB983103:BQC983103 BZX983103:BZY983103 CJT983103:CJU983103 CTP983103:CTQ983103 DDL983103:DDM983103 DNH983103:DNI983103 DXD983103:DXE983103 EGZ983103:EHA983103 EQV983103:EQW983103 FAR983103:FAS983103 FKN983103:FKO983103 FUJ983103:FUK983103 GEF983103:GEG983103 GOB983103:GOC983103 GXX983103:GXY983103 HHT983103:HHU983103 HRP983103:HRQ983103 IBL983103:IBM983103 ILH983103:ILI983103 IVD983103:IVE983103 JEZ983103:JFA983103 JOV983103:JOW983103 JYR983103:JYS983103 KIN983103:KIO983103 KSJ983103:KSK983103 LCF983103:LCG983103 LMB983103:LMC983103 LVX983103:LVY983103 MFT983103:MFU983103 MPP983103:MPQ983103 MZL983103:MZM983103 NJH983103:NJI983103 NTD983103:NTE983103 OCZ983103:ODA983103 OMV983103:OMW983103 OWR983103:OWS983103 PGN983103:PGO983103 PQJ983103:PQK983103 QAF983103:QAG983103 QKB983103:QKC983103 QTX983103:QTY983103 RDT983103:RDU983103 RNP983103:RNQ983103 RXL983103:RXM983103 SHH983103:SHI983103 SRD983103:SRE983103 TAZ983103:TBA983103 TKV983103:TKW983103 TUR983103:TUS983103 UEN983103:UEO983103 UOJ983103:UOK983103 UYF983103:UYG983103 VIB983103:VIC983103 VRX983103:VRY983103 WBT983103:WBU983103 WLP983103:WLQ983103 WVL983103:WVM983103 H63:L63 JD63:JH63 SZ63:TD63 ACV63:ACZ63 AMR63:AMV63 AWN63:AWR63 BGJ63:BGN63 BQF63:BQJ63 CAB63:CAF63 CJX63:CKB63 CTT63:CTX63 DDP63:DDT63 DNL63:DNP63 DXH63:DXL63 EHD63:EHH63 EQZ63:ERD63 FAV63:FAZ63 FKR63:FKV63 FUN63:FUR63 GEJ63:GEN63 GOF63:GOJ63 GYB63:GYF63 HHX63:HIB63 HRT63:HRX63 IBP63:IBT63 ILL63:ILP63 IVH63:IVL63 JFD63:JFH63 JOZ63:JPD63 JYV63:JYZ63 KIR63:KIV63 KSN63:KSR63 LCJ63:LCN63 LMF63:LMJ63 LWB63:LWF63 MFX63:MGB63 MPT63:MPX63 MZP63:MZT63 NJL63:NJP63 NTH63:NTL63 ODD63:ODH63 OMZ63:OND63 OWV63:OWZ63 PGR63:PGV63 PQN63:PQR63 QAJ63:QAN63 QKF63:QKJ63 QUB63:QUF63 RDX63:REB63 RNT63:RNX63 RXP63:RXT63 SHL63:SHP63 SRH63:SRL63 TBD63:TBH63 TKZ63:TLD63 TUV63:TUZ63 UER63:UEV63 UON63:UOR63 UYJ63:UYN63 VIF63:VIJ63 VSB63:VSF63 WBX63:WCB63 WLT63:WLX63 WVP63:WVT63 H65599:L65599 JD65599:JH65599 SZ65599:TD65599 ACV65599:ACZ65599 AMR65599:AMV65599 AWN65599:AWR65599 BGJ65599:BGN65599 BQF65599:BQJ65599 CAB65599:CAF65599 CJX65599:CKB65599 CTT65599:CTX65599 DDP65599:DDT65599 DNL65599:DNP65599 DXH65599:DXL65599 EHD65599:EHH65599 EQZ65599:ERD65599 FAV65599:FAZ65599 FKR65599:FKV65599 FUN65599:FUR65599 GEJ65599:GEN65599 GOF65599:GOJ65599 GYB65599:GYF65599 HHX65599:HIB65599 HRT65599:HRX65599 IBP65599:IBT65599 ILL65599:ILP65599 IVH65599:IVL65599 JFD65599:JFH65599 JOZ65599:JPD65599 JYV65599:JYZ65599 KIR65599:KIV65599 KSN65599:KSR65599 LCJ65599:LCN65599 LMF65599:LMJ65599 LWB65599:LWF65599 MFX65599:MGB65599 MPT65599:MPX65599 MZP65599:MZT65599 NJL65599:NJP65599 NTH65599:NTL65599 ODD65599:ODH65599 OMZ65599:OND65599 OWV65599:OWZ65599 PGR65599:PGV65599 PQN65599:PQR65599 QAJ65599:QAN65599 QKF65599:QKJ65599 QUB65599:QUF65599 RDX65599:REB65599 RNT65599:RNX65599 RXP65599:RXT65599 SHL65599:SHP65599 SRH65599:SRL65599 TBD65599:TBH65599 TKZ65599:TLD65599 TUV65599:TUZ65599 UER65599:UEV65599 UON65599:UOR65599 UYJ65599:UYN65599 VIF65599:VIJ65599 VSB65599:VSF65599 WBX65599:WCB65599 WLT65599:WLX65599 WVP65599:WVT65599 H131135:L131135 JD131135:JH131135 SZ131135:TD131135 ACV131135:ACZ131135 AMR131135:AMV131135 AWN131135:AWR131135 BGJ131135:BGN131135 BQF131135:BQJ131135 CAB131135:CAF131135 CJX131135:CKB131135 CTT131135:CTX131135 DDP131135:DDT131135 DNL131135:DNP131135 DXH131135:DXL131135 EHD131135:EHH131135 EQZ131135:ERD131135 FAV131135:FAZ131135 FKR131135:FKV131135 FUN131135:FUR131135 GEJ131135:GEN131135 GOF131135:GOJ131135 GYB131135:GYF131135 HHX131135:HIB131135 HRT131135:HRX131135 IBP131135:IBT131135 ILL131135:ILP131135 IVH131135:IVL131135 JFD131135:JFH131135 JOZ131135:JPD131135 JYV131135:JYZ131135 KIR131135:KIV131135 KSN131135:KSR131135 LCJ131135:LCN131135 LMF131135:LMJ131135 LWB131135:LWF131135 MFX131135:MGB131135 MPT131135:MPX131135 MZP131135:MZT131135 NJL131135:NJP131135 NTH131135:NTL131135 ODD131135:ODH131135 OMZ131135:OND131135 OWV131135:OWZ131135 PGR131135:PGV131135 PQN131135:PQR131135 QAJ131135:QAN131135 QKF131135:QKJ131135 QUB131135:QUF131135 RDX131135:REB131135 RNT131135:RNX131135 RXP131135:RXT131135 SHL131135:SHP131135 SRH131135:SRL131135 TBD131135:TBH131135 TKZ131135:TLD131135 TUV131135:TUZ131135 UER131135:UEV131135 UON131135:UOR131135 UYJ131135:UYN131135 VIF131135:VIJ131135 VSB131135:VSF131135 WBX131135:WCB131135 WLT131135:WLX131135 WVP131135:WVT131135 H196671:L196671 JD196671:JH196671 SZ196671:TD196671 ACV196671:ACZ196671 AMR196671:AMV196671 AWN196671:AWR196671 BGJ196671:BGN196671 BQF196671:BQJ196671 CAB196671:CAF196671 CJX196671:CKB196671 CTT196671:CTX196671 DDP196671:DDT196671 DNL196671:DNP196671 DXH196671:DXL196671 EHD196671:EHH196671 EQZ196671:ERD196671 FAV196671:FAZ196671 FKR196671:FKV196671 FUN196671:FUR196671 GEJ196671:GEN196671 GOF196671:GOJ196671 GYB196671:GYF196671 HHX196671:HIB196671 HRT196671:HRX196671 IBP196671:IBT196671 ILL196671:ILP196671 IVH196671:IVL196671 JFD196671:JFH196671 JOZ196671:JPD196671 JYV196671:JYZ196671 KIR196671:KIV196671 KSN196671:KSR196671 LCJ196671:LCN196671 LMF196671:LMJ196671 LWB196671:LWF196671 MFX196671:MGB196671 MPT196671:MPX196671 MZP196671:MZT196671 NJL196671:NJP196671 NTH196671:NTL196671 ODD196671:ODH196671 OMZ196671:OND196671 OWV196671:OWZ196671 PGR196671:PGV196671 PQN196671:PQR196671 QAJ196671:QAN196671 QKF196671:QKJ196671 QUB196671:QUF196671 RDX196671:REB196671 RNT196671:RNX196671 RXP196671:RXT196671 SHL196671:SHP196671 SRH196671:SRL196671 TBD196671:TBH196671 TKZ196671:TLD196671 TUV196671:TUZ196671 UER196671:UEV196671 UON196671:UOR196671 UYJ196671:UYN196671 VIF196671:VIJ196671 VSB196671:VSF196671 WBX196671:WCB196671 WLT196671:WLX196671 WVP196671:WVT196671 H262207:L262207 JD262207:JH262207 SZ262207:TD262207 ACV262207:ACZ262207 AMR262207:AMV262207 AWN262207:AWR262207 BGJ262207:BGN262207 BQF262207:BQJ262207 CAB262207:CAF262207 CJX262207:CKB262207 CTT262207:CTX262207 DDP262207:DDT262207 DNL262207:DNP262207 DXH262207:DXL262207 EHD262207:EHH262207 EQZ262207:ERD262207 FAV262207:FAZ262207 FKR262207:FKV262207 FUN262207:FUR262207 GEJ262207:GEN262207 GOF262207:GOJ262207 GYB262207:GYF262207 HHX262207:HIB262207 HRT262207:HRX262207 IBP262207:IBT262207 ILL262207:ILP262207 IVH262207:IVL262207 JFD262207:JFH262207 JOZ262207:JPD262207 JYV262207:JYZ262207 KIR262207:KIV262207 KSN262207:KSR262207 LCJ262207:LCN262207 LMF262207:LMJ262207 LWB262207:LWF262207 MFX262207:MGB262207 MPT262207:MPX262207 MZP262207:MZT262207 NJL262207:NJP262207 NTH262207:NTL262207 ODD262207:ODH262207 OMZ262207:OND262207 OWV262207:OWZ262207 PGR262207:PGV262207 PQN262207:PQR262207 QAJ262207:QAN262207 QKF262207:QKJ262207 QUB262207:QUF262207 RDX262207:REB262207 RNT262207:RNX262207 RXP262207:RXT262207 SHL262207:SHP262207 SRH262207:SRL262207 TBD262207:TBH262207 TKZ262207:TLD262207 TUV262207:TUZ262207 UER262207:UEV262207 UON262207:UOR262207 UYJ262207:UYN262207 VIF262207:VIJ262207 VSB262207:VSF262207 WBX262207:WCB262207 WLT262207:WLX262207 WVP262207:WVT262207 H327743:L327743 JD327743:JH327743 SZ327743:TD327743 ACV327743:ACZ327743 AMR327743:AMV327743 AWN327743:AWR327743 BGJ327743:BGN327743 BQF327743:BQJ327743 CAB327743:CAF327743 CJX327743:CKB327743 CTT327743:CTX327743 DDP327743:DDT327743 DNL327743:DNP327743 DXH327743:DXL327743 EHD327743:EHH327743 EQZ327743:ERD327743 FAV327743:FAZ327743 FKR327743:FKV327743 FUN327743:FUR327743 GEJ327743:GEN327743 GOF327743:GOJ327743 GYB327743:GYF327743 HHX327743:HIB327743 HRT327743:HRX327743 IBP327743:IBT327743 ILL327743:ILP327743 IVH327743:IVL327743 JFD327743:JFH327743 JOZ327743:JPD327743 JYV327743:JYZ327743 KIR327743:KIV327743 KSN327743:KSR327743 LCJ327743:LCN327743 LMF327743:LMJ327743 LWB327743:LWF327743 MFX327743:MGB327743 MPT327743:MPX327743 MZP327743:MZT327743 NJL327743:NJP327743 NTH327743:NTL327743 ODD327743:ODH327743 OMZ327743:OND327743 OWV327743:OWZ327743 PGR327743:PGV327743 PQN327743:PQR327743 QAJ327743:QAN327743 QKF327743:QKJ327743 QUB327743:QUF327743 RDX327743:REB327743 RNT327743:RNX327743 RXP327743:RXT327743 SHL327743:SHP327743 SRH327743:SRL327743 TBD327743:TBH327743 TKZ327743:TLD327743 TUV327743:TUZ327743 UER327743:UEV327743 UON327743:UOR327743 UYJ327743:UYN327743 VIF327743:VIJ327743 VSB327743:VSF327743 WBX327743:WCB327743 WLT327743:WLX327743 WVP327743:WVT327743 H393279:L393279 JD393279:JH393279 SZ393279:TD393279 ACV393279:ACZ393279 AMR393279:AMV393279 AWN393279:AWR393279 BGJ393279:BGN393279 BQF393279:BQJ393279 CAB393279:CAF393279 CJX393279:CKB393279 CTT393279:CTX393279 DDP393279:DDT393279 DNL393279:DNP393279 DXH393279:DXL393279 EHD393279:EHH393279 EQZ393279:ERD393279 FAV393279:FAZ393279 FKR393279:FKV393279 FUN393279:FUR393279 GEJ393279:GEN393279 GOF393279:GOJ393279 GYB393279:GYF393279 HHX393279:HIB393279 HRT393279:HRX393279 IBP393279:IBT393279 ILL393279:ILP393279 IVH393279:IVL393279 JFD393279:JFH393279 JOZ393279:JPD393279 JYV393279:JYZ393279 KIR393279:KIV393279 KSN393279:KSR393279 LCJ393279:LCN393279 LMF393279:LMJ393279 LWB393279:LWF393279 MFX393279:MGB393279 MPT393279:MPX393279 MZP393279:MZT393279 NJL393279:NJP393279 NTH393279:NTL393279 ODD393279:ODH393279 OMZ393279:OND393279 OWV393279:OWZ393279 PGR393279:PGV393279 PQN393279:PQR393279 QAJ393279:QAN393279 QKF393279:QKJ393279 QUB393279:QUF393279 RDX393279:REB393279 RNT393279:RNX393279 RXP393279:RXT393279 SHL393279:SHP393279 SRH393279:SRL393279 TBD393279:TBH393279 TKZ393279:TLD393279 TUV393279:TUZ393279 UER393279:UEV393279 UON393279:UOR393279 UYJ393279:UYN393279 VIF393279:VIJ393279 VSB393279:VSF393279 WBX393279:WCB393279 WLT393279:WLX393279 WVP393279:WVT393279 H458815:L458815 JD458815:JH458815 SZ458815:TD458815 ACV458815:ACZ458815 AMR458815:AMV458815 AWN458815:AWR458815 BGJ458815:BGN458815 BQF458815:BQJ458815 CAB458815:CAF458815 CJX458815:CKB458815 CTT458815:CTX458815 DDP458815:DDT458815 DNL458815:DNP458815 DXH458815:DXL458815 EHD458815:EHH458815 EQZ458815:ERD458815 FAV458815:FAZ458815 FKR458815:FKV458815 FUN458815:FUR458815 GEJ458815:GEN458815 GOF458815:GOJ458815 GYB458815:GYF458815 HHX458815:HIB458815 HRT458815:HRX458815 IBP458815:IBT458815 ILL458815:ILP458815 IVH458815:IVL458815 JFD458815:JFH458815 JOZ458815:JPD458815 JYV458815:JYZ458815 KIR458815:KIV458815 KSN458815:KSR458815 LCJ458815:LCN458815 LMF458815:LMJ458815 LWB458815:LWF458815 MFX458815:MGB458815 MPT458815:MPX458815 MZP458815:MZT458815 NJL458815:NJP458815 NTH458815:NTL458815 ODD458815:ODH458815 OMZ458815:OND458815 OWV458815:OWZ458815 PGR458815:PGV458815 PQN458815:PQR458815 QAJ458815:QAN458815 QKF458815:QKJ458815 QUB458815:QUF458815 RDX458815:REB458815 RNT458815:RNX458815 RXP458815:RXT458815 SHL458815:SHP458815 SRH458815:SRL458815 TBD458815:TBH458815 TKZ458815:TLD458815 TUV458815:TUZ458815 UER458815:UEV458815 UON458815:UOR458815 UYJ458815:UYN458815 VIF458815:VIJ458815 VSB458815:VSF458815 WBX458815:WCB458815 WLT458815:WLX458815 WVP458815:WVT458815 H524351:L524351 JD524351:JH524351 SZ524351:TD524351 ACV524351:ACZ524351 AMR524351:AMV524351 AWN524351:AWR524351 BGJ524351:BGN524351 BQF524351:BQJ524351 CAB524351:CAF524351 CJX524351:CKB524351 CTT524351:CTX524351 DDP524351:DDT524351 DNL524351:DNP524351 DXH524351:DXL524351 EHD524351:EHH524351 EQZ524351:ERD524351 FAV524351:FAZ524351 FKR524351:FKV524351 FUN524351:FUR524351 GEJ524351:GEN524351 GOF524351:GOJ524351 GYB524351:GYF524351 HHX524351:HIB524351 HRT524351:HRX524351 IBP524351:IBT524351 ILL524351:ILP524351 IVH524351:IVL524351 JFD524351:JFH524351 JOZ524351:JPD524351 JYV524351:JYZ524351 KIR524351:KIV524351 KSN524351:KSR524351 LCJ524351:LCN524351 LMF524351:LMJ524351 LWB524351:LWF524351 MFX524351:MGB524351 MPT524351:MPX524351 MZP524351:MZT524351 NJL524351:NJP524351 NTH524351:NTL524351 ODD524351:ODH524351 OMZ524351:OND524351 OWV524351:OWZ524351 PGR524351:PGV524351 PQN524351:PQR524351 QAJ524351:QAN524351 QKF524351:QKJ524351 QUB524351:QUF524351 RDX524351:REB524351 RNT524351:RNX524351 RXP524351:RXT524351 SHL524351:SHP524351 SRH524351:SRL524351 TBD524351:TBH524351 TKZ524351:TLD524351 TUV524351:TUZ524351 UER524351:UEV524351 UON524351:UOR524351 UYJ524351:UYN524351 VIF524351:VIJ524351 VSB524351:VSF524351 WBX524351:WCB524351 WLT524351:WLX524351 WVP524351:WVT524351 H589887:L589887 JD589887:JH589887 SZ589887:TD589887 ACV589887:ACZ589887 AMR589887:AMV589887 AWN589887:AWR589887 BGJ589887:BGN589887 BQF589887:BQJ589887 CAB589887:CAF589887 CJX589887:CKB589887 CTT589887:CTX589887 DDP589887:DDT589887 DNL589887:DNP589887 DXH589887:DXL589887 EHD589887:EHH589887 EQZ589887:ERD589887 FAV589887:FAZ589887 FKR589887:FKV589887 FUN589887:FUR589887 GEJ589887:GEN589887 GOF589887:GOJ589887 GYB589887:GYF589887 HHX589887:HIB589887 HRT589887:HRX589887 IBP589887:IBT589887 ILL589887:ILP589887 IVH589887:IVL589887 JFD589887:JFH589887 JOZ589887:JPD589887 JYV589887:JYZ589887 KIR589887:KIV589887 KSN589887:KSR589887 LCJ589887:LCN589887 LMF589887:LMJ589887 LWB589887:LWF589887 MFX589887:MGB589887 MPT589887:MPX589887 MZP589887:MZT589887 NJL589887:NJP589887 NTH589887:NTL589887 ODD589887:ODH589887 OMZ589887:OND589887 OWV589887:OWZ589887 PGR589887:PGV589887 PQN589887:PQR589887 QAJ589887:QAN589887 QKF589887:QKJ589887 QUB589887:QUF589887 RDX589887:REB589887 RNT589887:RNX589887 RXP589887:RXT589887 SHL589887:SHP589887 SRH589887:SRL589887 TBD589887:TBH589887 TKZ589887:TLD589887 TUV589887:TUZ589887 UER589887:UEV589887 UON589887:UOR589887 UYJ589887:UYN589887 VIF589887:VIJ589887 VSB589887:VSF589887 WBX589887:WCB589887 WLT589887:WLX589887 WVP589887:WVT589887 H655423:L655423 JD655423:JH655423 SZ655423:TD655423 ACV655423:ACZ655423 AMR655423:AMV655423 AWN655423:AWR655423 BGJ655423:BGN655423 BQF655423:BQJ655423 CAB655423:CAF655423 CJX655423:CKB655423 CTT655423:CTX655423 DDP655423:DDT655423 DNL655423:DNP655423 DXH655423:DXL655423 EHD655423:EHH655423 EQZ655423:ERD655423 FAV655423:FAZ655423 FKR655423:FKV655423 FUN655423:FUR655423 GEJ655423:GEN655423 GOF655423:GOJ655423 GYB655423:GYF655423 HHX655423:HIB655423 HRT655423:HRX655423 IBP655423:IBT655423 ILL655423:ILP655423 IVH655423:IVL655423 JFD655423:JFH655423 JOZ655423:JPD655423 JYV655423:JYZ655423 KIR655423:KIV655423 KSN655423:KSR655423 LCJ655423:LCN655423 LMF655423:LMJ655423 LWB655423:LWF655423 MFX655423:MGB655423 MPT655423:MPX655423 MZP655423:MZT655423 NJL655423:NJP655423 NTH655423:NTL655423 ODD655423:ODH655423 OMZ655423:OND655423 OWV655423:OWZ655423 PGR655423:PGV655423 PQN655423:PQR655423 QAJ655423:QAN655423 QKF655423:QKJ655423 QUB655423:QUF655423 RDX655423:REB655423 RNT655423:RNX655423 RXP655423:RXT655423 SHL655423:SHP655423 SRH655423:SRL655423 TBD655423:TBH655423 TKZ655423:TLD655423 TUV655423:TUZ655423 UER655423:UEV655423 UON655423:UOR655423 UYJ655423:UYN655423 VIF655423:VIJ655423 VSB655423:VSF655423 WBX655423:WCB655423 WLT655423:WLX655423 WVP655423:WVT655423 H720959:L720959 JD720959:JH720959 SZ720959:TD720959 ACV720959:ACZ720959 AMR720959:AMV720959 AWN720959:AWR720959 BGJ720959:BGN720959 BQF720959:BQJ720959 CAB720959:CAF720959 CJX720959:CKB720959 CTT720959:CTX720959 DDP720959:DDT720959 DNL720959:DNP720959 DXH720959:DXL720959 EHD720959:EHH720959 EQZ720959:ERD720959 FAV720959:FAZ720959 FKR720959:FKV720959 FUN720959:FUR720959 GEJ720959:GEN720959 GOF720959:GOJ720959 GYB720959:GYF720959 HHX720959:HIB720959 HRT720959:HRX720959 IBP720959:IBT720959 ILL720959:ILP720959 IVH720959:IVL720959 JFD720959:JFH720959 JOZ720959:JPD720959 JYV720959:JYZ720959 KIR720959:KIV720959 KSN720959:KSR720959 LCJ720959:LCN720959 LMF720959:LMJ720959 LWB720959:LWF720959 MFX720959:MGB720959 MPT720959:MPX720959 MZP720959:MZT720959 NJL720959:NJP720959 NTH720959:NTL720959 ODD720959:ODH720959 OMZ720959:OND720959 OWV720959:OWZ720959 PGR720959:PGV720959 PQN720959:PQR720959 QAJ720959:QAN720959 QKF720959:QKJ720959 QUB720959:QUF720959 RDX720959:REB720959 RNT720959:RNX720959 RXP720959:RXT720959 SHL720959:SHP720959 SRH720959:SRL720959 TBD720959:TBH720959 TKZ720959:TLD720959 TUV720959:TUZ720959 UER720959:UEV720959 UON720959:UOR720959 UYJ720959:UYN720959 VIF720959:VIJ720959 VSB720959:VSF720959 WBX720959:WCB720959 WLT720959:WLX720959 WVP720959:WVT720959 H786495:L786495 JD786495:JH786495 SZ786495:TD786495 ACV786495:ACZ786495 AMR786495:AMV786495 AWN786495:AWR786495 BGJ786495:BGN786495 BQF786495:BQJ786495 CAB786495:CAF786495 CJX786495:CKB786495 CTT786495:CTX786495 DDP786495:DDT786495 DNL786495:DNP786495 DXH786495:DXL786495 EHD786495:EHH786495 EQZ786495:ERD786495 FAV786495:FAZ786495 FKR786495:FKV786495 FUN786495:FUR786495 GEJ786495:GEN786495 GOF786495:GOJ786495 GYB786495:GYF786495 HHX786495:HIB786495 HRT786495:HRX786495 IBP786495:IBT786495 ILL786495:ILP786495 IVH786495:IVL786495 JFD786495:JFH786495 JOZ786495:JPD786495 JYV786495:JYZ786495 KIR786495:KIV786495 KSN786495:KSR786495 LCJ786495:LCN786495 LMF786495:LMJ786495 LWB786495:LWF786495 MFX786495:MGB786495 MPT786495:MPX786495 MZP786495:MZT786495 NJL786495:NJP786495 NTH786495:NTL786495 ODD786495:ODH786495 OMZ786495:OND786495 OWV786495:OWZ786495 PGR786495:PGV786495 PQN786495:PQR786495 QAJ786495:QAN786495 QKF786495:QKJ786495 QUB786495:QUF786495 RDX786495:REB786495 RNT786495:RNX786495 RXP786495:RXT786495 SHL786495:SHP786495 SRH786495:SRL786495 TBD786495:TBH786495 TKZ786495:TLD786495 TUV786495:TUZ786495 UER786495:UEV786495 UON786495:UOR786495 UYJ786495:UYN786495 VIF786495:VIJ786495 VSB786495:VSF786495 WBX786495:WCB786495 WLT786495:WLX786495 WVP786495:WVT786495 H852031:L852031 JD852031:JH852031 SZ852031:TD852031 ACV852031:ACZ852031 AMR852031:AMV852031 AWN852031:AWR852031 BGJ852031:BGN852031 BQF852031:BQJ852031 CAB852031:CAF852031 CJX852031:CKB852031 CTT852031:CTX852031 DDP852031:DDT852031 DNL852031:DNP852031 DXH852031:DXL852031 EHD852031:EHH852031 EQZ852031:ERD852031 FAV852031:FAZ852031 FKR852031:FKV852031 FUN852031:FUR852031 GEJ852031:GEN852031 GOF852031:GOJ852031 GYB852031:GYF852031 HHX852031:HIB852031 HRT852031:HRX852031 IBP852031:IBT852031 ILL852031:ILP852031 IVH852031:IVL852031 JFD852031:JFH852031 JOZ852031:JPD852031 JYV852031:JYZ852031 KIR852031:KIV852031 KSN852031:KSR852031 LCJ852031:LCN852031 LMF852031:LMJ852031 LWB852031:LWF852031 MFX852031:MGB852031 MPT852031:MPX852031 MZP852031:MZT852031 NJL852031:NJP852031 NTH852031:NTL852031 ODD852031:ODH852031 OMZ852031:OND852031 OWV852031:OWZ852031 PGR852031:PGV852031 PQN852031:PQR852031 QAJ852031:QAN852031 QKF852031:QKJ852031 QUB852031:QUF852031 RDX852031:REB852031 RNT852031:RNX852031 RXP852031:RXT852031 SHL852031:SHP852031 SRH852031:SRL852031 TBD852031:TBH852031 TKZ852031:TLD852031 TUV852031:TUZ852031 UER852031:UEV852031 UON852031:UOR852031 UYJ852031:UYN852031 VIF852031:VIJ852031 VSB852031:VSF852031 WBX852031:WCB852031 WLT852031:WLX852031 WVP852031:WVT852031 H917567:L917567 JD917567:JH917567 SZ917567:TD917567 ACV917567:ACZ917567 AMR917567:AMV917567 AWN917567:AWR917567 BGJ917567:BGN917567 BQF917567:BQJ917567 CAB917567:CAF917567 CJX917567:CKB917567 CTT917567:CTX917567 DDP917567:DDT917567 DNL917567:DNP917567 DXH917567:DXL917567 EHD917567:EHH917567 EQZ917567:ERD917567 FAV917567:FAZ917567 FKR917567:FKV917567 FUN917567:FUR917567 GEJ917567:GEN917567 GOF917567:GOJ917567 GYB917567:GYF917567 HHX917567:HIB917567 HRT917567:HRX917567 IBP917567:IBT917567 ILL917567:ILP917567 IVH917567:IVL917567 JFD917567:JFH917567 JOZ917567:JPD917567 JYV917567:JYZ917567 KIR917567:KIV917567 KSN917567:KSR917567 LCJ917567:LCN917567 LMF917567:LMJ917567 LWB917567:LWF917567 MFX917567:MGB917567 MPT917567:MPX917567 MZP917567:MZT917567 NJL917567:NJP917567 NTH917567:NTL917567 ODD917567:ODH917567 OMZ917567:OND917567 OWV917567:OWZ917567 PGR917567:PGV917567 PQN917567:PQR917567 QAJ917567:QAN917567 QKF917567:QKJ917567 QUB917567:QUF917567 RDX917567:REB917567 RNT917567:RNX917567 RXP917567:RXT917567 SHL917567:SHP917567 SRH917567:SRL917567 TBD917567:TBH917567 TKZ917567:TLD917567 TUV917567:TUZ917567 UER917567:UEV917567 UON917567:UOR917567 UYJ917567:UYN917567 VIF917567:VIJ917567 VSB917567:VSF917567 WBX917567:WCB917567 WLT917567:WLX917567 WVP917567:WVT917567 H983103:L983103 JD983103:JH983103 SZ983103:TD983103 ACV983103:ACZ983103 AMR983103:AMV983103 AWN983103:AWR983103 BGJ983103:BGN983103 BQF983103:BQJ983103 CAB983103:CAF983103 CJX983103:CKB983103 CTT983103:CTX983103 DDP983103:DDT983103 DNL983103:DNP983103 DXH983103:DXL983103 EHD983103:EHH983103 EQZ983103:ERD983103 FAV983103:FAZ983103 FKR983103:FKV983103 FUN983103:FUR983103 GEJ983103:GEN983103 GOF983103:GOJ983103 GYB983103:GYF983103 HHX983103:HIB983103 HRT983103:HRX983103 IBP983103:IBT983103 ILL983103:ILP983103 IVH983103:IVL983103 JFD983103:JFH983103 JOZ983103:JPD983103 JYV983103:JYZ983103 KIR983103:KIV983103 KSN983103:KSR983103 LCJ983103:LCN983103 LMF983103:LMJ983103 LWB983103:LWF983103 MFX983103:MGB983103 MPT983103:MPX983103 MZP983103:MZT983103 NJL983103:NJP983103 NTH983103:NTL983103 ODD983103:ODH983103 OMZ983103:OND983103 OWV983103:OWZ983103 PGR983103:PGV983103 PQN983103:PQR983103 QAJ983103:QAN983103 QKF983103:QKJ983103 QUB983103:QUF983103 RDX983103:REB983103 RNT983103:RNX983103 RXP983103:RXT983103 SHL983103:SHP983103 SRH983103:SRL983103 TBD983103:TBH983103 TKZ983103:TLD983103 TUV983103:TUZ983103 UER983103:UEV983103 UON983103:UOR983103 UYJ983103:UYN983103 VIF983103:VIJ983103 VSB983103:VSF983103 WBX983103:WCB983103 WLT983103:WLX983103 WVP983103:WVT983103 B70 IX70 ST70 ACP70 AML70 AWH70 BGD70 BPZ70 BZV70 CJR70 CTN70 DDJ70 DNF70 DXB70 EGX70 EQT70 FAP70 FKL70 FUH70 GED70 GNZ70 GXV70 HHR70 HRN70 IBJ70 ILF70 IVB70 JEX70 JOT70 JYP70 KIL70 KSH70 LCD70 LLZ70 LVV70 MFR70 MPN70 MZJ70 NJF70 NTB70 OCX70 OMT70 OWP70 PGL70 PQH70 QAD70 QJZ70 QTV70 RDR70 RNN70 RXJ70 SHF70 SRB70 TAX70 TKT70 TUP70 UEL70 UOH70 UYD70 VHZ70 VRV70 WBR70 WLN70 WVJ70 B65606 IX65606 ST65606 ACP65606 AML65606 AWH65606 BGD65606 BPZ65606 BZV65606 CJR65606 CTN65606 DDJ65606 DNF65606 DXB65606 EGX65606 EQT65606 FAP65606 FKL65606 FUH65606 GED65606 GNZ65606 GXV65606 HHR65606 HRN65606 IBJ65606 ILF65606 IVB65606 JEX65606 JOT65606 JYP65606 KIL65606 KSH65606 LCD65606 LLZ65606 LVV65606 MFR65606 MPN65606 MZJ65606 NJF65606 NTB65606 OCX65606 OMT65606 OWP65606 PGL65606 PQH65606 QAD65606 QJZ65606 QTV65606 RDR65606 RNN65606 RXJ65606 SHF65606 SRB65606 TAX65606 TKT65606 TUP65606 UEL65606 UOH65606 UYD65606 VHZ65606 VRV65606 WBR65606 WLN65606 WVJ65606 B131142 IX131142 ST131142 ACP131142 AML131142 AWH131142 BGD131142 BPZ131142 BZV131142 CJR131142 CTN131142 DDJ131142 DNF131142 DXB131142 EGX131142 EQT131142 FAP131142 FKL131142 FUH131142 GED131142 GNZ131142 GXV131142 HHR131142 HRN131142 IBJ131142 ILF131142 IVB131142 JEX131142 JOT131142 JYP131142 KIL131142 KSH131142 LCD131142 LLZ131142 LVV131142 MFR131142 MPN131142 MZJ131142 NJF131142 NTB131142 OCX131142 OMT131142 OWP131142 PGL131142 PQH131142 QAD131142 QJZ131142 QTV131142 RDR131142 RNN131142 RXJ131142 SHF131142 SRB131142 TAX131142 TKT131142 TUP131142 UEL131142 UOH131142 UYD131142 VHZ131142 VRV131142 WBR131142 WLN131142 WVJ131142 B196678 IX196678 ST196678 ACP196678 AML196678 AWH196678 BGD196678 BPZ196678 BZV196678 CJR196678 CTN196678 DDJ196678 DNF196678 DXB196678 EGX196678 EQT196678 FAP196678 FKL196678 FUH196678 GED196678 GNZ196678 GXV196678 HHR196678 HRN196678 IBJ196678 ILF196678 IVB196678 JEX196678 JOT196678 JYP196678 KIL196678 KSH196678 LCD196678 LLZ196678 LVV196678 MFR196678 MPN196678 MZJ196678 NJF196678 NTB196678 OCX196678 OMT196678 OWP196678 PGL196678 PQH196678 QAD196678 QJZ196678 QTV196678 RDR196678 RNN196678 RXJ196678 SHF196678 SRB196678 TAX196678 TKT196678 TUP196678 UEL196678 UOH196678 UYD196678 VHZ196678 VRV196678 WBR196678 WLN196678 WVJ196678 B262214 IX262214 ST262214 ACP262214 AML262214 AWH262214 BGD262214 BPZ262214 BZV262214 CJR262214 CTN262214 DDJ262214 DNF262214 DXB262214 EGX262214 EQT262214 FAP262214 FKL262214 FUH262214 GED262214 GNZ262214 GXV262214 HHR262214 HRN262214 IBJ262214 ILF262214 IVB262214 JEX262214 JOT262214 JYP262214 KIL262214 KSH262214 LCD262214 LLZ262214 LVV262214 MFR262214 MPN262214 MZJ262214 NJF262214 NTB262214 OCX262214 OMT262214 OWP262214 PGL262214 PQH262214 QAD262214 QJZ262214 QTV262214 RDR262214 RNN262214 RXJ262214 SHF262214 SRB262214 TAX262214 TKT262214 TUP262214 UEL262214 UOH262214 UYD262214 VHZ262214 VRV262214 WBR262214 WLN262214 WVJ262214 B327750 IX327750 ST327750 ACP327750 AML327750 AWH327750 BGD327750 BPZ327750 BZV327750 CJR327750 CTN327750 DDJ327750 DNF327750 DXB327750 EGX327750 EQT327750 FAP327750 FKL327750 FUH327750 GED327750 GNZ327750 GXV327750 HHR327750 HRN327750 IBJ327750 ILF327750 IVB327750 JEX327750 JOT327750 JYP327750 KIL327750 KSH327750 LCD327750 LLZ327750 LVV327750 MFR327750 MPN327750 MZJ327750 NJF327750 NTB327750 OCX327750 OMT327750 OWP327750 PGL327750 PQH327750 QAD327750 QJZ327750 QTV327750 RDR327750 RNN327750 RXJ327750 SHF327750 SRB327750 TAX327750 TKT327750 TUP327750 UEL327750 UOH327750 UYD327750 VHZ327750 VRV327750 WBR327750 WLN327750 WVJ327750 B393286 IX393286 ST393286 ACP393286 AML393286 AWH393286 BGD393286 BPZ393286 BZV393286 CJR393286 CTN393286 DDJ393286 DNF393286 DXB393286 EGX393286 EQT393286 FAP393286 FKL393286 FUH393286 GED393286 GNZ393286 GXV393286 HHR393286 HRN393286 IBJ393286 ILF393286 IVB393286 JEX393286 JOT393286 JYP393286 KIL393286 KSH393286 LCD393286 LLZ393286 LVV393286 MFR393286 MPN393286 MZJ393286 NJF393286 NTB393286 OCX393286 OMT393286 OWP393286 PGL393286 PQH393286 QAD393286 QJZ393286 QTV393286 RDR393286 RNN393286 RXJ393286 SHF393286 SRB393286 TAX393286 TKT393286 TUP393286 UEL393286 UOH393286 UYD393286 VHZ393286 VRV393286 WBR393286 WLN393286 WVJ393286 B458822 IX458822 ST458822 ACP458822 AML458822 AWH458822 BGD458822 BPZ458822 BZV458822 CJR458822 CTN458822 DDJ458822 DNF458822 DXB458822 EGX458822 EQT458822 FAP458822 FKL458822 FUH458822 GED458822 GNZ458822 GXV458822 HHR458822 HRN458822 IBJ458822 ILF458822 IVB458822 JEX458822 JOT458822 JYP458822 KIL458822 KSH458822 LCD458822 LLZ458822 LVV458822 MFR458822 MPN458822 MZJ458822 NJF458822 NTB458822 OCX458822 OMT458822 OWP458822 PGL458822 PQH458822 QAD458822 QJZ458822 QTV458822 RDR458822 RNN458822 RXJ458822 SHF458822 SRB458822 TAX458822 TKT458822 TUP458822 UEL458822 UOH458822 UYD458822 VHZ458822 VRV458822 WBR458822 WLN458822 WVJ458822 B524358 IX524358 ST524358 ACP524358 AML524358 AWH524358 BGD524358 BPZ524358 BZV524358 CJR524358 CTN524358 DDJ524358 DNF524358 DXB524358 EGX524358 EQT524358 FAP524358 FKL524358 FUH524358 GED524358 GNZ524358 GXV524358 HHR524358 HRN524358 IBJ524358 ILF524358 IVB524358 JEX524358 JOT524358 JYP524358 KIL524358 KSH524358 LCD524358 LLZ524358 LVV524358 MFR524358 MPN524358 MZJ524358 NJF524358 NTB524358 OCX524358 OMT524358 OWP524358 PGL524358 PQH524358 QAD524358 QJZ524358 QTV524358 RDR524358 RNN524358 RXJ524358 SHF524358 SRB524358 TAX524358 TKT524358 TUP524358 UEL524358 UOH524358 UYD524358 VHZ524358 VRV524358 WBR524358 WLN524358 WVJ524358 B589894 IX589894 ST589894 ACP589894 AML589894 AWH589894 BGD589894 BPZ589894 BZV589894 CJR589894 CTN589894 DDJ589894 DNF589894 DXB589894 EGX589894 EQT589894 FAP589894 FKL589894 FUH589894 GED589894 GNZ589894 GXV589894 HHR589894 HRN589894 IBJ589894 ILF589894 IVB589894 JEX589894 JOT589894 JYP589894 KIL589894 KSH589894 LCD589894 LLZ589894 LVV589894 MFR589894 MPN589894 MZJ589894 NJF589894 NTB589894 OCX589894 OMT589894 OWP589894 PGL589894 PQH589894 QAD589894 QJZ589894 QTV589894 RDR589894 RNN589894 RXJ589894 SHF589894 SRB589894 TAX589894 TKT589894 TUP589894 UEL589894 UOH589894 UYD589894 VHZ589894 VRV589894 WBR589894 WLN589894 WVJ589894 B655430 IX655430 ST655430 ACP655430 AML655430 AWH655430 BGD655430 BPZ655430 BZV655430 CJR655430 CTN655430 DDJ655430 DNF655430 DXB655430 EGX655430 EQT655430 FAP655430 FKL655430 FUH655430 GED655430 GNZ655430 GXV655430 HHR655430 HRN655430 IBJ655430 ILF655430 IVB655430 JEX655430 JOT655430 JYP655430 KIL655430 KSH655430 LCD655430 LLZ655430 LVV655430 MFR655430 MPN655430 MZJ655430 NJF655430 NTB655430 OCX655430 OMT655430 OWP655430 PGL655430 PQH655430 QAD655430 QJZ655430 QTV655430 RDR655430 RNN655430 RXJ655430 SHF655430 SRB655430 TAX655430 TKT655430 TUP655430 UEL655430 UOH655430 UYD655430 VHZ655430 VRV655430 WBR655430 WLN655430 WVJ655430 B720966 IX720966 ST720966 ACP720966 AML720966 AWH720966 BGD720966 BPZ720966 BZV720966 CJR720966 CTN720966 DDJ720966 DNF720966 DXB720966 EGX720966 EQT720966 FAP720966 FKL720966 FUH720966 GED720966 GNZ720966 GXV720966 HHR720966 HRN720966 IBJ720966 ILF720966 IVB720966 JEX720966 JOT720966 JYP720966 KIL720966 KSH720966 LCD720966 LLZ720966 LVV720966 MFR720966 MPN720966 MZJ720966 NJF720966 NTB720966 OCX720966 OMT720966 OWP720966 PGL720966 PQH720966 QAD720966 QJZ720966 QTV720966 RDR720966 RNN720966 RXJ720966 SHF720966 SRB720966 TAX720966 TKT720966 TUP720966 UEL720966 UOH720966 UYD720966 VHZ720966 VRV720966 WBR720966 WLN720966 WVJ720966 B786502 IX786502 ST786502 ACP786502 AML786502 AWH786502 BGD786502 BPZ786502 BZV786502 CJR786502 CTN786502 DDJ786502 DNF786502 DXB786502 EGX786502 EQT786502 FAP786502 FKL786502 FUH786502 GED786502 GNZ786502 GXV786502 HHR786502 HRN786502 IBJ786502 ILF786502 IVB786502 JEX786502 JOT786502 JYP786502 KIL786502 KSH786502 LCD786502 LLZ786502 LVV786502 MFR786502 MPN786502 MZJ786502 NJF786502 NTB786502 OCX786502 OMT786502 OWP786502 PGL786502 PQH786502 QAD786502 QJZ786502 QTV786502 RDR786502 RNN786502 RXJ786502 SHF786502 SRB786502 TAX786502 TKT786502 TUP786502 UEL786502 UOH786502 UYD786502 VHZ786502 VRV786502 WBR786502 WLN786502 WVJ786502 B852038 IX852038 ST852038 ACP852038 AML852038 AWH852038 BGD852038 BPZ852038 BZV852038 CJR852038 CTN852038 DDJ852038 DNF852038 DXB852038 EGX852038 EQT852038 FAP852038 FKL852038 FUH852038 GED852038 GNZ852038 GXV852038 HHR852038 HRN852038 IBJ852038 ILF852038 IVB852038 JEX852038 JOT852038 JYP852038 KIL852038 KSH852038 LCD852038 LLZ852038 LVV852038 MFR852038 MPN852038 MZJ852038 NJF852038 NTB852038 OCX852038 OMT852038 OWP852038 PGL852038 PQH852038 QAD852038 QJZ852038 QTV852038 RDR852038 RNN852038 RXJ852038 SHF852038 SRB852038 TAX852038 TKT852038 TUP852038 UEL852038 UOH852038 UYD852038 VHZ852038 VRV852038 WBR852038 WLN852038 WVJ852038 B917574 IX917574 ST917574 ACP917574 AML917574 AWH917574 BGD917574 BPZ917574 BZV917574 CJR917574 CTN917574 DDJ917574 DNF917574 DXB917574 EGX917574 EQT917574 FAP917574 FKL917574 FUH917574 GED917574 GNZ917574 GXV917574 HHR917574 HRN917574 IBJ917574 ILF917574 IVB917574 JEX917574 JOT917574 JYP917574 KIL917574 KSH917574 LCD917574 LLZ917574 LVV917574 MFR917574 MPN917574 MZJ917574 NJF917574 NTB917574 OCX917574 OMT917574 OWP917574 PGL917574 PQH917574 QAD917574 QJZ917574 QTV917574 RDR917574 RNN917574 RXJ917574 SHF917574 SRB917574 TAX917574 TKT917574 TUP917574 UEL917574 UOH917574 UYD917574 VHZ917574 VRV917574 WBR917574 WLN917574 WVJ917574 B983110 IX983110 ST983110 ACP983110 AML983110 AWH983110 BGD983110 BPZ983110 BZV983110 CJR983110 CTN983110 DDJ983110 DNF983110 DXB983110 EGX983110 EQT983110 FAP983110 FKL983110 FUH983110 GED983110 GNZ983110 GXV983110 HHR983110 HRN983110 IBJ983110 ILF983110 IVB983110 JEX983110 JOT983110 JYP983110 KIL983110 KSH983110 LCD983110 LLZ983110 LVV983110 MFR983110 MPN983110 MZJ983110 NJF983110 NTB983110 OCX983110 OMT983110 OWP983110 PGL983110 PQH983110 QAD983110 QJZ983110 QTV983110 RDR983110 RNN983110 RXJ983110 SHF983110 SRB983110 TAX983110 TKT983110 TUP983110 UEL983110 UOH983110 UYD983110 VHZ983110 VRV983110 WBR983110 WLN983110 WVJ983110 D70:F70 IZ70:JB70 SV70:SX70 ACR70:ACT70 AMN70:AMP70 AWJ70:AWL70 BGF70:BGH70 BQB70:BQD70 BZX70:BZZ70 CJT70:CJV70 CTP70:CTR70 DDL70:DDN70 DNH70:DNJ70 DXD70:DXF70 EGZ70:EHB70 EQV70:EQX70 FAR70:FAT70 FKN70:FKP70 FUJ70:FUL70 GEF70:GEH70 GOB70:GOD70 GXX70:GXZ70 HHT70:HHV70 HRP70:HRR70 IBL70:IBN70 ILH70:ILJ70 IVD70:IVF70 JEZ70:JFB70 JOV70:JOX70 JYR70:JYT70 KIN70:KIP70 KSJ70:KSL70 LCF70:LCH70 LMB70:LMD70 LVX70:LVZ70 MFT70:MFV70 MPP70:MPR70 MZL70:MZN70 NJH70:NJJ70 NTD70:NTF70 OCZ70:ODB70 OMV70:OMX70 OWR70:OWT70 PGN70:PGP70 PQJ70:PQL70 QAF70:QAH70 QKB70:QKD70 QTX70:QTZ70 RDT70:RDV70 RNP70:RNR70 RXL70:RXN70 SHH70:SHJ70 SRD70:SRF70 TAZ70:TBB70 TKV70:TKX70 TUR70:TUT70 UEN70:UEP70 UOJ70:UOL70 UYF70:UYH70 VIB70:VID70 VRX70:VRZ70 WBT70:WBV70 WLP70:WLR70 WVL70:WVN70 D65606:F65606 IZ65606:JB65606 SV65606:SX65606 ACR65606:ACT65606 AMN65606:AMP65606 AWJ65606:AWL65606 BGF65606:BGH65606 BQB65606:BQD65606 BZX65606:BZZ65606 CJT65606:CJV65606 CTP65606:CTR65606 DDL65606:DDN65606 DNH65606:DNJ65606 DXD65606:DXF65606 EGZ65606:EHB65606 EQV65606:EQX65606 FAR65606:FAT65606 FKN65606:FKP65606 FUJ65606:FUL65606 GEF65606:GEH65606 GOB65606:GOD65606 GXX65606:GXZ65606 HHT65606:HHV65606 HRP65606:HRR65606 IBL65606:IBN65606 ILH65606:ILJ65606 IVD65606:IVF65606 JEZ65606:JFB65606 JOV65606:JOX65606 JYR65606:JYT65606 KIN65606:KIP65606 KSJ65606:KSL65606 LCF65606:LCH65606 LMB65606:LMD65606 LVX65606:LVZ65606 MFT65606:MFV65606 MPP65606:MPR65606 MZL65606:MZN65606 NJH65606:NJJ65606 NTD65606:NTF65606 OCZ65606:ODB65606 OMV65606:OMX65606 OWR65606:OWT65606 PGN65606:PGP65606 PQJ65606:PQL65606 QAF65606:QAH65606 QKB65606:QKD65606 QTX65606:QTZ65606 RDT65606:RDV65606 RNP65606:RNR65606 RXL65606:RXN65606 SHH65606:SHJ65606 SRD65606:SRF65606 TAZ65606:TBB65606 TKV65606:TKX65606 TUR65606:TUT65606 UEN65606:UEP65606 UOJ65606:UOL65606 UYF65606:UYH65606 VIB65606:VID65606 VRX65606:VRZ65606 WBT65606:WBV65606 WLP65606:WLR65606 WVL65606:WVN65606 D131142:F131142 IZ131142:JB131142 SV131142:SX131142 ACR131142:ACT131142 AMN131142:AMP131142 AWJ131142:AWL131142 BGF131142:BGH131142 BQB131142:BQD131142 BZX131142:BZZ131142 CJT131142:CJV131142 CTP131142:CTR131142 DDL131142:DDN131142 DNH131142:DNJ131142 DXD131142:DXF131142 EGZ131142:EHB131142 EQV131142:EQX131142 FAR131142:FAT131142 FKN131142:FKP131142 FUJ131142:FUL131142 GEF131142:GEH131142 GOB131142:GOD131142 GXX131142:GXZ131142 HHT131142:HHV131142 HRP131142:HRR131142 IBL131142:IBN131142 ILH131142:ILJ131142 IVD131142:IVF131142 JEZ131142:JFB131142 JOV131142:JOX131142 JYR131142:JYT131142 KIN131142:KIP131142 KSJ131142:KSL131142 LCF131142:LCH131142 LMB131142:LMD131142 LVX131142:LVZ131142 MFT131142:MFV131142 MPP131142:MPR131142 MZL131142:MZN131142 NJH131142:NJJ131142 NTD131142:NTF131142 OCZ131142:ODB131142 OMV131142:OMX131142 OWR131142:OWT131142 PGN131142:PGP131142 PQJ131142:PQL131142 QAF131142:QAH131142 QKB131142:QKD131142 QTX131142:QTZ131142 RDT131142:RDV131142 RNP131142:RNR131142 RXL131142:RXN131142 SHH131142:SHJ131142 SRD131142:SRF131142 TAZ131142:TBB131142 TKV131142:TKX131142 TUR131142:TUT131142 UEN131142:UEP131142 UOJ131142:UOL131142 UYF131142:UYH131142 VIB131142:VID131142 VRX131142:VRZ131142 WBT131142:WBV131142 WLP131142:WLR131142 WVL131142:WVN131142 D196678:F196678 IZ196678:JB196678 SV196678:SX196678 ACR196678:ACT196678 AMN196678:AMP196678 AWJ196678:AWL196678 BGF196678:BGH196678 BQB196678:BQD196678 BZX196678:BZZ196678 CJT196678:CJV196678 CTP196678:CTR196678 DDL196678:DDN196678 DNH196678:DNJ196678 DXD196678:DXF196678 EGZ196678:EHB196678 EQV196678:EQX196678 FAR196678:FAT196678 FKN196678:FKP196678 FUJ196678:FUL196678 GEF196678:GEH196678 GOB196678:GOD196678 GXX196678:GXZ196678 HHT196678:HHV196678 HRP196678:HRR196678 IBL196678:IBN196678 ILH196678:ILJ196678 IVD196678:IVF196678 JEZ196678:JFB196678 JOV196678:JOX196678 JYR196678:JYT196678 KIN196678:KIP196678 KSJ196678:KSL196678 LCF196678:LCH196678 LMB196678:LMD196678 LVX196678:LVZ196678 MFT196678:MFV196678 MPP196678:MPR196678 MZL196678:MZN196678 NJH196678:NJJ196678 NTD196678:NTF196678 OCZ196678:ODB196678 OMV196678:OMX196678 OWR196678:OWT196678 PGN196678:PGP196678 PQJ196678:PQL196678 QAF196678:QAH196678 QKB196678:QKD196678 QTX196678:QTZ196678 RDT196678:RDV196678 RNP196678:RNR196678 RXL196678:RXN196678 SHH196678:SHJ196678 SRD196678:SRF196678 TAZ196678:TBB196678 TKV196678:TKX196678 TUR196678:TUT196678 UEN196678:UEP196678 UOJ196678:UOL196678 UYF196678:UYH196678 VIB196678:VID196678 VRX196678:VRZ196678 WBT196678:WBV196678 WLP196678:WLR196678 WVL196678:WVN196678 D262214:F262214 IZ262214:JB262214 SV262214:SX262214 ACR262214:ACT262214 AMN262214:AMP262214 AWJ262214:AWL262214 BGF262214:BGH262214 BQB262214:BQD262214 BZX262214:BZZ262214 CJT262214:CJV262214 CTP262214:CTR262214 DDL262214:DDN262214 DNH262214:DNJ262214 DXD262214:DXF262214 EGZ262214:EHB262214 EQV262214:EQX262214 FAR262214:FAT262214 FKN262214:FKP262214 FUJ262214:FUL262214 GEF262214:GEH262214 GOB262214:GOD262214 GXX262214:GXZ262214 HHT262214:HHV262214 HRP262214:HRR262214 IBL262214:IBN262214 ILH262214:ILJ262214 IVD262214:IVF262214 JEZ262214:JFB262214 JOV262214:JOX262214 JYR262214:JYT262214 KIN262214:KIP262214 KSJ262214:KSL262214 LCF262214:LCH262214 LMB262214:LMD262214 LVX262214:LVZ262214 MFT262214:MFV262214 MPP262214:MPR262214 MZL262214:MZN262214 NJH262214:NJJ262214 NTD262214:NTF262214 OCZ262214:ODB262214 OMV262214:OMX262214 OWR262214:OWT262214 PGN262214:PGP262214 PQJ262214:PQL262214 QAF262214:QAH262214 QKB262214:QKD262214 QTX262214:QTZ262214 RDT262214:RDV262214 RNP262214:RNR262214 RXL262214:RXN262214 SHH262214:SHJ262214 SRD262214:SRF262214 TAZ262214:TBB262214 TKV262214:TKX262214 TUR262214:TUT262214 UEN262214:UEP262214 UOJ262214:UOL262214 UYF262214:UYH262214 VIB262214:VID262214 VRX262214:VRZ262214 WBT262214:WBV262214 WLP262214:WLR262214 WVL262214:WVN262214 D327750:F327750 IZ327750:JB327750 SV327750:SX327750 ACR327750:ACT327750 AMN327750:AMP327750 AWJ327750:AWL327750 BGF327750:BGH327750 BQB327750:BQD327750 BZX327750:BZZ327750 CJT327750:CJV327750 CTP327750:CTR327750 DDL327750:DDN327750 DNH327750:DNJ327750 DXD327750:DXF327750 EGZ327750:EHB327750 EQV327750:EQX327750 FAR327750:FAT327750 FKN327750:FKP327750 FUJ327750:FUL327750 GEF327750:GEH327750 GOB327750:GOD327750 GXX327750:GXZ327750 HHT327750:HHV327750 HRP327750:HRR327750 IBL327750:IBN327750 ILH327750:ILJ327750 IVD327750:IVF327750 JEZ327750:JFB327750 JOV327750:JOX327750 JYR327750:JYT327750 KIN327750:KIP327750 KSJ327750:KSL327750 LCF327750:LCH327750 LMB327750:LMD327750 LVX327750:LVZ327750 MFT327750:MFV327750 MPP327750:MPR327750 MZL327750:MZN327750 NJH327750:NJJ327750 NTD327750:NTF327750 OCZ327750:ODB327750 OMV327750:OMX327750 OWR327750:OWT327750 PGN327750:PGP327750 PQJ327750:PQL327750 QAF327750:QAH327750 QKB327750:QKD327750 QTX327750:QTZ327750 RDT327750:RDV327750 RNP327750:RNR327750 RXL327750:RXN327750 SHH327750:SHJ327750 SRD327750:SRF327750 TAZ327750:TBB327750 TKV327750:TKX327750 TUR327750:TUT327750 UEN327750:UEP327750 UOJ327750:UOL327750 UYF327750:UYH327750 VIB327750:VID327750 VRX327750:VRZ327750 WBT327750:WBV327750 WLP327750:WLR327750 WVL327750:WVN327750 D393286:F393286 IZ393286:JB393286 SV393286:SX393286 ACR393286:ACT393286 AMN393286:AMP393286 AWJ393286:AWL393286 BGF393286:BGH393286 BQB393286:BQD393286 BZX393286:BZZ393286 CJT393286:CJV393286 CTP393286:CTR393286 DDL393286:DDN393286 DNH393286:DNJ393286 DXD393286:DXF393286 EGZ393286:EHB393286 EQV393286:EQX393286 FAR393286:FAT393286 FKN393286:FKP393286 FUJ393286:FUL393286 GEF393286:GEH393286 GOB393286:GOD393286 GXX393286:GXZ393286 HHT393286:HHV393286 HRP393286:HRR393286 IBL393286:IBN393286 ILH393286:ILJ393286 IVD393286:IVF393286 JEZ393286:JFB393286 JOV393286:JOX393286 JYR393286:JYT393286 KIN393286:KIP393286 KSJ393286:KSL393286 LCF393286:LCH393286 LMB393286:LMD393286 LVX393286:LVZ393286 MFT393286:MFV393286 MPP393286:MPR393286 MZL393286:MZN393286 NJH393286:NJJ393286 NTD393286:NTF393286 OCZ393286:ODB393286 OMV393286:OMX393286 OWR393286:OWT393286 PGN393286:PGP393286 PQJ393286:PQL393286 QAF393286:QAH393286 QKB393286:QKD393286 QTX393286:QTZ393286 RDT393286:RDV393286 RNP393286:RNR393286 RXL393286:RXN393286 SHH393286:SHJ393286 SRD393286:SRF393286 TAZ393286:TBB393286 TKV393286:TKX393286 TUR393286:TUT393286 UEN393286:UEP393286 UOJ393286:UOL393286 UYF393286:UYH393286 VIB393286:VID393286 VRX393286:VRZ393286 WBT393286:WBV393286 WLP393286:WLR393286 WVL393286:WVN393286 D458822:F458822 IZ458822:JB458822 SV458822:SX458822 ACR458822:ACT458822 AMN458822:AMP458822 AWJ458822:AWL458822 BGF458822:BGH458822 BQB458822:BQD458822 BZX458822:BZZ458822 CJT458822:CJV458822 CTP458822:CTR458822 DDL458822:DDN458822 DNH458822:DNJ458822 DXD458822:DXF458822 EGZ458822:EHB458822 EQV458822:EQX458822 FAR458822:FAT458822 FKN458822:FKP458822 FUJ458822:FUL458822 GEF458822:GEH458822 GOB458822:GOD458822 GXX458822:GXZ458822 HHT458822:HHV458822 HRP458822:HRR458822 IBL458822:IBN458822 ILH458822:ILJ458822 IVD458822:IVF458822 JEZ458822:JFB458822 JOV458822:JOX458822 JYR458822:JYT458822 KIN458822:KIP458822 KSJ458822:KSL458822 LCF458822:LCH458822 LMB458822:LMD458822 LVX458822:LVZ458822 MFT458822:MFV458822 MPP458822:MPR458822 MZL458822:MZN458822 NJH458822:NJJ458822 NTD458822:NTF458822 OCZ458822:ODB458822 OMV458822:OMX458822 OWR458822:OWT458822 PGN458822:PGP458822 PQJ458822:PQL458822 QAF458822:QAH458822 QKB458822:QKD458822 QTX458822:QTZ458822 RDT458822:RDV458822 RNP458822:RNR458822 RXL458822:RXN458822 SHH458822:SHJ458822 SRD458822:SRF458822 TAZ458822:TBB458822 TKV458822:TKX458822 TUR458822:TUT458822 UEN458822:UEP458822 UOJ458822:UOL458822 UYF458822:UYH458822 VIB458822:VID458822 VRX458822:VRZ458822 WBT458822:WBV458822 WLP458822:WLR458822 WVL458822:WVN458822 D524358:F524358 IZ524358:JB524358 SV524358:SX524358 ACR524358:ACT524358 AMN524358:AMP524358 AWJ524358:AWL524358 BGF524358:BGH524358 BQB524358:BQD524358 BZX524358:BZZ524358 CJT524358:CJV524358 CTP524358:CTR524358 DDL524358:DDN524358 DNH524358:DNJ524358 DXD524358:DXF524358 EGZ524358:EHB524358 EQV524358:EQX524358 FAR524358:FAT524358 FKN524358:FKP524358 FUJ524358:FUL524358 GEF524358:GEH524358 GOB524358:GOD524358 GXX524358:GXZ524358 HHT524358:HHV524358 HRP524358:HRR524358 IBL524358:IBN524358 ILH524358:ILJ524358 IVD524358:IVF524358 JEZ524358:JFB524358 JOV524358:JOX524358 JYR524358:JYT524358 KIN524358:KIP524358 KSJ524358:KSL524358 LCF524358:LCH524358 LMB524358:LMD524358 LVX524358:LVZ524358 MFT524358:MFV524358 MPP524358:MPR524358 MZL524358:MZN524358 NJH524358:NJJ524358 NTD524358:NTF524358 OCZ524358:ODB524358 OMV524358:OMX524358 OWR524358:OWT524358 PGN524358:PGP524358 PQJ524358:PQL524358 QAF524358:QAH524358 QKB524358:QKD524358 QTX524358:QTZ524358 RDT524358:RDV524358 RNP524358:RNR524358 RXL524358:RXN524358 SHH524358:SHJ524358 SRD524358:SRF524358 TAZ524358:TBB524358 TKV524358:TKX524358 TUR524358:TUT524358 UEN524358:UEP524358 UOJ524358:UOL524358 UYF524358:UYH524358 VIB524358:VID524358 VRX524358:VRZ524358 WBT524358:WBV524358 WLP524358:WLR524358 WVL524358:WVN524358 D589894:F589894 IZ589894:JB589894 SV589894:SX589894 ACR589894:ACT589894 AMN589894:AMP589894 AWJ589894:AWL589894 BGF589894:BGH589894 BQB589894:BQD589894 BZX589894:BZZ589894 CJT589894:CJV589894 CTP589894:CTR589894 DDL589894:DDN589894 DNH589894:DNJ589894 DXD589894:DXF589894 EGZ589894:EHB589894 EQV589894:EQX589894 FAR589894:FAT589894 FKN589894:FKP589894 FUJ589894:FUL589894 GEF589894:GEH589894 GOB589894:GOD589894 GXX589894:GXZ589894 HHT589894:HHV589894 HRP589894:HRR589894 IBL589894:IBN589894 ILH589894:ILJ589894 IVD589894:IVF589894 JEZ589894:JFB589894 JOV589894:JOX589894 JYR589894:JYT589894 KIN589894:KIP589894 KSJ589894:KSL589894 LCF589894:LCH589894 LMB589894:LMD589894 LVX589894:LVZ589894 MFT589894:MFV589894 MPP589894:MPR589894 MZL589894:MZN589894 NJH589894:NJJ589894 NTD589894:NTF589894 OCZ589894:ODB589894 OMV589894:OMX589894 OWR589894:OWT589894 PGN589894:PGP589894 PQJ589894:PQL589894 QAF589894:QAH589894 QKB589894:QKD589894 QTX589894:QTZ589894 RDT589894:RDV589894 RNP589894:RNR589894 RXL589894:RXN589894 SHH589894:SHJ589894 SRD589894:SRF589894 TAZ589894:TBB589894 TKV589894:TKX589894 TUR589894:TUT589894 UEN589894:UEP589894 UOJ589894:UOL589894 UYF589894:UYH589894 VIB589894:VID589894 VRX589894:VRZ589894 WBT589894:WBV589894 WLP589894:WLR589894 WVL589894:WVN589894 D655430:F655430 IZ655430:JB655430 SV655430:SX655430 ACR655430:ACT655430 AMN655430:AMP655430 AWJ655430:AWL655430 BGF655430:BGH655430 BQB655430:BQD655430 BZX655430:BZZ655430 CJT655430:CJV655430 CTP655430:CTR655430 DDL655430:DDN655430 DNH655430:DNJ655430 DXD655430:DXF655430 EGZ655430:EHB655430 EQV655430:EQX655430 FAR655430:FAT655430 FKN655430:FKP655430 FUJ655430:FUL655430 GEF655430:GEH655430 GOB655430:GOD655430 GXX655430:GXZ655430 HHT655430:HHV655430 HRP655430:HRR655430 IBL655430:IBN655430 ILH655430:ILJ655430 IVD655430:IVF655430 JEZ655430:JFB655430 JOV655430:JOX655430 JYR655430:JYT655430 KIN655430:KIP655430 KSJ655430:KSL655430 LCF655430:LCH655430 LMB655430:LMD655430 LVX655430:LVZ655430 MFT655430:MFV655430 MPP655430:MPR655430 MZL655430:MZN655430 NJH655430:NJJ655430 NTD655430:NTF655430 OCZ655430:ODB655430 OMV655430:OMX655430 OWR655430:OWT655430 PGN655430:PGP655430 PQJ655430:PQL655430 QAF655430:QAH655430 QKB655430:QKD655430 QTX655430:QTZ655430 RDT655430:RDV655430 RNP655430:RNR655430 RXL655430:RXN655430 SHH655430:SHJ655430 SRD655430:SRF655430 TAZ655430:TBB655430 TKV655430:TKX655430 TUR655430:TUT655430 UEN655430:UEP655430 UOJ655430:UOL655430 UYF655430:UYH655430 VIB655430:VID655430 VRX655430:VRZ655430 WBT655430:WBV655430 WLP655430:WLR655430 WVL655430:WVN655430 D720966:F720966 IZ720966:JB720966 SV720966:SX720966 ACR720966:ACT720966 AMN720966:AMP720966 AWJ720966:AWL720966 BGF720966:BGH720966 BQB720966:BQD720966 BZX720966:BZZ720966 CJT720966:CJV720966 CTP720966:CTR720966 DDL720966:DDN720966 DNH720966:DNJ720966 DXD720966:DXF720966 EGZ720966:EHB720966 EQV720966:EQX720966 FAR720966:FAT720966 FKN720966:FKP720966 FUJ720966:FUL720966 GEF720966:GEH720966 GOB720966:GOD720966 GXX720966:GXZ720966 HHT720966:HHV720966 HRP720966:HRR720966 IBL720966:IBN720966 ILH720966:ILJ720966 IVD720966:IVF720966 JEZ720966:JFB720966 JOV720966:JOX720966 JYR720966:JYT720966 KIN720966:KIP720966 KSJ720966:KSL720966 LCF720966:LCH720966 LMB720966:LMD720966 LVX720966:LVZ720966 MFT720966:MFV720966 MPP720966:MPR720966 MZL720966:MZN720966 NJH720966:NJJ720966 NTD720966:NTF720966 OCZ720966:ODB720966 OMV720966:OMX720966 OWR720966:OWT720966 PGN720966:PGP720966 PQJ720966:PQL720966 QAF720966:QAH720966 QKB720966:QKD720966 QTX720966:QTZ720966 RDT720966:RDV720966 RNP720966:RNR720966 RXL720966:RXN720966 SHH720966:SHJ720966 SRD720966:SRF720966 TAZ720966:TBB720966 TKV720966:TKX720966 TUR720966:TUT720966 UEN720966:UEP720966 UOJ720966:UOL720966 UYF720966:UYH720966 VIB720966:VID720966 VRX720966:VRZ720966 WBT720966:WBV720966 WLP720966:WLR720966 WVL720966:WVN720966 D786502:F786502 IZ786502:JB786502 SV786502:SX786502 ACR786502:ACT786502 AMN786502:AMP786502 AWJ786502:AWL786502 BGF786502:BGH786502 BQB786502:BQD786502 BZX786502:BZZ786502 CJT786502:CJV786502 CTP786502:CTR786502 DDL786502:DDN786502 DNH786502:DNJ786502 DXD786502:DXF786502 EGZ786502:EHB786502 EQV786502:EQX786502 FAR786502:FAT786502 FKN786502:FKP786502 FUJ786502:FUL786502 GEF786502:GEH786502 GOB786502:GOD786502 GXX786502:GXZ786502 HHT786502:HHV786502 HRP786502:HRR786502 IBL786502:IBN786502 ILH786502:ILJ786502 IVD786502:IVF786502 JEZ786502:JFB786502 JOV786502:JOX786502 JYR786502:JYT786502 KIN786502:KIP786502 KSJ786502:KSL786502 LCF786502:LCH786502 LMB786502:LMD786502 LVX786502:LVZ786502 MFT786502:MFV786502 MPP786502:MPR786502 MZL786502:MZN786502 NJH786502:NJJ786502 NTD786502:NTF786502 OCZ786502:ODB786502 OMV786502:OMX786502 OWR786502:OWT786502 PGN786502:PGP786502 PQJ786502:PQL786502 QAF786502:QAH786502 QKB786502:QKD786502 QTX786502:QTZ786502 RDT786502:RDV786502 RNP786502:RNR786502 RXL786502:RXN786502 SHH786502:SHJ786502 SRD786502:SRF786502 TAZ786502:TBB786502 TKV786502:TKX786502 TUR786502:TUT786502 UEN786502:UEP786502 UOJ786502:UOL786502 UYF786502:UYH786502 VIB786502:VID786502 VRX786502:VRZ786502 WBT786502:WBV786502 WLP786502:WLR786502 WVL786502:WVN786502 D852038:F852038 IZ852038:JB852038 SV852038:SX852038 ACR852038:ACT852038 AMN852038:AMP852038 AWJ852038:AWL852038 BGF852038:BGH852038 BQB852038:BQD852038 BZX852038:BZZ852038 CJT852038:CJV852038 CTP852038:CTR852038 DDL852038:DDN852038 DNH852038:DNJ852038 DXD852038:DXF852038 EGZ852038:EHB852038 EQV852038:EQX852038 FAR852038:FAT852038 FKN852038:FKP852038 FUJ852038:FUL852038 GEF852038:GEH852038 GOB852038:GOD852038 GXX852038:GXZ852038 HHT852038:HHV852038 HRP852038:HRR852038 IBL852038:IBN852038 ILH852038:ILJ852038 IVD852038:IVF852038 JEZ852038:JFB852038 JOV852038:JOX852038 JYR852038:JYT852038 KIN852038:KIP852038 KSJ852038:KSL852038 LCF852038:LCH852038 LMB852038:LMD852038 LVX852038:LVZ852038 MFT852038:MFV852038 MPP852038:MPR852038 MZL852038:MZN852038 NJH852038:NJJ852038 NTD852038:NTF852038 OCZ852038:ODB852038 OMV852038:OMX852038 OWR852038:OWT852038 PGN852038:PGP852038 PQJ852038:PQL852038 QAF852038:QAH852038 QKB852038:QKD852038 QTX852038:QTZ852038 RDT852038:RDV852038 RNP852038:RNR852038 RXL852038:RXN852038 SHH852038:SHJ852038 SRD852038:SRF852038 TAZ852038:TBB852038 TKV852038:TKX852038 TUR852038:TUT852038 UEN852038:UEP852038 UOJ852038:UOL852038 UYF852038:UYH852038 VIB852038:VID852038 VRX852038:VRZ852038 WBT852038:WBV852038 WLP852038:WLR852038 WVL852038:WVN852038 D917574:F917574 IZ917574:JB917574 SV917574:SX917574 ACR917574:ACT917574 AMN917574:AMP917574 AWJ917574:AWL917574 BGF917574:BGH917574 BQB917574:BQD917574 BZX917574:BZZ917574 CJT917574:CJV917574 CTP917574:CTR917574 DDL917574:DDN917574 DNH917574:DNJ917574 DXD917574:DXF917574 EGZ917574:EHB917574 EQV917574:EQX917574 FAR917574:FAT917574 FKN917574:FKP917574 FUJ917574:FUL917574 GEF917574:GEH917574 GOB917574:GOD917574 GXX917574:GXZ917574 HHT917574:HHV917574 HRP917574:HRR917574 IBL917574:IBN917574 ILH917574:ILJ917574 IVD917574:IVF917574 JEZ917574:JFB917574 JOV917574:JOX917574 JYR917574:JYT917574 KIN917574:KIP917574 KSJ917574:KSL917574 LCF917574:LCH917574 LMB917574:LMD917574 LVX917574:LVZ917574 MFT917574:MFV917574 MPP917574:MPR917574 MZL917574:MZN917574 NJH917574:NJJ917574 NTD917574:NTF917574 OCZ917574:ODB917574 OMV917574:OMX917574 OWR917574:OWT917574 PGN917574:PGP917574 PQJ917574:PQL917574 QAF917574:QAH917574 QKB917574:QKD917574 QTX917574:QTZ917574 RDT917574:RDV917574 RNP917574:RNR917574 RXL917574:RXN917574 SHH917574:SHJ917574 SRD917574:SRF917574 TAZ917574:TBB917574 TKV917574:TKX917574 TUR917574:TUT917574 UEN917574:UEP917574 UOJ917574:UOL917574 UYF917574:UYH917574 VIB917574:VID917574 VRX917574:VRZ917574 WBT917574:WBV917574 WLP917574:WLR917574 WVL917574:WVN917574 D983110:F983110 IZ983110:JB983110 SV983110:SX983110 ACR983110:ACT983110 AMN983110:AMP983110 AWJ983110:AWL983110 BGF983110:BGH983110 BQB983110:BQD983110 BZX983110:BZZ983110 CJT983110:CJV983110 CTP983110:CTR983110 DDL983110:DDN983110 DNH983110:DNJ983110 DXD983110:DXF983110 EGZ983110:EHB983110 EQV983110:EQX983110 FAR983110:FAT983110 FKN983110:FKP983110 FUJ983110:FUL983110 GEF983110:GEH983110 GOB983110:GOD983110 GXX983110:GXZ983110 HHT983110:HHV983110 HRP983110:HRR983110 IBL983110:IBN983110 ILH983110:ILJ983110 IVD983110:IVF983110 JEZ983110:JFB983110 JOV983110:JOX983110 JYR983110:JYT983110 KIN983110:KIP983110 KSJ983110:KSL983110 LCF983110:LCH983110 LMB983110:LMD983110 LVX983110:LVZ983110 MFT983110:MFV983110 MPP983110:MPR983110 MZL983110:MZN983110 NJH983110:NJJ983110 NTD983110:NTF983110 OCZ983110:ODB983110 OMV983110:OMX983110 OWR983110:OWT983110 PGN983110:PGP983110 PQJ983110:PQL983110 QAF983110:QAH983110 QKB983110:QKD983110 QTX983110:QTZ983110 RDT983110:RDV983110 RNP983110:RNR983110 RXL983110:RXN983110 SHH983110:SHJ983110 SRD983110:SRF983110 TAZ983110:TBB983110 TKV983110:TKX983110 TUR983110:TUT983110 UEN983110:UEP983110 UOJ983110:UOL983110 UYF983110:UYH983110 VIB983110:VID983110 VRX983110:VRZ983110 WBT983110:WBV983110 WLP983110:WLR983110 WVL983110:WVN983110 H70:L70 JD70:JH70 SZ70:TD70 ACV70:ACZ70 AMR70:AMV70 AWN70:AWR70 BGJ70:BGN70 BQF70:BQJ70 CAB70:CAF70 CJX70:CKB70 CTT70:CTX70 DDP70:DDT70 DNL70:DNP70 DXH70:DXL70 EHD70:EHH70 EQZ70:ERD70 FAV70:FAZ70 FKR70:FKV70 FUN70:FUR70 GEJ70:GEN70 GOF70:GOJ70 GYB70:GYF70 HHX70:HIB70 HRT70:HRX70 IBP70:IBT70 ILL70:ILP70 IVH70:IVL70 JFD70:JFH70 JOZ70:JPD70 JYV70:JYZ70 KIR70:KIV70 KSN70:KSR70 LCJ70:LCN70 LMF70:LMJ70 LWB70:LWF70 MFX70:MGB70 MPT70:MPX70 MZP70:MZT70 NJL70:NJP70 NTH70:NTL70 ODD70:ODH70 OMZ70:OND70 OWV70:OWZ70 PGR70:PGV70 PQN70:PQR70 QAJ70:QAN70 QKF70:QKJ70 QUB70:QUF70 RDX70:REB70 RNT70:RNX70 RXP70:RXT70 SHL70:SHP70 SRH70:SRL70 TBD70:TBH70 TKZ70:TLD70 TUV70:TUZ70 UER70:UEV70 UON70:UOR70 UYJ70:UYN70 VIF70:VIJ70 VSB70:VSF70 WBX70:WCB70 WLT70:WLX70 WVP70:WVT70 H65606:L65606 JD65606:JH65606 SZ65606:TD65606 ACV65606:ACZ65606 AMR65606:AMV65606 AWN65606:AWR65606 BGJ65606:BGN65606 BQF65606:BQJ65606 CAB65606:CAF65606 CJX65606:CKB65606 CTT65606:CTX65606 DDP65606:DDT65606 DNL65606:DNP65606 DXH65606:DXL65606 EHD65606:EHH65606 EQZ65606:ERD65606 FAV65606:FAZ65606 FKR65606:FKV65606 FUN65606:FUR65606 GEJ65606:GEN65606 GOF65606:GOJ65606 GYB65606:GYF65606 HHX65606:HIB65606 HRT65606:HRX65606 IBP65606:IBT65606 ILL65606:ILP65606 IVH65606:IVL65606 JFD65606:JFH65606 JOZ65606:JPD65606 JYV65606:JYZ65606 KIR65606:KIV65606 KSN65606:KSR65606 LCJ65606:LCN65606 LMF65606:LMJ65606 LWB65606:LWF65606 MFX65606:MGB65606 MPT65606:MPX65606 MZP65606:MZT65606 NJL65606:NJP65606 NTH65606:NTL65606 ODD65606:ODH65606 OMZ65606:OND65606 OWV65606:OWZ65606 PGR65606:PGV65606 PQN65606:PQR65606 QAJ65606:QAN65606 QKF65606:QKJ65606 QUB65606:QUF65606 RDX65606:REB65606 RNT65606:RNX65606 RXP65606:RXT65606 SHL65606:SHP65606 SRH65606:SRL65606 TBD65606:TBH65606 TKZ65606:TLD65606 TUV65606:TUZ65606 UER65606:UEV65606 UON65606:UOR65606 UYJ65606:UYN65606 VIF65606:VIJ65606 VSB65606:VSF65606 WBX65606:WCB65606 WLT65606:WLX65606 WVP65606:WVT65606 H131142:L131142 JD131142:JH131142 SZ131142:TD131142 ACV131142:ACZ131142 AMR131142:AMV131142 AWN131142:AWR131142 BGJ131142:BGN131142 BQF131142:BQJ131142 CAB131142:CAF131142 CJX131142:CKB131142 CTT131142:CTX131142 DDP131142:DDT131142 DNL131142:DNP131142 DXH131142:DXL131142 EHD131142:EHH131142 EQZ131142:ERD131142 FAV131142:FAZ131142 FKR131142:FKV131142 FUN131142:FUR131142 GEJ131142:GEN131142 GOF131142:GOJ131142 GYB131142:GYF131142 HHX131142:HIB131142 HRT131142:HRX131142 IBP131142:IBT131142 ILL131142:ILP131142 IVH131142:IVL131142 JFD131142:JFH131142 JOZ131142:JPD131142 JYV131142:JYZ131142 KIR131142:KIV131142 KSN131142:KSR131142 LCJ131142:LCN131142 LMF131142:LMJ131142 LWB131142:LWF131142 MFX131142:MGB131142 MPT131142:MPX131142 MZP131142:MZT131142 NJL131142:NJP131142 NTH131142:NTL131142 ODD131142:ODH131142 OMZ131142:OND131142 OWV131142:OWZ131142 PGR131142:PGV131142 PQN131142:PQR131142 QAJ131142:QAN131142 QKF131142:QKJ131142 QUB131142:QUF131142 RDX131142:REB131142 RNT131142:RNX131142 RXP131142:RXT131142 SHL131142:SHP131142 SRH131142:SRL131142 TBD131142:TBH131142 TKZ131142:TLD131142 TUV131142:TUZ131142 UER131142:UEV131142 UON131142:UOR131142 UYJ131142:UYN131142 VIF131142:VIJ131142 VSB131142:VSF131142 WBX131142:WCB131142 WLT131142:WLX131142 WVP131142:WVT131142 H196678:L196678 JD196678:JH196678 SZ196678:TD196678 ACV196678:ACZ196678 AMR196678:AMV196678 AWN196678:AWR196678 BGJ196678:BGN196678 BQF196678:BQJ196678 CAB196678:CAF196678 CJX196678:CKB196678 CTT196678:CTX196678 DDP196678:DDT196678 DNL196678:DNP196678 DXH196678:DXL196678 EHD196678:EHH196678 EQZ196678:ERD196678 FAV196678:FAZ196678 FKR196678:FKV196678 FUN196678:FUR196678 GEJ196678:GEN196678 GOF196678:GOJ196678 GYB196678:GYF196678 HHX196678:HIB196678 HRT196678:HRX196678 IBP196678:IBT196678 ILL196678:ILP196678 IVH196678:IVL196678 JFD196678:JFH196678 JOZ196678:JPD196678 JYV196678:JYZ196678 KIR196678:KIV196678 KSN196678:KSR196678 LCJ196678:LCN196678 LMF196678:LMJ196678 LWB196678:LWF196678 MFX196678:MGB196678 MPT196678:MPX196678 MZP196678:MZT196678 NJL196678:NJP196678 NTH196678:NTL196678 ODD196678:ODH196678 OMZ196678:OND196678 OWV196678:OWZ196678 PGR196678:PGV196678 PQN196678:PQR196678 QAJ196678:QAN196678 QKF196678:QKJ196678 QUB196678:QUF196678 RDX196678:REB196678 RNT196678:RNX196678 RXP196678:RXT196678 SHL196678:SHP196678 SRH196678:SRL196678 TBD196678:TBH196678 TKZ196678:TLD196678 TUV196678:TUZ196678 UER196678:UEV196678 UON196678:UOR196678 UYJ196678:UYN196678 VIF196678:VIJ196678 VSB196678:VSF196678 WBX196678:WCB196678 WLT196678:WLX196678 WVP196678:WVT196678 H262214:L262214 JD262214:JH262214 SZ262214:TD262214 ACV262214:ACZ262214 AMR262214:AMV262214 AWN262214:AWR262214 BGJ262214:BGN262214 BQF262214:BQJ262214 CAB262214:CAF262214 CJX262214:CKB262214 CTT262214:CTX262214 DDP262214:DDT262214 DNL262214:DNP262214 DXH262214:DXL262214 EHD262214:EHH262214 EQZ262214:ERD262214 FAV262214:FAZ262214 FKR262214:FKV262214 FUN262214:FUR262214 GEJ262214:GEN262214 GOF262214:GOJ262214 GYB262214:GYF262214 HHX262214:HIB262214 HRT262214:HRX262214 IBP262214:IBT262214 ILL262214:ILP262214 IVH262214:IVL262214 JFD262214:JFH262214 JOZ262214:JPD262214 JYV262214:JYZ262214 KIR262214:KIV262214 KSN262214:KSR262214 LCJ262214:LCN262214 LMF262214:LMJ262214 LWB262214:LWF262214 MFX262214:MGB262214 MPT262214:MPX262214 MZP262214:MZT262214 NJL262214:NJP262214 NTH262214:NTL262214 ODD262214:ODH262214 OMZ262214:OND262214 OWV262214:OWZ262214 PGR262214:PGV262214 PQN262214:PQR262214 QAJ262214:QAN262214 QKF262214:QKJ262214 QUB262214:QUF262214 RDX262214:REB262214 RNT262214:RNX262214 RXP262214:RXT262214 SHL262214:SHP262214 SRH262214:SRL262214 TBD262214:TBH262214 TKZ262214:TLD262214 TUV262214:TUZ262214 UER262214:UEV262214 UON262214:UOR262214 UYJ262214:UYN262214 VIF262214:VIJ262214 VSB262214:VSF262214 WBX262214:WCB262214 WLT262214:WLX262214 WVP262214:WVT262214 H327750:L327750 JD327750:JH327750 SZ327750:TD327750 ACV327750:ACZ327750 AMR327750:AMV327750 AWN327750:AWR327750 BGJ327750:BGN327750 BQF327750:BQJ327750 CAB327750:CAF327750 CJX327750:CKB327750 CTT327750:CTX327750 DDP327750:DDT327750 DNL327750:DNP327750 DXH327750:DXL327750 EHD327750:EHH327750 EQZ327750:ERD327750 FAV327750:FAZ327750 FKR327750:FKV327750 FUN327750:FUR327750 GEJ327750:GEN327750 GOF327750:GOJ327750 GYB327750:GYF327750 HHX327750:HIB327750 HRT327750:HRX327750 IBP327750:IBT327750 ILL327750:ILP327750 IVH327750:IVL327750 JFD327750:JFH327750 JOZ327750:JPD327750 JYV327750:JYZ327750 KIR327750:KIV327750 KSN327750:KSR327750 LCJ327750:LCN327750 LMF327750:LMJ327750 LWB327750:LWF327750 MFX327750:MGB327750 MPT327750:MPX327750 MZP327750:MZT327750 NJL327750:NJP327750 NTH327750:NTL327750 ODD327750:ODH327750 OMZ327750:OND327750 OWV327750:OWZ327750 PGR327750:PGV327750 PQN327750:PQR327750 QAJ327750:QAN327750 QKF327750:QKJ327750 QUB327750:QUF327750 RDX327750:REB327750 RNT327750:RNX327750 RXP327750:RXT327750 SHL327750:SHP327750 SRH327750:SRL327750 TBD327750:TBH327750 TKZ327750:TLD327750 TUV327750:TUZ327750 UER327750:UEV327750 UON327750:UOR327750 UYJ327750:UYN327750 VIF327750:VIJ327750 VSB327750:VSF327750 WBX327750:WCB327750 WLT327750:WLX327750 WVP327750:WVT327750 H393286:L393286 JD393286:JH393286 SZ393286:TD393286 ACV393286:ACZ393286 AMR393286:AMV393286 AWN393286:AWR393286 BGJ393286:BGN393286 BQF393286:BQJ393286 CAB393286:CAF393286 CJX393286:CKB393286 CTT393286:CTX393286 DDP393286:DDT393286 DNL393286:DNP393286 DXH393286:DXL393286 EHD393286:EHH393286 EQZ393286:ERD393286 FAV393286:FAZ393286 FKR393286:FKV393286 FUN393286:FUR393286 GEJ393286:GEN393286 GOF393286:GOJ393286 GYB393286:GYF393286 HHX393286:HIB393286 HRT393286:HRX393286 IBP393286:IBT393286 ILL393286:ILP393286 IVH393286:IVL393286 JFD393286:JFH393286 JOZ393286:JPD393286 JYV393286:JYZ393286 KIR393286:KIV393286 KSN393286:KSR393286 LCJ393286:LCN393286 LMF393286:LMJ393286 LWB393286:LWF393286 MFX393286:MGB393286 MPT393286:MPX393286 MZP393286:MZT393286 NJL393286:NJP393286 NTH393286:NTL393286 ODD393286:ODH393286 OMZ393286:OND393286 OWV393286:OWZ393286 PGR393286:PGV393286 PQN393286:PQR393286 QAJ393286:QAN393286 QKF393286:QKJ393286 QUB393286:QUF393286 RDX393286:REB393286 RNT393286:RNX393286 RXP393286:RXT393286 SHL393286:SHP393286 SRH393286:SRL393286 TBD393286:TBH393286 TKZ393286:TLD393286 TUV393286:TUZ393286 UER393286:UEV393286 UON393286:UOR393286 UYJ393286:UYN393286 VIF393286:VIJ393286 VSB393286:VSF393286 WBX393286:WCB393286 WLT393286:WLX393286 WVP393286:WVT393286 H458822:L458822 JD458822:JH458822 SZ458822:TD458822 ACV458822:ACZ458822 AMR458822:AMV458822 AWN458822:AWR458822 BGJ458822:BGN458822 BQF458822:BQJ458822 CAB458822:CAF458822 CJX458822:CKB458822 CTT458822:CTX458822 DDP458822:DDT458822 DNL458822:DNP458822 DXH458822:DXL458822 EHD458822:EHH458822 EQZ458822:ERD458822 FAV458822:FAZ458822 FKR458822:FKV458822 FUN458822:FUR458822 GEJ458822:GEN458822 GOF458822:GOJ458822 GYB458822:GYF458822 HHX458822:HIB458822 HRT458822:HRX458822 IBP458822:IBT458822 ILL458822:ILP458822 IVH458822:IVL458822 JFD458822:JFH458822 JOZ458822:JPD458822 JYV458822:JYZ458822 KIR458822:KIV458822 KSN458822:KSR458822 LCJ458822:LCN458822 LMF458822:LMJ458822 LWB458822:LWF458822 MFX458822:MGB458822 MPT458822:MPX458822 MZP458822:MZT458822 NJL458822:NJP458822 NTH458822:NTL458822 ODD458822:ODH458822 OMZ458822:OND458822 OWV458822:OWZ458822 PGR458822:PGV458822 PQN458822:PQR458822 QAJ458822:QAN458822 QKF458822:QKJ458822 QUB458822:QUF458822 RDX458822:REB458822 RNT458822:RNX458822 RXP458822:RXT458822 SHL458822:SHP458822 SRH458822:SRL458822 TBD458822:TBH458822 TKZ458822:TLD458822 TUV458822:TUZ458822 UER458822:UEV458822 UON458822:UOR458822 UYJ458822:UYN458822 VIF458822:VIJ458822 VSB458822:VSF458822 WBX458822:WCB458822 WLT458822:WLX458822 WVP458822:WVT458822 H524358:L524358 JD524358:JH524358 SZ524358:TD524358 ACV524358:ACZ524358 AMR524358:AMV524358 AWN524358:AWR524358 BGJ524358:BGN524358 BQF524358:BQJ524358 CAB524358:CAF524358 CJX524358:CKB524358 CTT524358:CTX524358 DDP524358:DDT524358 DNL524358:DNP524358 DXH524358:DXL524358 EHD524358:EHH524358 EQZ524358:ERD524358 FAV524358:FAZ524358 FKR524358:FKV524358 FUN524358:FUR524358 GEJ524358:GEN524358 GOF524358:GOJ524358 GYB524358:GYF524358 HHX524358:HIB524358 HRT524358:HRX524358 IBP524358:IBT524358 ILL524358:ILP524358 IVH524358:IVL524358 JFD524358:JFH524358 JOZ524358:JPD524358 JYV524358:JYZ524358 KIR524358:KIV524358 KSN524358:KSR524358 LCJ524358:LCN524358 LMF524358:LMJ524358 LWB524358:LWF524358 MFX524358:MGB524358 MPT524358:MPX524358 MZP524358:MZT524358 NJL524358:NJP524358 NTH524358:NTL524358 ODD524358:ODH524358 OMZ524358:OND524358 OWV524358:OWZ524358 PGR524358:PGV524358 PQN524358:PQR524358 QAJ524358:QAN524358 QKF524358:QKJ524358 QUB524358:QUF524358 RDX524358:REB524358 RNT524358:RNX524358 RXP524358:RXT524358 SHL524358:SHP524358 SRH524358:SRL524358 TBD524358:TBH524358 TKZ524358:TLD524358 TUV524358:TUZ524358 UER524358:UEV524358 UON524358:UOR524358 UYJ524358:UYN524358 VIF524358:VIJ524358 VSB524358:VSF524358 WBX524358:WCB524358 WLT524358:WLX524358 WVP524358:WVT524358 H589894:L589894 JD589894:JH589894 SZ589894:TD589894 ACV589894:ACZ589894 AMR589894:AMV589894 AWN589894:AWR589894 BGJ589894:BGN589894 BQF589894:BQJ589894 CAB589894:CAF589894 CJX589894:CKB589894 CTT589894:CTX589894 DDP589894:DDT589894 DNL589894:DNP589894 DXH589894:DXL589894 EHD589894:EHH589894 EQZ589894:ERD589894 FAV589894:FAZ589894 FKR589894:FKV589894 FUN589894:FUR589894 GEJ589894:GEN589894 GOF589894:GOJ589894 GYB589894:GYF589894 HHX589894:HIB589894 HRT589894:HRX589894 IBP589894:IBT589894 ILL589894:ILP589894 IVH589894:IVL589894 JFD589894:JFH589894 JOZ589894:JPD589894 JYV589894:JYZ589894 KIR589894:KIV589894 KSN589894:KSR589894 LCJ589894:LCN589894 LMF589894:LMJ589894 LWB589894:LWF589894 MFX589894:MGB589894 MPT589894:MPX589894 MZP589894:MZT589894 NJL589894:NJP589894 NTH589894:NTL589894 ODD589894:ODH589894 OMZ589894:OND589894 OWV589894:OWZ589894 PGR589894:PGV589894 PQN589894:PQR589894 QAJ589894:QAN589894 QKF589894:QKJ589894 QUB589894:QUF589894 RDX589894:REB589894 RNT589894:RNX589894 RXP589894:RXT589894 SHL589894:SHP589894 SRH589894:SRL589894 TBD589894:TBH589894 TKZ589894:TLD589894 TUV589894:TUZ589894 UER589894:UEV589894 UON589894:UOR589894 UYJ589894:UYN589894 VIF589894:VIJ589894 VSB589894:VSF589894 WBX589894:WCB589894 WLT589894:WLX589894 WVP589894:WVT589894 H655430:L655430 JD655430:JH655430 SZ655430:TD655430 ACV655430:ACZ655430 AMR655430:AMV655430 AWN655430:AWR655430 BGJ655430:BGN655430 BQF655430:BQJ655430 CAB655430:CAF655430 CJX655430:CKB655430 CTT655430:CTX655430 DDP655430:DDT655430 DNL655430:DNP655430 DXH655430:DXL655430 EHD655430:EHH655430 EQZ655430:ERD655430 FAV655430:FAZ655430 FKR655430:FKV655430 FUN655430:FUR655430 GEJ655430:GEN655430 GOF655430:GOJ655430 GYB655430:GYF655430 HHX655430:HIB655430 HRT655430:HRX655430 IBP655430:IBT655430 ILL655430:ILP655430 IVH655430:IVL655430 JFD655430:JFH655430 JOZ655430:JPD655430 JYV655430:JYZ655430 KIR655430:KIV655430 KSN655430:KSR655430 LCJ655430:LCN655430 LMF655430:LMJ655430 LWB655430:LWF655430 MFX655430:MGB655430 MPT655430:MPX655430 MZP655430:MZT655430 NJL655430:NJP655430 NTH655430:NTL655430 ODD655430:ODH655430 OMZ655430:OND655430 OWV655430:OWZ655430 PGR655430:PGV655430 PQN655430:PQR655430 QAJ655430:QAN655430 QKF655430:QKJ655430 QUB655430:QUF655430 RDX655430:REB655430 RNT655430:RNX655430 RXP655430:RXT655430 SHL655430:SHP655430 SRH655430:SRL655430 TBD655430:TBH655430 TKZ655430:TLD655430 TUV655430:TUZ655430 UER655430:UEV655430 UON655430:UOR655430 UYJ655430:UYN655430 VIF655430:VIJ655430 VSB655430:VSF655430 WBX655430:WCB655430 WLT655430:WLX655430 WVP655430:WVT655430 H720966:L720966 JD720966:JH720966 SZ720966:TD720966 ACV720966:ACZ720966 AMR720966:AMV720966 AWN720966:AWR720966 BGJ720966:BGN720966 BQF720966:BQJ720966 CAB720966:CAF720966 CJX720966:CKB720966 CTT720966:CTX720966 DDP720966:DDT720966 DNL720966:DNP720966 DXH720966:DXL720966 EHD720966:EHH720966 EQZ720966:ERD720966 FAV720966:FAZ720966 FKR720966:FKV720966 FUN720966:FUR720966 GEJ720966:GEN720966 GOF720966:GOJ720966 GYB720966:GYF720966 HHX720966:HIB720966 HRT720966:HRX720966 IBP720966:IBT720966 ILL720966:ILP720966 IVH720966:IVL720966 JFD720966:JFH720966 JOZ720966:JPD720966 JYV720966:JYZ720966 KIR720966:KIV720966 KSN720966:KSR720966 LCJ720966:LCN720966 LMF720966:LMJ720966 LWB720966:LWF720966 MFX720966:MGB720966 MPT720966:MPX720966 MZP720966:MZT720966 NJL720966:NJP720966 NTH720966:NTL720966 ODD720966:ODH720966 OMZ720966:OND720966 OWV720966:OWZ720966 PGR720966:PGV720966 PQN720966:PQR720966 QAJ720966:QAN720966 QKF720966:QKJ720966 QUB720966:QUF720966 RDX720966:REB720966 RNT720966:RNX720966 RXP720966:RXT720966 SHL720966:SHP720966 SRH720966:SRL720966 TBD720966:TBH720966 TKZ720966:TLD720966 TUV720966:TUZ720966 UER720966:UEV720966 UON720966:UOR720966 UYJ720966:UYN720966 VIF720966:VIJ720966 VSB720966:VSF720966 WBX720966:WCB720966 WLT720966:WLX720966 WVP720966:WVT720966 H786502:L786502 JD786502:JH786502 SZ786502:TD786502 ACV786502:ACZ786502 AMR786502:AMV786502 AWN786502:AWR786502 BGJ786502:BGN786502 BQF786502:BQJ786502 CAB786502:CAF786502 CJX786502:CKB786502 CTT786502:CTX786502 DDP786502:DDT786502 DNL786502:DNP786502 DXH786502:DXL786502 EHD786502:EHH786502 EQZ786502:ERD786502 FAV786502:FAZ786502 FKR786502:FKV786502 FUN786502:FUR786502 GEJ786502:GEN786502 GOF786502:GOJ786502 GYB786502:GYF786502 HHX786502:HIB786502 HRT786502:HRX786502 IBP786502:IBT786502 ILL786502:ILP786502 IVH786502:IVL786502 JFD786502:JFH786502 JOZ786502:JPD786502 JYV786502:JYZ786502 KIR786502:KIV786502 KSN786502:KSR786502 LCJ786502:LCN786502 LMF786502:LMJ786502 LWB786502:LWF786502 MFX786502:MGB786502 MPT786502:MPX786502 MZP786502:MZT786502 NJL786502:NJP786502 NTH786502:NTL786502 ODD786502:ODH786502 OMZ786502:OND786502 OWV786502:OWZ786502 PGR786502:PGV786502 PQN786502:PQR786502 QAJ786502:QAN786502 QKF786502:QKJ786502 QUB786502:QUF786502 RDX786502:REB786502 RNT786502:RNX786502 RXP786502:RXT786502 SHL786502:SHP786502 SRH786502:SRL786502 TBD786502:TBH786502 TKZ786502:TLD786502 TUV786502:TUZ786502 UER786502:UEV786502 UON786502:UOR786502 UYJ786502:UYN786502 VIF786502:VIJ786502 VSB786502:VSF786502 WBX786502:WCB786502 WLT786502:WLX786502 WVP786502:WVT786502 H852038:L852038 JD852038:JH852038 SZ852038:TD852038 ACV852038:ACZ852038 AMR852038:AMV852038 AWN852038:AWR852038 BGJ852038:BGN852038 BQF852038:BQJ852038 CAB852038:CAF852038 CJX852038:CKB852038 CTT852038:CTX852038 DDP852038:DDT852038 DNL852038:DNP852038 DXH852038:DXL852038 EHD852038:EHH852038 EQZ852038:ERD852038 FAV852038:FAZ852038 FKR852038:FKV852038 FUN852038:FUR852038 GEJ852038:GEN852038 GOF852038:GOJ852038 GYB852038:GYF852038 HHX852038:HIB852038 HRT852038:HRX852038 IBP852038:IBT852038 ILL852038:ILP852038 IVH852038:IVL852038 JFD852038:JFH852038 JOZ852038:JPD852038 JYV852038:JYZ852038 KIR852038:KIV852038 KSN852038:KSR852038 LCJ852038:LCN852038 LMF852038:LMJ852038 LWB852038:LWF852038 MFX852038:MGB852038 MPT852038:MPX852038 MZP852038:MZT852038 NJL852038:NJP852038 NTH852038:NTL852038 ODD852038:ODH852038 OMZ852038:OND852038 OWV852038:OWZ852038 PGR852038:PGV852038 PQN852038:PQR852038 QAJ852038:QAN852038 QKF852038:QKJ852038 QUB852038:QUF852038 RDX852038:REB852038 RNT852038:RNX852038 RXP852038:RXT852038 SHL852038:SHP852038 SRH852038:SRL852038 TBD852038:TBH852038 TKZ852038:TLD852038 TUV852038:TUZ852038 UER852038:UEV852038 UON852038:UOR852038 UYJ852038:UYN852038 VIF852038:VIJ852038 VSB852038:VSF852038 WBX852038:WCB852038 WLT852038:WLX852038 WVP852038:WVT852038 H917574:L917574 JD917574:JH917574 SZ917574:TD917574 ACV917574:ACZ917574 AMR917574:AMV917574 AWN917574:AWR917574 BGJ917574:BGN917574 BQF917574:BQJ917574 CAB917574:CAF917574 CJX917574:CKB917574 CTT917574:CTX917574 DDP917574:DDT917574 DNL917574:DNP917574 DXH917574:DXL917574 EHD917574:EHH917574 EQZ917574:ERD917574 FAV917574:FAZ917574 FKR917574:FKV917574 FUN917574:FUR917574 GEJ917574:GEN917574 GOF917574:GOJ917574 GYB917574:GYF917574 HHX917574:HIB917574 HRT917574:HRX917574 IBP917574:IBT917574 ILL917574:ILP917574 IVH917574:IVL917574 JFD917574:JFH917574 JOZ917574:JPD917574 JYV917574:JYZ917574 KIR917574:KIV917574 KSN917574:KSR917574 LCJ917574:LCN917574 LMF917574:LMJ917574 LWB917574:LWF917574 MFX917574:MGB917574 MPT917574:MPX917574 MZP917574:MZT917574 NJL917574:NJP917574 NTH917574:NTL917574 ODD917574:ODH917574 OMZ917574:OND917574 OWV917574:OWZ917574 PGR917574:PGV917574 PQN917574:PQR917574 QAJ917574:QAN917574 QKF917574:QKJ917574 QUB917574:QUF917574 RDX917574:REB917574 RNT917574:RNX917574 RXP917574:RXT917574 SHL917574:SHP917574 SRH917574:SRL917574 TBD917574:TBH917574 TKZ917574:TLD917574 TUV917574:TUZ917574 UER917574:UEV917574 UON917574:UOR917574 UYJ917574:UYN917574 VIF917574:VIJ917574 VSB917574:VSF917574 WBX917574:WCB917574 WLT917574:WLX917574 WVP917574:WVT917574 H983110:L983110 JD983110:JH983110 SZ983110:TD983110 ACV983110:ACZ983110 AMR983110:AMV983110 AWN983110:AWR983110 BGJ983110:BGN983110 BQF983110:BQJ983110 CAB983110:CAF983110 CJX983110:CKB983110 CTT983110:CTX983110 DDP983110:DDT983110 DNL983110:DNP983110 DXH983110:DXL983110 EHD983110:EHH983110 EQZ983110:ERD983110 FAV983110:FAZ983110 FKR983110:FKV983110 FUN983110:FUR983110 GEJ983110:GEN983110 GOF983110:GOJ983110 GYB983110:GYF983110 HHX983110:HIB983110 HRT983110:HRX983110 IBP983110:IBT983110 ILL983110:ILP983110 IVH983110:IVL983110 JFD983110:JFH983110 JOZ983110:JPD983110 JYV983110:JYZ983110 KIR983110:KIV983110 KSN983110:KSR983110 LCJ983110:LCN983110 LMF983110:LMJ983110 LWB983110:LWF983110 MFX983110:MGB983110 MPT983110:MPX983110 MZP983110:MZT983110 NJL983110:NJP983110 NTH983110:NTL983110 ODD983110:ODH983110 OMZ983110:OND983110 OWV983110:OWZ983110 PGR983110:PGV983110 PQN983110:PQR983110 QAJ983110:QAN983110 QKF983110:QKJ983110 QUB983110:QUF983110 RDX983110:REB983110 RNT983110:RNX983110 RXP983110:RXT983110 SHL983110:SHP983110 SRH983110:SRL983110 TBD983110:TBH983110 TKZ983110:TLD983110 TUV983110:TUZ983110 UER983110:UEV983110 UON983110:UOR983110 UYJ983110:UYN983110 VIF983110:VIJ983110 VSB983110:VSF983110 WBX983110:WCB983110 WLT983110:WLX983110 WVP983110:WVT983110 A6:C6 IW6:IY6 SS6:SU6 ACO6:ACQ6 AMK6:AMM6 AWG6:AWI6 BGC6:BGE6 BPY6:BQA6 BZU6:BZW6 CJQ6:CJS6 CTM6:CTO6 DDI6:DDK6 DNE6:DNG6 DXA6:DXC6 EGW6:EGY6 EQS6:EQU6 FAO6:FAQ6 FKK6:FKM6 FUG6:FUI6 GEC6:GEE6 GNY6:GOA6 GXU6:GXW6 HHQ6:HHS6 HRM6:HRO6 IBI6:IBK6 ILE6:ILG6 IVA6:IVC6 JEW6:JEY6 JOS6:JOU6 JYO6:JYQ6 KIK6:KIM6 KSG6:KSI6 LCC6:LCE6 LLY6:LMA6 LVU6:LVW6 MFQ6:MFS6 MPM6:MPO6 MZI6:MZK6 NJE6:NJG6 NTA6:NTC6 OCW6:OCY6 OMS6:OMU6 OWO6:OWQ6 PGK6:PGM6 PQG6:PQI6 QAC6:QAE6 QJY6:QKA6 QTU6:QTW6 RDQ6:RDS6 RNM6:RNO6 RXI6:RXK6 SHE6:SHG6 SRA6:SRC6 TAW6:TAY6 TKS6:TKU6 TUO6:TUQ6 UEK6:UEM6 UOG6:UOI6 UYC6:UYE6 VHY6:VIA6 VRU6:VRW6 WBQ6:WBS6 WLM6:WLO6 WVI6:WVK6 A65542:C65542 IW65542:IY65542 SS65542:SU65542 ACO65542:ACQ65542 AMK65542:AMM65542 AWG65542:AWI65542 BGC65542:BGE65542 BPY65542:BQA65542 BZU65542:BZW65542 CJQ65542:CJS65542 CTM65542:CTO65542 DDI65542:DDK65542 DNE65542:DNG65542 DXA65542:DXC65542 EGW65542:EGY65542 EQS65542:EQU65542 FAO65542:FAQ65542 FKK65542:FKM65542 FUG65542:FUI65542 GEC65542:GEE65542 GNY65542:GOA65542 GXU65542:GXW65542 HHQ65542:HHS65542 HRM65542:HRO65542 IBI65542:IBK65542 ILE65542:ILG65542 IVA65542:IVC65542 JEW65542:JEY65542 JOS65542:JOU65542 JYO65542:JYQ65542 KIK65542:KIM65542 KSG65542:KSI65542 LCC65542:LCE65542 LLY65542:LMA65542 LVU65542:LVW65542 MFQ65542:MFS65542 MPM65542:MPO65542 MZI65542:MZK65542 NJE65542:NJG65542 NTA65542:NTC65542 OCW65542:OCY65542 OMS65542:OMU65542 OWO65542:OWQ65542 PGK65542:PGM65542 PQG65542:PQI65542 QAC65542:QAE65542 QJY65542:QKA65542 QTU65542:QTW65542 RDQ65542:RDS65542 RNM65542:RNO65542 RXI65542:RXK65542 SHE65542:SHG65542 SRA65542:SRC65542 TAW65542:TAY65542 TKS65542:TKU65542 TUO65542:TUQ65542 UEK65542:UEM65542 UOG65542:UOI65542 UYC65542:UYE65542 VHY65542:VIA65542 VRU65542:VRW65542 WBQ65542:WBS65542 WLM65542:WLO65542 WVI65542:WVK65542 A131078:C131078 IW131078:IY131078 SS131078:SU131078 ACO131078:ACQ131078 AMK131078:AMM131078 AWG131078:AWI131078 BGC131078:BGE131078 BPY131078:BQA131078 BZU131078:BZW131078 CJQ131078:CJS131078 CTM131078:CTO131078 DDI131078:DDK131078 DNE131078:DNG131078 DXA131078:DXC131078 EGW131078:EGY131078 EQS131078:EQU131078 FAO131078:FAQ131078 FKK131078:FKM131078 FUG131078:FUI131078 GEC131078:GEE131078 GNY131078:GOA131078 GXU131078:GXW131078 HHQ131078:HHS131078 HRM131078:HRO131078 IBI131078:IBK131078 ILE131078:ILG131078 IVA131078:IVC131078 JEW131078:JEY131078 JOS131078:JOU131078 JYO131078:JYQ131078 KIK131078:KIM131078 KSG131078:KSI131078 LCC131078:LCE131078 LLY131078:LMA131078 LVU131078:LVW131078 MFQ131078:MFS131078 MPM131078:MPO131078 MZI131078:MZK131078 NJE131078:NJG131078 NTA131078:NTC131078 OCW131078:OCY131078 OMS131078:OMU131078 OWO131078:OWQ131078 PGK131078:PGM131078 PQG131078:PQI131078 QAC131078:QAE131078 QJY131078:QKA131078 QTU131078:QTW131078 RDQ131078:RDS131078 RNM131078:RNO131078 RXI131078:RXK131078 SHE131078:SHG131078 SRA131078:SRC131078 TAW131078:TAY131078 TKS131078:TKU131078 TUO131078:TUQ131078 UEK131078:UEM131078 UOG131078:UOI131078 UYC131078:UYE131078 VHY131078:VIA131078 VRU131078:VRW131078 WBQ131078:WBS131078 WLM131078:WLO131078 WVI131078:WVK131078 A196614:C196614 IW196614:IY196614 SS196614:SU196614 ACO196614:ACQ196614 AMK196614:AMM196614 AWG196614:AWI196614 BGC196614:BGE196614 BPY196614:BQA196614 BZU196614:BZW196614 CJQ196614:CJS196614 CTM196614:CTO196614 DDI196614:DDK196614 DNE196614:DNG196614 DXA196614:DXC196614 EGW196614:EGY196614 EQS196614:EQU196614 FAO196614:FAQ196614 FKK196614:FKM196614 FUG196614:FUI196614 GEC196614:GEE196614 GNY196614:GOA196614 GXU196614:GXW196614 HHQ196614:HHS196614 HRM196614:HRO196614 IBI196614:IBK196614 ILE196614:ILG196614 IVA196614:IVC196614 JEW196614:JEY196614 JOS196614:JOU196614 JYO196614:JYQ196614 KIK196614:KIM196614 KSG196614:KSI196614 LCC196614:LCE196614 LLY196614:LMA196614 LVU196614:LVW196614 MFQ196614:MFS196614 MPM196614:MPO196614 MZI196614:MZK196614 NJE196614:NJG196614 NTA196614:NTC196614 OCW196614:OCY196614 OMS196614:OMU196614 OWO196614:OWQ196614 PGK196614:PGM196614 PQG196614:PQI196614 QAC196614:QAE196614 QJY196614:QKA196614 QTU196614:QTW196614 RDQ196614:RDS196614 RNM196614:RNO196614 RXI196614:RXK196614 SHE196614:SHG196614 SRA196614:SRC196614 TAW196614:TAY196614 TKS196614:TKU196614 TUO196614:TUQ196614 UEK196614:UEM196614 UOG196614:UOI196614 UYC196614:UYE196614 VHY196614:VIA196614 VRU196614:VRW196614 WBQ196614:WBS196614 WLM196614:WLO196614 WVI196614:WVK196614 A262150:C262150 IW262150:IY262150 SS262150:SU262150 ACO262150:ACQ262150 AMK262150:AMM262150 AWG262150:AWI262150 BGC262150:BGE262150 BPY262150:BQA262150 BZU262150:BZW262150 CJQ262150:CJS262150 CTM262150:CTO262150 DDI262150:DDK262150 DNE262150:DNG262150 DXA262150:DXC262150 EGW262150:EGY262150 EQS262150:EQU262150 FAO262150:FAQ262150 FKK262150:FKM262150 FUG262150:FUI262150 GEC262150:GEE262150 GNY262150:GOA262150 GXU262150:GXW262150 HHQ262150:HHS262150 HRM262150:HRO262150 IBI262150:IBK262150 ILE262150:ILG262150 IVA262150:IVC262150 JEW262150:JEY262150 JOS262150:JOU262150 JYO262150:JYQ262150 KIK262150:KIM262150 KSG262150:KSI262150 LCC262150:LCE262150 LLY262150:LMA262150 LVU262150:LVW262150 MFQ262150:MFS262150 MPM262150:MPO262150 MZI262150:MZK262150 NJE262150:NJG262150 NTA262150:NTC262150 OCW262150:OCY262150 OMS262150:OMU262150 OWO262150:OWQ262150 PGK262150:PGM262150 PQG262150:PQI262150 QAC262150:QAE262150 QJY262150:QKA262150 QTU262150:QTW262150 RDQ262150:RDS262150 RNM262150:RNO262150 RXI262150:RXK262150 SHE262150:SHG262150 SRA262150:SRC262150 TAW262150:TAY262150 TKS262150:TKU262150 TUO262150:TUQ262150 UEK262150:UEM262150 UOG262150:UOI262150 UYC262150:UYE262150 VHY262150:VIA262150 VRU262150:VRW262150 WBQ262150:WBS262150 WLM262150:WLO262150 WVI262150:WVK262150 A327686:C327686 IW327686:IY327686 SS327686:SU327686 ACO327686:ACQ327686 AMK327686:AMM327686 AWG327686:AWI327686 BGC327686:BGE327686 BPY327686:BQA327686 BZU327686:BZW327686 CJQ327686:CJS327686 CTM327686:CTO327686 DDI327686:DDK327686 DNE327686:DNG327686 DXA327686:DXC327686 EGW327686:EGY327686 EQS327686:EQU327686 FAO327686:FAQ327686 FKK327686:FKM327686 FUG327686:FUI327686 GEC327686:GEE327686 GNY327686:GOA327686 GXU327686:GXW327686 HHQ327686:HHS327686 HRM327686:HRO327686 IBI327686:IBK327686 ILE327686:ILG327686 IVA327686:IVC327686 JEW327686:JEY327686 JOS327686:JOU327686 JYO327686:JYQ327686 KIK327686:KIM327686 KSG327686:KSI327686 LCC327686:LCE327686 LLY327686:LMA327686 LVU327686:LVW327686 MFQ327686:MFS327686 MPM327686:MPO327686 MZI327686:MZK327686 NJE327686:NJG327686 NTA327686:NTC327686 OCW327686:OCY327686 OMS327686:OMU327686 OWO327686:OWQ327686 PGK327686:PGM327686 PQG327686:PQI327686 QAC327686:QAE327686 QJY327686:QKA327686 QTU327686:QTW327686 RDQ327686:RDS327686 RNM327686:RNO327686 RXI327686:RXK327686 SHE327686:SHG327686 SRA327686:SRC327686 TAW327686:TAY327686 TKS327686:TKU327686 TUO327686:TUQ327686 UEK327686:UEM327686 UOG327686:UOI327686 UYC327686:UYE327686 VHY327686:VIA327686 VRU327686:VRW327686 WBQ327686:WBS327686 WLM327686:WLO327686 WVI327686:WVK327686 A393222:C393222 IW393222:IY393222 SS393222:SU393222 ACO393222:ACQ393222 AMK393222:AMM393222 AWG393222:AWI393222 BGC393222:BGE393222 BPY393222:BQA393222 BZU393222:BZW393222 CJQ393222:CJS393222 CTM393222:CTO393222 DDI393222:DDK393222 DNE393222:DNG393222 DXA393222:DXC393222 EGW393222:EGY393222 EQS393222:EQU393222 FAO393222:FAQ393222 FKK393222:FKM393222 FUG393222:FUI393222 GEC393222:GEE393222 GNY393222:GOA393222 GXU393222:GXW393222 HHQ393222:HHS393222 HRM393222:HRO393222 IBI393222:IBK393222 ILE393222:ILG393222 IVA393222:IVC393222 JEW393222:JEY393222 JOS393222:JOU393222 JYO393222:JYQ393222 KIK393222:KIM393222 KSG393222:KSI393222 LCC393222:LCE393222 LLY393222:LMA393222 LVU393222:LVW393222 MFQ393222:MFS393222 MPM393222:MPO393222 MZI393222:MZK393222 NJE393222:NJG393222 NTA393222:NTC393222 OCW393222:OCY393222 OMS393222:OMU393222 OWO393222:OWQ393222 PGK393222:PGM393222 PQG393222:PQI393222 QAC393222:QAE393222 QJY393222:QKA393222 QTU393222:QTW393222 RDQ393222:RDS393222 RNM393222:RNO393222 RXI393222:RXK393222 SHE393222:SHG393222 SRA393222:SRC393222 TAW393222:TAY393222 TKS393222:TKU393222 TUO393222:TUQ393222 UEK393222:UEM393222 UOG393222:UOI393222 UYC393222:UYE393222 VHY393222:VIA393222 VRU393222:VRW393222 WBQ393222:WBS393222 WLM393222:WLO393222 WVI393222:WVK393222 A458758:C458758 IW458758:IY458758 SS458758:SU458758 ACO458758:ACQ458758 AMK458758:AMM458758 AWG458758:AWI458758 BGC458758:BGE458758 BPY458758:BQA458758 BZU458758:BZW458758 CJQ458758:CJS458758 CTM458758:CTO458758 DDI458758:DDK458758 DNE458758:DNG458758 DXA458758:DXC458758 EGW458758:EGY458758 EQS458758:EQU458758 FAO458758:FAQ458758 FKK458758:FKM458758 FUG458758:FUI458758 GEC458758:GEE458758 GNY458758:GOA458758 GXU458758:GXW458758 HHQ458758:HHS458758 HRM458758:HRO458758 IBI458758:IBK458758 ILE458758:ILG458758 IVA458758:IVC458758 JEW458758:JEY458758 JOS458758:JOU458758 JYO458758:JYQ458758 KIK458758:KIM458758 KSG458758:KSI458758 LCC458758:LCE458758 LLY458758:LMA458758 LVU458758:LVW458758 MFQ458758:MFS458758 MPM458758:MPO458758 MZI458758:MZK458758 NJE458758:NJG458758 NTA458758:NTC458758 OCW458758:OCY458758 OMS458758:OMU458758 OWO458758:OWQ458758 PGK458758:PGM458758 PQG458758:PQI458758 QAC458758:QAE458758 QJY458758:QKA458758 QTU458758:QTW458758 RDQ458758:RDS458758 RNM458758:RNO458758 RXI458758:RXK458758 SHE458758:SHG458758 SRA458758:SRC458758 TAW458758:TAY458758 TKS458758:TKU458758 TUO458758:TUQ458758 UEK458758:UEM458758 UOG458758:UOI458758 UYC458758:UYE458758 VHY458758:VIA458758 VRU458758:VRW458758 WBQ458758:WBS458758 WLM458758:WLO458758 WVI458758:WVK458758 A524294:C524294 IW524294:IY524294 SS524294:SU524294 ACO524294:ACQ524294 AMK524294:AMM524294 AWG524294:AWI524294 BGC524294:BGE524294 BPY524294:BQA524294 BZU524294:BZW524294 CJQ524294:CJS524294 CTM524294:CTO524294 DDI524294:DDK524294 DNE524294:DNG524294 DXA524294:DXC524294 EGW524294:EGY524294 EQS524294:EQU524294 FAO524294:FAQ524294 FKK524294:FKM524294 FUG524294:FUI524294 GEC524294:GEE524294 GNY524294:GOA524294 GXU524294:GXW524294 HHQ524294:HHS524294 HRM524294:HRO524294 IBI524294:IBK524294 ILE524294:ILG524294 IVA524294:IVC524294 JEW524294:JEY524294 JOS524294:JOU524294 JYO524294:JYQ524294 KIK524294:KIM524294 KSG524294:KSI524294 LCC524294:LCE524294 LLY524294:LMA524294 LVU524294:LVW524294 MFQ524294:MFS524294 MPM524294:MPO524294 MZI524294:MZK524294 NJE524294:NJG524294 NTA524294:NTC524294 OCW524294:OCY524294 OMS524294:OMU524294 OWO524294:OWQ524294 PGK524294:PGM524294 PQG524294:PQI524294 QAC524294:QAE524294 QJY524294:QKA524294 QTU524294:QTW524294 RDQ524294:RDS524294 RNM524294:RNO524294 RXI524294:RXK524294 SHE524294:SHG524294 SRA524294:SRC524294 TAW524294:TAY524294 TKS524294:TKU524294 TUO524294:TUQ524294 UEK524294:UEM524294 UOG524294:UOI524294 UYC524294:UYE524294 VHY524294:VIA524294 VRU524294:VRW524294 WBQ524294:WBS524294 WLM524294:WLO524294 WVI524294:WVK524294 A589830:C589830 IW589830:IY589830 SS589830:SU589830 ACO589830:ACQ589830 AMK589830:AMM589830 AWG589830:AWI589830 BGC589830:BGE589830 BPY589830:BQA589830 BZU589830:BZW589830 CJQ589830:CJS589830 CTM589830:CTO589830 DDI589830:DDK589830 DNE589830:DNG589830 DXA589830:DXC589830 EGW589830:EGY589830 EQS589830:EQU589830 FAO589830:FAQ589830 FKK589830:FKM589830 FUG589830:FUI589830 GEC589830:GEE589830 GNY589830:GOA589830 GXU589830:GXW589830 HHQ589830:HHS589830 HRM589830:HRO589830 IBI589830:IBK589830 ILE589830:ILG589830 IVA589830:IVC589830 JEW589830:JEY589830 JOS589830:JOU589830 JYO589830:JYQ589830 KIK589830:KIM589830 KSG589830:KSI589830 LCC589830:LCE589830 LLY589830:LMA589830 LVU589830:LVW589830 MFQ589830:MFS589830 MPM589830:MPO589830 MZI589830:MZK589830 NJE589830:NJG589830 NTA589830:NTC589830 OCW589830:OCY589830 OMS589830:OMU589830 OWO589830:OWQ589830 PGK589830:PGM589830 PQG589830:PQI589830 QAC589830:QAE589830 QJY589830:QKA589830 QTU589830:QTW589830 RDQ589830:RDS589830 RNM589830:RNO589830 RXI589830:RXK589830 SHE589830:SHG589830 SRA589830:SRC589830 TAW589830:TAY589830 TKS589830:TKU589830 TUO589830:TUQ589830 UEK589830:UEM589830 UOG589830:UOI589830 UYC589830:UYE589830 VHY589830:VIA589830 VRU589830:VRW589830 WBQ589830:WBS589830 WLM589830:WLO589830 WVI589830:WVK589830 A655366:C655366 IW655366:IY655366 SS655366:SU655366 ACO655366:ACQ655366 AMK655366:AMM655366 AWG655366:AWI655366 BGC655366:BGE655366 BPY655366:BQA655366 BZU655366:BZW655366 CJQ655366:CJS655366 CTM655366:CTO655366 DDI655366:DDK655366 DNE655366:DNG655366 DXA655366:DXC655366 EGW655366:EGY655366 EQS655366:EQU655366 FAO655366:FAQ655366 FKK655366:FKM655366 FUG655366:FUI655366 GEC655366:GEE655366 GNY655366:GOA655366 GXU655366:GXW655366 HHQ655366:HHS655366 HRM655366:HRO655366 IBI655366:IBK655366 ILE655366:ILG655366 IVA655366:IVC655366 JEW655366:JEY655366 JOS655366:JOU655366 JYO655366:JYQ655366 KIK655366:KIM655366 KSG655366:KSI655366 LCC655366:LCE655366 LLY655366:LMA655366 LVU655366:LVW655366 MFQ655366:MFS655366 MPM655366:MPO655366 MZI655366:MZK655366 NJE655366:NJG655366 NTA655366:NTC655366 OCW655366:OCY655366 OMS655366:OMU655366 OWO655366:OWQ655366 PGK655366:PGM655366 PQG655366:PQI655366 QAC655366:QAE655366 QJY655366:QKA655366 QTU655366:QTW655366 RDQ655366:RDS655366 RNM655366:RNO655366 RXI655366:RXK655366 SHE655366:SHG655366 SRA655366:SRC655366 TAW655366:TAY655366 TKS655366:TKU655366 TUO655366:TUQ655366 UEK655366:UEM655366 UOG655366:UOI655366 UYC655366:UYE655366 VHY655366:VIA655366 VRU655366:VRW655366 WBQ655366:WBS655366 WLM655366:WLO655366 WVI655366:WVK655366 A720902:C720902 IW720902:IY720902 SS720902:SU720902 ACO720902:ACQ720902 AMK720902:AMM720902 AWG720902:AWI720902 BGC720902:BGE720902 BPY720902:BQA720902 BZU720902:BZW720902 CJQ720902:CJS720902 CTM720902:CTO720902 DDI720902:DDK720902 DNE720902:DNG720902 DXA720902:DXC720902 EGW720902:EGY720902 EQS720902:EQU720902 FAO720902:FAQ720902 FKK720902:FKM720902 FUG720902:FUI720902 GEC720902:GEE720902 GNY720902:GOA720902 GXU720902:GXW720902 HHQ720902:HHS720902 HRM720902:HRO720902 IBI720902:IBK720902 ILE720902:ILG720902 IVA720902:IVC720902 JEW720902:JEY720902 JOS720902:JOU720902 JYO720902:JYQ720902 KIK720902:KIM720902 KSG720902:KSI720902 LCC720902:LCE720902 LLY720902:LMA720902 LVU720902:LVW720902 MFQ720902:MFS720902 MPM720902:MPO720902 MZI720902:MZK720902 NJE720902:NJG720902 NTA720902:NTC720902 OCW720902:OCY720902 OMS720902:OMU720902 OWO720902:OWQ720902 PGK720902:PGM720902 PQG720902:PQI720902 QAC720902:QAE720902 QJY720902:QKA720902 QTU720902:QTW720902 RDQ720902:RDS720902 RNM720902:RNO720902 RXI720902:RXK720902 SHE720902:SHG720902 SRA720902:SRC720902 TAW720902:TAY720902 TKS720902:TKU720902 TUO720902:TUQ720902 UEK720902:UEM720902 UOG720902:UOI720902 UYC720902:UYE720902 VHY720902:VIA720902 VRU720902:VRW720902 WBQ720902:WBS720902 WLM720902:WLO720902 WVI720902:WVK720902 A786438:C786438 IW786438:IY786438 SS786438:SU786438 ACO786438:ACQ786438 AMK786438:AMM786438 AWG786438:AWI786438 BGC786438:BGE786438 BPY786438:BQA786438 BZU786438:BZW786438 CJQ786438:CJS786438 CTM786438:CTO786438 DDI786438:DDK786438 DNE786438:DNG786438 DXA786438:DXC786438 EGW786438:EGY786438 EQS786438:EQU786438 FAO786438:FAQ786438 FKK786438:FKM786438 FUG786438:FUI786438 GEC786438:GEE786438 GNY786438:GOA786438 GXU786438:GXW786438 HHQ786438:HHS786438 HRM786438:HRO786438 IBI786438:IBK786438 ILE786438:ILG786438 IVA786438:IVC786438 JEW786438:JEY786438 JOS786438:JOU786438 JYO786438:JYQ786438 KIK786438:KIM786438 KSG786438:KSI786438 LCC786438:LCE786438 LLY786438:LMA786438 LVU786438:LVW786438 MFQ786438:MFS786438 MPM786438:MPO786438 MZI786438:MZK786438 NJE786438:NJG786438 NTA786438:NTC786438 OCW786438:OCY786438 OMS786438:OMU786438 OWO786438:OWQ786438 PGK786438:PGM786438 PQG786438:PQI786438 QAC786438:QAE786438 QJY786438:QKA786438 QTU786438:QTW786438 RDQ786438:RDS786438 RNM786438:RNO786438 RXI786438:RXK786438 SHE786438:SHG786438 SRA786438:SRC786438 TAW786438:TAY786438 TKS786438:TKU786438 TUO786438:TUQ786438 UEK786438:UEM786438 UOG786438:UOI786438 UYC786438:UYE786438 VHY786438:VIA786438 VRU786438:VRW786438 WBQ786438:WBS786438 WLM786438:WLO786438 WVI786438:WVK786438 A851974:C851974 IW851974:IY851974 SS851974:SU851974 ACO851974:ACQ851974 AMK851974:AMM851974 AWG851974:AWI851974 BGC851974:BGE851974 BPY851974:BQA851974 BZU851974:BZW851974 CJQ851974:CJS851974 CTM851974:CTO851974 DDI851974:DDK851974 DNE851974:DNG851974 DXA851974:DXC851974 EGW851974:EGY851974 EQS851974:EQU851974 FAO851974:FAQ851974 FKK851974:FKM851974 FUG851974:FUI851974 GEC851974:GEE851974 GNY851974:GOA851974 GXU851974:GXW851974 HHQ851974:HHS851974 HRM851974:HRO851974 IBI851974:IBK851974 ILE851974:ILG851974 IVA851974:IVC851974 JEW851974:JEY851974 JOS851974:JOU851974 JYO851974:JYQ851974 KIK851974:KIM851974 KSG851974:KSI851974 LCC851974:LCE851974 LLY851974:LMA851974 LVU851974:LVW851974 MFQ851974:MFS851974 MPM851974:MPO851974 MZI851974:MZK851974 NJE851974:NJG851974 NTA851974:NTC851974 OCW851974:OCY851974 OMS851974:OMU851974 OWO851974:OWQ851974 PGK851974:PGM851974 PQG851974:PQI851974 QAC851974:QAE851974 QJY851974:QKA851974 QTU851974:QTW851974 RDQ851974:RDS851974 RNM851974:RNO851974 RXI851974:RXK851974 SHE851974:SHG851974 SRA851974:SRC851974 TAW851974:TAY851974 TKS851974:TKU851974 TUO851974:TUQ851974 UEK851974:UEM851974 UOG851974:UOI851974 UYC851974:UYE851974 VHY851974:VIA851974 VRU851974:VRW851974 WBQ851974:WBS851974 WLM851974:WLO851974 WVI851974:WVK851974 A917510:C917510 IW917510:IY917510 SS917510:SU917510 ACO917510:ACQ917510 AMK917510:AMM917510 AWG917510:AWI917510 BGC917510:BGE917510 BPY917510:BQA917510 BZU917510:BZW917510 CJQ917510:CJS917510 CTM917510:CTO917510 DDI917510:DDK917510 DNE917510:DNG917510 DXA917510:DXC917510 EGW917510:EGY917510 EQS917510:EQU917510 FAO917510:FAQ917510 FKK917510:FKM917510 FUG917510:FUI917510 GEC917510:GEE917510 GNY917510:GOA917510 GXU917510:GXW917510 HHQ917510:HHS917510 HRM917510:HRO917510 IBI917510:IBK917510 ILE917510:ILG917510 IVA917510:IVC917510 JEW917510:JEY917510 JOS917510:JOU917510 JYO917510:JYQ917510 KIK917510:KIM917510 KSG917510:KSI917510 LCC917510:LCE917510 LLY917510:LMA917510 LVU917510:LVW917510 MFQ917510:MFS917510 MPM917510:MPO917510 MZI917510:MZK917510 NJE917510:NJG917510 NTA917510:NTC917510 OCW917510:OCY917510 OMS917510:OMU917510 OWO917510:OWQ917510 PGK917510:PGM917510 PQG917510:PQI917510 QAC917510:QAE917510 QJY917510:QKA917510 QTU917510:QTW917510 RDQ917510:RDS917510 RNM917510:RNO917510 RXI917510:RXK917510 SHE917510:SHG917510 SRA917510:SRC917510 TAW917510:TAY917510 TKS917510:TKU917510 TUO917510:TUQ917510 UEK917510:UEM917510 UOG917510:UOI917510 UYC917510:UYE917510 VHY917510:VIA917510 VRU917510:VRW917510 WBQ917510:WBS917510 WLM917510:WLO917510 WVI917510:WVK917510 A983046:C983046 IW983046:IY983046 SS983046:SU983046 ACO983046:ACQ983046 AMK983046:AMM983046 AWG983046:AWI983046 BGC983046:BGE983046 BPY983046:BQA983046 BZU983046:BZW983046 CJQ983046:CJS983046 CTM983046:CTO983046 DDI983046:DDK983046 DNE983046:DNG983046 DXA983046:DXC983046 EGW983046:EGY983046 EQS983046:EQU983046 FAO983046:FAQ983046 FKK983046:FKM983046 FUG983046:FUI983046 GEC983046:GEE983046 GNY983046:GOA983046 GXU983046:GXW983046 HHQ983046:HHS983046 HRM983046:HRO983046 IBI983046:IBK983046 ILE983046:ILG983046 IVA983046:IVC983046 JEW983046:JEY983046 JOS983046:JOU983046 JYO983046:JYQ983046 KIK983046:KIM983046 KSG983046:KSI983046 LCC983046:LCE983046 LLY983046:LMA983046 LVU983046:LVW983046 MFQ983046:MFS983046 MPM983046:MPO983046 MZI983046:MZK983046 NJE983046:NJG983046 NTA983046:NTC983046 OCW983046:OCY983046 OMS983046:OMU983046 OWO983046:OWQ983046 PGK983046:PGM983046 PQG983046:PQI983046 QAC983046:QAE983046 QJY983046:QKA983046 QTU983046:QTW983046 RDQ983046:RDS983046 RNM983046:RNO983046 RXI983046:RXK983046 SHE983046:SHG983046 SRA983046:SRC983046 TAW983046:TAY983046 TKS983046:TKU983046 TUO983046:TUQ983046 UEK983046:UEM983046 UOG983046:UOI983046 UYC983046:UYE983046 VHY983046:VIA983046 VRU983046:VRW983046 WBQ983046:WBS983046 WLM983046:WLO983046 WVI983046:WVK983046 F6:G6 JB6:JC6 SX6:SY6 ACT6:ACU6 AMP6:AMQ6 AWL6:AWM6 BGH6:BGI6 BQD6:BQE6 BZZ6:CAA6 CJV6:CJW6 CTR6:CTS6 DDN6:DDO6 DNJ6:DNK6 DXF6:DXG6 EHB6:EHC6 EQX6:EQY6 FAT6:FAU6 FKP6:FKQ6 FUL6:FUM6 GEH6:GEI6 GOD6:GOE6 GXZ6:GYA6 HHV6:HHW6 HRR6:HRS6 IBN6:IBO6 ILJ6:ILK6 IVF6:IVG6 JFB6:JFC6 JOX6:JOY6 JYT6:JYU6 KIP6:KIQ6 KSL6:KSM6 LCH6:LCI6 LMD6:LME6 LVZ6:LWA6 MFV6:MFW6 MPR6:MPS6 MZN6:MZO6 NJJ6:NJK6 NTF6:NTG6 ODB6:ODC6 OMX6:OMY6 OWT6:OWU6 PGP6:PGQ6 PQL6:PQM6 QAH6:QAI6 QKD6:QKE6 QTZ6:QUA6 RDV6:RDW6 RNR6:RNS6 RXN6:RXO6 SHJ6:SHK6 SRF6:SRG6 TBB6:TBC6 TKX6:TKY6 TUT6:TUU6 UEP6:UEQ6 UOL6:UOM6 UYH6:UYI6 VID6:VIE6 VRZ6:VSA6 WBV6:WBW6 WLR6:WLS6 WVN6:WVO6 F65542:G65542 JB65542:JC65542 SX65542:SY65542 ACT65542:ACU65542 AMP65542:AMQ65542 AWL65542:AWM65542 BGH65542:BGI65542 BQD65542:BQE65542 BZZ65542:CAA65542 CJV65542:CJW65542 CTR65542:CTS65542 DDN65542:DDO65542 DNJ65542:DNK65542 DXF65542:DXG65542 EHB65542:EHC65542 EQX65542:EQY65542 FAT65542:FAU65542 FKP65542:FKQ65542 FUL65542:FUM65542 GEH65542:GEI65542 GOD65542:GOE65542 GXZ65542:GYA65542 HHV65542:HHW65542 HRR65542:HRS65542 IBN65542:IBO65542 ILJ65542:ILK65542 IVF65542:IVG65542 JFB65542:JFC65542 JOX65542:JOY65542 JYT65542:JYU65542 KIP65542:KIQ65542 KSL65542:KSM65542 LCH65542:LCI65542 LMD65542:LME65542 LVZ65542:LWA65542 MFV65542:MFW65542 MPR65542:MPS65542 MZN65542:MZO65542 NJJ65542:NJK65542 NTF65542:NTG65542 ODB65542:ODC65542 OMX65542:OMY65542 OWT65542:OWU65542 PGP65542:PGQ65542 PQL65542:PQM65542 QAH65542:QAI65542 QKD65542:QKE65542 QTZ65542:QUA65542 RDV65542:RDW65542 RNR65542:RNS65542 RXN65542:RXO65542 SHJ65542:SHK65542 SRF65542:SRG65542 TBB65542:TBC65542 TKX65542:TKY65542 TUT65542:TUU65542 UEP65542:UEQ65542 UOL65542:UOM65542 UYH65542:UYI65542 VID65542:VIE65542 VRZ65542:VSA65542 WBV65542:WBW65542 WLR65542:WLS65542 WVN65542:WVO65542 F131078:G131078 JB131078:JC131078 SX131078:SY131078 ACT131078:ACU131078 AMP131078:AMQ131078 AWL131078:AWM131078 BGH131078:BGI131078 BQD131078:BQE131078 BZZ131078:CAA131078 CJV131078:CJW131078 CTR131078:CTS131078 DDN131078:DDO131078 DNJ131078:DNK131078 DXF131078:DXG131078 EHB131078:EHC131078 EQX131078:EQY131078 FAT131078:FAU131078 FKP131078:FKQ131078 FUL131078:FUM131078 GEH131078:GEI131078 GOD131078:GOE131078 GXZ131078:GYA131078 HHV131078:HHW131078 HRR131078:HRS131078 IBN131078:IBO131078 ILJ131078:ILK131078 IVF131078:IVG131078 JFB131078:JFC131078 JOX131078:JOY131078 JYT131078:JYU131078 KIP131078:KIQ131078 KSL131078:KSM131078 LCH131078:LCI131078 LMD131078:LME131078 LVZ131078:LWA131078 MFV131078:MFW131078 MPR131078:MPS131078 MZN131078:MZO131078 NJJ131078:NJK131078 NTF131078:NTG131078 ODB131078:ODC131078 OMX131078:OMY131078 OWT131078:OWU131078 PGP131078:PGQ131078 PQL131078:PQM131078 QAH131078:QAI131078 QKD131078:QKE131078 QTZ131078:QUA131078 RDV131078:RDW131078 RNR131078:RNS131078 RXN131078:RXO131078 SHJ131078:SHK131078 SRF131078:SRG131078 TBB131078:TBC131078 TKX131078:TKY131078 TUT131078:TUU131078 UEP131078:UEQ131078 UOL131078:UOM131078 UYH131078:UYI131078 VID131078:VIE131078 VRZ131078:VSA131078 WBV131078:WBW131078 WLR131078:WLS131078 WVN131078:WVO131078 F196614:G196614 JB196614:JC196614 SX196614:SY196614 ACT196614:ACU196614 AMP196614:AMQ196614 AWL196614:AWM196614 BGH196614:BGI196614 BQD196614:BQE196614 BZZ196614:CAA196614 CJV196614:CJW196614 CTR196614:CTS196614 DDN196614:DDO196614 DNJ196614:DNK196614 DXF196614:DXG196614 EHB196614:EHC196614 EQX196614:EQY196614 FAT196614:FAU196614 FKP196614:FKQ196614 FUL196614:FUM196614 GEH196614:GEI196614 GOD196614:GOE196614 GXZ196614:GYA196614 HHV196614:HHW196614 HRR196614:HRS196614 IBN196614:IBO196614 ILJ196614:ILK196614 IVF196614:IVG196614 JFB196614:JFC196614 JOX196614:JOY196614 JYT196614:JYU196614 KIP196614:KIQ196614 KSL196614:KSM196614 LCH196614:LCI196614 LMD196614:LME196614 LVZ196614:LWA196614 MFV196614:MFW196614 MPR196614:MPS196614 MZN196614:MZO196614 NJJ196614:NJK196614 NTF196614:NTG196614 ODB196614:ODC196614 OMX196614:OMY196614 OWT196614:OWU196614 PGP196614:PGQ196614 PQL196614:PQM196614 QAH196614:QAI196614 QKD196614:QKE196614 QTZ196614:QUA196614 RDV196614:RDW196614 RNR196614:RNS196614 RXN196614:RXO196614 SHJ196614:SHK196614 SRF196614:SRG196614 TBB196614:TBC196614 TKX196614:TKY196614 TUT196614:TUU196614 UEP196614:UEQ196614 UOL196614:UOM196614 UYH196614:UYI196614 VID196614:VIE196614 VRZ196614:VSA196614 WBV196614:WBW196614 WLR196614:WLS196614 WVN196614:WVO196614 F262150:G262150 JB262150:JC262150 SX262150:SY262150 ACT262150:ACU262150 AMP262150:AMQ262150 AWL262150:AWM262150 BGH262150:BGI262150 BQD262150:BQE262150 BZZ262150:CAA262150 CJV262150:CJW262150 CTR262150:CTS262150 DDN262150:DDO262150 DNJ262150:DNK262150 DXF262150:DXG262150 EHB262150:EHC262150 EQX262150:EQY262150 FAT262150:FAU262150 FKP262150:FKQ262150 FUL262150:FUM262150 GEH262150:GEI262150 GOD262150:GOE262150 GXZ262150:GYA262150 HHV262150:HHW262150 HRR262150:HRS262150 IBN262150:IBO262150 ILJ262150:ILK262150 IVF262150:IVG262150 JFB262150:JFC262150 JOX262150:JOY262150 JYT262150:JYU262150 KIP262150:KIQ262150 KSL262150:KSM262150 LCH262150:LCI262150 LMD262150:LME262150 LVZ262150:LWA262150 MFV262150:MFW262150 MPR262150:MPS262150 MZN262150:MZO262150 NJJ262150:NJK262150 NTF262150:NTG262150 ODB262150:ODC262150 OMX262150:OMY262150 OWT262150:OWU262150 PGP262150:PGQ262150 PQL262150:PQM262150 QAH262150:QAI262150 QKD262150:QKE262150 QTZ262150:QUA262150 RDV262150:RDW262150 RNR262150:RNS262150 RXN262150:RXO262150 SHJ262150:SHK262150 SRF262150:SRG262150 TBB262150:TBC262150 TKX262150:TKY262150 TUT262150:TUU262150 UEP262150:UEQ262150 UOL262150:UOM262150 UYH262150:UYI262150 VID262150:VIE262150 VRZ262150:VSA262150 WBV262150:WBW262150 WLR262150:WLS262150 WVN262150:WVO262150 F327686:G327686 JB327686:JC327686 SX327686:SY327686 ACT327686:ACU327686 AMP327686:AMQ327686 AWL327686:AWM327686 BGH327686:BGI327686 BQD327686:BQE327686 BZZ327686:CAA327686 CJV327686:CJW327686 CTR327686:CTS327686 DDN327686:DDO327686 DNJ327686:DNK327686 DXF327686:DXG327686 EHB327686:EHC327686 EQX327686:EQY327686 FAT327686:FAU327686 FKP327686:FKQ327686 FUL327686:FUM327686 GEH327686:GEI327686 GOD327686:GOE327686 GXZ327686:GYA327686 HHV327686:HHW327686 HRR327686:HRS327686 IBN327686:IBO327686 ILJ327686:ILK327686 IVF327686:IVG327686 JFB327686:JFC327686 JOX327686:JOY327686 JYT327686:JYU327686 KIP327686:KIQ327686 KSL327686:KSM327686 LCH327686:LCI327686 LMD327686:LME327686 LVZ327686:LWA327686 MFV327686:MFW327686 MPR327686:MPS327686 MZN327686:MZO327686 NJJ327686:NJK327686 NTF327686:NTG327686 ODB327686:ODC327686 OMX327686:OMY327686 OWT327686:OWU327686 PGP327686:PGQ327686 PQL327686:PQM327686 QAH327686:QAI327686 QKD327686:QKE327686 QTZ327686:QUA327686 RDV327686:RDW327686 RNR327686:RNS327686 RXN327686:RXO327686 SHJ327686:SHK327686 SRF327686:SRG327686 TBB327686:TBC327686 TKX327686:TKY327686 TUT327686:TUU327686 UEP327686:UEQ327686 UOL327686:UOM327686 UYH327686:UYI327686 VID327686:VIE327686 VRZ327686:VSA327686 WBV327686:WBW327686 WLR327686:WLS327686 WVN327686:WVO327686 F393222:G393222 JB393222:JC393222 SX393222:SY393222 ACT393222:ACU393222 AMP393222:AMQ393222 AWL393222:AWM393222 BGH393222:BGI393222 BQD393222:BQE393222 BZZ393222:CAA393222 CJV393222:CJW393222 CTR393222:CTS393222 DDN393222:DDO393222 DNJ393222:DNK393222 DXF393222:DXG393222 EHB393222:EHC393222 EQX393222:EQY393222 FAT393222:FAU393222 FKP393222:FKQ393222 FUL393222:FUM393222 GEH393222:GEI393222 GOD393222:GOE393222 GXZ393222:GYA393222 HHV393222:HHW393222 HRR393222:HRS393222 IBN393222:IBO393222 ILJ393222:ILK393222 IVF393222:IVG393222 JFB393222:JFC393222 JOX393222:JOY393222 JYT393222:JYU393222 KIP393222:KIQ393222 KSL393222:KSM393222 LCH393222:LCI393222 LMD393222:LME393222 LVZ393222:LWA393222 MFV393222:MFW393222 MPR393222:MPS393222 MZN393222:MZO393222 NJJ393222:NJK393222 NTF393222:NTG393222 ODB393222:ODC393222 OMX393222:OMY393222 OWT393222:OWU393222 PGP393222:PGQ393222 PQL393222:PQM393222 QAH393222:QAI393222 QKD393222:QKE393222 QTZ393222:QUA393222 RDV393222:RDW393222 RNR393222:RNS393222 RXN393222:RXO393222 SHJ393222:SHK393222 SRF393222:SRG393222 TBB393222:TBC393222 TKX393222:TKY393222 TUT393222:TUU393222 UEP393222:UEQ393222 UOL393222:UOM393222 UYH393222:UYI393222 VID393222:VIE393222 VRZ393222:VSA393222 WBV393222:WBW393222 WLR393222:WLS393222 WVN393222:WVO393222 F458758:G458758 JB458758:JC458758 SX458758:SY458758 ACT458758:ACU458758 AMP458758:AMQ458758 AWL458758:AWM458758 BGH458758:BGI458758 BQD458758:BQE458758 BZZ458758:CAA458758 CJV458758:CJW458758 CTR458758:CTS458758 DDN458758:DDO458758 DNJ458758:DNK458758 DXF458758:DXG458758 EHB458758:EHC458758 EQX458758:EQY458758 FAT458758:FAU458758 FKP458758:FKQ458758 FUL458758:FUM458758 GEH458758:GEI458758 GOD458758:GOE458758 GXZ458758:GYA458758 HHV458758:HHW458758 HRR458758:HRS458758 IBN458758:IBO458758 ILJ458758:ILK458758 IVF458758:IVG458758 JFB458758:JFC458758 JOX458758:JOY458758 JYT458758:JYU458758 KIP458758:KIQ458758 KSL458758:KSM458758 LCH458758:LCI458758 LMD458758:LME458758 LVZ458758:LWA458758 MFV458758:MFW458758 MPR458758:MPS458758 MZN458758:MZO458758 NJJ458758:NJK458758 NTF458758:NTG458758 ODB458758:ODC458758 OMX458758:OMY458758 OWT458758:OWU458758 PGP458758:PGQ458758 PQL458758:PQM458758 QAH458758:QAI458758 QKD458758:QKE458758 QTZ458758:QUA458758 RDV458758:RDW458758 RNR458758:RNS458758 RXN458758:RXO458758 SHJ458758:SHK458758 SRF458758:SRG458758 TBB458758:TBC458758 TKX458758:TKY458758 TUT458758:TUU458758 UEP458758:UEQ458758 UOL458758:UOM458758 UYH458758:UYI458758 VID458758:VIE458758 VRZ458758:VSA458758 WBV458758:WBW458758 WLR458758:WLS458758 WVN458758:WVO458758 F524294:G524294 JB524294:JC524294 SX524294:SY524294 ACT524294:ACU524294 AMP524294:AMQ524294 AWL524294:AWM524294 BGH524294:BGI524294 BQD524294:BQE524294 BZZ524294:CAA524294 CJV524294:CJW524294 CTR524294:CTS524294 DDN524294:DDO524294 DNJ524294:DNK524294 DXF524294:DXG524294 EHB524294:EHC524294 EQX524294:EQY524294 FAT524294:FAU524294 FKP524294:FKQ524294 FUL524294:FUM524294 GEH524294:GEI524294 GOD524294:GOE524294 GXZ524294:GYA524294 HHV524294:HHW524294 HRR524294:HRS524294 IBN524294:IBO524294 ILJ524294:ILK524294 IVF524294:IVG524294 JFB524294:JFC524294 JOX524294:JOY524294 JYT524294:JYU524294 KIP524294:KIQ524294 KSL524294:KSM524294 LCH524294:LCI524294 LMD524294:LME524294 LVZ524294:LWA524294 MFV524294:MFW524294 MPR524294:MPS524294 MZN524294:MZO524294 NJJ524294:NJK524294 NTF524294:NTG524294 ODB524294:ODC524294 OMX524294:OMY524294 OWT524294:OWU524294 PGP524294:PGQ524294 PQL524294:PQM524294 QAH524294:QAI524294 QKD524294:QKE524294 QTZ524294:QUA524294 RDV524294:RDW524294 RNR524294:RNS524294 RXN524294:RXO524294 SHJ524294:SHK524294 SRF524294:SRG524294 TBB524294:TBC524294 TKX524294:TKY524294 TUT524294:TUU524294 UEP524294:UEQ524294 UOL524294:UOM524294 UYH524294:UYI524294 VID524294:VIE524294 VRZ524294:VSA524294 WBV524294:WBW524294 WLR524294:WLS524294 WVN524294:WVO524294 F589830:G589830 JB589830:JC589830 SX589830:SY589830 ACT589830:ACU589830 AMP589830:AMQ589830 AWL589830:AWM589830 BGH589830:BGI589830 BQD589830:BQE589830 BZZ589830:CAA589830 CJV589830:CJW589830 CTR589830:CTS589830 DDN589830:DDO589830 DNJ589830:DNK589830 DXF589830:DXG589830 EHB589830:EHC589830 EQX589830:EQY589830 FAT589830:FAU589830 FKP589830:FKQ589830 FUL589830:FUM589830 GEH589830:GEI589830 GOD589830:GOE589830 GXZ589830:GYA589830 HHV589830:HHW589830 HRR589830:HRS589830 IBN589830:IBO589830 ILJ589830:ILK589830 IVF589830:IVG589830 JFB589830:JFC589830 JOX589830:JOY589830 JYT589830:JYU589830 KIP589830:KIQ589830 KSL589830:KSM589830 LCH589830:LCI589830 LMD589830:LME589830 LVZ589830:LWA589830 MFV589830:MFW589830 MPR589830:MPS589830 MZN589830:MZO589830 NJJ589830:NJK589830 NTF589830:NTG589830 ODB589830:ODC589830 OMX589830:OMY589830 OWT589830:OWU589830 PGP589830:PGQ589830 PQL589830:PQM589830 QAH589830:QAI589830 QKD589830:QKE589830 QTZ589830:QUA589830 RDV589830:RDW589830 RNR589830:RNS589830 RXN589830:RXO589830 SHJ589830:SHK589830 SRF589830:SRG589830 TBB589830:TBC589830 TKX589830:TKY589830 TUT589830:TUU589830 UEP589830:UEQ589830 UOL589830:UOM589830 UYH589830:UYI589830 VID589830:VIE589830 VRZ589830:VSA589830 WBV589830:WBW589830 WLR589830:WLS589830 WVN589830:WVO589830 F655366:G655366 JB655366:JC655366 SX655366:SY655366 ACT655366:ACU655366 AMP655366:AMQ655366 AWL655366:AWM655366 BGH655366:BGI655366 BQD655366:BQE655366 BZZ655366:CAA655366 CJV655366:CJW655366 CTR655366:CTS655366 DDN655366:DDO655366 DNJ655366:DNK655366 DXF655366:DXG655366 EHB655366:EHC655366 EQX655366:EQY655366 FAT655366:FAU655366 FKP655366:FKQ655366 FUL655366:FUM655366 GEH655366:GEI655366 GOD655366:GOE655366 GXZ655366:GYA655366 HHV655366:HHW655366 HRR655366:HRS655366 IBN655366:IBO655366 ILJ655366:ILK655366 IVF655366:IVG655366 JFB655366:JFC655366 JOX655366:JOY655366 JYT655366:JYU655366 KIP655366:KIQ655366 KSL655366:KSM655366 LCH655366:LCI655366 LMD655366:LME655366 LVZ655366:LWA655366 MFV655366:MFW655366 MPR655366:MPS655366 MZN655366:MZO655366 NJJ655366:NJK655366 NTF655366:NTG655366 ODB655366:ODC655366 OMX655366:OMY655366 OWT655366:OWU655366 PGP655366:PGQ655366 PQL655366:PQM655366 QAH655366:QAI655366 QKD655366:QKE655366 QTZ655366:QUA655366 RDV655366:RDW655366 RNR655366:RNS655366 RXN655366:RXO655366 SHJ655366:SHK655366 SRF655366:SRG655366 TBB655366:TBC655366 TKX655366:TKY655366 TUT655366:TUU655366 UEP655366:UEQ655366 UOL655366:UOM655366 UYH655366:UYI655366 VID655366:VIE655366 VRZ655366:VSA655366 WBV655366:WBW655366 WLR655366:WLS655366 WVN655366:WVO655366 F720902:G720902 JB720902:JC720902 SX720902:SY720902 ACT720902:ACU720902 AMP720902:AMQ720902 AWL720902:AWM720902 BGH720902:BGI720902 BQD720902:BQE720902 BZZ720902:CAA720902 CJV720902:CJW720902 CTR720902:CTS720902 DDN720902:DDO720902 DNJ720902:DNK720902 DXF720902:DXG720902 EHB720902:EHC720902 EQX720902:EQY720902 FAT720902:FAU720902 FKP720902:FKQ720902 FUL720902:FUM720902 GEH720902:GEI720902 GOD720902:GOE720902 GXZ720902:GYA720902 HHV720902:HHW720902 HRR720902:HRS720902 IBN720902:IBO720902 ILJ720902:ILK720902 IVF720902:IVG720902 JFB720902:JFC720902 JOX720902:JOY720902 JYT720902:JYU720902 KIP720902:KIQ720902 KSL720902:KSM720902 LCH720902:LCI720902 LMD720902:LME720902 LVZ720902:LWA720902 MFV720902:MFW720902 MPR720902:MPS720902 MZN720902:MZO720902 NJJ720902:NJK720902 NTF720902:NTG720902 ODB720902:ODC720902 OMX720902:OMY720902 OWT720902:OWU720902 PGP720902:PGQ720902 PQL720902:PQM720902 QAH720902:QAI720902 QKD720902:QKE720902 QTZ720902:QUA720902 RDV720902:RDW720902 RNR720902:RNS720902 RXN720902:RXO720902 SHJ720902:SHK720902 SRF720902:SRG720902 TBB720902:TBC720902 TKX720902:TKY720902 TUT720902:TUU720902 UEP720902:UEQ720902 UOL720902:UOM720902 UYH720902:UYI720902 VID720902:VIE720902 VRZ720902:VSA720902 WBV720902:WBW720902 WLR720902:WLS720902 WVN720902:WVO720902 F786438:G786438 JB786438:JC786438 SX786438:SY786438 ACT786438:ACU786438 AMP786438:AMQ786438 AWL786438:AWM786438 BGH786438:BGI786438 BQD786438:BQE786438 BZZ786438:CAA786438 CJV786438:CJW786438 CTR786438:CTS786438 DDN786438:DDO786438 DNJ786438:DNK786438 DXF786438:DXG786438 EHB786438:EHC786438 EQX786438:EQY786438 FAT786438:FAU786438 FKP786438:FKQ786438 FUL786438:FUM786438 GEH786438:GEI786438 GOD786438:GOE786438 GXZ786438:GYA786438 HHV786438:HHW786438 HRR786438:HRS786438 IBN786438:IBO786438 ILJ786438:ILK786438 IVF786438:IVG786438 JFB786438:JFC786438 JOX786438:JOY786438 JYT786438:JYU786438 KIP786438:KIQ786438 KSL786438:KSM786438 LCH786438:LCI786438 LMD786438:LME786438 LVZ786438:LWA786438 MFV786438:MFW786438 MPR786438:MPS786438 MZN786438:MZO786438 NJJ786438:NJK786438 NTF786438:NTG786438 ODB786438:ODC786438 OMX786438:OMY786438 OWT786438:OWU786438 PGP786438:PGQ786438 PQL786438:PQM786438 QAH786438:QAI786438 QKD786438:QKE786438 QTZ786438:QUA786438 RDV786438:RDW786438 RNR786438:RNS786438 RXN786438:RXO786438 SHJ786438:SHK786438 SRF786438:SRG786438 TBB786438:TBC786438 TKX786438:TKY786438 TUT786438:TUU786438 UEP786438:UEQ786438 UOL786438:UOM786438 UYH786438:UYI786438 VID786438:VIE786438 VRZ786438:VSA786438 WBV786438:WBW786438 WLR786438:WLS786438 WVN786438:WVO786438 F851974:G851974 JB851974:JC851974 SX851974:SY851974 ACT851974:ACU851974 AMP851974:AMQ851974 AWL851974:AWM851974 BGH851974:BGI851974 BQD851974:BQE851974 BZZ851974:CAA851974 CJV851974:CJW851974 CTR851974:CTS851974 DDN851974:DDO851974 DNJ851974:DNK851974 DXF851974:DXG851974 EHB851974:EHC851974 EQX851974:EQY851974 FAT851974:FAU851974 FKP851974:FKQ851974 FUL851974:FUM851974 GEH851974:GEI851974 GOD851974:GOE851974 GXZ851974:GYA851974 HHV851974:HHW851974 HRR851974:HRS851974 IBN851974:IBO851974 ILJ851974:ILK851974 IVF851974:IVG851974 JFB851974:JFC851974 JOX851974:JOY851974 JYT851974:JYU851974 KIP851974:KIQ851974 KSL851974:KSM851974 LCH851974:LCI851974 LMD851974:LME851974 LVZ851974:LWA851974 MFV851974:MFW851974 MPR851974:MPS851974 MZN851974:MZO851974 NJJ851974:NJK851974 NTF851974:NTG851974 ODB851974:ODC851974 OMX851974:OMY851974 OWT851974:OWU851974 PGP851974:PGQ851974 PQL851974:PQM851974 QAH851974:QAI851974 QKD851974:QKE851974 QTZ851974:QUA851974 RDV851974:RDW851974 RNR851974:RNS851974 RXN851974:RXO851974 SHJ851974:SHK851974 SRF851974:SRG851974 TBB851974:TBC851974 TKX851974:TKY851974 TUT851974:TUU851974 UEP851974:UEQ851974 UOL851974:UOM851974 UYH851974:UYI851974 VID851974:VIE851974 VRZ851974:VSA851974 WBV851974:WBW851974 WLR851974:WLS851974 WVN851974:WVO851974 F917510:G917510 JB917510:JC917510 SX917510:SY917510 ACT917510:ACU917510 AMP917510:AMQ917510 AWL917510:AWM917510 BGH917510:BGI917510 BQD917510:BQE917510 BZZ917510:CAA917510 CJV917510:CJW917510 CTR917510:CTS917510 DDN917510:DDO917510 DNJ917510:DNK917510 DXF917510:DXG917510 EHB917510:EHC917510 EQX917510:EQY917510 FAT917510:FAU917510 FKP917510:FKQ917510 FUL917510:FUM917510 GEH917510:GEI917510 GOD917510:GOE917510 GXZ917510:GYA917510 HHV917510:HHW917510 HRR917510:HRS917510 IBN917510:IBO917510 ILJ917510:ILK917510 IVF917510:IVG917510 JFB917510:JFC917510 JOX917510:JOY917510 JYT917510:JYU917510 KIP917510:KIQ917510 KSL917510:KSM917510 LCH917510:LCI917510 LMD917510:LME917510 LVZ917510:LWA917510 MFV917510:MFW917510 MPR917510:MPS917510 MZN917510:MZO917510 NJJ917510:NJK917510 NTF917510:NTG917510 ODB917510:ODC917510 OMX917510:OMY917510 OWT917510:OWU917510 PGP917510:PGQ917510 PQL917510:PQM917510 QAH917510:QAI917510 QKD917510:QKE917510 QTZ917510:QUA917510 RDV917510:RDW917510 RNR917510:RNS917510 RXN917510:RXO917510 SHJ917510:SHK917510 SRF917510:SRG917510 TBB917510:TBC917510 TKX917510:TKY917510 TUT917510:TUU917510 UEP917510:UEQ917510 UOL917510:UOM917510 UYH917510:UYI917510 VID917510:VIE917510 VRZ917510:VSA917510 WBV917510:WBW917510 WLR917510:WLS917510 WVN917510:WVO917510 F983046:G983046 JB983046:JC983046 SX983046:SY983046 ACT983046:ACU983046 AMP983046:AMQ983046 AWL983046:AWM983046 BGH983046:BGI983046 BQD983046:BQE983046 BZZ983046:CAA983046 CJV983046:CJW983046 CTR983046:CTS983046 DDN983046:DDO983046 DNJ983046:DNK983046 DXF983046:DXG983046 EHB983046:EHC983046 EQX983046:EQY983046 FAT983046:FAU983046 FKP983046:FKQ983046 FUL983046:FUM983046 GEH983046:GEI983046 GOD983046:GOE983046 GXZ983046:GYA983046 HHV983046:HHW983046 HRR983046:HRS983046 IBN983046:IBO983046 ILJ983046:ILK983046 IVF983046:IVG983046 JFB983046:JFC983046 JOX983046:JOY983046 JYT983046:JYU983046 KIP983046:KIQ983046 KSL983046:KSM983046 LCH983046:LCI983046 LMD983046:LME983046 LVZ983046:LWA983046 MFV983046:MFW983046 MPR983046:MPS983046 MZN983046:MZO983046 NJJ983046:NJK983046 NTF983046:NTG983046 ODB983046:ODC983046 OMX983046:OMY983046 OWT983046:OWU983046 PGP983046:PGQ983046 PQL983046:PQM983046 QAH983046:QAI983046 QKD983046:QKE983046 QTZ983046:QUA983046 RDV983046:RDW983046 RNR983046:RNS983046 RXN983046:RXO983046 SHJ983046:SHK983046 SRF983046:SRG983046 TBB983046:TBC983046 TKX983046:TKY983046 TUT983046:TUU983046 UEP983046:UEQ983046 UOL983046:UOM983046 UYH983046:UYI983046 VID983046:VIE983046 VRZ983046:VSA983046 WBV983046:WBW983046 WLR983046:WLS983046 WVN983046:WVO983046 B42:C42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B65578:C65578 IX65578:IY65578 ST65578:SU65578 ACP65578:ACQ65578 AML65578:AMM65578 AWH65578:AWI65578 BGD65578:BGE65578 BPZ65578:BQA65578 BZV65578:BZW65578 CJR65578:CJS65578 CTN65578:CTO65578 DDJ65578:DDK65578 DNF65578:DNG65578 DXB65578:DXC65578 EGX65578:EGY65578 EQT65578:EQU65578 FAP65578:FAQ65578 FKL65578:FKM65578 FUH65578:FUI65578 GED65578:GEE65578 GNZ65578:GOA65578 GXV65578:GXW65578 HHR65578:HHS65578 HRN65578:HRO65578 IBJ65578:IBK65578 ILF65578:ILG65578 IVB65578:IVC65578 JEX65578:JEY65578 JOT65578:JOU65578 JYP65578:JYQ65578 KIL65578:KIM65578 KSH65578:KSI65578 LCD65578:LCE65578 LLZ65578:LMA65578 LVV65578:LVW65578 MFR65578:MFS65578 MPN65578:MPO65578 MZJ65578:MZK65578 NJF65578:NJG65578 NTB65578:NTC65578 OCX65578:OCY65578 OMT65578:OMU65578 OWP65578:OWQ65578 PGL65578:PGM65578 PQH65578:PQI65578 QAD65578:QAE65578 QJZ65578:QKA65578 QTV65578:QTW65578 RDR65578:RDS65578 RNN65578:RNO65578 RXJ65578:RXK65578 SHF65578:SHG65578 SRB65578:SRC65578 TAX65578:TAY65578 TKT65578:TKU65578 TUP65578:TUQ65578 UEL65578:UEM65578 UOH65578:UOI65578 UYD65578:UYE65578 VHZ65578:VIA65578 VRV65578:VRW65578 WBR65578:WBS65578 WLN65578:WLO65578 WVJ65578:WVK65578 B131114:C131114 IX131114:IY131114 ST131114:SU131114 ACP131114:ACQ131114 AML131114:AMM131114 AWH131114:AWI131114 BGD131114:BGE131114 BPZ131114:BQA131114 BZV131114:BZW131114 CJR131114:CJS131114 CTN131114:CTO131114 DDJ131114:DDK131114 DNF131114:DNG131114 DXB131114:DXC131114 EGX131114:EGY131114 EQT131114:EQU131114 FAP131114:FAQ131114 FKL131114:FKM131114 FUH131114:FUI131114 GED131114:GEE131114 GNZ131114:GOA131114 GXV131114:GXW131114 HHR131114:HHS131114 HRN131114:HRO131114 IBJ131114:IBK131114 ILF131114:ILG131114 IVB131114:IVC131114 JEX131114:JEY131114 JOT131114:JOU131114 JYP131114:JYQ131114 KIL131114:KIM131114 KSH131114:KSI131114 LCD131114:LCE131114 LLZ131114:LMA131114 LVV131114:LVW131114 MFR131114:MFS131114 MPN131114:MPO131114 MZJ131114:MZK131114 NJF131114:NJG131114 NTB131114:NTC131114 OCX131114:OCY131114 OMT131114:OMU131114 OWP131114:OWQ131114 PGL131114:PGM131114 PQH131114:PQI131114 QAD131114:QAE131114 QJZ131114:QKA131114 QTV131114:QTW131114 RDR131114:RDS131114 RNN131114:RNO131114 RXJ131114:RXK131114 SHF131114:SHG131114 SRB131114:SRC131114 TAX131114:TAY131114 TKT131114:TKU131114 TUP131114:TUQ131114 UEL131114:UEM131114 UOH131114:UOI131114 UYD131114:UYE131114 VHZ131114:VIA131114 VRV131114:VRW131114 WBR131114:WBS131114 WLN131114:WLO131114 WVJ131114:WVK131114 B196650:C196650 IX196650:IY196650 ST196650:SU196650 ACP196650:ACQ196650 AML196650:AMM196650 AWH196650:AWI196650 BGD196650:BGE196650 BPZ196650:BQA196650 BZV196650:BZW196650 CJR196650:CJS196650 CTN196650:CTO196650 DDJ196650:DDK196650 DNF196650:DNG196650 DXB196650:DXC196650 EGX196650:EGY196650 EQT196650:EQU196650 FAP196650:FAQ196650 FKL196650:FKM196650 FUH196650:FUI196650 GED196650:GEE196650 GNZ196650:GOA196650 GXV196650:GXW196650 HHR196650:HHS196650 HRN196650:HRO196650 IBJ196650:IBK196650 ILF196650:ILG196650 IVB196650:IVC196650 JEX196650:JEY196650 JOT196650:JOU196650 JYP196650:JYQ196650 KIL196650:KIM196650 KSH196650:KSI196650 LCD196650:LCE196650 LLZ196650:LMA196650 LVV196650:LVW196650 MFR196650:MFS196650 MPN196650:MPO196650 MZJ196650:MZK196650 NJF196650:NJG196650 NTB196650:NTC196650 OCX196650:OCY196650 OMT196650:OMU196650 OWP196650:OWQ196650 PGL196650:PGM196650 PQH196650:PQI196650 QAD196650:QAE196650 QJZ196650:QKA196650 QTV196650:QTW196650 RDR196650:RDS196650 RNN196650:RNO196650 RXJ196650:RXK196650 SHF196650:SHG196650 SRB196650:SRC196650 TAX196650:TAY196650 TKT196650:TKU196650 TUP196650:TUQ196650 UEL196650:UEM196650 UOH196650:UOI196650 UYD196650:UYE196650 VHZ196650:VIA196650 VRV196650:VRW196650 WBR196650:WBS196650 WLN196650:WLO196650 WVJ196650:WVK196650 B262186:C262186 IX262186:IY262186 ST262186:SU262186 ACP262186:ACQ262186 AML262186:AMM262186 AWH262186:AWI262186 BGD262186:BGE262186 BPZ262186:BQA262186 BZV262186:BZW262186 CJR262186:CJS262186 CTN262186:CTO262186 DDJ262186:DDK262186 DNF262186:DNG262186 DXB262186:DXC262186 EGX262186:EGY262186 EQT262186:EQU262186 FAP262186:FAQ262186 FKL262186:FKM262186 FUH262186:FUI262186 GED262186:GEE262186 GNZ262186:GOA262186 GXV262186:GXW262186 HHR262186:HHS262186 HRN262186:HRO262186 IBJ262186:IBK262186 ILF262186:ILG262186 IVB262186:IVC262186 JEX262186:JEY262186 JOT262186:JOU262186 JYP262186:JYQ262186 KIL262186:KIM262186 KSH262186:KSI262186 LCD262186:LCE262186 LLZ262186:LMA262186 LVV262186:LVW262186 MFR262186:MFS262186 MPN262186:MPO262186 MZJ262186:MZK262186 NJF262186:NJG262186 NTB262186:NTC262186 OCX262186:OCY262186 OMT262186:OMU262186 OWP262186:OWQ262186 PGL262186:PGM262186 PQH262186:PQI262186 QAD262186:QAE262186 QJZ262186:QKA262186 QTV262186:QTW262186 RDR262186:RDS262186 RNN262186:RNO262186 RXJ262186:RXK262186 SHF262186:SHG262186 SRB262186:SRC262186 TAX262186:TAY262186 TKT262186:TKU262186 TUP262186:TUQ262186 UEL262186:UEM262186 UOH262186:UOI262186 UYD262186:UYE262186 VHZ262186:VIA262186 VRV262186:VRW262186 WBR262186:WBS262186 WLN262186:WLO262186 WVJ262186:WVK262186 B327722:C327722 IX327722:IY327722 ST327722:SU327722 ACP327722:ACQ327722 AML327722:AMM327722 AWH327722:AWI327722 BGD327722:BGE327722 BPZ327722:BQA327722 BZV327722:BZW327722 CJR327722:CJS327722 CTN327722:CTO327722 DDJ327722:DDK327722 DNF327722:DNG327722 DXB327722:DXC327722 EGX327722:EGY327722 EQT327722:EQU327722 FAP327722:FAQ327722 FKL327722:FKM327722 FUH327722:FUI327722 GED327722:GEE327722 GNZ327722:GOA327722 GXV327722:GXW327722 HHR327722:HHS327722 HRN327722:HRO327722 IBJ327722:IBK327722 ILF327722:ILG327722 IVB327722:IVC327722 JEX327722:JEY327722 JOT327722:JOU327722 JYP327722:JYQ327722 KIL327722:KIM327722 KSH327722:KSI327722 LCD327722:LCE327722 LLZ327722:LMA327722 LVV327722:LVW327722 MFR327722:MFS327722 MPN327722:MPO327722 MZJ327722:MZK327722 NJF327722:NJG327722 NTB327722:NTC327722 OCX327722:OCY327722 OMT327722:OMU327722 OWP327722:OWQ327722 PGL327722:PGM327722 PQH327722:PQI327722 QAD327722:QAE327722 QJZ327722:QKA327722 QTV327722:QTW327722 RDR327722:RDS327722 RNN327722:RNO327722 RXJ327722:RXK327722 SHF327722:SHG327722 SRB327722:SRC327722 TAX327722:TAY327722 TKT327722:TKU327722 TUP327722:TUQ327722 UEL327722:UEM327722 UOH327722:UOI327722 UYD327722:UYE327722 VHZ327722:VIA327722 VRV327722:VRW327722 WBR327722:WBS327722 WLN327722:WLO327722 WVJ327722:WVK327722 B393258:C393258 IX393258:IY393258 ST393258:SU393258 ACP393258:ACQ393258 AML393258:AMM393258 AWH393258:AWI393258 BGD393258:BGE393258 BPZ393258:BQA393258 BZV393258:BZW393258 CJR393258:CJS393258 CTN393258:CTO393258 DDJ393258:DDK393258 DNF393258:DNG393258 DXB393258:DXC393258 EGX393258:EGY393258 EQT393258:EQU393258 FAP393258:FAQ393258 FKL393258:FKM393258 FUH393258:FUI393258 GED393258:GEE393258 GNZ393258:GOA393258 GXV393258:GXW393258 HHR393258:HHS393258 HRN393258:HRO393258 IBJ393258:IBK393258 ILF393258:ILG393258 IVB393258:IVC393258 JEX393258:JEY393258 JOT393258:JOU393258 JYP393258:JYQ393258 KIL393258:KIM393258 KSH393258:KSI393258 LCD393258:LCE393258 LLZ393258:LMA393258 LVV393258:LVW393258 MFR393258:MFS393258 MPN393258:MPO393258 MZJ393258:MZK393258 NJF393258:NJG393258 NTB393258:NTC393258 OCX393258:OCY393258 OMT393258:OMU393258 OWP393258:OWQ393258 PGL393258:PGM393258 PQH393258:PQI393258 QAD393258:QAE393258 QJZ393258:QKA393258 QTV393258:QTW393258 RDR393258:RDS393258 RNN393258:RNO393258 RXJ393258:RXK393258 SHF393258:SHG393258 SRB393258:SRC393258 TAX393258:TAY393258 TKT393258:TKU393258 TUP393258:TUQ393258 UEL393258:UEM393258 UOH393258:UOI393258 UYD393258:UYE393258 VHZ393258:VIA393258 VRV393258:VRW393258 WBR393258:WBS393258 WLN393258:WLO393258 WVJ393258:WVK393258 B458794:C458794 IX458794:IY458794 ST458794:SU458794 ACP458794:ACQ458794 AML458794:AMM458794 AWH458794:AWI458794 BGD458794:BGE458794 BPZ458794:BQA458794 BZV458794:BZW458794 CJR458794:CJS458794 CTN458794:CTO458794 DDJ458794:DDK458794 DNF458794:DNG458794 DXB458794:DXC458794 EGX458794:EGY458794 EQT458794:EQU458794 FAP458794:FAQ458794 FKL458794:FKM458794 FUH458794:FUI458794 GED458794:GEE458794 GNZ458794:GOA458794 GXV458794:GXW458794 HHR458794:HHS458794 HRN458794:HRO458794 IBJ458794:IBK458794 ILF458794:ILG458794 IVB458794:IVC458794 JEX458794:JEY458794 JOT458794:JOU458794 JYP458794:JYQ458794 KIL458794:KIM458794 KSH458794:KSI458794 LCD458794:LCE458794 LLZ458794:LMA458794 LVV458794:LVW458794 MFR458794:MFS458794 MPN458794:MPO458794 MZJ458794:MZK458794 NJF458794:NJG458794 NTB458794:NTC458794 OCX458794:OCY458794 OMT458794:OMU458794 OWP458794:OWQ458794 PGL458794:PGM458794 PQH458794:PQI458794 QAD458794:QAE458794 QJZ458794:QKA458794 QTV458794:QTW458794 RDR458794:RDS458794 RNN458794:RNO458794 RXJ458794:RXK458794 SHF458794:SHG458794 SRB458794:SRC458794 TAX458794:TAY458794 TKT458794:TKU458794 TUP458794:TUQ458794 UEL458794:UEM458794 UOH458794:UOI458794 UYD458794:UYE458794 VHZ458794:VIA458794 VRV458794:VRW458794 WBR458794:WBS458794 WLN458794:WLO458794 WVJ458794:WVK458794 B524330:C524330 IX524330:IY524330 ST524330:SU524330 ACP524330:ACQ524330 AML524330:AMM524330 AWH524330:AWI524330 BGD524330:BGE524330 BPZ524330:BQA524330 BZV524330:BZW524330 CJR524330:CJS524330 CTN524330:CTO524330 DDJ524330:DDK524330 DNF524330:DNG524330 DXB524330:DXC524330 EGX524330:EGY524330 EQT524330:EQU524330 FAP524330:FAQ524330 FKL524330:FKM524330 FUH524330:FUI524330 GED524330:GEE524330 GNZ524330:GOA524330 GXV524330:GXW524330 HHR524330:HHS524330 HRN524330:HRO524330 IBJ524330:IBK524330 ILF524330:ILG524330 IVB524330:IVC524330 JEX524330:JEY524330 JOT524330:JOU524330 JYP524330:JYQ524330 KIL524330:KIM524330 KSH524330:KSI524330 LCD524330:LCE524330 LLZ524330:LMA524330 LVV524330:LVW524330 MFR524330:MFS524330 MPN524330:MPO524330 MZJ524330:MZK524330 NJF524330:NJG524330 NTB524330:NTC524330 OCX524330:OCY524330 OMT524330:OMU524330 OWP524330:OWQ524330 PGL524330:PGM524330 PQH524330:PQI524330 QAD524330:QAE524330 QJZ524330:QKA524330 QTV524330:QTW524330 RDR524330:RDS524330 RNN524330:RNO524330 RXJ524330:RXK524330 SHF524330:SHG524330 SRB524330:SRC524330 TAX524330:TAY524330 TKT524330:TKU524330 TUP524330:TUQ524330 UEL524330:UEM524330 UOH524330:UOI524330 UYD524330:UYE524330 VHZ524330:VIA524330 VRV524330:VRW524330 WBR524330:WBS524330 WLN524330:WLO524330 WVJ524330:WVK524330 B589866:C589866 IX589866:IY589866 ST589866:SU589866 ACP589866:ACQ589866 AML589866:AMM589866 AWH589866:AWI589866 BGD589866:BGE589866 BPZ589866:BQA589866 BZV589866:BZW589866 CJR589866:CJS589866 CTN589866:CTO589866 DDJ589866:DDK589866 DNF589866:DNG589866 DXB589866:DXC589866 EGX589866:EGY589866 EQT589866:EQU589866 FAP589866:FAQ589866 FKL589866:FKM589866 FUH589866:FUI589866 GED589866:GEE589866 GNZ589866:GOA589866 GXV589866:GXW589866 HHR589866:HHS589866 HRN589866:HRO589866 IBJ589866:IBK589866 ILF589866:ILG589866 IVB589866:IVC589866 JEX589866:JEY589866 JOT589866:JOU589866 JYP589866:JYQ589866 KIL589866:KIM589866 KSH589866:KSI589866 LCD589866:LCE589866 LLZ589866:LMA589866 LVV589866:LVW589866 MFR589866:MFS589866 MPN589866:MPO589866 MZJ589866:MZK589866 NJF589866:NJG589866 NTB589866:NTC589866 OCX589866:OCY589866 OMT589866:OMU589866 OWP589866:OWQ589866 PGL589866:PGM589866 PQH589866:PQI589866 QAD589866:QAE589866 QJZ589866:QKA589866 QTV589866:QTW589866 RDR589866:RDS589866 RNN589866:RNO589866 RXJ589866:RXK589866 SHF589866:SHG589866 SRB589866:SRC589866 TAX589866:TAY589866 TKT589866:TKU589866 TUP589866:TUQ589866 UEL589866:UEM589866 UOH589866:UOI589866 UYD589866:UYE589866 VHZ589866:VIA589866 VRV589866:VRW589866 WBR589866:WBS589866 WLN589866:WLO589866 WVJ589866:WVK589866 B655402:C655402 IX655402:IY655402 ST655402:SU655402 ACP655402:ACQ655402 AML655402:AMM655402 AWH655402:AWI655402 BGD655402:BGE655402 BPZ655402:BQA655402 BZV655402:BZW655402 CJR655402:CJS655402 CTN655402:CTO655402 DDJ655402:DDK655402 DNF655402:DNG655402 DXB655402:DXC655402 EGX655402:EGY655402 EQT655402:EQU655402 FAP655402:FAQ655402 FKL655402:FKM655402 FUH655402:FUI655402 GED655402:GEE655402 GNZ655402:GOA655402 GXV655402:GXW655402 HHR655402:HHS655402 HRN655402:HRO655402 IBJ655402:IBK655402 ILF655402:ILG655402 IVB655402:IVC655402 JEX655402:JEY655402 JOT655402:JOU655402 JYP655402:JYQ655402 KIL655402:KIM655402 KSH655402:KSI655402 LCD655402:LCE655402 LLZ655402:LMA655402 LVV655402:LVW655402 MFR655402:MFS655402 MPN655402:MPO655402 MZJ655402:MZK655402 NJF655402:NJG655402 NTB655402:NTC655402 OCX655402:OCY655402 OMT655402:OMU655402 OWP655402:OWQ655402 PGL655402:PGM655402 PQH655402:PQI655402 QAD655402:QAE655402 QJZ655402:QKA655402 QTV655402:QTW655402 RDR655402:RDS655402 RNN655402:RNO655402 RXJ655402:RXK655402 SHF655402:SHG655402 SRB655402:SRC655402 TAX655402:TAY655402 TKT655402:TKU655402 TUP655402:TUQ655402 UEL655402:UEM655402 UOH655402:UOI655402 UYD655402:UYE655402 VHZ655402:VIA655402 VRV655402:VRW655402 WBR655402:WBS655402 WLN655402:WLO655402 WVJ655402:WVK655402 B720938:C720938 IX720938:IY720938 ST720938:SU720938 ACP720938:ACQ720938 AML720938:AMM720938 AWH720938:AWI720938 BGD720938:BGE720938 BPZ720938:BQA720938 BZV720938:BZW720938 CJR720938:CJS720938 CTN720938:CTO720938 DDJ720938:DDK720938 DNF720938:DNG720938 DXB720938:DXC720938 EGX720938:EGY720938 EQT720938:EQU720938 FAP720938:FAQ720938 FKL720938:FKM720938 FUH720938:FUI720938 GED720938:GEE720938 GNZ720938:GOA720938 GXV720938:GXW720938 HHR720938:HHS720938 HRN720938:HRO720938 IBJ720938:IBK720938 ILF720938:ILG720938 IVB720938:IVC720938 JEX720938:JEY720938 JOT720938:JOU720938 JYP720938:JYQ720938 KIL720938:KIM720938 KSH720938:KSI720938 LCD720938:LCE720938 LLZ720938:LMA720938 LVV720938:LVW720938 MFR720938:MFS720938 MPN720938:MPO720938 MZJ720938:MZK720938 NJF720938:NJG720938 NTB720938:NTC720938 OCX720938:OCY720938 OMT720938:OMU720938 OWP720938:OWQ720938 PGL720938:PGM720938 PQH720938:PQI720938 QAD720938:QAE720938 QJZ720938:QKA720938 QTV720938:QTW720938 RDR720938:RDS720938 RNN720938:RNO720938 RXJ720938:RXK720938 SHF720938:SHG720938 SRB720938:SRC720938 TAX720938:TAY720938 TKT720938:TKU720938 TUP720938:TUQ720938 UEL720938:UEM720938 UOH720938:UOI720938 UYD720938:UYE720938 VHZ720938:VIA720938 VRV720938:VRW720938 WBR720938:WBS720938 WLN720938:WLO720938 WVJ720938:WVK720938 B786474:C786474 IX786474:IY786474 ST786474:SU786474 ACP786474:ACQ786474 AML786474:AMM786474 AWH786474:AWI786474 BGD786474:BGE786474 BPZ786474:BQA786474 BZV786474:BZW786474 CJR786474:CJS786474 CTN786474:CTO786474 DDJ786474:DDK786474 DNF786474:DNG786474 DXB786474:DXC786474 EGX786474:EGY786474 EQT786474:EQU786474 FAP786474:FAQ786474 FKL786474:FKM786474 FUH786474:FUI786474 GED786474:GEE786474 GNZ786474:GOA786474 GXV786474:GXW786474 HHR786474:HHS786474 HRN786474:HRO786474 IBJ786474:IBK786474 ILF786474:ILG786474 IVB786474:IVC786474 JEX786474:JEY786474 JOT786474:JOU786474 JYP786474:JYQ786474 KIL786474:KIM786474 KSH786474:KSI786474 LCD786474:LCE786474 LLZ786474:LMA786474 LVV786474:LVW786474 MFR786474:MFS786474 MPN786474:MPO786474 MZJ786474:MZK786474 NJF786474:NJG786474 NTB786474:NTC786474 OCX786474:OCY786474 OMT786474:OMU786474 OWP786474:OWQ786474 PGL786474:PGM786474 PQH786474:PQI786474 QAD786474:QAE786474 QJZ786474:QKA786474 QTV786474:QTW786474 RDR786474:RDS786474 RNN786474:RNO786474 RXJ786474:RXK786474 SHF786474:SHG786474 SRB786474:SRC786474 TAX786474:TAY786474 TKT786474:TKU786474 TUP786474:TUQ786474 UEL786474:UEM786474 UOH786474:UOI786474 UYD786474:UYE786474 VHZ786474:VIA786474 VRV786474:VRW786474 WBR786474:WBS786474 WLN786474:WLO786474 WVJ786474:WVK786474 B852010:C852010 IX852010:IY852010 ST852010:SU852010 ACP852010:ACQ852010 AML852010:AMM852010 AWH852010:AWI852010 BGD852010:BGE852010 BPZ852010:BQA852010 BZV852010:BZW852010 CJR852010:CJS852010 CTN852010:CTO852010 DDJ852010:DDK852010 DNF852010:DNG852010 DXB852010:DXC852010 EGX852010:EGY852010 EQT852010:EQU852010 FAP852010:FAQ852010 FKL852010:FKM852010 FUH852010:FUI852010 GED852010:GEE852010 GNZ852010:GOA852010 GXV852010:GXW852010 HHR852010:HHS852010 HRN852010:HRO852010 IBJ852010:IBK852010 ILF852010:ILG852010 IVB852010:IVC852010 JEX852010:JEY852010 JOT852010:JOU852010 JYP852010:JYQ852010 KIL852010:KIM852010 KSH852010:KSI852010 LCD852010:LCE852010 LLZ852010:LMA852010 LVV852010:LVW852010 MFR852010:MFS852010 MPN852010:MPO852010 MZJ852010:MZK852010 NJF852010:NJG852010 NTB852010:NTC852010 OCX852010:OCY852010 OMT852010:OMU852010 OWP852010:OWQ852010 PGL852010:PGM852010 PQH852010:PQI852010 QAD852010:QAE852010 QJZ852010:QKA852010 QTV852010:QTW852010 RDR852010:RDS852010 RNN852010:RNO852010 RXJ852010:RXK852010 SHF852010:SHG852010 SRB852010:SRC852010 TAX852010:TAY852010 TKT852010:TKU852010 TUP852010:TUQ852010 UEL852010:UEM852010 UOH852010:UOI852010 UYD852010:UYE852010 VHZ852010:VIA852010 VRV852010:VRW852010 WBR852010:WBS852010 WLN852010:WLO852010 WVJ852010:WVK852010 B917546:C917546 IX917546:IY917546 ST917546:SU917546 ACP917546:ACQ917546 AML917546:AMM917546 AWH917546:AWI917546 BGD917546:BGE917546 BPZ917546:BQA917546 BZV917546:BZW917546 CJR917546:CJS917546 CTN917546:CTO917546 DDJ917546:DDK917546 DNF917546:DNG917546 DXB917546:DXC917546 EGX917546:EGY917546 EQT917546:EQU917546 FAP917546:FAQ917546 FKL917546:FKM917546 FUH917546:FUI917546 GED917546:GEE917546 GNZ917546:GOA917546 GXV917546:GXW917546 HHR917546:HHS917546 HRN917546:HRO917546 IBJ917546:IBK917546 ILF917546:ILG917546 IVB917546:IVC917546 JEX917546:JEY917546 JOT917546:JOU917546 JYP917546:JYQ917546 KIL917546:KIM917546 KSH917546:KSI917546 LCD917546:LCE917546 LLZ917546:LMA917546 LVV917546:LVW917546 MFR917546:MFS917546 MPN917546:MPO917546 MZJ917546:MZK917546 NJF917546:NJG917546 NTB917546:NTC917546 OCX917546:OCY917546 OMT917546:OMU917546 OWP917546:OWQ917546 PGL917546:PGM917546 PQH917546:PQI917546 QAD917546:QAE917546 QJZ917546:QKA917546 QTV917546:QTW917546 RDR917546:RDS917546 RNN917546:RNO917546 RXJ917546:RXK917546 SHF917546:SHG917546 SRB917546:SRC917546 TAX917546:TAY917546 TKT917546:TKU917546 TUP917546:TUQ917546 UEL917546:UEM917546 UOH917546:UOI917546 UYD917546:UYE917546 VHZ917546:VIA917546 VRV917546:VRW917546 WBR917546:WBS917546 WLN917546:WLO917546 WVJ917546:WVK917546 B983082:C983082 IX983082:IY983082 ST983082:SU983082 ACP983082:ACQ983082 AML983082:AMM983082 AWH983082:AWI983082 BGD983082:BGE983082 BPZ983082:BQA983082 BZV983082:BZW983082 CJR983082:CJS983082 CTN983082:CTO983082 DDJ983082:DDK983082 DNF983082:DNG983082 DXB983082:DXC983082 EGX983082:EGY983082 EQT983082:EQU983082 FAP983082:FAQ983082 FKL983082:FKM983082 FUH983082:FUI983082 GED983082:GEE983082 GNZ983082:GOA983082 GXV983082:GXW983082 HHR983082:HHS983082 HRN983082:HRO983082 IBJ983082:IBK983082 ILF983082:ILG983082 IVB983082:IVC983082 JEX983082:JEY983082 JOT983082:JOU983082 JYP983082:JYQ983082 KIL983082:KIM983082 KSH983082:KSI983082 LCD983082:LCE983082 LLZ983082:LMA983082 LVV983082:LVW983082 MFR983082:MFS983082 MPN983082:MPO983082 MZJ983082:MZK983082 NJF983082:NJG983082 NTB983082:NTC983082 OCX983082:OCY983082 OMT983082:OMU983082 OWP983082:OWQ983082 PGL983082:PGM983082 PQH983082:PQI983082 QAD983082:QAE983082 QJZ983082:QKA983082 QTV983082:QTW983082 RDR983082:RDS983082 RNN983082:RNO983082 RXJ983082:RXK983082 SHF983082:SHG983082 SRB983082:SRC983082 TAX983082:TAY983082 TKT983082:TKU983082 TUP983082:TUQ983082 UEL983082:UEM983082 UOH983082:UOI983082 UYD983082:UYE983082 VHZ983082:VIA983082 VRV983082:VRW983082 WBR983082:WBS983082 WLN983082:WLO983082 WVJ983082:WVK983082 F42:G42 JB42:JC42 SX42:SY42 ACT42:ACU42 AMP42:AMQ42 AWL42:AWM42 BGH42:BGI42 BQD42:BQE42 BZZ42:CAA42 CJV42:CJW42 CTR42:CTS42 DDN42:DDO42 DNJ42:DNK42 DXF42:DXG42 EHB42:EHC42 EQX42:EQY42 FAT42:FAU42 FKP42:FKQ42 FUL42:FUM42 GEH42:GEI42 GOD42:GOE42 GXZ42:GYA42 HHV42:HHW42 HRR42:HRS42 IBN42:IBO42 ILJ42:ILK42 IVF42:IVG42 JFB42:JFC42 JOX42:JOY42 JYT42:JYU42 KIP42:KIQ42 KSL42:KSM42 LCH42:LCI42 LMD42:LME42 LVZ42:LWA42 MFV42:MFW42 MPR42:MPS42 MZN42:MZO42 NJJ42:NJK42 NTF42:NTG42 ODB42:ODC42 OMX42:OMY42 OWT42:OWU42 PGP42:PGQ42 PQL42:PQM42 QAH42:QAI42 QKD42:QKE42 QTZ42:QUA42 RDV42:RDW42 RNR42:RNS42 RXN42:RXO42 SHJ42:SHK42 SRF42:SRG42 TBB42:TBC42 TKX42:TKY42 TUT42:TUU42 UEP42:UEQ42 UOL42:UOM42 UYH42:UYI42 VID42:VIE42 VRZ42:VSA42 WBV42:WBW42 WLR42:WLS42 WVN42:WVO42 F65578:G65578 JB65578:JC65578 SX65578:SY65578 ACT65578:ACU65578 AMP65578:AMQ65578 AWL65578:AWM65578 BGH65578:BGI65578 BQD65578:BQE65578 BZZ65578:CAA65578 CJV65578:CJW65578 CTR65578:CTS65578 DDN65578:DDO65578 DNJ65578:DNK65578 DXF65578:DXG65578 EHB65578:EHC65578 EQX65578:EQY65578 FAT65578:FAU65578 FKP65578:FKQ65578 FUL65578:FUM65578 GEH65578:GEI65578 GOD65578:GOE65578 GXZ65578:GYA65578 HHV65578:HHW65578 HRR65578:HRS65578 IBN65578:IBO65578 ILJ65578:ILK65578 IVF65578:IVG65578 JFB65578:JFC65578 JOX65578:JOY65578 JYT65578:JYU65578 KIP65578:KIQ65578 KSL65578:KSM65578 LCH65578:LCI65578 LMD65578:LME65578 LVZ65578:LWA65578 MFV65578:MFW65578 MPR65578:MPS65578 MZN65578:MZO65578 NJJ65578:NJK65578 NTF65578:NTG65578 ODB65578:ODC65578 OMX65578:OMY65578 OWT65578:OWU65578 PGP65578:PGQ65578 PQL65578:PQM65578 QAH65578:QAI65578 QKD65578:QKE65578 QTZ65578:QUA65578 RDV65578:RDW65578 RNR65578:RNS65578 RXN65578:RXO65578 SHJ65578:SHK65578 SRF65578:SRG65578 TBB65578:TBC65578 TKX65578:TKY65578 TUT65578:TUU65578 UEP65578:UEQ65578 UOL65578:UOM65578 UYH65578:UYI65578 VID65578:VIE65578 VRZ65578:VSA65578 WBV65578:WBW65578 WLR65578:WLS65578 WVN65578:WVO65578 F131114:G131114 JB131114:JC131114 SX131114:SY131114 ACT131114:ACU131114 AMP131114:AMQ131114 AWL131114:AWM131114 BGH131114:BGI131114 BQD131114:BQE131114 BZZ131114:CAA131114 CJV131114:CJW131114 CTR131114:CTS131114 DDN131114:DDO131114 DNJ131114:DNK131114 DXF131114:DXG131114 EHB131114:EHC131114 EQX131114:EQY131114 FAT131114:FAU131114 FKP131114:FKQ131114 FUL131114:FUM131114 GEH131114:GEI131114 GOD131114:GOE131114 GXZ131114:GYA131114 HHV131114:HHW131114 HRR131114:HRS131114 IBN131114:IBO131114 ILJ131114:ILK131114 IVF131114:IVG131114 JFB131114:JFC131114 JOX131114:JOY131114 JYT131114:JYU131114 KIP131114:KIQ131114 KSL131114:KSM131114 LCH131114:LCI131114 LMD131114:LME131114 LVZ131114:LWA131114 MFV131114:MFW131114 MPR131114:MPS131114 MZN131114:MZO131114 NJJ131114:NJK131114 NTF131114:NTG131114 ODB131114:ODC131114 OMX131114:OMY131114 OWT131114:OWU131114 PGP131114:PGQ131114 PQL131114:PQM131114 QAH131114:QAI131114 QKD131114:QKE131114 QTZ131114:QUA131114 RDV131114:RDW131114 RNR131114:RNS131114 RXN131114:RXO131114 SHJ131114:SHK131114 SRF131114:SRG131114 TBB131114:TBC131114 TKX131114:TKY131114 TUT131114:TUU131114 UEP131114:UEQ131114 UOL131114:UOM131114 UYH131114:UYI131114 VID131114:VIE131114 VRZ131114:VSA131114 WBV131114:WBW131114 WLR131114:WLS131114 WVN131114:WVO131114 F196650:G196650 JB196650:JC196650 SX196650:SY196650 ACT196650:ACU196650 AMP196650:AMQ196650 AWL196650:AWM196650 BGH196650:BGI196650 BQD196650:BQE196650 BZZ196650:CAA196650 CJV196650:CJW196650 CTR196650:CTS196650 DDN196650:DDO196650 DNJ196650:DNK196650 DXF196650:DXG196650 EHB196650:EHC196650 EQX196650:EQY196650 FAT196650:FAU196650 FKP196650:FKQ196650 FUL196650:FUM196650 GEH196650:GEI196650 GOD196650:GOE196650 GXZ196650:GYA196650 HHV196650:HHW196650 HRR196650:HRS196650 IBN196650:IBO196650 ILJ196650:ILK196650 IVF196650:IVG196650 JFB196650:JFC196650 JOX196650:JOY196650 JYT196650:JYU196650 KIP196650:KIQ196650 KSL196650:KSM196650 LCH196650:LCI196650 LMD196650:LME196650 LVZ196650:LWA196650 MFV196650:MFW196650 MPR196650:MPS196650 MZN196650:MZO196650 NJJ196650:NJK196650 NTF196650:NTG196650 ODB196650:ODC196650 OMX196650:OMY196650 OWT196650:OWU196650 PGP196650:PGQ196650 PQL196650:PQM196650 QAH196650:QAI196650 QKD196650:QKE196650 QTZ196650:QUA196650 RDV196650:RDW196650 RNR196650:RNS196650 RXN196650:RXO196650 SHJ196650:SHK196650 SRF196650:SRG196650 TBB196650:TBC196650 TKX196650:TKY196650 TUT196650:TUU196650 UEP196650:UEQ196650 UOL196650:UOM196650 UYH196650:UYI196650 VID196650:VIE196650 VRZ196650:VSA196650 WBV196650:WBW196650 WLR196650:WLS196650 WVN196650:WVO196650 F262186:G262186 JB262186:JC262186 SX262186:SY262186 ACT262186:ACU262186 AMP262186:AMQ262186 AWL262186:AWM262186 BGH262186:BGI262186 BQD262186:BQE262186 BZZ262186:CAA262186 CJV262186:CJW262186 CTR262186:CTS262186 DDN262186:DDO262186 DNJ262186:DNK262186 DXF262186:DXG262186 EHB262186:EHC262186 EQX262186:EQY262186 FAT262186:FAU262186 FKP262186:FKQ262186 FUL262186:FUM262186 GEH262186:GEI262186 GOD262186:GOE262186 GXZ262186:GYA262186 HHV262186:HHW262186 HRR262186:HRS262186 IBN262186:IBO262186 ILJ262186:ILK262186 IVF262186:IVG262186 JFB262186:JFC262186 JOX262186:JOY262186 JYT262186:JYU262186 KIP262186:KIQ262186 KSL262186:KSM262186 LCH262186:LCI262186 LMD262186:LME262186 LVZ262186:LWA262186 MFV262186:MFW262186 MPR262186:MPS262186 MZN262186:MZO262186 NJJ262186:NJK262186 NTF262186:NTG262186 ODB262186:ODC262186 OMX262186:OMY262186 OWT262186:OWU262186 PGP262186:PGQ262186 PQL262186:PQM262186 QAH262186:QAI262186 QKD262186:QKE262186 QTZ262186:QUA262186 RDV262186:RDW262186 RNR262186:RNS262186 RXN262186:RXO262186 SHJ262186:SHK262186 SRF262186:SRG262186 TBB262186:TBC262186 TKX262186:TKY262186 TUT262186:TUU262186 UEP262186:UEQ262186 UOL262186:UOM262186 UYH262186:UYI262186 VID262186:VIE262186 VRZ262186:VSA262186 WBV262186:WBW262186 WLR262186:WLS262186 WVN262186:WVO262186 F327722:G327722 JB327722:JC327722 SX327722:SY327722 ACT327722:ACU327722 AMP327722:AMQ327722 AWL327722:AWM327722 BGH327722:BGI327722 BQD327722:BQE327722 BZZ327722:CAA327722 CJV327722:CJW327722 CTR327722:CTS327722 DDN327722:DDO327722 DNJ327722:DNK327722 DXF327722:DXG327722 EHB327722:EHC327722 EQX327722:EQY327722 FAT327722:FAU327722 FKP327722:FKQ327722 FUL327722:FUM327722 GEH327722:GEI327722 GOD327722:GOE327722 GXZ327722:GYA327722 HHV327722:HHW327722 HRR327722:HRS327722 IBN327722:IBO327722 ILJ327722:ILK327722 IVF327722:IVG327722 JFB327722:JFC327722 JOX327722:JOY327722 JYT327722:JYU327722 KIP327722:KIQ327722 KSL327722:KSM327722 LCH327722:LCI327722 LMD327722:LME327722 LVZ327722:LWA327722 MFV327722:MFW327722 MPR327722:MPS327722 MZN327722:MZO327722 NJJ327722:NJK327722 NTF327722:NTG327722 ODB327722:ODC327722 OMX327722:OMY327722 OWT327722:OWU327722 PGP327722:PGQ327722 PQL327722:PQM327722 QAH327722:QAI327722 QKD327722:QKE327722 QTZ327722:QUA327722 RDV327722:RDW327722 RNR327722:RNS327722 RXN327722:RXO327722 SHJ327722:SHK327722 SRF327722:SRG327722 TBB327722:TBC327722 TKX327722:TKY327722 TUT327722:TUU327722 UEP327722:UEQ327722 UOL327722:UOM327722 UYH327722:UYI327722 VID327722:VIE327722 VRZ327722:VSA327722 WBV327722:WBW327722 WLR327722:WLS327722 WVN327722:WVO327722 F393258:G393258 JB393258:JC393258 SX393258:SY393258 ACT393258:ACU393258 AMP393258:AMQ393258 AWL393258:AWM393258 BGH393258:BGI393258 BQD393258:BQE393258 BZZ393258:CAA393258 CJV393258:CJW393258 CTR393258:CTS393258 DDN393258:DDO393258 DNJ393258:DNK393258 DXF393258:DXG393258 EHB393258:EHC393258 EQX393258:EQY393258 FAT393258:FAU393258 FKP393258:FKQ393258 FUL393258:FUM393258 GEH393258:GEI393258 GOD393258:GOE393258 GXZ393258:GYA393258 HHV393258:HHW393258 HRR393258:HRS393258 IBN393258:IBO393258 ILJ393258:ILK393258 IVF393258:IVG393258 JFB393258:JFC393258 JOX393258:JOY393258 JYT393258:JYU393258 KIP393258:KIQ393258 KSL393258:KSM393258 LCH393258:LCI393258 LMD393258:LME393258 LVZ393258:LWA393258 MFV393258:MFW393258 MPR393258:MPS393258 MZN393258:MZO393258 NJJ393258:NJK393258 NTF393258:NTG393258 ODB393258:ODC393258 OMX393258:OMY393258 OWT393258:OWU393258 PGP393258:PGQ393258 PQL393258:PQM393258 QAH393258:QAI393258 QKD393258:QKE393258 QTZ393258:QUA393258 RDV393258:RDW393258 RNR393258:RNS393258 RXN393258:RXO393258 SHJ393258:SHK393258 SRF393258:SRG393258 TBB393258:TBC393258 TKX393258:TKY393258 TUT393258:TUU393258 UEP393258:UEQ393258 UOL393258:UOM393258 UYH393258:UYI393258 VID393258:VIE393258 VRZ393258:VSA393258 WBV393258:WBW393258 WLR393258:WLS393258 WVN393258:WVO393258 F458794:G458794 JB458794:JC458794 SX458794:SY458794 ACT458794:ACU458794 AMP458794:AMQ458794 AWL458794:AWM458794 BGH458794:BGI458794 BQD458794:BQE458794 BZZ458794:CAA458794 CJV458794:CJW458794 CTR458794:CTS458794 DDN458794:DDO458794 DNJ458794:DNK458794 DXF458794:DXG458794 EHB458794:EHC458794 EQX458794:EQY458794 FAT458794:FAU458794 FKP458794:FKQ458794 FUL458794:FUM458794 GEH458794:GEI458794 GOD458794:GOE458794 GXZ458794:GYA458794 HHV458794:HHW458794 HRR458794:HRS458794 IBN458794:IBO458794 ILJ458794:ILK458794 IVF458794:IVG458794 JFB458794:JFC458794 JOX458794:JOY458794 JYT458794:JYU458794 KIP458794:KIQ458794 KSL458794:KSM458794 LCH458794:LCI458794 LMD458794:LME458794 LVZ458794:LWA458794 MFV458794:MFW458794 MPR458794:MPS458794 MZN458794:MZO458794 NJJ458794:NJK458794 NTF458794:NTG458794 ODB458794:ODC458794 OMX458794:OMY458794 OWT458794:OWU458794 PGP458794:PGQ458794 PQL458794:PQM458794 QAH458794:QAI458794 QKD458794:QKE458794 QTZ458794:QUA458794 RDV458794:RDW458794 RNR458794:RNS458794 RXN458794:RXO458794 SHJ458794:SHK458794 SRF458794:SRG458794 TBB458794:TBC458794 TKX458794:TKY458794 TUT458794:TUU458794 UEP458794:UEQ458794 UOL458794:UOM458794 UYH458794:UYI458794 VID458794:VIE458794 VRZ458794:VSA458794 WBV458794:WBW458794 WLR458794:WLS458794 WVN458794:WVO458794 F524330:G524330 JB524330:JC524330 SX524330:SY524330 ACT524330:ACU524330 AMP524330:AMQ524330 AWL524330:AWM524330 BGH524330:BGI524330 BQD524330:BQE524330 BZZ524330:CAA524330 CJV524330:CJW524330 CTR524330:CTS524330 DDN524330:DDO524330 DNJ524330:DNK524330 DXF524330:DXG524330 EHB524330:EHC524330 EQX524330:EQY524330 FAT524330:FAU524330 FKP524330:FKQ524330 FUL524330:FUM524330 GEH524330:GEI524330 GOD524330:GOE524330 GXZ524330:GYA524330 HHV524330:HHW524330 HRR524330:HRS524330 IBN524330:IBO524330 ILJ524330:ILK524330 IVF524330:IVG524330 JFB524330:JFC524330 JOX524330:JOY524330 JYT524330:JYU524330 KIP524330:KIQ524330 KSL524330:KSM524330 LCH524330:LCI524330 LMD524330:LME524330 LVZ524330:LWA524330 MFV524330:MFW524330 MPR524330:MPS524330 MZN524330:MZO524330 NJJ524330:NJK524330 NTF524330:NTG524330 ODB524330:ODC524330 OMX524330:OMY524330 OWT524330:OWU524330 PGP524330:PGQ524330 PQL524330:PQM524330 QAH524330:QAI524330 QKD524330:QKE524330 QTZ524330:QUA524330 RDV524330:RDW524330 RNR524330:RNS524330 RXN524330:RXO524330 SHJ524330:SHK524330 SRF524330:SRG524330 TBB524330:TBC524330 TKX524330:TKY524330 TUT524330:TUU524330 UEP524330:UEQ524330 UOL524330:UOM524330 UYH524330:UYI524330 VID524330:VIE524330 VRZ524330:VSA524330 WBV524330:WBW524330 WLR524330:WLS524330 WVN524330:WVO524330 F589866:G589866 JB589866:JC589866 SX589866:SY589866 ACT589866:ACU589866 AMP589866:AMQ589866 AWL589866:AWM589866 BGH589866:BGI589866 BQD589866:BQE589866 BZZ589866:CAA589866 CJV589866:CJW589866 CTR589866:CTS589866 DDN589866:DDO589866 DNJ589866:DNK589866 DXF589866:DXG589866 EHB589866:EHC589866 EQX589866:EQY589866 FAT589866:FAU589866 FKP589866:FKQ589866 FUL589866:FUM589866 GEH589866:GEI589866 GOD589866:GOE589866 GXZ589866:GYA589866 HHV589866:HHW589866 HRR589866:HRS589866 IBN589866:IBO589866 ILJ589866:ILK589866 IVF589866:IVG589866 JFB589866:JFC589866 JOX589866:JOY589866 JYT589866:JYU589866 KIP589866:KIQ589866 KSL589866:KSM589866 LCH589866:LCI589866 LMD589866:LME589866 LVZ589866:LWA589866 MFV589866:MFW589866 MPR589866:MPS589866 MZN589866:MZO589866 NJJ589866:NJK589866 NTF589866:NTG589866 ODB589866:ODC589866 OMX589866:OMY589866 OWT589866:OWU589866 PGP589866:PGQ589866 PQL589866:PQM589866 QAH589866:QAI589866 QKD589866:QKE589866 QTZ589866:QUA589866 RDV589866:RDW589866 RNR589866:RNS589866 RXN589866:RXO589866 SHJ589866:SHK589866 SRF589866:SRG589866 TBB589866:TBC589866 TKX589866:TKY589866 TUT589866:TUU589866 UEP589866:UEQ589866 UOL589866:UOM589866 UYH589866:UYI589866 VID589866:VIE589866 VRZ589866:VSA589866 WBV589866:WBW589866 WLR589866:WLS589866 WVN589866:WVO589866 F655402:G655402 JB655402:JC655402 SX655402:SY655402 ACT655402:ACU655402 AMP655402:AMQ655402 AWL655402:AWM655402 BGH655402:BGI655402 BQD655402:BQE655402 BZZ655402:CAA655402 CJV655402:CJW655402 CTR655402:CTS655402 DDN655402:DDO655402 DNJ655402:DNK655402 DXF655402:DXG655402 EHB655402:EHC655402 EQX655402:EQY655402 FAT655402:FAU655402 FKP655402:FKQ655402 FUL655402:FUM655402 GEH655402:GEI655402 GOD655402:GOE655402 GXZ655402:GYA655402 HHV655402:HHW655402 HRR655402:HRS655402 IBN655402:IBO655402 ILJ655402:ILK655402 IVF655402:IVG655402 JFB655402:JFC655402 JOX655402:JOY655402 JYT655402:JYU655402 KIP655402:KIQ655402 KSL655402:KSM655402 LCH655402:LCI655402 LMD655402:LME655402 LVZ655402:LWA655402 MFV655402:MFW655402 MPR655402:MPS655402 MZN655402:MZO655402 NJJ655402:NJK655402 NTF655402:NTG655402 ODB655402:ODC655402 OMX655402:OMY655402 OWT655402:OWU655402 PGP655402:PGQ655402 PQL655402:PQM655402 QAH655402:QAI655402 QKD655402:QKE655402 QTZ655402:QUA655402 RDV655402:RDW655402 RNR655402:RNS655402 RXN655402:RXO655402 SHJ655402:SHK655402 SRF655402:SRG655402 TBB655402:TBC655402 TKX655402:TKY655402 TUT655402:TUU655402 UEP655402:UEQ655402 UOL655402:UOM655402 UYH655402:UYI655402 VID655402:VIE655402 VRZ655402:VSA655402 WBV655402:WBW655402 WLR655402:WLS655402 WVN655402:WVO655402 F720938:G720938 JB720938:JC720938 SX720938:SY720938 ACT720938:ACU720938 AMP720938:AMQ720938 AWL720938:AWM720938 BGH720938:BGI720938 BQD720938:BQE720938 BZZ720938:CAA720938 CJV720938:CJW720938 CTR720938:CTS720938 DDN720938:DDO720938 DNJ720938:DNK720938 DXF720938:DXG720938 EHB720938:EHC720938 EQX720938:EQY720938 FAT720938:FAU720938 FKP720938:FKQ720938 FUL720938:FUM720938 GEH720938:GEI720938 GOD720938:GOE720938 GXZ720938:GYA720938 HHV720938:HHW720938 HRR720938:HRS720938 IBN720938:IBO720938 ILJ720938:ILK720938 IVF720938:IVG720938 JFB720938:JFC720938 JOX720938:JOY720938 JYT720938:JYU720938 KIP720938:KIQ720938 KSL720938:KSM720938 LCH720938:LCI720938 LMD720938:LME720938 LVZ720938:LWA720938 MFV720938:MFW720938 MPR720938:MPS720938 MZN720938:MZO720938 NJJ720938:NJK720938 NTF720938:NTG720938 ODB720938:ODC720938 OMX720938:OMY720938 OWT720938:OWU720938 PGP720938:PGQ720938 PQL720938:PQM720938 QAH720938:QAI720938 QKD720938:QKE720938 QTZ720938:QUA720938 RDV720938:RDW720938 RNR720938:RNS720938 RXN720938:RXO720938 SHJ720938:SHK720938 SRF720938:SRG720938 TBB720938:TBC720938 TKX720938:TKY720938 TUT720938:TUU720938 UEP720938:UEQ720938 UOL720938:UOM720938 UYH720938:UYI720938 VID720938:VIE720938 VRZ720938:VSA720938 WBV720938:WBW720938 WLR720938:WLS720938 WVN720938:WVO720938 F786474:G786474 JB786474:JC786474 SX786474:SY786474 ACT786474:ACU786474 AMP786474:AMQ786474 AWL786474:AWM786474 BGH786474:BGI786474 BQD786474:BQE786474 BZZ786474:CAA786474 CJV786474:CJW786474 CTR786474:CTS786474 DDN786474:DDO786474 DNJ786474:DNK786474 DXF786474:DXG786474 EHB786474:EHC786474 EQX786474:EQY786474 FAT786474:FAU786474 FKP786474:FKQ786474 FUL786474:FUM786474 GEH786474:GEI786474 GOD786474:GOE786474 GXZ786474:GYA786474 HHV786474:HHW786474 HRR786474:HRS786474 IBN786474:IBO786474 ILJ786474:ILK786474 IVF786474:IVG786474 JFB786474:JFC786474 JOX786474:JOY786474 JYT786474:JYU786474 KIP786474:KIQ786474 KSL786474:KSM786474 LCH786474:LCI786474 LMD786474:LME786474 LVZ786474:LWA786474 MFV786474:MFW786474 MPR786474:MPS786474 MZN786474:MZO786474 NJJ786474:NJK786474 NTF786474:NTG786474 ODB786474:ODC786474 OMX786474:OMY786474 OWT786474:OWU786474 PGP786474:PGQ786474 PQL786474:PQM786474 QAH786474:QAI786474 QKD786474:QKE786474 QTZ786474:QUA786474 RDV786474:RDW786474 RNR786474:RNS786474 RXN786474:RXO786474 SHJ786474:SHK786474 SRF786474:SRG786474 TBB786474:TBC786474 TKX786474:TKY786474 TUT786474:TUU786474 UEP786474:UEQ786474 UOL786474:UOM786474 UYH786474:UYI786474 VID786474:VIE786474 VRZ786474:VSA786474 WBV786474:WBW786474 WLR786474:WLS786474 WVN786474:WVO786474 F852010:G852010 JB852010:JC852010 SX852010:SY852010 ACT852010:ACU852010 AMP852010:AMQ852010 AWL852010:AWM852010 BGH852010:BGI852010 BQD852010:BQE852010 BZZ852010:CAA852010 CJV852010:CJW852010 CTR852010:CTS852010 DDN852010:DDO852010 DNJ852010:DNK852010 DXF852010:DXG852010 EHB852010:EHC852010 EQX852010:EQY852010 FAT852010:FAU852010 FKP852010:FKQ852010 FUL852010:FUM852010 GEH852010:GEI852010 GOD852010:GOE852010 GXZ852010:GYA852010 HHV852010:HHW852010 HRR852010:HRS852010 IBN852010:IBO852010 ILJ852010:ILK852010 IVF852010:IVG852010 JFB852010:JFC852010 JOX852010:JOY852010 JYT852010:JYU852010 KIP852010:KIQ852010 KSL852010:KSM852010 LCH852010:LCI852010 LMD852010:LME852010 LVZ852010:LWA852010 MFV852010:MFW852010 MPR852010:MPS852010 MZN852010:MZO852010 NJJ852010:NJK852010 NTF852010:NTG852010 ODB852010:ODC852010 OMX852010:OMY852010 OWT852010:OWU852010 PGP852010:PGQ852010 PQL852010:PQM852010 QAH852010:QAI852010 QKD852010:QKE852010 QTZ852010:QUA852010 RDV852010:RDW852010 RNR852010:RNS852010 RXN852010:RXO852010 SHJ852010:SHK852010 SRF852010:SRG852010 TBB852010:TBC852010 TKX852010:TKY852010 TUT852010:TUU852010 UEP852010:UEQ852010 UOL852010:UOM852010 UYH852010:UYI852010 VID852010:VIE852010 VRZ852010:VSA852010 WBV852010:WBW852010 WLR852010:WLS852010 WVN852010:WVO852010 F917546:G917546 JB917546:JC917546 SX917546:SY917546 ACT917546:ACU917546 AMP917546:AMQ917546 AWL917546:AWM917546 BGH917546:BGI917546 BQD917546:BQE917546 BZZ917546:CAA917546 CJV917546:CJW917546 CTR917546:CTS917546 DDN917546:DDO917546 DNJ917546:DNK917546 DXF917546:DXG917546 EHB917546:EHC917546 EQX917546:EQY917546 FAT917546:FAU917546 FKP917546:FKQ917546 FUL917546:FUM917546 GEH917546:GEI917546 GOD917546:GOE917546 GXZ917546:GYA917546 HHV917546:HHW917546 HRR917546:HRS917546 IBN917546:IBO917546 ILJ917546:ILK917546 IVF917546:IVG917546 JFB917546:JFC917546 JOX917546:JOY917546 JYT917546:JYU917546 KIP917546:KIQ917546 KSL917546:KSM917546 LCH917546:LCI917546 LMD917546:LME917546 LVZ917546:LWA917546 MFV917546:MFW917546 MPR917546:MPS917546 MZN917546:MZO917546 NJJ917546:NJK917546 NTF917546:NTG917546 ODB917546:ODC917546 OMX917546:OMY917546 OWT917546:OWU917546 PGP917546:PGQ917546 PQL917546:PQM917546 QAH917546:QAI917546 QKD917546:QKE917546 QTZ917546:QUA917546 RDV917546:RDW917546 RNR917546:RNS917546 RXN917546:RXO917546 SHJ917546:SHK917546 SRF917546:SRG917546 TBB917546:TBC917546 TKX917546:TKY917546 TUT917546:TUU917546 UEP917546:UEQ917546 UOL917546:UOM917546 UYH917546:UYI917546 VID917546:VIE917546 VRZ917546:VSA917546 WBV917546:WBW917546 WLR917546:WLS917546 WVN917546:WVO917546 F983082:G983082 JB983082:JC983082 SX983082:SY983082 ACT983082:ACU983082 AMP983082:AMQ983082 AWL983082:AWM983082 BGH983082:BGI983082 BQD983082:BQE983082 BZZ983082:CAA983082 CJV983082:CJW983082 CTR983082:CTS983082 DDN983082:DDO983082 DNJ983082:DNK983082 DXF983082:DXG983082 EHB983082:EHC983082 EQX983082:EQY983082 FAT983082:FAU983082 FKP983082:FKQ983082 FUL983082:FUM983082 GEH983082:GEI983082 GOD983082:GOE983082 GXZ983082:GYA983082 HHV983082:HHW983082 HRR983082:HRS983082 IBN983082:IBO983082 ILJ983082:ILK983082 IVF983082:IVG983082 JFB983082:JFC983082 JOX983082:JOY983082 JYT983082:JYU983082 KIP983082:KIQ983082 KSL983082:KSM983082 LCH983082:LCI983082 LMD983082:LME983082 LVZ983082:LWA983082 MFV983082:MFW983082 MPR983082:MPS983082 MZN983082:MZO983082 NJJ983082:NJK983082 NTF983082:NTG983082 ODB983082:ODC983082 OMX983082:OMY983082 OWT983082:OWU983082 PGP983082:PGQ983082 PQL983082:PQM983082 QAH983082:QAI983082 QKD983082:QKE983082 QTZ983082:QUA983082 RDV983082:RDW983082 RNR983082:RNS983082 RXN983082:RXO983082 SHJ983082:SHK983082 SRF983082:SRG983082 TBB983082:TBC983082 TKX983082:TKY983082 TUT983082:TUU983082 UEP983082:UEQ983082 UOL983082:UOM983082 UYH983082:UYI983082 VID983082:VIE983082 VRZ983082:VSA983082 WBV983082:WBW983082 WLR983082:WLS983082 WVN983082:WVO983082 A50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A67:A68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A65603:A65604 IW65603:IW65604 SS65603:SS65604 ACO65603:ACO65604 AMK65603:AMK65604 AWG65603:AWG65604 BGC65603:BGC65604 BPY65603:BPY65604 BZU65603:BZU65604 CJQ65603:CJQ65604 CTM65603:CTM65604 DDI65603:DDI65604 DNE65603:DNE65604 DXA65603:DXA65604 EGW65603:EGW65604 EQS65603:EQS65604 FAO65603:FAO65604 FKK65603:FKK65604 FUG65603:FUG65604 GEC65603:GEC65604 GNY65603:GNY65604 GXU65603:GXU65604 HHQ65603:HHQ65604 HRM65603:HRM65604 IBI65603:IBI65604 ILE65603:ILE65604 IVA65603:IVA65604 JEW65603:JEW65604 JOS65603:JOS65604 JYO65603:JYO65604 KIK65603:KIK65604 KSG65603:KSG65604 LCC65603:LCC65604 LLY65603:LLY65604 LVU65603:LVU65604 MFQ65603:MFQ65604 MPM65603:MPM65604 MZI65603:MZI65604 NJE65603:NJE65604 NTA65603:NTA65604 OCW65603:OCW65604 OMS65603:OMS65604 OWO65603:OWO65604 PGK65603:PGK65604 PQG65603:PQG65604 QAC65603:QAC65604 QJY65603:QJY65604 QTU65603:QTU65604 RDQ65603:RDQ65604 RNM65603:RNM65604 RXI65603:RXI65604 SHE65603:SHE65604 SRA65603:SRA65604 TAW65603:TAW65604 TKS65603:TKS65604 TUO65603:TUO65604 UEK65603:UEK65604 UOG65603:UOG65604 UYC65603:UYC65604 VHY65603:VHY65604 VRU65603:VRU65604 WBQ65603:WBQ65604 WLM65603:WLM65604 WVI65603:WVI65604 A131139:A131140 IW131139:IW131140 SS131139:SS131140 ACO131139:ACO131140 AMK131139:AMK131140 AWG131139:AWG131140 BGC131139:BGC131140 BPY131139:BPY131140 BZU131139:BZU131140 CJQ131139:CJQ131140 CTM131139:CTM131140 DDI131139:DDI131140 DNE131139:DNE131140 DXA131139:DXA131140 EGW131139:EGW131140 EQS131139:EQS131140 FAO131139:FAO131140 FKK131139:FKK131140 FUG131139:FUG131140 GEC131139:GEC131140 GNY131139:GNY131140 GXU131139:GXU131140 HHQ131139:HHQ131140 HRM131139:HRM131140 IBI131139:IBI131140 ILE131139:ILE131140 IVA131139:IVA131140 JEW131139:JEW131140 JOS131139:JOS131140 JYO131139:JYO131140 KIK131139:KIK131140 KSG131139:KSG131140 LCC131139:LCC131140 LLY131139:LLY131140 LVU131139:LVU131140 MFQ131139:MFQ131140 MPM131139:MPM131140 MZI131139:MZI131140 NJE131139:NJE131140 NTA131139:NTA131140 OCW131139:OCW131140 OMS131139:OMS131140 OWO131139:OWO131140 PGK131139:PGK131140 PQG131139:PQG131140 QAC131139:QAC131140 QJY131139:QJY131140 QTU131139:QTU131140 RDQ131139:RDQ131140 RNM131139:RNM131140 RXI131139:RXI131140 SHE131139:SHE131140 SRA131139:SRA131140 TAW131139:TAW131140 TKS131139:TKS131140 TUO131139:TUO131140 UEK131139:UEK131140 UOG131139:UOG131140 UYC131139:UYC131140 VHY131139:VHY131140 VRU131139:VRU131140 WBQ131139:WBQ131140 WLM131139:WLM131140 WVI131139:WVI131140 A196675:A196676 IW196675:IW196676 SS196675:SS196676 ACO196675:ACO196676 AMK196675:AMK196676 AWG196675:AWG196676 BGC196675:BGC196676 BPY196675:BPY196676 BZU196675:BZU196676 CJQ196675:CJQ196676 CTM196675:CTM196676 DDI196675:DDI196676 DNE196675:DNE196676 DXA196675:DXA196676 EGW196675:EGW196676 EQS196675:EQS196676 FAO196675:FAO196676 FKK196675:FKK196676 FUG196675:FUG196676 GEC196675:GEC196676 GNY196675:GNY196676 GXU196675:GXU196676 HHQ196675:HHQ196676 HRM196675:HRM196676 IBI196675:IBI196676 ILE196675:ILE196676 IVA196675:IVA196676 JEW196675:JEW196676 JOS196675:JOS196676 JYO196675:JYO196676 KIK196675:KIK196676 KSG196675:KSG196676 LCC196675:LCC196676 LLY196675:LLY196676 LVU196675:LVU196676 MFQ196675:MFQ196676 MPM196675:MPM196676 MZI196675:MZI196676 NJE196675:NJE196676 NTA196675:NTA196676 OCW196675:OCW196676 OMS196675:OMS196676 OWO196675:OWO196676 PGK196675:PGK196676 PQG196675:PQG196676 QAC196675:QAC196676 QJY196675:QJY196676 QTU196675:QTU196676 RDQ196675:RDQ196676 RNM196675:RNM196676 RXI196675:RXI196676 SHE196675:SHE196676 SRA196675:SRA196676 TAW196675:TAW196676 TKS196675:TKS196676 TUO196675:TUO196676 UEK196675:UEK196676 UOG196675:UOG196676 UYC196675:UYC196676 VHY196675:VHY196676 VRU196675:VRU196676 WBQ196675:WBQ196676 WLM196675:WLM196676 WVI196675:WVI196676 A262211:A262212 IW262211:IW262212 SS262211:SS262212 ACO262211:ACO262212 AMK262211:AMK262212 AWG262211:AWG262212 BGC262211:BGC262212 BPY262211:BPY262212 BZU262211:BZU262212 CJQ262211:CJQ262212 CTM262211:CTM262212 DDI262211:DDI262212 DNE262211:DNE262212 DXA262211:DXA262212 EGW262211:EGW262212 EQS262211:EQS262212 FAO262211:FAO262212 FKK262211:FKK262212 FUG262211:FUG262212 GEC262211:GEC262212 GNY262211:GNY262212 GXU262211:GXU262212 HHQ262211:HHQ262212 HRM262211:HRM262212 IBI262211:IBI262212 ILE262211:ILE262212 IVA262211:IVA262212 JEW262211:JEW262212 JOS262211:JOS262212 JYO262211:JYO262212 KIK262211:KIK262212 KSG262211:KSG262212 LCC262211:LCC262212 LLY262211:LLY262212 LVU262211:LVU262212 MFQ262211:MFQ262212 MPM262211:MPM262212 MZI262211:MZI262212 NJE262211:NJE262212 NTA262211:NTA262212 OCW262211:OCW262212 OMS262211:OMS262212 OWO262211:OWO262212 PGK262211:PGK262212 PQG262211:PQG262212 QAC262211:QAC262212 QJY262211:QJY262212 QTU262211:QTU262212 RDQ262211:RDQ262212 RNM262211:RNM262212 RXI262211:RXI262212 SHE262211:SHE262212 SRA262211:SRA262212 TAW262211:TAW262212 TKS262211:TKS262212 TUO262211:TUO262212 UEK262211:UEK262212 UOG262211:UOG262212 UYC262211:UYC262212 VHY262211:VHY262212 VRU262211:VRU262212 WBQ262211:WBQ262212 WLM262211:WLM262212 WVI262211:WVI262212 A327747:A327748 IW327747:IW327748 SS327747:SS327748 ACO327747:ACO327748 AMK327747:AMK327748 AWG327747:AWG327748 BGC327747:BGC327748 BPY327747:BPY327748 BZU327747:BZU327748 CJQ327747:CJQ327748 CTM327747:CTM327748 DDI327747:DDI327748 DNE327747:DNE327748 DXA327747:DXA327748 EGW327747:EGW327748 EQS327747:EQS327748 FAO327747:FAO327748 FKK327747:FKK327748 FUG327747:FUG327748 GEC327747:GEC327748 GNY327747:GNY327748 GXU327747:GXU327748 HHQ327747:HHQ327748 HRM327747:HRM327748 IBI327747:IBI327748 ILE327747:ILE327748 IVA327747:IVA327748 JEW327747:JEW327748 JOS327747:JOS327748 JYO327747:JYO327748 KIK327747:KIK327748 KSG327747:KSG327748 LCC327747:LCC327748 LLY327747:LLY327748 LVU327747:LVU327748 MFQ327747:MFQ327748 MPM327747:MPM327748 MZI327747:MZI327748 NJE327747:NJE327748 NTA327747:NTA327748 OCW327747:OCW327748 OMS327747:OMS327748 OWO327747:OWO327748 PGK327747:PGK327748 PQG327747:PQG327748 QAC327747:QAC327748 QJY327747:QJY327748 QTU327747:QTU327748 RDQ327747:RDQ327748 RNM327747:RNM327748 RXI327747:RXI327748 SHE327747:SHE327748 SRA327747:SRA327748 TAW327747:TAW327748 TKS327747:TKS327748 TUO327747:TUO327748 UEK327747:UEK327748 UOG327747:UOG327748 UYC327747:UYC327748 VHY327747:VHY327748 VRU327747:VRU327748 WBQ327747:WBQ327748 WLM327747:WLM327748 WVI327747:WVI327748 A393283:A393284 IW393283:IW393284 SS393283:SS393284 ACO393283:ACO393284 AMK393283:AMK393284 AWG393283:AWG393284 BGC393283:BGC393284 BPY393283:BPY393284 BZU393283:BZU393284 CJQ393283:CJQ393284 CTM393283:CTM393284 DDI393283:DDI393284 DNE393283:DNE393284 DXA393283:DXA393284 EGW393283:EGW393284 EQS393283:EQS393284 FAO393283:FAO393284 FKK393283:FKK393284 FUG393283:FUG393284 GEC393283:GEC393284 GNY393283:GNY393284 GXU393283:GXU393284 HHQ393283:HHQ393284 HRM393283:HRM393284 IBI393283:IBI393284 ILE393283:ILE393284 IVA393283:IVA393284 JEW393283:JEW393284 JOS393283:JOS393284 JYO393283:JYO393284 KIK393283:KIK393284 KSG393283:KSG393284 LCC393283:LCC393284 LLY393283:LLY393284 LVU393283:LVU393284 MFQ393283:MFQ393284 MPM393283:MPM393284 MZI393283:MZI393284 NJE393283:NJE393284 NTA393283:NTA393284 OCW393283:OCW393284 OMS393283:OMS393284 OWO393283:OWO393284 PGK393283:PGK393284 PQG393283:PQG393284 QAC393283:QAC393284 QJY393283:QJY393284 QTU393283:QTU393284 RDQ393283:RDQ393284 RNM393283:RNM393284 RXI393283:RXI393284 SHE393283:SHE393284 SRA393283:SRA393284 TAW393283:TAW393284 TKS393283:TKS393284 TUO393283:TUO393284 UEK393283:UEK393284 UOG393283:UOG393284 UYC393283:UYC393284 VHY393283:VHY393284 VRU393283:VRU393284 WBQ393283:WBQ393284 WLM393283:WLM393284 WVI393283:WVI393284 A458819:A458820 IW458819:IW458820 SS458819:SS458820 ACO458819:ACO458820 AMK458819:AMK458820 AWG458819:AWG458820 BGC458819:BGC458820 BPY458819:BPY458820 BZU458819:BZU458820 CJQ458819:CJQ458820 CTM458819:CTM458820 DDI458819:DDI458820 DNE458819:DNE458820 DXA458819:DXA458820 EGW458819:EGW458820 EQS458819:EQS458820 FAO458819:FAO458820 FKK458819:FKK458820 FUG458819:FUG458820 GEC458819:GEC458820 GNY458819:GNY458820 GXU458819:GXU458820 HHQ458819:HHQ458820 HRM458819:HRM458820 IBI458819:IBI458820 ILE458819:ILE458820 IVA458819:IVA458820 JEW458819:JEW458820 JOS458819:JOS458820 JYO458819:JYO458820 KIK458819:KIK458820 KSG458819:KSG458820 LCC458819:LCC458820 LLY458819:LLY458820 LVU458819:LVU458820 MFQ458819:MFQ458820 MPM458819:MPM458820 MZI458819:MZI458820 NJE458819:NJE458820 NTA458819:NTA458820 OCW458819:OCW458820 OMS458819:OMS458820 OWO458819:OWO458820 PGK458819:PGK458820 PQG458819:PQG458820 QAC458819:QAC458820 QJY458819:QJY458820 QTU458819:QTU458820 RDQ458819:RDQ458820 RNM458819:RNM458820 RXI458819:RXI458820 SHE458819:SHE458820 SRA458819:SRA458820 TAW458819:TAW458820 TKS458819:TKS458820 TUO458819:TUO458820 UEK458819:UEK458820 UOG458819:UOG458820 UYC458819:UYC458820 VHY458819:VHY458820 VRU458819:VRU458820 WBQ458819:WBQ458820 WLM458819:WLM458820 WVI458819:WVI458820 A524355:A524356 IW524355:IW524356 SS524355:SS524356 ACO524355:ACO524356 AMK524355:AMK524356 AWG524355:AWG524356 BGC524355:BGC524356 BPY524355:BPY524356 BZU524355:BZU524356 CJQ524355:CJQ524356 CTM524355:CTM524356 DDI524355:DDI524356 DNE524355:DNE524356 DXA524355:DXA524356 EGW524355:EGW524356 EQS524355:EQS524356 FAO524355:FAO524356 FKK524355:FKK524356 FUG524355:FUG524356 GEC524355:GEC524356 GNY524355:GNY524356 GXU524355:GXU524356 HHQ524355:HHQ524356 HRM524355:HRM524356 IBI524355:IBI524356 ILE524355:ILE524356 IVA524355:IVA524356 JEW524355:JEW524356 JOS524355:JOS524356 JYO524355:JYO524356 KIK524355:KIK524356 KSG524355:KSG524356 LCC524355:LCC524356 LLY524355:LLY524356 LVU524355:LVU524356 MFQ524355:MFQ524356 MPM524355:MPM524356 MZI524355:MZI524356 NJE524355:NJE524356 NTA524355:NTA524356 OCW524355:OCW524356 OMS524355:OMS524356 OWO524355:OWO524356 PGK524355:PGK524356 PQG524355:PQG524356 QAC524355:QAC524356 QJY524355:QJY524356 QTU524355:QTU524356 RDQ524355:RDQ524356 RNM524355:RNM524356 RXI524355:RXI524356 SHE524355:SHE524356 SRA524355:SRA524356 TAW524355:TAW524356 TKS524355:TKS524356 TUO524355:TUO524356 UEK524355:UEK524356 UOG524355:UOG524356 UYC524355:UYC524356 VHY524355:VHY524356 VRU524355:VRU524356 WBQ524355:WBQ524356 WLM524355:WLM524356 WVI524355:WVI524356 A589891:A589892 IW589891:IW589892 SS589891:SS589892 ACO589891:ACO589892 AMK589891:AMK589892 AWG589891:AWG589892 BGC589891:BGC589892 BPY589891:BPY589892 BZU589891:BZU589892 CJQ589891:CJQ589892 CTM589891:CTM589892 DDI589891:DDI589892 DNE589891:DNE589892 DXA589891:DXA589892 EGW589891:EGW589892 EQS589891:EQS589892 FAO589891:FAO589892 FKK589891:FKK589892 FUG589891:FUG589892 GEC589891:GEC589892 GNY589891:GNY589892 GXU589891:GXU589892 HHQ589891:HHQ589892 HRM589891:HRM589892 IBI589891:IBI589892 ILE589891:ILE589892 IVA589891:IVA589892 JEW589891:JEW589892 JOS589891:JOS589892 JYO589891:JYO589892 KIK589891:KIK589892 KSG589891:KSG589892 LCC589891:LCC589892 LLY589891:LLY589892 LVU589891:LVU589892 MFQ589891:MFQ589892 MPM589891:MPM589892 MZI589891:MZI589892 NJE589891:NJE589892 NTA589891:NTA589892 OCW589891:OCW589892 OMS589891:OMS589892 OWO589891:OWO589892 PGK589891:PGK589892 PQG589891:PQG589892 QAC589891:QAC589892 QJY589891:QJY589892 QTU589891:QTU589892 RDQ589891:RDQ589892 RNM589891:RNM589892 RXI589891:RXI589892 SHE589891:SHE589892 SRA589891:SRA589892 TAW589891:TAW589892 TKS589891:TKS589892 TUO589891:TUO589892 UEK589891:UEK589892 UOG589891:UOG589892 UYC589891:UYC589892 VHY589891:VHY589892 VRU589891:VRU589892 WBQ589891:WBQ589892 WLM589891:WLM589892 WVI589891:WVI589892 A655427:A655428 IW655427:IW655428 SS655427:SS655428 ACO655427:ACO655428 AMK655427:AMK655428 AWG655427:AWG655428 BGC655427:BGC655428 BPY655427:BPY655428 BZU655427:BZU655428 CJQ655427:CJQ655428 CTM655427:CTM655428 DDI655427:DDI655428 DNE655427:DNE655428 DXA655427:DXA655428 EGW655427:EGW655428 EQS655427:EQS655428 FAO655427:FAO655428 FKK655427:FKK655428 FUG655427:FUG655428 GEC655427:GEC655428 GNY655427:GNY655428 GXU655427:GXU655428 HHQ655427:HHQ655428 HRM655427:HRM655428 IBI655427:IBI655428 ILE655427:ILE655428 IVA655427:IVA655428 JEW655427:JEW655428 JOS655427:JOS655428 JYO655427:JYO655428 KIK655427:KIK655428 KSG655427:KSG655428 LCC655427:LCC655428 LLY655427:LLY655428 LVU655427:LVU655428 MFQ655427:MFQ655428 MPM655427:MPM655428 MZI655427:MZI655428 NJE655427:NJE655428 NTA655427:NTA655428 OCW655427:OCW655428 OMS655427:OMS655428 OWO655427:OWO655428 PGK655427:PGK655428 PQG655427:PQG655428 QAC655427:QAC655428 QJY655427:QJY655428 QTU655427:QTU655428 RDQ655427:RDQ655428 RNM655427:RNM655428 RXI655427:RXI655428 SHE655427:SHE655428 SRA655427:SRA655428 TAW655427:TAW655428 TKS655427:TKS655428 TUO655427:TUO655428 UEK655427:UEK655428 UOG655427:UOG655428 UYC655427:UYC655428 VHY655427:VHY655428 VRU655427:VRU655428 WBQ655427:WBQ655428 WLM655427:WLM655428 WVI655427:WVI655428 A720963:A720964 IW720963:IW720964 SS720963:SS720964 ACO720963:ACO720964 AMK720963:AMK720964 AWG720963:AWG720964 BGC720963:BGC720964 BPY720963:BPY720964 BZU720963:BZU720964 CJQ720963:CJQ720964 CTM720963:CTM720964 DDI720963:DDI720964 DNE720963:DNE720964 DXA720963:DXA720964 EGW720963:EGW720964 EQS720963:EQS720964 FAO720963:FAO720964 FKK720963:FKK720964 FUG720963:FUG720964 GEC720963:GEC720964 GNY720963:GNY720964 GXU720963:GXU720964 HHQ720963:HHQ720964 HRM720963:HRM720964 IBI720963:IBI720964 ILE720963:ILE720964 IVA720963:IVA720964 JEW720963:JEW720964 JOS720963:JOS720964 JYO720963:JYO720964 KIK720963:KIK720964 KSG720963:KSG720964 LCC720963:LCC720964 LLY720963:LLY720964 LVU720963:LVU720964 MFQ720963:MFQ720964 MPM720963:MPM720964 MZI720963:MZI720964 NJE720963:NJE720964 NTA720963:NTA720964 OCW720963:OCW720964 OMS720963:OMS720964 OWO720963:OWO720964 PGK720963:PGK720964 PQG720963:PQG720964 QAC720963:QAC720964 QJY720963:QJY720964 QTU720963:QTU720964 RDQ720963:RDQ720964 RNM720963:RNM720964 RXI720963:RXI720964 SHE720963:SHE720964 SRA720963:SRA720964 TAW720963:TAW720964 TKS720963:TKS720964 TUO720963:TUO720964 UEK720963:UEK720964 UOG720963:UOG720964 UYC720963:UYC720964 VHY720963:VHY720964 VRU720963:VRU720964 WBQ720963:WBQ720964 WLM720963:WLM720964 WVI720963:WVI720964 A786499:A786500 IW786499:IW786500 SS786499:SS786500 ACO786499:ACO786500 AMK786499:AMK786500 AWG786499:AWG786500 BGC786499:BGC786500 BPY786499:BPY786500 BZU786499:BZU786500 CJQ786499:CJQ786500 CTM786499:CTM786500 DDI786499:DDI786500 DNE786499:DNE786500 DXA786499:DXA786500 EGW786499:EGW786500 EQS786499:EQS786500 FAO786499:FAO786500 FKK786499:FKK786500 FUG786499:FUG786500 GEC786499:GEC786500 GNY786499:GNY786500 GXU786499:GXU786500 HHQ786499:HHQ786500 HRM786499:HRM786500 IBI786499:IBI786500 ILE786499:ILE786500 IVA786499:IVA786500 JEW786499:JEW786500 JOS786499:JOS786500 JYO786499:JYO786500 KIK786499:KIK786500 KSG786499:KSG786500 LCC786499:LCC786500 LLY786499:LLY786500 LVU786499:LVU786500 MFQ786499:MFQ786500 MPM786499:MPM786500 MZI786499:MZI786500 NJE786499:NJE786500 NTA786499:NTA786500 OCW786499:OCW786500 OMS786499:OMS786500 OWO786499:OWO786500 PGK786499:PGK786500 PQG786499:PQG786500 QAC786499:QAC786500 QJY786499:QJY786500 QTU786499:QTU786500 RDQ786499:RDQ786500 RNM786499:RNM786500 RXI786499:RXI786500 SHE786499:SHE786500 SRA786499:SRA786500 TAW786499:TAW786500 TKS786499:TKS786500 TUO786499:TUO786500 UEK786499:UEK786500 UOG786499:UOG786500 UYC786499:UYC786500 VHY786499:VHY786500 VRU786499:VRU786500 WBQ786499:WBQ786500 WLM786499:WLM786500 WVI786499:WVI786500 A852035:A852036 IW852035:IW852036 SS852035:SS852036 ACO852035:ACO852036 AMK852035:AMK852036 AWG852035:AWG852036 BGC852035:BGC852036 BPY852035:BPY852036 BZU852035:BZU852036 CJQ852035:CJQ852036 CTM852035:CTM852036 DDI852035:DDI852036 DNE852035:DNE852036 DXA852035:DXA852036 EGW852035:EGW852036 EQS852035:EQS852036 FAO852035:FAO852036 FKK852035:FKK852036 FUG852035:FUG852036 GEC852035:GEC852036 GNY852035:GNY852036 GXU852035:GXU852036 HHQ852035:HHQ852036 HRM852035:HRM852036 IBI852035:IBI852036 ILE852035:ILE852036 IVA852035:IVA852036 JEW852035:JEW852036 JOS852035:JOS852036 JYO852035:JYO852036 KIK852035:KIK852036 KSG852035:KSG852036 LCC852035:LCC852036 LLY852035:LLY852036 LVU852035:LVU852036 MFQ852035:MFQ852036 MPM852035:MPM852036 MZI852035:MZI852036 NJE852035:NJE852036 NTA852035:NTA852036 OCW852035:OCW852036 OMS852035:OMS852036 OWO852035:OWO852036 PGK852035:PGK852036 PQG852035:PQG852036 QAC852035:QAC852036 QJY852035:QJY852036 QTU852035:QTU852036 RDQ852035:RDQ852036 RNM852035:RNM852036 RXI852035:RXI852036 SHE852035:SHE852036 SRA852035:SRA852036 TAW852035:TAW852036 TKS852035:TKS852036 TUO852035:TUO852036 UEK852035:UEK852036 UOG852035:UOG852036 UYC852035:UYC852036 VHY852035:VHY852036 VRU852035:VRU852036 WBQ852035:WBQ852036 WLM852035:WLM852036 WVI852035:WVI852036 A917571:A917572 IW917571:IW917572 SS917571:SS917572 ACO917571:ACO917572 AMK917571:AMK917572 AWG917571:AWG917572 BGC917571:BGC917572 BPY917571:BPY917572 BZU917571:BZU917572 CJQ917571:CJQ917572 CTM917571:CTM917572 DDI917571:DDI917572 DNE917571:DNE917572 DXA917571:DXA917572 EGW917571:EGW917572 EQS917571:EQS917572 FAO917571:FAO917572 FKK917571:FKK917572 FUG917571:FUG917572 GEC917571:GEC917572 GNY917571:GNY917572 GXU917571:GXU917572 HHQ917571:HHQ917572 HRM917571:HRM917572 IBI917571:IBI917572 ILE917571:ILE917572 IVA917571:IVA917572 JEW917571:JEW917572 JOS917571:JOS917572 JYO917571:JYO917572 KIK917571:KIK917572 KSG917571:KSG917572 LCC917571:LCC917572 LLY917571:LLY917572 LVU917571:LVU917572 MFQ917571:MFQ917572 MPM917571:MPM917572 MZI917571:MZI917572 NJE917571:NJE917572 NTA917571:NTA917572 OCW917571:OCW917572 OMS917571:OMS917572 OWO917571:OWO917572 PGK917571:PGK917572 PQG917571:PQG917572 QAC917571:QAC917572 QJY917571:QJY917572 QTU917571:QTU917572 RDQ917571:RDQ917572 RNM917571:RNM917572 RXI917571:RXI917572 SHE917571:SHE917572 SRA917571:SRA917572 TAW917571:TAW917572 TKS917571:TKS917572 TUO917571:TUO917572 UEK917571:UEK917572 UOG917571:UOG917572 UYC917571:UYC917572 VHY917571:VHY917572 VRU917571:VRU917572 WBQ917571:WBQ917572 WLM917571:WLM917572 WVI917571:WVI917572 A983107:A983108 IW983107:IW983108 SS983107:SS983108 ACO983107:ACO983108 AMK983107:AMK983108 AWG983107:AWG983108 BGC983107:BGC983108 BPY983107:BPY983108 BZU983107:BZU983108 CJQ983107:CJQ983108 CTM983107:CTM983108 DDI983107:DDI983108 DNE983107:DNE983108 DXA983107:DXA983108 EGW983107:EGW983108 EQS983107:EQS983108 FAO983107:FAO983108 FKK983107:FKK983108 FUG983107:FUG983108 GEC983107:GEC983108 GNY983107:GNY983108 GXU983107:GXU983108 HHQ983107:HHQ983108 HRM983107:HRM983108 IBI983107:IBI983108 ILE983107:ILE983108 IVA983107:IVA983108 JEW983107:JEW983108 JOS983107:JOS983108 JYO983107:JYO983108 KIK983107:KIK983108 KSG983107:KSG983108 LCC983107:LCC983108 LLY983107:LLY983108 LVU983107:LVU983108 MFQ983107:MFQ983108 MPM983107:MPM983108 MZI983107:MZI983108 NJE983107:NJE983108 NTA983107:NTA983108 OCW983107:OCW983108 OMS983107:OMS983108 OWO983107:OWO983108 PGK983107:PGK983108 PQG983107:PQG983108 QAC983107:QAC983108 QJY983107:QJY983108 QTU983107:QTU983108 RDQ983107:RDQ983108 RNM983107:RNM983108 RXI983107:RXI983108 SHE983107:SHE983108 SRA983107:SRA983108 TAW983107:TAW983108 TKS983107:TKS983108 TUO983107:TUO983108 UEK983107:UEK983108 UOG983107:UOG983108 UYC983107:UYC983108 VHY983107:VHY983108 VRU983107:VRU983108 WBQ983107:WBQ983108 WLM983107:WLM983108 WVI983107:WVI983108</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zoomScale="85" zoomScaleNormal="85" zoomScaleSheetLayoutView="85" workbookViewId="0">
      <selection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2" width="10.625" style="231" customWidth="1"/>
    <col min="13" max="13" width="10.625" style="527" customWidth="1"/>
    <col min="14" max="16384" width="9" style="231"/>
  </cols>
  <sheetData>
    <row r="1" spans="1:13" ht="19.5" thickBot="1" x14ac:dyDescent="0.2">
      <c r="A1" s="835" t="str">
        <f>'h25'!A1</f>
        <v>平成25年度</v>
      </c>
      <c r="B1" s="835"/>
      <c r="C1" s="6"/>
      <c r="D1" s="6"/>
      <c r="E1" s="6"/>
      <c r="F1" s="15" t="str">
        <f ca="1">RIGHT(CELL("filename",$A$1),LEN(CELL("filename",$A$1))-FIND("]",CELL("filename",$A$1)))</f>
        <v>10月月間</v>
      </c>
      <c r="G1" s="14" t="s">
        <v>69</v>
      </c>
      <c r="H1" s="10"/>
      <c r="I1" s="10"/>
      <c r="J1" s="10"/>
      <c r="K1" s="10"/>
      <c r="L1" s="10"/>
      <c r="M1" s="10"/>
    </row>
    <row r="2" spans="1:13" ht="18" customHeight="1" x14ac:dyDescent="0.15">
      <c r="A2" s="578"/>
      <c r="B2" s="577"/>
      <c r="C2" s="918" t="s">
        <v>196</v>
      </c>
      <c r="D2" s="919"/>
      <c r="E2" s="920"/>
      <c r="F2" s="921"/>
      <c r="G2" s="918" t="s">
        <v>195</v>
      </c>
      <c r="H2" s="919"/>
      <c r="I2" s="920"/>
      <c r="J2" s="921"/>
      <c r="K2" s="907" t="s">
        <v>247</v>
      </c>
      <c r="L2" s="908"/>
      <c r="M2" s="909"/>
    </row>
    <row r="3" spans="1:13" ht="18.75" customHeight="1" x14ac:dyDescent="0.15">
      <c r="A3" s="576"/>
      <c r="B3" s="575"/>
      <c r="C3" s="922" t="s">
        <v>349</v>
      </c>
      <c r="D3" s="923" t="s">
        <v>348</v>
      </c>
      <c r="E3" s="903" t="s">
        <v>192</v>
      </c>
      <c r="F3" s="904"/>
      <c r="G3" s="905" t="s">
        <v>347</v>
      </c>
      <c r="H3" s="940" t="s">
        <v>346</v>
      </c>
      <c r="I3" s="903" t="s">
        <v>192</v>
      </c>
      <c r="J3" s="904"/>
      <c r="K3" s="905" t="s">
        <v>347</v>
      </c>
      <c r="L3" s="929" t="s">
        <v>346</v>
      </c>
      <c r="M3" s="910" t="s">
        <v>242</v>
      </c>
    </row>
    <row r="4" spans="1:13" ht="18" customHeight="1" x14ac:dyDescent="0.15">
      <c r="A4" s="574" t="s">
        <v>241</v>
      </c>
      <c r="B4" s="573"/>
      <c r="C4" s="906"/>
      <c r="D4" s="924"/>
      <c r="E4" s="572" t="s">
        <v>191</v>
      </c>
      <c r="F4" s="571" t="s">
        <v>190</v>
      </c>
      <c r="G4" s="906"/>
      <c r="H4" s="941"/>
      <c r="I4" s="572" t="s">
        <v>191</v>
      </c>
      <c r="J4" s="571" t="s">
        <v>190</v>
      </c>
      <c r="K4" s="906"/>
      <c r="L4" s="924"/>
      <c r="M4" s="911"/>
    </row>
    <row r="5" spans="1:13" ht="13.5" customHeight="1" x14ac:dyDescent="0.15">
      <c r="A5" s="938" t="s">
        <v>189</v>
      </c>
      <c r="B5" s="939"/>
      <c r="C5" s="912">
        <v>512819</v>
      </c>
      <c r="D5" s="914">
        <v>532220</v>
      </c>
      <c r="E5" s="916">
        <v>0.96354702942392245</v>
      </c>
      <c r="F5" s="934">
        <v>-19401</v>
      </c>
      <c r="G5" s="912">
        <v>750364</v>
      </c>
      <c r="H5" s="927">
        <v>741503</v>
      </c>
      <c r="I5" s="916">
        <v>1.011950052798168</v>
      </c>
      <c r="J5" s="934">
        <v>8861</v>
      </c>
      <c r="K5" s="930">
        <v>0.68342697677393904</v>
      </c>
      <c r="L5" s="901">
        <v>0.71775839072802128</v>
      </c>
      <c r="M5" s="925">
        <v>-3.4331413954082235E-2</v>
      </c>
    </row>
    <row r="6" spans="1:13" ht="13.5" customHeight="1" x14ac:dyDescent="0.15">
      <c r="A6" s="936" t="s">
        <v>188</v>
      </c>
      <c r="B6" s="937"/>
      <c r="C6" s="913"/>
      <c r="D6" s="915"/>
      <c r="E6" s="917"/>
      <c r="F6" s="935"/>
      <c r="G6" s="913"/>
      <c r="H6" s="928"/>
      <c r="I6" s="917"/>
      <c r="J6" s="935"/>
      <c r="K6" s="931"/>
      <c r="L6" s="902"/>
      <c r="M6" s="926"/>
    </row>
    <row r="7" spans="1:13" ht="18" customHeight="1" x14ac:dyDescent="0.15">
      <c r="A7" s="932" t="s">
        <v>187</v>
      </c>
      <c r="B7" s="933"/>
      <c r="C7" s="557">
        <v>274604</v>
      </c>
      <c r="D7" s="556">
        <v>279012</v>
      </c>
      <c r="E7" s="555">
        <v>0.98420139635571235</v>
      </c>
      <c r="F7" s="554">
        <v>-4408</v>
      </c>
      <c r="G7" s="557">
        <v>375969</v>
      </c>
      <c r="H7" s="568">
        <v>359100</v>
      </c>
      <c r="I7" s="555">
        <v>1.0469757727652464</v>
      </c>
      <c r="J7" s="554">
        <v>16869</v>
      </c>
      <c r="K7" s="553">
        <v>0.73039000555896894</v>
      </c>
      <c r="L7" s="552">
        <v>0.77697577276524643</v>
      </c>
      <c r="M7" s="551">
        <v>-4.6585767206277495E-2</v>
      </c>
    </row>
    <row r="8" spans="1:13" ht="18" customHeight="1" x14ac:dyDescent="0.15">
      <c r="A8" s="547" t="s">
        <v>186</v>
      </c>
      <c r="B8" s="550" t="s">
        <v>178</v>
      </c>
      <c r="C8" s="545">
        <v>118208</v>
      </c>
      <c r="D8" s="548">
        <v>127415</v>
      </c>
      <c r="E8" s="542">
        <v>0.92774006200211911</v>
      </c>
      <c r="F8" s="541">
        <v>-9207</v>
      </c>
      <c r="G8" s="545">
        <v>162994</v>
      </c>
      <c r="H8" s="549">
        <v>173070</v>
      </c>
      <c r="I8" s="542">
        <v>0.94178078234240481</v>
      </c>
      <c r="J8" s="541">
        <v>-10076</v>
      </c>
      <c r="K8" s="540">
        <v>0.72522914953924689</v>
      </c>
      <c r="L8" s="539">
        <v>0.73620500375570574</v>
      </c>
      <c r="M8" s="538">
        <v>-1.0975854216458858E-2</v>
      </c>
    </row>
    <row r="9" spans="1:13" ht="18" customHeight="1" x14ac:dyDescent="0.15">
      <c r="A9" s="547"/>
      <c r="B9" s="550" t="s">
        <v>177</v>
      </c>
      <c r="C9" s="545">
        <v>10907</v>
      </c>
      <c r="D9" s="548">
        <v>10977</v>
      </c>
      <c r="E9" s="542">
        <v>0.99362302997175911</v>
      </c>
      <c r="F9" s="541">
        <v>-70</v>
      </c>
      <c r="G9" s="545">
        <v>13190</v>
      </c>
      <c r="H9" s="549">
        <v>13415</v>
      </c>
      <c r="I9" s="542">
        <v>0.98322773015281406</v>
      </c>
      <c r="J9" s="541">
        <v>-225</v>
      </c>
      <c r="K9" s="540">
        <v>0.82691432903714934</v>
      </c>
      <c r="L9" s="539">
        <v>0.81826313827804698</v>
      </c>
      <c r="M9" s="538">
        <v>8.6511907591023673E-3</v>
      </c>
    </row>
    <row r="10" spans="1:13" ht="18" customHeight="1" x14ac:dyDescent="0.15">
      <c r="A10" s="547"/>
      <c r="B10" s="550" t="s">
        <v>175</v>
      </c>
      <c r="C10" s="545">
        <v>116779</v>
      </c>
      <c r="D10" s="548">
        <v>116821</v>
      </c>
      <c r="E10" s="542">
        <v>0.99964047559942137</v>
      </c>
      <c r="F10" s="541">
        <v>-42</v>
      </c>
      <c r="G10" s="545">
        <v>158190</v>
      </c>
      <c r="H10" s="549">
        <v>141109</v>
      </c>
      <c r="I10" s="542">
        <v>1.1210482676512483</v>
      </c>
      <c r="J10" s="541">
        <v>17081</v>
      </c>
      <c r="K10" s="540">
        <v>0.73821986219103608</v>
      </c>
      <c r="L10" s="539">
        <v>0.82787773990319535</v>
      </c>
      <c r="M10" s="538">
        <v>-8.9657877712159273E-2</v>
      </c>
    </row>
    <row r="11" spans="1:13" ht="18" customHeight="1" x14ac:dyDescent="0.15">
      <c r="A11" s="547"/>
      <c r="B11" s="550" t="s">
        <v>180</v>
      </c>
      <c r="C11" s="545">
        <v>28710</v>
      </c>
      <c r="D11" s="570">
        <v>23799</v>
      </c>
      <c r="E11" s="542">
        <v>1.2063532081179882</v>
      </c>
      <c r="F11" s="541">
        <v>4911</v>
      </c>
      <c r="G11" s="545">
        <v>41595</v>
      </c>
      <c r="H11" s="570">
        <v>31506</v>
      </c>
      <c r="I11" s="542">
        <v>1.3202247191011236</v>
      </c>
      <c r="J11" s="541">
        <v>10089</v>
      </c>
      <c r="K11" s="540">
        <v>0.69022719076812122</v>
      </c>
      <c r="L11" s="539">
        <v>0.75537992763283179</v>
      </c>
      <c r="M11" s="538">
        <v>-6.515273686471057E-2</v>
      </c>
    </row>
    <row r="12" spans="1:13" ht="18" customHeight="1" x14ac:dyDescent="0.15">
      <c r="A12" s="932" t="s">
        <v>185</v>
      </c>
      <c r="B12" s="933"/>
      <c r="C12" s="557">
        <v>78403</v>
      </c>
      <c r="D12" s="556">
        <v>92668</v>
      </c>
      <c r="E12" s="555">
        <v>0.84606336599473386</v>
      </c>
      <c r="F12" s="554">
        <v>-14265</v>
      </c>
      <c r="G12" s="557">
        <v>122813</v>
      </c>
      <c r="H12" s="556">
        <v>138420</v>
      </c>
      <c r="I12" s="555">
        <v>0.88724895246351687</v>
      </c>
      <c r="J12" s="554">
        <v>-15607</v>
      </c>
      <c r="K12" s="553">
        <v>0.63839332969636764</v>
      </c>
      <c r="L12" s="552">
        <v>0.66946972980783126</v>
      </c>
      <c r="M12" s="567">
        <v>-3.107640011146362E-2</v>
      </c>
    </row>
    <row r="13" spans="1:13" ht="18" customHeight="1" x14ac:dyDescent="0.15">
      <c r="A13" s="547" t="s">
        <v>184</v>
      </c>
      <c r="B13" s="550" t="s">
        <v>178</v>
      </c>
      <c r="C13" s="545">
        <v>11422</v>
      </c>
      <c r="D13" s="548">
        <v>15317</v>
      </c>
      <c r="E13" s="542">
        <v>0.74570738395247116</v>
      </c>
      <c r="F13" s="541">
        <v>-3895</v>
      </c>
      <c r="G13" s="545">
        <v>15000</v>
      </c>
      <c r="H13" s="548">
        <v>20129</v>
      </c>
      <c r="I13" s="542">
        <v>0.74519350191266331</v>
      </c>
      <c r="J13" s="541">
        <v>-5129</v>
      </c>
      <c r="K13" s="540">
        <v>0.76146666666666663</v>
      </c>
      <c r="L13" s="539">
        <v>0.76094192458641763</v>
      </c>
      <c r="M13" s="538">
        <v>5.247420802489966E-4</v>
      </c>
    </row>
    <row r="14" spans="1:13" ht="18" customHeight="1" x14ac:dyDescent="0.15">
      <c r="A14" s="547"/>
      <c r="B14" s="550" t="s">
        <v>177</v>
      </c>
      <c r="C14" s="545">
        <v>13057</v>
      </c>
      <c r="D14" s="548">
        <v>14121</v>
      </c>
      <c r="E14" s="542">
        <v>0.92465122866652505</v>
      </c>
      <c r="F14" s="541">
        <v>-1064</v>
      </c>
      <c r="G14" s="545">
        <v>17680</v>
      </c>
      <c r="H14" s="548">
        <v>18415</v>
      </c>
      <c r="I14" s="542">
        <v>0.96008688569101275</v>
      </c>
      <c r="J14" s="541">
        <v>-735</v>
      </c>
      <c r="K14" s="540">
        <v>0.73851809954751135</v>
      </c>
      <c r="L14" s="539">
        <v>0.76682052674450174</v>
      </c>
      <c r="M14" s="538">
        <v>-2.8302427196990387E-2</v>
      </c>
    </row>
    <row r="15" spans="1:13" ht="18" customHeight="1" x14ac:dyDescent="0.15">
      <c r="A15" s="547"/>
      <c r="B15" s="550" t="s">
        <v>175</v>
      </c>
      <c r="C15" s="545">
        <v>43998</v>
      </c>
      <c r="D15" s="548">
        <v>45662</v>
      </c>
      <c r="E15" s="542">
        <v>0.96355831982830364</v>
      </c>
      <c r="F15" s="541">
        <v>-1664</v>
      </c>
      <c r="G15" s="545">
        <v>64992</v>
      </c>
      <c r="H15" s="548">
        <v>66954</v>
      </c>
      <c r="I15" s="542">
        <v>0.97069629895151899</v>
      </c>
      <c r="J15" s="541">
        <v>-1962</v>
      </c>
      <c r="K15" s="540">
        <v>0.67697562776957165</v>
      </c>
      <c r="L15" s="539">
        <v>0.68199062042596414</v>
      </c>
      <c r="M15" s="538">
        <v>-5.0149926563924918E-3</v>
      </c>
    </row>
    <row r="16" spans="1:13" ht="18" customHeight="1" x14ac:dyDescent="0.15">
      <c r="A16" s="547"/>
      <c r="B16" s="550" t="s">
        <v>174</v>
      </c>
      <c r="C16" s="545">
        <v>1249</v>
      </c>
      <c r="D16" s="548">
        <v>0</v>
      </c>
      <c r="E16" s="542" t="e">
        <v>#DIV/0!</v>
      </c>
      <c r="F16" s="541">
        <v>1249</v>
      </c>
      <c r="G16" s="545">
        <v>4609</v>
      </c>
      <c r="H16" s="548">
        <v>0</v>
      </c>
      <c r="I16" s="542" t="e">
        <v>#DIV/0!</v>
      </c>
      <c r="J16" s="541">
        <v>4609</v>
      </c>
      <c r="K16" s="540">
        <v>0.2709915382946409</v>
      </c>
      <c r="L16" s="539" t="s">
        <v>171</v>
      </c>
      <c r="M16" s="538" t="e">
        <v>#VALUE!</v>
      </c>
    </row>
    <row r="17" spans="1:13" ht="18" customHeight="1" x14ac:dyDescent="0.15">
      <c r="A17" s="537"/>
      <c r="B17" s="566" t="s">
        <v>180</v>
      </c>
      <c r="C17" s="565">
        <v>8677</v>
      </c>
      <c r="D17" s="563">
        <v>17568</v>
      </c>
      <c r="E17" s="562">
        <v>0.49390938069216755</v>
      </c>
      <c r="F17" s="561">
        <v>-8891</v>
      </c>
      <c r="G17" s="565">
        <v>20532</v>
      </c>
      <c r="H17" s="563">
        <v>32922</v>
      </c>
      <c r="I17" s="562">
        <v>0.62365591397849462</v>
      </c>
      <c r="J17" s="561">
        <v>-12390</v>
      </c>
      <c r="K17" s="560">
        <v>0.4226086109487629</v>
      </c>
      <c r="L17" s="559">
        <v>0.53362493165664293</v>
      </c>
      <c r="M17" s="558">
        <v>-0.11101632070788003</v>
      </c>
    </row>
    <row r="18" spans="1:13" ht="18" customHeight="1" x14ac:dyDescent="0.15">
      <c r="A18" s="932" t="s">
        <v>183</v>
      </c>
      <c r="B18" s="933"/>
      <c r="C18" s="557">
        <v>64627</v>
      </c>
      <c r="D18" s="556">
        <v>64855</v>
      </c>
      <c r="E18" s="555">
        <v>0.99648446534577129</v>
      </c>
      <c r="F18" s="554">
        <v>-228</v>
      </c>
      <c r="G18" s="557">
        <v>98936</v>
      </c>
      <c r="H18" s="568">
        <v>97721</v>
      </c>
      <c r="I18" s="555">
        <v>1.0124333561875134</v>
      </c>
      <c r="J18" s="554">
        <v>1215</v>
      </c>
      <c r="K18" s="553">
        <v>0.6532202636047546</v>
      </c>
      <c r="L18" s="552">
        <v>0.66367515682401945</v>
      </c>
      <c r="M18" s="551">
        <v>-1.0454893219264849E-2</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38" t="e">
        <v>#VALUE!</v>
      </c>
    </row>
    <row r="20" spans="1:13" ht="18" customHeight="1" x14ac:dyDescent="0.15">
      <c r="A20" s="547"/>
      <c r="B20" s="550" t="s">
        <v>177</v>
      </c>
      <c r="C20" s="545">
        <v>17300</v>
      </c>
      <c r="D20" s="548">
        <v>17912</v>
      </c>
      <c r="E20" s="542">
        <v>0.96583296114336759</v>
      </c>
      <c r="F20" s="541">
        <v>-612</v>
      </c>
      <c r="G20" s="545">
        <v>26220</v>
      </c>
      <c r="H20" s="549">
        <v>26825</v>
      </c>
      <c r="I20" s="542">
        <v>0.97744641192917059</v>
      </c>
      <c r="J20" s="541">
        <v>-605</v>
      </c>
      <c r="K20" s="540">
        <v>0.65980167810831425</v>
      </c>
      <c r="L20" s="539">
        <v>0.66773532152842496</v>
      </c>
      <c r="M20" s="538">
        <v>-7.9336434201107142E-3</v>
      </c>
    </row>
    <row r="21" spans="1:13" ht="18" customHeight="1" x14ac:dyDescent="0.15">
      <c r="A21" s="547"/>
      <c r="B21" s="550" t="s">
        <v>175</v>
      </c>
      <c r="C21" s="545">
        <v>36506</v>
      </c>
      <c r="D21" s="548">
        <v>35363</v>
      </c>
      <c r="E21" s="542">
        <v>1.0323219183892769</v>
      </c>
      <c r="F21" s="541">
        <v>1143</v>
      </c>
      <c r="G21" s="545">
        <v>57140</v>
      </c>
      <c r="H21" s="549">
        <v>54435</v>
      </c>
      <c r="I21" s="542">
        <v>1.0496922935611279</v>
      </c>
      <c r="J21" s="541">
        <v>2705</v>
      </c>
      <c r="K21" s="540">
        <v>0.63888694434721738</v>
      </c>
      <c r="L21" s="539">
        <v>0.64963718196013598</v>
      </c>
      <c r="M21" s="538">
        <v>-1.0750237612918601E-2</v>
      </c>
    </row>
    <row r="22" spans="1:13" ht="18" customHeight="1" x14ac:dyDescent="0.15">
      <c r="A22" s="537"/>
      <c r="B22" s="566" t="s">
        <v>180</v>
      </c>
      <c r="C22" s="565">
        <v>10821</v>
      </c>
      <c r="D22" s="563">
        <v>11580</v>
      </c>
      <c r="E22" s="562">
        <v>0.93445595854922281</v>
      </c>
      <c r="F22" s="561">
        <v>-759</v>
      </c>
      <c r="G22" s="565">
        <v>15576</v>
      </c>
      <c r="H22" s="569">
        <v>16461</v>
      </c>
      <c r="I22" s="562">
        <v>0.94623655913978499</v>
      </c>
      <c r="J22" s="561">
        <v>-885</v>
      </c>
      <c r="K22" s="560">
        <v>0.69472265023112478</v>
      </c>
      <c r="L22" s="559">
        <v>0.7034809549845088</v>
      </c>
      <c r="M22" s="538">
        <v>-8.7583047533840164E-3</v>
      </c>
    </row>
    <row r="23" spans="1:13" ht="18" customHeight="1" x14ac:dyDescent="0.15">
      <c r="A23" s="932" t="s">
        <v>181</v>
      </c>
      <c r="B23" s="933"/>
      <c r="C23" s="557">
        <v>41719</v>
      </c>
      <c r="D23" s="556">
        <v>43606</v>
      </c>
      <c r="E23" s="555">
        <v>0.95672613860477917</v>
      </c>
      <c r="F23" s="554">
        <v>-1887</v>
      </c>
      <c r="G23" s="557">
        <v>57900</v>
      </c>
      <c r="H23" s="568">
        <v>58466</v>
      </c>
      <c r="I23" s="555">
        <v>0.99031915985359009</v>
      </c>
      <c r="J23" s="554">
        <v>-566</v>
      </c>
      <c r="K23" s="553">
        <v>0.72053540587219345</v>
      </c>
      <c r="L23" s="552">
        <v>0.7458351862621011</v>
      </c>
      <c r="M23" s="567">
        <v>-2.5299780389907656E-2</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38" t="e">
        <v>#VALUE!</v>
      </c>
    </row>
    <row r="25" spans="1:13" ht="18" customHeight="1" x14ac:dyDescent="0.15">
      <c r="A25" s="547"/>
      <c r="B25" s="550" t="s">
        <v>177</v>
      </c>
      <c r="C25" s="545">
        <v>13457</v>
      </c>
      <c r="D25" s="548">
        <v>14755</v>
      </c>
      <c r="E25" s="542">
        <v>0.91202982039986447</v>
      </c>
      <c r="F25" s="541">
        <v>-1298</v>
      </c>
      <c r="G25" s="545">
        <v>17545</v>
      </c>
      <c r="H25" s="549">
        <v>18290</v>
      </c>
      <c r="I25" s="542">
        <v>0.95926735921268458</v>
      </c>
      <c r="J25" s="541">
        <v>-745</v>
      </c>
      <c r="K25" s="540">
        <v>0.76699914505557143</v>
      </c>
      <c r="L25" s="539">
        <v>0.80672498633132861</v>
      </c>
      <c r="M25" s="538">
        <v>-3.9725841275757179E-2</v>
      </c>
    </row>
    <row r="26" spans="1:13" ht="18" customHeight="1" x14ac:dyDescent="0.15">
      <c r="A26" s="547"/>
      <c r="B26" s="550" t="s">
        <v>175</v>
      </c>
      <c r="C26" s="545">
        <v>21131</v>
      </c>
      <c r="D26" s="548">
        <v>20974</v>
      </c>
      <c r="E26" s="542">
        <v>1.007485458186326</v>
      </c>
      <c r="F26" s="541">
        <v>157</v>
      </c>
      <c r="G26" s="545">
        <v>29735</v>
      </c>
      <c r="H26" s="548">
        <v>29202</v>
      </c>
      <c r="I26" s="542">
        <v>1.0182521745085953</v>
      </c>
      <c r="J26" s="541">
        <v>533</v>
      </c>
      <c r="K26" s="540">
        <v>0.71064402219606526</v>
      </c>
      <c r="L26" s="539">
        <v>0.71823847681665642</v>
      </c>
      <c r="M26" s="538">
        <v>-7.5944546205911623E-3</v>
      </c>
    </row>
    <row r="27" spans="1:13" ht="18" customHeight="1" x14ac:dyDescent="0.15">
      <c r="A27" s="537"/>
      <c r="B27" s="566" t="s">
        <v>180</v>
      </c>
      <c r="C27" s="565">
        <v>7131</v>
      </c>
      <c r="D27" s="563">
        <v>7877</v>
      </c>
      <c r="E27" s="562">
        <v>0.90529389361432022</v>
      </c>
      <c r="F27" s="561">
        <v>-746</v>
      </c>
      <c r="G27" s="564">
        <v>10620</v>
      </c>
      <c r="H27" s="563">
        <v>10974</v>
      </c>
      <c r="I27" s="562">
        <v>0.967741935483871</v>
      </c>
      <c r="J27" s="561">
        <v>-354</v>
      </c>
      <c r="K27" s="560">
        <v>0.6714689265536723</v>
      </c>
      <c r="L27" s="559">
        <v>0.7177874977218881</v>
      </c>
      <c r="M27" s="558">
        <v>-4.6318571168215805E-2</v>
      </c>
    </row>
    <row r="28" spans="1:13" ht="18" customHeight="1" x14ac:dyDescent="0.15">
      <c r="A28" s="932" t="s">
        <v>179</v>
      </c>
      <c r="B28" s="933"/>
      <c r="C28" s="557">
        <v>53466</v>
      </c>
      <c r="D28" s="556">
        <v>52079</v>
      </c>
      <c r="E28" s="555">
        <v>1.0266326158336374</v>
      </c>
      <c r="F28" s="554">
        <v>1387</v>
      </c>
      <c r="G28" s="557">
        <v>94746</v>
      </c>
      <c r="H28" s="556">
        <v>87796</v>
      </c>
      <c r="I28" s="555">
        <v>1.0791607818123832</v>
      </c>
      <c r="J28" s="554">
        <v>6950</v>
      </c>
      <c r="K28" s="553">
        <v>0.56430878348426317</v>
      </c>
      <c r="L28" s="552">
        <v>0.59318192172764139</v>
      </c>
      <c r="M28" s="551">
        <v>-2.8873138243378227E-2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38" t="e">
        <v>#VALUE!</v>
      </c>
    </row>
    <row r="30" spans="1:13" ht="18" customHeight="1" x14ac:dyDescent="0.15">
      <c r="A30" s="547"/>
      <c r="B30" s="546" t="s">
        <v>177</v>
      </c>
      <c r="C30" s="545">
        <v>6570</v>
      </c>
      <c r="D30" s="543">
        <v>7004</v>
      </c>
      <c r="E30" s="542">
        <v>0.93803540833809251</v>
      </c>
      <c r="F30" s="541">
        <v>-434</v>
      </c>
      <c r="G30" s="545">
        <v>11900</v>
      </c>
      <c r="H30" s="549">
        <v>11380</v>
      </c>
      <c r="I30" s="542">
        <v>1.0456942003514937</v>
      </c>
      <c r="J30" s="541">
        <v>520</v>
      </c>
      <c r="K30" s="540">
        <v>0.55210084033613449</v>
      </c>
      <c r="L30" s="539">
        <v>0.61546572934973642</v>
      </c>
      <c r="M30" s="538">
        <v>-6.3364889013601933E-2</v>
      </c>
    </row>
    <row r="31" spans="1:13" ht="18" customHeight="1" x14ac:dyDescent="0.15">
      <c r="A31" s="547"/>
      <c r="B31" s="546" t="s">
        <v>176</v>
      </c>
      <c r="C31" s="545">
        <v>1746</v>
      </c>
      <c r="D31" s="548">
        <v>1956</v>
      </c>
      <c r="E31" s="542">
        <v>0.8926380368098159</v>
      </c>
      <c r="F31" s="541">
        <v>-210</v>
      </c>
      <c r="G31" s="545">
        <v>2470</v>
      </c>
      <c r="H31" s="549">
        <v>2676</v>
      </c>
      <c r="I31" s="542">
        <v>0.92301943198804182</v>
      </c>
      <c r="J31" s="541">
        <v>-206</v>
      </c>
      <c r="K31" s="540">
        <v>0.70688259109311746</v>
      </c>
      <c r="L31" s="539">
        <v>0.73094170403587444</v>
      </c>
      <c r="M31" s="538">
        <v>-2.4059112942756977E-2</v>
      </c>
    </row>
    <row r="32" spans="1:13" ht="18" customHeight="1" x14ac:dyDescent="0.15">
      <c r="A32" s="547"/>
      <c r="B32" s="546" t="s">
        <v>175</v>
      </c>
      <c r="C32" s="545">
        <v>40558</v>
      </c>
      <c r="D32" s="548">
        <v>39820</v>
      </c>
      <c r="E32" s="542">
        <v>1.0185334003013562</v>
      </c>
      <c r="F32" s="541">
        <v>738</v>
      </c>
      <c r="G32" s="545">
        <v>71413</v>
      </c>
      <c r="H32" s="549">
        <v>68111</v>
      </c>
      <c r="I32" s="542">
        <v>1.0484796875688214</v>
      </c>
      <c r="J32" s="541">
        <v>3302</v>
      </c>
      <c r="K32" s="540">
        <v>0.56793581000658144</v>
      </c>
      <c r="L32" s="539">
        <v>0.5846339064174656</v>
      </c>
      <c r="M32" s="538">
        <v>-1.6698096410884156E-2</v>
      </c>
    </row>
    <row r="33" spans="1:13" ht="18" customHeight="1" x14ac:dyDescent="0.15">
      <c r="A33" s="547"/>
      <c r="B33" s="546" t="s">
        <v>174</v>
      </c>
      <c r="C33" s="545">
        <v>2657</v>
      </c>
      <c r="D33" s="548">
        <v>3218</v>
      </c>
      <c r="E33" s="542">
        <v>0.82566811684275943</v>
      </c>
      <c r="F33" s="541">
        <v>-561</v>
      </c>
      <c r="G33" s="545">
        <v>4703</v>
      </c>
      <c r="H33" s="548">
        <v>5422</v>
      </c>
      <c r="I33" s="542">
        <v>0.86739210623386209</v>
      </c>
      <c r="J33" s="541">
        <v>-719</v>
      </c>
      <c r="K33" s="540">
        <v>0.56495853710397614</v>
      </c>
      <c r="L33" s="539">
        <v>0.59350793065289564</v>
      </c>
      <c r="M33" s="538">
        <v>-2.8549393548919499E-2</v>
      </c>
    </row>
    <row r="34" spans="1:13" ht="18" customHeight="1" x14ac:dyDescent="0.15">
      <c r="A34" s="547"/>
      <c r="B34" s="546" t="s">
        <v>173</v>
      </c>
      <c r="C34" s="545">
        <v>1847</v>
      </c>
      <c r="D34" s="543">
        <v>0</v>
      </c>
      <c r="E34" s="542" t="e">
        <v>#DIV/0!</v>
      </c>
      <c r="F34" s="541">
        <v>1847</v>
      </c>
      <c r="G34" s="544">
        <v>4071</v>
      </c>
      <c r="H34" s="543">
        <v>0</v>
      </c>
      <c r="I34" s="542" t="e">
        <v>#DIV/0!</v>
      </c>
      <c r="J34" s="541">
        <v>4071</v>
      </c>
      <c r="K34" s="540">
        <v>0.45369688037337264</v>
      </c>
      <c r="L34" s="539" t="s">
        <v>171</v>
      </c>
      <c r="M34" s="538" t="e">
        <v>#VALUE!</v>
      </c>
    </row>
    <row r="35" spans="1:13" ht="18" customHeight="1" thickBot="1" x14ac:dyDescent="0.2">
      <c r="A35" s="537"/>
      <c r="B35" s="536" t="s">
        <v>172</v>
      </c>
      <c r="C35" s="535">
        <v>88</v>
      </c>
      <c r="D35" s="533">
        <v>81</v>
      </c>
      <c r="E35" s="532">
        <v>1.0864197530864197</v>
      </c>
      <c r="F35" s="531">
        <v>7</v>
      </c>
      <c r="G35" s="534">
        <v>189</v>
      </c>
      <c r="H35" s="533">
        <v>207</v>
      </c>
      <c r="I35" s="532">
        <v>0.91304347826086951</v>
      </c>
      <c r="J35" s="531">
        <v>-18</v>
      </c>
      <c r="K35" s="530">
        <v>0.46560846560846558</v>
      </c>
      <c r="L35" s="529">
        <v>0.39130434782608697</v>
      </c>
      <c r="M35" s="528">
        <v>7.4304117782378609E-2</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F65" s="231">
        <v>0</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M5:M6"/>
    <mergeCell ref="G2:J2"/>
    <mergeCell ref="G5:G6"/>
    <mergeCell ref="H5:H6"/>
    <mergeCell ref="K3:K4"/>
    <mergeCell ref="L3:L4"/>
    <mergeCell ref="K5:K6"/>
    <mergeCell ref="L5:L6"/>
    <mergeCell ref="I3:J3"/>
    <mergeCell ref="G3:G4"/>
    <mergeCell ref="H3:H4"/>
    <mergeCell ref="K2:M2"/>
    <mergeCell ref="M3:M4"/>
    <mergeCell ref="C2:F2"/>
    <mergeCell ref="C3:C4"/>
    <mergeCell ref="D3:D4"/>
    <mergeCell ref="E3:F3"/>
    <mergeCell ref="A1:B1"/>
    <mergeCell ref="A18:B18"/>
    <mergeCell ref="A23:B23"/>
    <mergeCell ref="A28:B28"/>
    <mergeCell ref="J5:J6"/>
    <mergeCell ref="A6:B6"/>
    <mergeCell ref="A7:B7"/>
    <mergeCell ref="A12:B12"/>
    <mergeCell ref="I5:I6"/>
    <mergeCell ref="A5:B5"/>
    <mergeCell ref="F5:F6"/>
    <mergeCell ref="E5:E6"/>
    <mergeCell ref="C5:C6"/>
    <mergeCell ref="D5:D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headerFooter alignWithMargins="0">
    <oddHeader>&amp;C&amp;16 2013年&amp;A航空旅客輸送実績</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1"/>
  <sheetViews>
    <sheetView showGridLines="0" view="pageBreakPreview" zoomScale="90" zoomScaleNormal="90" zoomScaleSheetLayoutView="90" workbookViewId="0">
      <pane xSplit="2" ySplit="4" topLeftCell="C22" activePane="bottomRight" state="frozen"/>
      <selection sqref="A1:IV65536"/>
      <selection pane="topRight" sqref="A1:IV65536"/>
      <selection pane="bottomLeft" sqref="A1:IV65536"/>
      <selection pane="bottomRight" sqref="A1:B1"/>
    </sheetView>
  </sheetViews>
  <sheetFormatPr defaultRowHeight="13.5" x14ac:dyDescent="0.15"/>
  <cols>
    <col min="1" max="1" width="16.625" style="233" customWidth="1"/>
    <col min="2" max="2" width="8.625" style="233" customWidth="1"/>
    <col min="3" max="10" width="10.625" style="231" customWidth="1"/>
    <col min="11" max="11" width="10.625" style="232" customWidth="1"/>
    <col min="12" max="13" width="10.625" style="231" customWidth="1"/>
    <col min="14" max="16384" width="9" style="231"/>
  </cols>
  <sheetData>
    <row r="1" spans="1:13" ht="19.5" thickBot="1" x14ac:dyDescent="0.2">
      <c r="A1" s="835" t="str">
        <f>'h25'!A1</f>
        <v>平成25年度</v>
      </c>
      <c r="B1" s="835"/>
      <c r="C1" s="6"/>
      <c r="D1" s="6"/>
      <c r="E1" s="6"/>
      <c r="F1" s="15" t="str">
        <f ca="1">RIGHT(CELL("filename",$A$1),LEN(CELL("filename",$A$1))-FIND("]",CELL("filename",$A$1)))</f>
        <v>10月上旬</v>
      </c>
      <c r="G1" s="14" t="s">
        <v>69</v>
      </c>
      <c r="H1" s="10"/>
      <c r="I1" s="10"/>
      <c r="J1" s="10"/>
      <c r="K1" s="10"/>
      <c r="L1" s="10"/>
      <c r="M1" s="10"/>
    </row>
    <row r="2" spans="1:13" ht="18" customHeight="1" x14ac:dyDescent="0.15">
      <c r="A2" s="607"/>
      <c r="B2" s="606"/>
      <c r="C2" s="918" t="s">
        <v>196</v>
      </c>
      <c r="D2" s="919"/>
      <c r="E2" s="920"/>
      <c r="F2" s="921"/>
      <c r="G2" s="918" t="s">
        <v>195</v>
      </c>
      <c r="H2" s="919"/>
      <c r="I2" s="920"/>
      <c r="J2" s="921"/>
      <c r="K2" s="907" t="s">
        <v>247</v>
      </c>
      <c r="L2" s="908"/>
      <c r="M2" s="909"/>
    </row>
    <row r="3" spans="1:13" ht="18.75" customHeight="1" x14ac:dyDescent="0.15">
      <c r="A3" s="546"/>
      <c r="B3" s="605"/>
      <c r="C3" s="922" t="s">
        <v>353</v>
      </c>
      <c r="D3" s="923" t="s">
        <v>352</v>
      </c>
      <c r="E3" s="903" t="s">
        <v>192</v>
      </c>
      <c r="F3" s="904"/>
      <c r="G3" s="905" t="s">
        <v>351</v>
      </c>
      <c r="H3" s="940" t="s">
        <v>350</v>
      </c>
      <c r="I3" s="903" t="s">
        <v>192</v>
      </c>
      <c r="J3" s="904"/>
      <c r="K3" s="905" t="s">
        <v>351</v>
      </c>
      <c r="L3" s="929" t="s">
        <v>350</v>
      </c>
      <c r="M3" s="910" t="s">
        <v>242</v>
      </c>
    </row>
    <row r="4" spans="1:13" ht="18" customHeight="1" x14ac:dyDescent="0.15">
      <c r="A4" s="536"/>
      <c r="B4" s="604"/>
      <c r="C4" s="906"/>
      <c r="D4" s="924"/>
      <c r="E4" s="572" t="s">
        <v>191</v>
      </c>
      <c r="F4" s="571" t="s">
        <v>190</v>
      </c>
      <c r="G4" s="906"/>
      <c r="H4" s="941"/>
      <c r="I4" s="572" t="s">
        <v>191</v>
      </c>
      <c r="J4" s="571" t="s">
        <v>190</v>
      </c>
      <c r="K4" s="906"/>
      <c r="L4" s="924"/>
      <c r="M4" s="911"/>
    </row>
    <row r="5" spans="1:13" ht="13.5" customHeight="1" x14ac:dyDescent="0.15">
      <c r="A5" s="938" t="s">
        <v>189</v>
      </c>
      <c r="B5" s="939"/>
      <c r="C5" s="912">
        <v>117491</v>
      </c>
      <c r="D5" s="914">
        <v>164003</v>
      </c>
      <c r="E5" s="916">
        <v>0.71639543179088183</v>
      </c>
      <c r="F5" s="934">
        <v>-46512</v>
      </c>
      <c r="G5" s="912">
        <v>197857</v>
      </c>
      <c r="H5" s="927">
        <v>210974</v>
      </c>
      <c r="I5" s="916">
        <v>0.9378264620284964</v>
      </c>
      <c r="J5" s="934">
        <v>-13117</v>
      </c>
      <c r="K5" s="930">
        <v>0.59381775726913877</v>
      </c>
      <c r="L5" s="901">
        <v>0.77736119142643167</v>
      </c>
      <c r="M5" s="942">
        <v>-0.18354343415729291</v>
      </c>
    </row>
    <row r="6" spans="1:13" ht="13.5" customHeight="1" x14ac:dyDescent="0.15">
      <c r="A6" s="936" t="s">
        <v>188</v>
      </c>
      <c r="B6" s="937"/>
      <c r="C6" s="913"/>
      <c r="D6" s="915"/>
      <c r="E6" s="917"/>
      <c r="F6" s="935"/>
      <c r="G6" s="913"/>
      <c r="H6" s="928"/>
      <c r="I6" s="917"/>
      <c r="J6" s="935"/>
      <c r="K6" s="931"/>
      <c r="L6" s="902"/>
      <c r="M6" s="943"/>
    </row>
    <row r="7" spans="1:13" ht="18" customHeight="1" x14ac:dyDescent="0.15">
      <c r="A7" s="932" t="s">
        <v>187</v>
      </c>
      <c r="B7" s="933"/>
      <c r="C7" s="557">
        <v>67284</v>
      </c>
      <c r="D7" s="556">
        <v>88892</v>
      </c>
      <c r="E7" s="555">
        <v>0.75691850785222514</v>
      </c>
      <c r="F7" s="554">
        <v>-21608</v>
      </c>
      <c r="G7" s="557">
        <v>101335</v>
      </c>
      <c r="H7" s="568">
        <v>106806</v>
      </c>
      <c r="I7" s="555">
        <v>0.94877628597644326</v>
      </c>
      <c r="J7" s="554">
        <v>-5471</v>
      </c>
      <c r="K7" s="553">
        <v>0.66397592144866036</v>
      </c>
      <c r="L7" s="552">
        <v>0.83227534033668515</v>
      </c>
      <c r="M7" s="598">
        <v>-0.1682994188880248</v>
      </c>
    </row>
    <row r="8" spans="1:13" ht="18" customHeight="1" x14ac:dyDescent="0.15">
      <c r="A8" s="547" t="s">
        <v>186</v>
      </c>
      <c r="B8" s="550" t="s">
        <v>178</v>
      </c>
      <c r="C8" s="545">
        <v>31670</v>
      </c>
      <c r="D8" s="548">
        <v>44467</v>
      </c>
      <c r="E8" s="542">
        <v>0.71221355162255151</v>
      </c>
      <c r="F8" s="541">
        <v>-12797</v>
      </c>
      <c r="G8" s="545">
        <v>48949</v>
      </c>
      <c r="H8" s="549">
        <v>56880</v>
      </c>
      <c r="I8" s="542">
        <v>0.86056610407876233</v>
      </c>
      <c r="J8" s="541">
        <v>-7931</v>
      </c>
      <c r="K8" s="540">
        <v>0.64699993871172035</v>
      </c>
      <c r="L8" s="539">
        <v>0.78176863572433197</v>
      </c>
      <c r="M8" s="597">
        <v>-0.13476869701261163</v>
      </c>
    </row>
    <row r="9" spans="1:13" ht="18" customHeight="1" x14ac:dyDescent="0.15">
      <c r="A9" s="547"/>
      <c r="B9" s="550" t="s">
        <v>177</v>
      </c>
      <c r="C9" s="545">
        <v>3243</v>
      </c>
      <c r="D9" s="548">
        <v>3733</v>
      </c>
      <c r="E9" s="542">
        <v>0.86873828020358956</v>
      </c>
      <c r="F9" s="541">
        <v>-490</v>
      </c>
      <c r="G9" s="545">
        <v>4255</v>
      </c>
      <c r="H9" s="549">
        <v>4115</v>
      </c>
      <c r="I9" s="542">
        <v>1.0340218712029161</v>
      </c>
      <c r="J9" s="541">
        <v>140</v>
      </c>
      <c r="K9" s="540">
        <v>0.76216216216216215</v>
      </c>
      <c r="L9" s="539">
        <v>0.9071688942891859</v>
      </c>
      <c r="M9" s="597">
        <v>-0.14500673212702375</v>
      </c>
    </row>
    <row r="10" spans="1:13" ht="18" customHeight="1" x14ac:dyDescent="0.15">
      <c r="A10" s="547"/>
      <c r="B10" s="550" t="s">
        <v>175</v>
      </c>
      <c r="C10" s="545">
        <v>32371</v>
      </c>
      <c r="D10" s="548">
        <v>40692</v>
      </c>
      <c r="E10" s="542">
        <v>0.79551263147547424</v>
      </c>
      <c r="F10" s="541">
        <v>-8321</v>
      </c>
      <c r="G10" s="545">
        <v>48131</v>
      </c>
      <c r="H10" s="549">
        <v>45811</v>
      </c>
      <c r="I10" s="542">
        <v>1.0506428587020584</v>
      </c>
      <c r="J10" s="541">
        <v>2320</v>
      </c>
      <c r="K10" s="540">
        <v>0.67256030416986978</v>
      </c>
      <c r="L10" s="539">
        <v>0.88825827857938044</v>
      </c>
      <c r="M10" s="597">
        <v>-0.21569797440951066</v>
      </c>
    </row>
    <row r="11" spans="1:13" s="235" customFormat="1" ht="18" customHeight="1" x14ac:dyDescent="0.15">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row>
    <row r="12" spans="1:13" ht="18" customHeight="1" x14ac:dyDescent="0.15">
      <c r="A12" s="932" t="s">
        <v>185</v>
      </c>
      <c r="B12" s="933"/>
      <c r="C12" s="557">
        <v>17054</v>
      </c>
      <c r="D12" s="556">
        <v>26216</v>
      </c>
      <c r="E12" s="555">
        <v>0.65051876716509005</v>
      </c>
      <c r="F12" s="554">
        <v>-9162</v>
      </c>
      <c r="G12" s="557">
        <v>30293</v>
      </c>
      <c r="H12" s="556">
        <v>34189</v>
      </c>
      <c r="I12" s="555">
        <v>0.88604521922255697</v>
      </c>
      <c r="J12" s="554">
        <v>-3896</v>
      </c>
      <c r="K12" s="553">
        <v>0.56296834252137462</v>
      </c>
      <c r="L12" s="552">
        <v>0.76679633800345137</v>
      </c>
      <c r="M12" s="601">
        <v>-0.20382799548207675</v>
      </c>
    </row>
    <row r="13" spans="1:13" ht="18" customHeight="1" x14ac:dyDescent="0.15">
      <c r="A13" s="547" t="s">
        <v>184</v>
      </c>
      <c r="B13" s="550" t="s">
        <v>178</v>
      </c>
      <c r="C13" s="545">
        <v>3019</v>
      </c>
      <c r="D13" s="548">
        <v>5474</v>
      </c>
      <c r="E13" s="542">
        <v>0.55151625867738396</v>
      </c>
      <c r="F13" s="541">
        <v>-2455</v>
      </c>
      <c r="G13" s="545">
        <v>4500</v>
      </c>
      <c r="H13" s="548">
        <v>6757</v>
      </c>
      <c r="I13" s="542">
        <v>0.66597602486310492</v>
      </c>
      <c r="J13" s="541">
        <v>-2257</v>
      </c>
      <c r="K13" s="540">
        <v>0.67088888888888887</v>
      </c>
      <c r="L13" s="539">
        <v>0.8101228355779192</v>
      </c>
      <c r="M13" s="597">
        <v>-0.13923394668903033</v>
      </c>
    </row>
    <row r="14" spans="1:13" ht="18" customHeight="1" x14ac:dyDescent="0.15">
      <c r="A14" s="547"/>
      <c r="B14" s="550" t="s">
        <v>177</v>
      </c>
      <c r="C14" s="545">
        <v>3194</v>
      </c>
      <c r="D14" s="548">
        <v>4778</v>
      </c>
      <c r="E14" s="542">
        <v>0.6684805357890331</v>
      </c>
      <c r="F14" s="541">
        <v>-1584</v>
      </c>
      <c r="G14" s="545">
        <v>5315</v>
      </c>
      <c r="H14" s="548">
        <v>5840</v>
      </c>
      <c r="I14" s="542">
        <v>0.9101027397260274</v>
      </c>
      <c r="J14" s="541">
        <v>-525</v>
      </c>
      <c r="K14" s="540">
        <v>0.60094073377234247</v>
      </c>
      <c r="L14" s="539">
        <v>0.81815068493150689</v>
      </c>
      <c r="M14" s="597">
        <v>-0.21720995115916442</v>
      </c>
    </row>
    <row r="15" spans="1:13" ht="18" customHeight="1" x14ac:dyDescent="0.15">
      <c r="A15" s="547"/>
      <c r="B15" s="550" t="s">
        <v>175</v>
      </c>
      <c r="C15" s="545">
        <v>10590</v>
      </c>
      <c r="D15" s="548">
        <v>15964</v>
      </c>
      <c r="E15" s="542">
        <v>0.6633675770483588</v>
      </c>
      <c r="F15" s="541">
        <v>-5374</v>
      </c>
      <c r="G15" s="545">
        <v>19163</v>
      </c>
      <c r="H15" s="548">
        <v>21592</v>
      </c>
      <c r="I15" s="542">
        <v>0.88750463134494262</v>
      </c>
      <c r="J15" s="541">
        <v>-2429</v>
      </c>
      <c r="K15" s="540">
        <v>0.55262745916610134</v>
      </c>
      <c r="L15" s="539">
        <v>0.73934790663208594</v>
      </c>
      <c r="M15" s="597">
        <v>-0.1867204474659846</v>
      </c>
    </row>
    <row r="16" spans="1:13" ht="18" customHeight="1" x14ac:dyDescent="0.15">
      <c r="A16" s="547"/>
      <c r="B16" s="550" t="s">
        <v>174</v>
      </c>
      <c r="C16" s="545">
        <v>251</v>
      </c>
      <c r="D16" s="548">
        <v>0</v>
      </c>
      <c r="E16" s="542" t="e">
        <v>#DIV/0!</v>
      </c>
      <c r="F16" s="541">
        <v>251</v>
      </c>
      <c r="G16" s="545">
        <v>1315</v>
      </c>
      <c r="H16" s="548">
        <v>0</v>
      </c>
      <c r="I16" s="542" t="e">
        <v>#DIV/0!</v>
      </c>
      <c r="J16" s="541">
        <v>1315</v>
      </c>
      <c r="K16" s="540">
        <v>0.19087452471482891</v>
      </c>
      <c r="L16" s="539" t="s">
        <v>171</v>
      </c>
      <c r="M16" s="597" t="e">
        <v>#VALUE!</v>
      </c>
    </row>
    <row r="17" spans="1:13" s="235" customFormat="1" ht="18" customHeight="1" x14ac:dyDescent="0.15">
      <c r="A17" s="587"/>
      <c r="B17" s="600" t="s">
        <v>180</v>
      </c>
      <c r="C17" s="585" t="s">
        <v>171</v>
      </c>
      <c r="D17" s="584" t="s">
        <v>171</v>
      </c>
      <c r="E17" s="583" t="s">
        <v>171</v>
      </c>
      <c r="F17" s="582" t="s">
        <v>171</v>
      </c>
      <c r="G17" s="585" t="s">
        <v>171</v>
      </c>
      <c r="H17" s="584" t="s">
        <v>171</v>
      </c>
      <c r="I17" s="583" t="s">
        <v>171</v>
      </c>
      <c r="J17" s="582" t="s">
        <v>171</v>
      </c>
      <c r="K17" s="590" t="s">
        <v>171</v>
      </c>
      <c r="L17" s="589" t="s">
        <v>171</v>
      </c>
      <c r="M17" s="599" t="s">
        <v>171</v>
      </c>
    </row>
    <row r="18" spans="1:13" ht="18" customHeight="1" x14ac:dyDescent="0.15">
      <c r="A18" s="932" t="s">
        <v>183</v>
      </c>
      <c r="B18" s="933"/>
      <c r="C18" s="557">
        <v>12111</v>
      </c>
      <c r="D18" s="556">
        <v>17467</v>
      </c>
      <c r="E18" s="555">
        <v>0.69336463044598384</v>
      </c>
      <c r="F18" s="554">
        <v>-5356</v>
      </c>
      <c r="G18" s="557">
        <v>25277</v>
      </c>
      <c r="H18" s="568">
        <v>26122</v>
      </c>
      <c r="I18" s="555">
        <v>0.96765178776510219</v>
      </c>
      <c r="J18" s="554">
        <v>-845</v>
      </c>
      <c r="K18" s="553">
        <v>0.47913122601574554</v>
      </c>
      <c r="L18" s="552">
        <v>0.66867008651711202</v>
      </c>
      <c r="M18" s="598">
        <v>-0.18953886050136648</v>
      </c>
    </row>
    <row r="19" spans="1:13" ht="18" customHeight="1" x14ac:dyDescent="0.15">
      <c r="A19" s="547" t="s">
        <v>182</v>
      </c>
      <c r="B19" s="550" t="s">
        <v>178</v>
      </c>
      <c r="C19" s="545">
        <v>0</v>
      </c>
      <c r="D19" s="548">
        <v>0</v>
      </c>
      <c r="E19" s="542" t="e">
        <v>#DIV/0!</v>
      </c>
      <c r="F19" s="541">
        <v>0</v>
      </c>
      <c r="G19" s="545">
        <v>0</v>
      </c>
      <c r="H19" s="549">
        <v>0</v>
      </c>
      <c r="I19" s="542" t="e">
        <v>#DIV/0!</v>
      </c>
      <c r="J19" s="541">
        <v>0</v>
      </c>
      <c r="K19" s="540" t="s">
        <v>171</v>
      </c>
      <c r="L19" s="539" t="s">
        <v>171</v>
      </c>
      <c r="M19" s="597" t="e">
        <v>#VALUE!</v>
      </c>
    </row>
    <row r="20" spans="1:13" ht="18" customHeight="1" x14ac:dyDescent="0.15">
      <c r="A20" s="547"/>
      <c r="B20" s="550" t="s">
        <v>177</v>
      </c>
      <c r="C20" s="545">
        <v>3886</v>
      </c>
      <c r="D20" s="548">
        <v>5926</v>
      </c>
      <c r="E20" s="542">
        <v>0.65575430307121163</v>
      </c>
      <c r="F20" s="541">
        <v>-2040</v>
      </c>
      <c r="G20" s="545">
        <v>7865</v>
      </c>
      <c r="H20" s="549">
        <v>8555</v>
      </c>
      <c r="I20" s="542">
        <v>0.91934541203974285</v>
      </c>
      <c r="J20" s="541">
        <v>-690</v>
      </c>
      <c r="K20" s="540">
        <v>0.49408773045136684</v>
      </c>
      <c r="L20" s="539">
        <v>0.69269433080070131</v>
      </c>
      <c r="M20" s="597">
        <v>-0.19860660034933447</v>
      </c>
    </row>
    <row r="21" spans="1:13" ht="18" customHeight="1" x14ac:dyDescent="0.15">
      <c r="A21" s="547"/>
      <c r="B21" s="550" t="s">
        <v>175</v>
      </c>
      <c r="C21" s="545">
        <v>8225</v>
      </c>
      <c r="D21" s="548">
        <v>11541</v>
      </c>
      <c r="E21" s="542">
        <v>0.71267654449354478</v>
      </c>
      <c r="F21" s="541">
        <v>-3316</v>
      </c>
      <c r="G21" s="545">
        <v>17412</v>
      </c>
      <c r="H21" s="549">
        <v>17567</v>
      </c>
      <c r="I21" s="542">
        <v>0.99117663801445888</v>
      </c>
      <c r="J21" s="541">
        <v>-155</v>
      </c>
      <c r="K21" s="540">
        <v>0.47237537330576612</v>
      </c>
      <c r="L21" s="539">
        <v>0.65697045596857739</v>
      </c>
      <c r="M21" s="597">
        <v>-0.18459508266281127</v>
      </c>
    </row>
    <row r="22" spans="1:13" s="235" customFormat="1" ht="18" customHeight="1" x14ac:dyDescent="0.15">
      <c r="A22" s="587"/>
      <c r="B22" s="600" t="s">
        <v>180</v>
      </c>
      <c r="C22" s="585" t="s">
        <v>171</v>
      </c>
      <c r="D22" s="584" t="s">
        <v>171</v>
      </c>
      <c r="E22" s="583" t="s">
        <v>171</v>
      </c>
      <c r="F22" s="582" t="s">
        <v>171</v>
      </c>
      <c r="G22" s="585" t="s">
        <v>171</v>
      </c>
      <c r="H22" s="584" t="s">
        <v>171</v>
      </c>
      <c r="I22" s="583" t="s">
        <v>171</v>
      </c>
      <c r="J22" s="582" t="s">
        <v>171</v>
      </c>
      <c r="K22" s="590" t="s">
        <v>171</v>
      </c>
      <c r="L22" s="589" t="s">
        <v>171</v>
      </c>
      <c r="M22" s="599" t="s">
        <v>171</v>
      </c>
    </row>
    <row r="23" spans="1:13" ht="18" customHeight="1" x14ac:dyDescent="0.15">
      <c r="A23" s="932" t="s">
        <v>181</v>
      </c>
      <c r="B23" s="933"/>
      <c r="C23" s="557">
        <v>8719</v>
      </c>
      <c r="D23" s="556">
        <v>12254</v>
      </c>
      <c r="E23" s="555">
        <v>0.71152276807573034</v>
      </c>
      <c r="F23" s="554">
        <v>-3535</v>
      </c>
      <c r="G23" s="557">
        <v>14133</v>
      </c>
      <c r="H23" s="568">
        <v>15135</v>
      </c>
      <c r="I23" s="555">
        <v>0.93379583746283445</v>
      </c>
      <c r="J23" s="554">
        <v>-1002</v>
      </c>
      <c r="K23" s="553">
        <v>0.61692492747470462</v>
      </c>
      <c r="L23" s="552">
        <v>0.80964651470102411</v>
      </c>
      <c r="M23" s="601">
        <v>-0.19272158722631949</v>
      </c>
    </row>
    <row r="24" spans="1:13" ht="18" customHeight="1" x14ac:dyDescent="0.15">
      <c r="A24" s="547"/>
      <c r="B24" s="550" t="s">
        <v>178</v>
      </c>
      <c r="C24" s="545">
        <v>0</v>
      </c>
      <c r="D24" s="548">
        <v>0</v>
      </c>
      <c r="E24" s="542" t="e">
        <v>#DIV/0!</v>
      </c>
      <c r="F24" s="541">
        <v>0</v>
      </c>
      <c r="G24" s="545">
        <v>0</v>
      </c>
      <c r="H24" s="549">
        <v>0</v>
      </c>
      <c r="I24" s="542" t="e">
        <v>#DIV/0!</v>
      </c>
      <c r="J24" s="541">
        <v>0</v>
      </c>
      <c r="K24" s="540" t="s">
        <v>171</v>
      </c>
      <c r="L24" s="539" t="s">
        <v>171</v>
      </c>
      <c r="M24" s="597" t="e">
        <v>#VALUE!</v>
      </c>
    </row>
    <row r="25" spans="1:13" ht="18" customHeight="1" x14ac:dyDescent="0.15">
      <c r="A25" s="547"/>
      <c r="B25" s="550" t="s">
        <v>177</v>
      </c>
      <c r="C25" s="545">
        <v>3456</v>
      </c>
      <c r="D25" s="548">
        <v>5035</v>
      </c>
      <c r="E25" s="542">
        <v>0.68639523336643493</v>
      </c>
      <c r="F25" s="541">
        <v>-1579</v>
      </c>
      <c r="G25" s="545">
        <v>5265</v>
      </c>
      <c r="H25" s="549">
        <v>6100</v>
      </c>
      <c r="I25" s="542">
        <v>0.86311475409836069</v>
      </c>
      <c r="J25" s="541">
        <v>-835</v>
      </c>
      <c r="K25" s="540">
        <v>0.65641025641025641</v>
      </c>
      <c r="L25" s="539">
        <v>0.82540983606557372</v>
      </c>
      <c r="M25" s="597">
        <v>-0.16899957965531731</v>
      </c>
    </row>
    <row r="26" spans="1:13" ht="18" customHeight="1" x14ac:dyDescent="0.15">
      <c r="A26" s="547"/>
      <c r="B26" s="550" t="s">
        <v>175</v>
      </c>
      <c r="C26" s="545">
        <v>5263</v>
      </c>
      <c r="D26" s="548">
        <v>7219</v>
      </c>
      <c r="E26" s="542">
        <v>0.72904834464607282</v>
      </c>
      <c r="F26" s="541">
        <v>-1956</v>
      </c>
      <c r="G26" s="545">
        <v>8868</v>
      </c>
      <c r="H26" s="548">
        <v>9035</v>
      </c>
      <c r="I26" s="542">
        <v>0.98151632540121747</v>
      </c>
      <c r="J26" s="541">
        <v>-167</v>
      </c>
      <c r="K26" s="540">
        <v>0.59348218313035639</v>
      </c>
      <c r="L26" s="539">
        <v>0.79900387382401772</v>
      </c>
      <c r="M26" s="597">
        <v>-0.20552169069366133</v>
      </c>
    </row>
    <row r="27" spans="1:13" s="235" customFormat="1" ht="18" customHeight="1" x14ac:dyDescent="0.15">
      <c r="A27" s="587"/>
      <c r="B27" s="600" t="s">
        <v>180</v>
      </c>
      <c r="C27" s="585" t="s">
        <v>171</v>
      </c>
      <c r="D27" s="584" t="s">
        <v>171</v>
      </c>
      <c r="E27" s="583" t="s">
        <v>171</v>
      </c>
      <c r="F27" s="582" t="s">
        <v>171</v>
      </c>
      <c r="G27" s="585" t="s">
        <v>171</v>
      </c>
      <c r="H27" s="584" t="s">
        <v>171</v>
      </c>
      <c r="I27" s="583" t="s">
        <v>171</v>
      </c>
      <c r="J27" s="582" t="s">
        <v>171</v>
      </c>
      <c r="K27" s="590" t="s">
        <v>171</v>
      </c>
      <c r="L27" s="589" t="s">
        <v>171</v>
      </c>
      <c r="M27" s="599" t="s">
        <v>171</v>
      </c>
    </row>
    <row r="28" spans="1:13" ht="18" customHeight="1" x14ac:dyDescent="0.15">
      <c r="A28" s="932" t="s">
        <v>179</v>
      </c>
      <c r="B28" s="933"/>
      <c r="C28" s="557">
        <v>12323</v>
      </c>
      <c r="D28" s="556">
        <v>19174</v>
      </c>
      <c r="E28" s="555">
        <v>0.64269323041618864</v>
      </c>
      <c r="F28" s="554">
        <v>-6851</v>
      </c>
      <c r="G28" s="557">
        <v>26819</v>
      </c>
      <c r="H28" s="556">
        <v>28722</v>
      </c>
      <c r="I28" s="555">
        <v>0.93374416823340989</v>
      </c>
      <c r="J28" s="554">
        <v>-1903</v>
      </c>
      <c r="K28" s="553">
        <v>0.45948767664715312</v>
      </c>
      <c r="L28" s="552">
        <v>0.66757189610751344</v>
      </c>
      <c r="M28" s="598">
        <v>-0.20808421946036032</v>
      </c>
    </row>
    <row r="29" spans="1:13" ht="18" customHeight="1" x14ac:dyDescent="0.15">
      <c r="A29" s="547"/>
      <c r="B29" s="550" t="s">
        <v>178</v>
      </c>
      <c r="C29" s="545">
        <v>0</v>
      </c>
      <c r="D29" s="548">
        <v>0</v>
      </c>
      <c r="E29" s="542" t="e">
        <v>#DIV/0!</v>
      </c>
      <c r="F29" s="541">
        <v>0</v>
      </c>
      <c r="G29" s="545">
        <v>0</v>
      </c>
      <c r="H29" s="549">
        <v>0</v>
      </c>
      <c r="I29" s="542" t="e">
        <v>#DIV/0!</v>
      </c>
      <c r="J29" s="541">
        <v>0</v>
      </c>
      <c r="K29" s="540" t="s">
        <v>171</v>
      </c>
      <c r="L29" s="539" t="s">
        <v>171</v>
      </c>
      <c r="M29" s="597" t="e">
        <v>#VALUE!</v>
      </c>
    </row>
    <row r="30" spans="1:13" ht="18" customHeight="1" x14ac:dyDescent="0.15">
      <c r="A30" s="547"/>
      <c r="B30" s="546" t="s">
        <v>177</v>
      </c>
      <c r="C30" s="545">
        <v>1711</v>
      </c>
      <c r="D30" s="543">
        <v>2583</v>
      </c>
      <c r="E30" s="542">
        <v>0.66240805265195513</v>
      </c>
      <c r="F30" s="541">
        <v>-872</v>
      </c>
      <c r="G30" s="545">
        <v>3770</v>
      </c>
      <c r="H30" s="549">
        <v>3790</v>
      </c>
      <c r="I30" s="542">
        <v>0.99472295514511877</v>
      </c>
      <c r="J30" s="541">
        <v>-20</v>
      </c>
      <c r="K30" s="540">
        <v>0.45384615384615384</v>
      </c>
      <c r="L30" s="539">
        <v>0.6815303430079156</v>
      </c>
      <c r="M30" s="597">
        <v>-0.22768418916176175</v>
      </c>
    </row>
    <row r="31" spans="1:13" ht="18" customHeight="1" x14ac:dyDescent="0.15">
      <c r="A31" s="547"/>
      <c r="B31" s="546" t="s">
        <v>176</v>
      </c>
      <c r="C31" s="545">
        <v>378</v>
      </c>
      <c r="D31" s="548">
        <v>629</v>
      </c>
      <c r="E31" s="542">
        <v>0.60095389507154218</v>
      </c>
      <c r="F31" s="541">
        <v>-251</v>
      </c>
      <c r="G31" s="545">
        <v>651</v>
      </c>
      <c r="H31" s="549">
        <v>890</v>
      </c>
      <c r="I31" s="542">
        <v>0.73146067415730343</v>
      </c>
      <c r="J31" s="541">
        <v>-239</v>
      </c>
      <c r="K31" s="540">
        <v>0.58064516129032262</v>
      </c>
      <c r="L31" s="539">
        <v>0.70674157303370788</v>
      </c>
      <c r="M31" s="597">
        <v>-0.12609641174338526</v>
      </c>
    </row>
    <row r="32" spans="1:13" ht="18" customHeight="1" x14ac:dyDescent="0.15">
      <c r="A32" s="547"/>
      <c r="B32" s="546" t="s">
        <v>175</v>
      </c>
      <c r="C32" s="545">
        <v>9635</v>
      </c>
      <c r="D32" s="548">
        <v>14824</v>
      </c>
      <c r="E32" s="542">
        <v>0.64995952509444144</v>
      </c>
      <c r="F32" s="541">
        <v>-5189</v>
      </c>
      <c r="G32" s="545">
        <v>21063</v>
      </c>
      <c r="H32" s="548">
        <v>22321</v>
      </c>
      <c r="I32" s="542">
        <v>0.94364051789794368</v>
      </c>
      <c r="J32" s="541">
        <v>-1258</v>
      </c>
      <c r="K32" s="540">
        <v>0.45743721217300481</v>
      </c>
      <c r="L32" s="539">
        <v>0.66412795125666413</v>
      </c>
      <c r="M32" s="597">
        <v>-0.20669073908365931</v>
      </c>
    </row>
    <row r="33" spans="1:13" ht="18" customHeight="1" x14ac:dyDescent="0.15">
      <c r="A33" s="547"/>
      <c r="B33" s="546" t="s">
        <v>174</v>
      </c>
      <c r="C33" s="545">
        <v>599</v>
      </c>
      <c r="D33" s="548">
        <v>1138</v>
      </c>
      <c r="E33" s="542">
        <v>0.52636203866432341</v>
      </c>
      <c r="F33" s="541">
        <v>-539</v>
      </c>
      <c r="G33" s="545">
        <v>1335</v>
      </c>
      <c r="H33" s="549">
        <v>1721</v>
      </c>
      <c r="I33" s="542">
        <v>0.77571179546775126</v>
      </c>
      <c r="J33" s="541">
        <v>-386</v>
      </c>
      <c r="K33" s="540">
        <v>0.448689138576779</v>
      </c>
      <c r="L33" s="539">
        <v>0.66124346310284721</v>
      </c>
      <c r="M33" s="597">
        <v>-0.21255432452606821</v>
      </c>
    </row>
    <row r="34" spans="1:13" s="235" customFormat="1" ht="18" customHeight="1" x14ac:dyDescent="0.15">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row>
    <row r="35" spans="1:13" s="235" customFormat="1" ht="18" customHeight="1" thickBot="1" x14ac:dyDescent="0.2">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row>
    <row r="36" spans="1:13" x14ac:dyDescent="0.15">
      <c r="C36" s="234"/>
      <c r="G36" s="234"/>
    </row>
    <row r="37" spans="1:13" x14ac:dyDescent="0.15">
      <c r="C37" s="234"/>
      <c r="G37" s="234"/>
    </row>
    <row r="38" spans="1:13" x14ac:dyDescent="0.15">
      <c r="C38" s="234"/>
      <c r="G38" s="58"/>
    </row>
    <row r="39" spans="1:13" x14ac:dyDescent="0.15">
      <c r="C39" s="234"/>
      <c r="G39" s="234"/>
    </row>
    <row r="40" spans="1:13" x14ac:dyDescent="0.15">
      <c r="C40" s="234"/>
      <c r="G40" s="234"/>
    </row>
    <row r="41" spans="1:13" x14ac:dyDescent="0.15">
      <c r="C41" s="234"/>
      <c r="G41" s="234"/>
    </row>
    <row r="42" spans="1:13" x14ac:dyDescent="0.15">
      <c r="C42" s="234"/>
      <c r="G42" s="234"/>
    </row>
    <row r="43" spans="1:13" x14ac:dyDescent="0.15">
      <c r="C43" s="234"/>
      <c r="G43" s="234"/>
    </row>
    <row r="44" spans="1:13" x14ac:dyDescent="0.15">
      <c r="C44" s="234"/>
      <c r="G44" s="234"/>
    </row>
    <row r="45" spans="1:13" x14ac:dyDescent="0.15">
      <c r="C45" s="234"/>
      <c r="G45" s="234"/>
    </row>
    <row r="46" spans="1:13" x14ac:dyDescent="0.15">
      <c r="C46" s="234"/>
      <c r="G46" s="234"/>
    </row>
    <row r="47" spans="1:13" x14ac:dyDescent="0.15">
      <c r="C47" s="234"/>
      <c r="G47" s="234"/>
    </row>
    <row r="48" spans="1:13"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C65" s="234"/>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K5:K6"/>
    <mergeCell ref="L5:L6"/>
    <mergeCell ref="M5:M6"/>
    <mergeCell ref="K2:M2"/>
    <mergeCell ref="K3:K4"/>
    <mergeCell ref="L3:L4"/>
    <mergeCell ref="M3:M4"/>
    <mergeCell ref="G2:J2"/>
    <mergeCell ref="C3:C4"/>
    <mergeCell ref="D3:D4"/>
    <mergeCell ref="E3:F3"/>
    <mergeCell ref="I3:J3"/>
    <mergeCell ref="C5:C6"/>
    <mergeCell ref="D5:D6"/>
    <mergeCell ref="E5:E6"/>
    <mergeCell ref="C2:F2"/>
    <mergeCell ref="G5:G6"/>
    <mergeCell ref="J5:J6"/>
    <mergeCell ref="A6:B6"/>
    <mergeCell ref="A7:B7"/>
    <mergeCell ref="G3:G4"/>
    <mergeCell ref="H3:H4"/>
    <mergeCell ref="A18:B18"/>
    <mergeCell ref="A23:B23"/>
    <mergeCell ref="A28:B28"/>
    <mergeCell ref="A12:B12"/>
    <mergeCell ref="I5:I6"/>
    <mergeCell ref="A5:B5"/>
    <mergeCell ref="F5:F6"/>
    <mergeCell ref="H5:H6"/>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609" customWidth="1"/>
    <col min="2" max="2" width="8.625" style="609" customWidth="1"/>
    <col min="3" max="10" width="10.625" style="608" customWidth="1"/>
    <col min="11" max="11" width="10.625" style="232" customWidth="1"/>
    <col min="12" max="13" width="10.625" style="231" customWidth="1"/>
    <col min="14" max="14" width="9" style="609"/>
    <col min="15" max="16384" width="9" style="608"/>
  </cols>
  <sheetData>
    <row r="1" spans="1:14" ht="19.5" thickBot="1" x14ac:dyDescent="0.45">
      <c r="A1" s="835" t="str">
        <f>'h25'!A1</f>
        <v>平成25年度</v>
      </c>
      <c r="B1" s="835"/>
      <c r="C1" s="6"/>
      <c r="D1" s="6"/>
      <c r="E1" s="6"/>
      <c r="F1" s="15" t="str">
        <f ca="1">RIGHT(CELL("filename",$A$1),LEN(CELL("filename",$A$1))-FIND("]",CELL("filename",$A$1)))</f>
        <v>10月中旬</v>
      </c>
      <c r="G1" s="14" t="s">
        <v>69</v>
      </c>
      <c r="H1" s="10"/>
      <c r="I1" s="10"/>
      <c r="J1" s="10"/>
      <c r="K1" s="10"/>
      <c r="L1" s="10"/>
      <c r="M1" s="10"/>
    </row>
    <row r="2" spans="1:14" ht="18" customHeight="1" x14ac:dyDescent="0.4">
      <c r="A2" s="607"/>
      <c r="B2" s="606"/>
      <c r="C2" s="918" t="s">
        <v>196</v>
      </c>
      <c r="D2" s="919"/>
      <c r="E2" s="920"/>
      <c r="F2" s="921"/>
      <c r="G2" s="918" t="s">
        <v>195</v>
      </c>
      <c r="H2" s="919"/>
      <c r="I2" s="920"/>
      <c r="J2" s="921"/>
      <c r="K2" s="907" t="s">
        <v>247</v>
      </c>
      <c r="L2" s="908"/>
      <c r="M2" s="909"/>
    </row>
    <row r="3" spans="1:14" ht="18.75" customHeight="1" x14ac:dyDescent="0.4">
      <c r="A3" s="546"/>
      <c r="B3" s="605"/>
      <c r="C3" s="922" t="s">
        <v>356</v>
      </c>
      <c r="D3" s="923" t="s">
        <v>354</v>
      </c>
      <c r="E3" s="903" t="s">
        <v>192</v>
      </c>
      <c r="F3" s="904"/>
      <c r="G3" s="905" t="s">
        <v>355</v>
      </c>
      <c r="H3" s="940" t="s">
        <v>354</v>
      </c>
      <c r="I3" s="903" t="s">
        <v>192</v>
      </c>
      <c r="J3" s="904"/>
      <c r="K3" s="905" t="s">
        <v>355</v>
      </c>
      <c r="L3" s="929" t="s">
        <v>354</v>
      </c>
      <c r="M3" s="910" t="s">
        <v>242</v>
      </c>
    </row>
    <row r="4" spans="1:14" ht="18" customHeight="1" x14ac:dyDescent="0.4">
      <c r="A4" s="536"/>
      <c r="B4" s="604"/>
      <c r="C4" s="906"/>
      <c r="D4" s="924"/>
      <c r="E4" s="572" t="s">
        <v>191</v>
      </c>
      <c r="F4" s="571" t="s">
        <v>190</v>
      </c>
      <c r="G4" s="906"/>
      <c r="H4" s="941"/>
      <c r="I4" s="572" t="s">
        <v>191</v>
      </c>
      <c r="J4" s="571" t="s">
        <v>190</v>
      </c>
      <c r="K4" s="906"/>
      <c r="L4" s="924"/>
      <c r="M4" s="911"/>
    </row>
    <row r="5" spans="1:14" ht="13.5" customHeight="1" x14ac:dyDescent="0.4">
      <c r="A5" s="938" t="s">
        <v>189</v>
      </c>
      <c r="B5" s="939"/>
      <c r="C5" s="912">
        <v>181154</v>
      </c>
      <c r="D5" s="914">
        <v>143812</v>
      </c>
      <c r="E5" s="916">
        <v>1.2596584429672071</v>
      </c>
      <c r="F5" s="934">
        <v>37342</v>
      </c>
      <c r="G5" s="912">
        <v>222971</v>
      </c>
      <c r="H5" s="927">
        <v>210876</v>
      </c>
      <c r="I5" s="916">
        <v>1.0573559817143725</v>
      </c>
      <c r="J5" s="934">
        <v>12095</v>
      </c>
      <c r="K5" s="930">
        <v>0.81245543142381749</v>
      </c>
      <c r="L5" s="901">
        <v>0.6819742407860544</v>
      </c>
      <c r="M5" s="925">
        <v>0.13048119063776309</v>
      </c>
    </row>
    <row r="6" spans="1:14" ht="13.5" customHeight="1" x14ac:dyDescent="0.4">
      <c r="A6" s="936" t="s">
        <v>188</v>
      </c>
      <c r="B6" s="937"/>
      <c r="C6" s="913"/>
      <c r="D6" s="915"/>
      <c r="E6" s="917"/>
      <c r="F6" s="935"/>
      <c r="G6" s="913"/>
      <c r="H6" s="928"/>
      <c r="I6" s="917"/>
      <c r="J6" s="935"/>
      <c r="K6" s="931"/>
      <c r="L6" s="902"/>
      <c r="M6" s="926"/>
    </row>
    <row r="7" spans="1:14" ht="18" customHeight="1" x14ac:dyDescent="0.4">
      <c r="A7" s="932" t="s">
        <v>187</v>
      </c>
      <c r="B7" s="933"/>
      <c r="C7" s="557">
        <v>94596</v>
      </c>
      <c r="D7" s="556">
        <v>78723</v>
      </c>
      <c r="E7" s="555">
        <v>1.2016310354026143</v>
      </c>
      <c r="F7" s="554">
        <v>15873</v>
      </c>
      <c r="G7" s="557">
        <v>112206</v>
      </c>
      <c r="H7" s="568">
        <v>106121</v>
      </c>
      <c r="I7" s="555">
        <v>1.0573402059912742</v>
      </c>
      <c r="J7" s="554">
        <v>6085</v>
      </c>
      <c r="K7" s="553">
        <v>0.84305652104165552</v>
      </c>
      <c r="L7" s="552">
        <v>0.7418230133526823</v>
      </c>
      <c r="M7" s="551">
        <v>0.10123350768897321</v>
      </c>
      <c r="N7" s="614"/>
    </row>
    <row r="8" spans="1:14" ht="18" customHeight="1" x14ac:dyDescent="0.4">
      <c r="A8" s="547" t="s">
        <v>186</v>
      </c>
      <c r="B8" s="550" t="s">
        <v>178</v>
      </c>
      <c r="C8" s="545">
        <v>46022</v>
      </c>
      <c r="D8" s="548">
        <v>40082</v>
      </c>
      <c r="E8" s="542">
        <v>1.1481961977945212</v>
      </c>
      <c r="F8" s="541">
        <v>5940</v>
      </c>
      <c r="G8" s="545">
        <v>55815</v>
      </c>
      <c r="H8" s="549">
        <v>56327</v>
      </c>
      <c r="I8" s="542">
        <v>0.99091022067569723</v>
      </c>
      <c r="J8" s="541">
        <v>-512</v>
      </c>
      <c r="K8" s="540">
        <v>0.82454537310758758</v>
      </c>
      <c r="L8" s="539">
        <v>0.7115947946810588</v>
      </c>
      <c r="M8" s="538">
        <v>0.11295057842652878</v>
      </c>
      <c r="N8" s="614"/>
    </row>
    <row r="9" spans="1:14" ht="18" customHeight="1" x14ac:dyDescent="0.4">
      <c r="A9" s="547"/>
      <c r="B9" s="550" t="s">
        <v>177</v>
      </c>
      <c r="C9" s="545">
        <v>3882</v>
      </c>
      <c r="D9" s="548">
        <v>3624</v>
      </c>
      <c r="E9" s="542">
        <v>1.0711920529801324</v>
      </c>
      <c r="F9" s="541">
        <v>258</v>
      </c>
      <c r="G9" s="545">
        <v>4105</v>
      </c>
      <c r="H9" s="549">
        <v>4430</v>
      </c>
      <c r="I9" s="542">
        <v>0.92663656884875845</v>
      </c>
      <c r="J9" s="541">
        <v>-325</v>
      </c>
      <c r="K9" s="540">
        <v>0.94567600487210723</v>
      </c>
      <c r="L9" s="539">
        <v>0.81805869074492099</v>
      </c>
      <c r="M9" s="538">
        <v>0.12761731412718624</v>
      </c>
      <c r="N9" s="614"/>
    </row>
    <row r="10" spans="1:14" ht="18" customHeight="1" x14ac:dyDescent="0.4">
      <c r="A10" s="547"/>
      <c r="B10" s="550" t="s">
        <v>175</v>
      </c>
      <c r="C10" s="545">
        <v>44692</v>
      </c>
      <c r="D10" s="548">
        <v>35017</v>
      </c>
      <c r="E10" s="542">
        <v>1.276294371305366</v>
      </c>
      <c r="F10" s="541">
        <v>9675</v>
      </c>
      <c r="G10" s="545">
        <v>52286</v>
      </c>
      <c r="H10" s="549">
        <v>45364</v>
      </c>
      <c r="I10" s="542">
        <v>1.1525879552067719</v>
      </c>
      <c r="J10" s="541">
        <v>6922</v>
      </c>
      <c r="K10" s="540">
        <v>0.85476035650078419</v>
      </c>
      <c r="L10" s="539">
        <v>0.77191164800282164</v>
      </c>
      <c r="M10" s="538">
        <v>8.2848708497962553E-2</v>
      </c>
      <c r="N10" s="614"/>
    </row>
    <row r="11" spans="1:14" s="612" customFormat="1" ht="18" customHeight="1" x14ac:dyDescent="0.4">
      <c r="A11" s="596"/>
      <c r="B11" s="603" t="s">
        <v>180</v>
      </c>
      <c r="C11" s="602" t="s">
        <v>171</v>
      </c>
      <c r="D11" s="593" t="s">
        <v>171</v>
      </c>
      <c r="E11" s="592" t="s">
        <v>171</v>
      </c>
      <c r="F11" s="591" t="s">
        <v>171</v>
      </c>
      <c r="G11" s="602" t="s">
        <v>171</v>
      </c>
      <c r="H11" s="593" t="s">
        <v>171</v>
      </c>
      <c r="I11" s="592" t="s">
        <v>171</v>
      </c>
      <c r="J11" s="591" t="s">
        <v>171</v>
      </c>
      <c r="K11" s="590" t="s">
        <v>171</v>
      </c>
      <c r="L11" s="589" t="s">
        <v>171</v>
      </c>
      <c r="M11" s="588" t="s">
        <v>171</v>
      </c>
      <c r="N11" s="613"/>
    </row>
    <row r="12" spans="1:14" ht="18" customHeight="1" x14ac:dyDescent="0.4">
      <c r="A12" s="932" t="s">
        <v>185</v>
      </c>
      <c r="B12" s="933"/>
      <c r="C12" s="557">
        <v>28243</v>
      </c>
      <c r="D12" s="556">
        <v>22208</v>
      </c>
      <c r="E12" s="555">
        <v>1.2717489193083573</v>
      </c>
      <c r="F12" s="554">
        <v>6035</v>
      </c>
      <c r="G12" s="557">
        <v>34527</v>
      </c>
      <c r="H12" s="556">
        <v>34735</v>
      </c>
      <c r="I12" s="555">
        <v>0.99401180365625452</v>
      </c>
      <c r="J12" s="554">
        <v>-208</v>
      </c>
      <c r="K12" s="553">
        <v>0.81799750919570191</v>
      </c>
      <c r="L12" s="552">
        <v>0.63935511731682737</v>
      </c>
      <c r="M12" s="567">
        <v>0.17864239187887454</v>
      </c>
      <c r="N12" s="614"/>
    </row>
    <row r="13" spans="1:14" ht="18" customHeight="1" x14ac:dyDescent="0.4">
      <c r="A13" s="547" t="s">
        <v>184</v>
      </c>
      <c r="B13" s="550" t="s">
        <v>178</v>
      </c>
      <c r="C13" s="545">
        <v>4283</v>
      </c>
      <c r="D13" s="548">
        <v>4151</v>
      </c>
      <c r="E13" s="542">
        <v>1.0317995663695496</v>
      </c>
      <c r="F13" s="541">
        <v>132</v>
      </c>
      <c r="G13" s="545">
        <v>5000</v>
      </c>
      <c r="H13" s="548">
        <v>6717</v>
      </c>
      <c r="I13" s="542">
        <v>0.74437993151704629</v>
      </c>
      <c r="J13" s="541">
        <v>-1717</v>
      </c>
      <c r="K13" s="540">
        <v>0.85660000000000003</v>
      </c>
      <c r="L13" s="539">
        <v>0.61798421914545187</v>
      </c>
      <c r="M13" s="538">
        <v>0.23861578085454815</v>
      </c>
      <c r="N13" s="614"/>
    </row>
    <row r="14" spans="1:14" ht="18" customHeight="1" x14ac:dyDescent="0.4">
      <c r="A14" s="547"/>
      <c r="B14" s="550" t="s">
        <v>177</v>
      </c>
      <c r="C14" s="545">
        <v>5396</v>
      </c>
      <c r="D14" s="548">
        <v>4457</v>
      </c>
      <c r="E14" s="542">
        <v>1.2106798294817143</v>
      </c>
      <c r="F14" s="541">
        <v>939</v>
      </c>
      <c r="G14" s="545">
        <v>5900</v>
      </c>
      <c r="H14" s="548">
        <v>6145</v>
      </c>
      <c r="I14" s="542">
        <v>0.96013018714401954</v>
      </c>
      <c r="J14" s="541">
        <v>-245</v>
      </c>
      <c r="K14" s="540">
        <v>0.91457627118644069</v>
      </c>
      <c r="L14" s="539">
        <v>0.72530512611879572</v>
      </c>
      <c r="M14" s="538">
        <v>0.18927114506764497</v>
      </c>
      <c r="N14" s="614"/>
    </row>
    <row r="15" spans="1:14" ht="18" customHeight="1" x14ac:dyDescent="0.4">
      <c r="A15" s="547"/>
      <c r="B15" s="550" t="s">
        <v>175</v>
      </c>
      <c r="C15" s="545">
        <v>17946</v>
      </c>
      <c r="D15" s="548">
        <v>13600</v>
      </c>
      <c r="E15" s="542">
        <v>1.3195588235294118</v>
      </c>
      <c r="F15" s="541">
        <v>4346</v>
      </c>
      <c r="G15" s="545">
        <v>22312</v>
      </c>
      <c r="H15" s="548">
        <v>21873</v>
      </c>
      <c r="I15" s="542">
        <v>1.02007040643716</v>
      </c>
      <c r="J15" s="541">
        <v>439</v>
      </c>
      <c r="K15" s="540">
        <v>0.80432054499820727</v>
      </c>
      <c r="L15" s="539">
        <v>0.62177113336076439</v>
      </c>
      <c r="M15" s="538">
        <v>0.18254941163744287</v>
      </c>
      <c r="N15" s="614"/>
    </row>
    <row r="16" spans="1:14" ht="18" customHeight="1" x14ac:dyDescent="0.4">
      <c r="A16" s="547"/>
      <c r="B16" s="550" t="s">
        <v>174</v>
      </c>
      <c r="C16" s="545">
        <v>618</v>
      </c>
      <c r="D16" s="548">
        <v>0</v>
      </c>
      <c r="E16" s="542" t="e">
        <v>#DIV/0!</v>
      </c>
      <c r="F16" s="541">
        <v>618</v>
      </c>
      <c r="G16" s="545">
        <v>1315</v>
      </c>
      <c r="H16" s="548">
        <v>0</v>
      </c>
      <c r="I16" s="542" t="e">
        <v>#DIV/0!</v>
      </c>
      <c r="J16" s="541">
        <v>1315</v>
      </c>
      <c r="K16" s="540">
        <v>0.46996197718631177</v>
      </c>
      <c r="L16" s="539" t="s">
        <v>171</v>
      </c>
      <c r="M16" s="538" t="e">
        <v>#VALUE!</v>
      </c>
      <c r="N16" s="614"/>
    </row>
    <row r="17" spans="1:14" s="612" customFormat="1" ht="18" customHeight="1" x14ac:dyDescent="0.4">
      <c r="A17" s="587"/>
      <c r="B17" s="600" t="s">
        <v>180</v>
      </c>
      <c r="C17" s="585" t="s">
        <v>171</v>
      </c>
      <c r="D17" s="584" t="s">
        <v>171</v>
      </c>
      <c r="E17" s="583" t="s">
        <v>171</v>
      </c>
      <c r="F17" s="582" t="s">
        <v>171</v>
      </c>
      <c r="G17" s="585" t="s">
        <v>171</v>
      </c>
      <c r="H17" s="584" t="s">
        <v>171</v>
      </c>
      <c r="I17" s="583" t="s">
        <v>171</v>
      </c>
      <c r="J17" s="582" t="s">
        <v>171</v>
      </c>
      <c r="K17" s="590" t="s">
        <v>171</v>
      </c>
      <c r="L17" s="589" t="s">
        <v>171</v>
      </c>
      <c r="M17" s="588" t="s">
        <v>171</v>
      </c>
      <c r="N17" s="613"/>
    </row>
    <row r="18" spans="1:14" ht="18" customHeight="1" x14ac:dyDescent="0.4">
      <c r="A18" s="932" t="s">
        <v>183</v>
      </c>
      <c r="B18" s="933"/>
      <c r="C18" s="557">
        <v>22245</v>
      </c>
      <c r="D18" s="556">
        <v>16561</v>
      </c>
      <c r="E18" s="555">
        <v>1.3432159893726223</v>
      </c>
      <c r="F18" s="554">
        <v>5684</v>
      </c>
      <c r="G18" s="557">
        <v>28668</v>
      </c>
      <c r="H18" s="568">
        <v>26119</v>
      </c>
      <c r="I18" s="555">
        <v>1.0975917914162103</v>
      </c>
      <c r="J18" s="554">
        <v>2549</v>
      </c>
      <c r="K18" s="553">
        <v>0.77595228128924232</v>
      </c>
      <c r="L18" s="552">
        <v>0.63405949691795249</v>
      </c>
      <c r="M18" s="567">
        <v>0.14189278437128983</v>
      </c>
      <c r="N18" s="614"/>
    </row>
    <row r="19" spans="1:14" ht="18" customHeight="1" x14ac:dyDescent="0.4">
      <c r="A19" s="547" t="s">
        <v>182</v>
      </c>
      <c r="B19" s="550" t="s">
        <v>178</v>
      </c>
      <c r="C19" s="545">
        <v>0</v>
      </c>
      <c r="D19" s="548">
        <v>0</v>
      </c>
      <c r="E19" s="542" t="e">
        <v>#DIV/0!</v>
      </c>
      <c r="F19" s="541">
        <v>0</v>
      </c>
      <c r="G19" s="545">
        <v>0</v>
      </c>
      <c r="H19" s="549">
        <v>0</v>
      </c>
      <c r="I19" s="542" t="e">
        <v>#DIV/0!</v>
      </c>
      <c r="J19" s="541">
        <v>0</v>
      </c>
      <c r="K19" s="540" t="s">
        <v>171</v>
      </c>
      <c r="L19" s="539" t="s">
        <v>171</v>
      </c>
      <c r="M19" s="538" t="e">
        <v>#VALUE!</v>
      </c>
      <c r="N19" s="614"/>
    </row>
    <row r="20" spans="1:14" ht="18" customHeight="1" x14ac:dyDescent="0.4">
      <c r="A20" s="547"/>
      <c r="B20" s="550" t="s">
        <v>177</v>
      </c>
      <c r="C20" s="545">
        <v>6842</v>
      </c>
      <c r="D20" s="548">
        <v>5466</v>
      </c>
      <c r="E20" s="542">
        <v>1.2517380168313208</v>
      </c>
      <c r="F20" s="541">
        <v>1376</v>
      </c>
      <c r="G20" s="545">
        <v>8750</v>
      </c>
      <c r="H20" s="549">
        <v>8700</v>
      </c>
      <c r="I20" s="542">
        <v>1.0057471264367817</v>
      </c>
      <c r="J20" s="541">
        <v>50</v>
      </c>
      <c r="K20" s="540">
        <v>0.78194285714285716</v>
      </c>
      <c r="L20" s="539">
        <v>0.62827586206896546</v>
      </c>
      <c r="M20" s="538">
        <v>0.1536669950738917</v>
      </c>
      <c r="N20" s="614"/>
    </row>
    <row r="21" spans="1:14" ht="18" customHeight="1" x14ac:dyDescent="0.4">
      <c r="A21" s="547"/>
      <c r="B21" s="550" t="s">
        <v>175</v>
      </c>
      <c r="C21" s="545">
        <v>15403</v>
      </c>
      <c r="D21" s="548">
        <v>11095</v>
      </c>
      <c r="E21" s="542">
        <v>1.3882830103650292</v>
      </c>
      <c r="F21" s="541">
        <v>4308</v>
      </c>
      <c r="G21" s="545">
        <v>19918</v>
      </c>
      <c r="H21" s="549">
        <v>17419</v>
      </c>
      <c r="I21" s="542">
        <v>1.1434640335266089</v>
      </c>
      <c r="J21" s="541">
        <v>2499</v>
      </c>
      <c r="K21" s="540">
        <v>0.77332061451953005</v>
      </c>
      <c r="L21" s="539">
        <v>0.63694816005511223</v>
      </c>
      <c r="M21" s="538">
        <v>0.13637245446441781</v>
      </c>
      <c r="N21" s="614"/>
    </row>
    <row r="22" spans="1:14" s="612" customFormat="1" ht="18" customHeight="1" x14ac:dyDescent="0.4">
      <c r="A22" s="587"/>
      <c r="B22" s="600" t="s">
        <v>180</v>
      </c>
      <c r="C22" s="585" t="s">
        <v>171</v>
      </c>
      <c r="D22" s="584" t="s">
        <v>171</v>
      </c>
      <c r="E22" s="583" t="s">
        <v>171</v>
      </c>
      <c r="F22" s="582" t="s">
        <v>171</v>
      </c>
      <c r="G22" s="585" t="s">
        <v>171</v>
      </c>
      <c r="H22" s="584" t="s">
        <v>171</v>
      </c>
      <c r="I22" s="583" t="s">
        <v>171</v>
      </c>
      <c r="J22" s="582" t="s">
        <v>171</v>
      </c>
      <c r="K22" s="590" t="s">
        <v>171</v>
      </c>
      <c r="L22" s="589" t="s">
        <v>171</v>
      </c>
      <c r="M22" s="588" t="s">
        <v>171</v>
      </c>
      <c r="N22" s="613"/>
    </row>
    <row r="23" spans="1:14" ht="18" customHeight="1" x14ac:dyDescent="0.4">
      <c r="A23" s="932" t="s">
        <v>181</v>
      </c>
      <c r="B23" s="933"/>
      <c r="C23" s="557">
        <v>14115</v>
      </c>
      <c r="D23" s="556">
        <v>10616</v>
      </c>
      <c r="E23" s="555">
        <v>1.3295968349660889</v>
      </c>
      <c r="F23" s="554">
        <v>3499</v>
      </c>
      <c r="G23" s="557">
        <v>15980</v>
      </c>
      <c r="H23" s="568">
        <v>15310</v>
      </c>
      <c r="I23" s="555">
        <v>1.0437622468974526</v>
      </c>
      <c r="J23" s="554">
        <v>670</v>
      </c>
      <c r="K23" s="553">
        <v>0.88329161451814764</v>
      </c>
      <c r="L23" s="552">
        <v>0.69340300457217507</v>
      </c>
      <c r="M23" s="567">
        <v>0.18988860994597256</v>
      </c>
      <c r="N23" s="614"/>
    </row>
    <row r="24" spans="1:14" ht="18" customHeight="1" x14ac:dyDescent="0.4">
      <c r="A24" s="547"/>
      <c r="B24" s="550" t="s">
        <v>178</v>
      </c>
      <c r="C24" s="545">
        <v>0</v>
      </c>
      <c r="D24" s="548">
        <v>0</v>
      </c>
      <c r="E24" s="542" t="e">
        <v>#DIV/0!</v>
      </c>
      <c r="F24" s="541">
        <v>0</v>
      </c>
      <c r="G24" s="545">
        <v>0</v>
      </c>
      <c r="H24" s="549">
        <v>0</v>
      </c>
      <c r="I24" s="542" t="e">
        <v>#DIV/0!</v>
      </c>
      <c r="J24" s="541">
        <v>0</v>
      </c>
      <c r="K24" s="540" t="s">
        <v>171</v>
      </c>
      <c r="L24" s="539" t="s">
        <v>171</v>
      </c>
      <c r="M24" s="538" t="e">
        <v>#VALUE!</v>
      </c>
      <c r="N24" s="614"/>
    </row>
    <row r="25" spans="1:14" ht="18" customHeight="1" x14ac:dyDescent="0.4">
      <c r="A25" s="547"/>
      <c r="B25" s="550" t="s">
        <v>177</v>
      </c>
      <c r="C25" s="545">
        <v>5405</v>
      </c>
      <c r="D25" s="548">
        <v>4568</v>
      </c>
      <c r="E25" s="542">
        <v>1.1832311733800349</v>
      </c>
      <c r="F25" s="541">
        <v>837</v>
      </c>
      <c r="G25" s="545">
        <v>5850</v>
      </c>
      <c r="H25" s="549">
        <v>5800</v>
      </c>
      <c r="I25" s="542">
        <v>1.0086206896551724</v>
      </c>
      <c r="J25" s="541">
        <v>50</v>
      </c>
      <c r="K25" s="540">
        <v>0.92393162393162398</v>
      </c>
      <c r="L25" s="539">
        <v>0.78758620689655168</v>
      </c>
      <c r="M25" s="538">
        <v>0.1363454170350723</v>
      </c>
      <c r="N25" s="614"/>
    </row>
    <row r="26" spans="1:14" ht="18" customHeight="1" x14ac:dyDescent="0.4">
      <c r="A26" s="547"/>
      <c r="B26" s="550" t="s">
        <v>175</v>
      </c>
      <c r="C26" s="545">
        <v>8710</v>
      </c>
      <c r="D26" s="548">
        <v>6048</v>
      </c>
      <c r="E26" s="542">
        <v>1.4401455026455026</v>
      </c>
      <c r="F26" s="541">
        <v>2662</v>
      </c>
      <c r="G26" s="545">
        <v>10130</v>
      </c>
      <c r="H26" s="548">
        <v>9510</v>
      </c>
      <c r="I26" s="542">
        <v>1.0651945320715037</v>
      </c>
      <c r="J26" s="541">
        <v>620</v>
      </c>
      <c r="K26" s="540">
        <v>0.859822309970385</v>
      </c>
      <c r="L26" s="539">
        <v>0.63596214511041005</v>
      </c>
      <c r="M26" s="538">
        <v>0.22386016485997495</v>
      </c>
      <c r="N26" s="614"/>
    </row>
    <row r="27" spans="1:14" s="612" customFormat="1" ht="18" customHeight="1" x14ac:dyDescent="0.4">
      <c r="A27" s="587"/>
      <c r="B27" s="600" t="s">
        <v>180</v>
      </c>
      <c r="C27" s="585" t="s">
        <v>171</v>
      </c>
      <c r="D27" s="584" t="s">
        <v>171</v>
      </c>
      <c r="E27" s="583" t="s">
        <v>171</v>
      </c>
      <c r="F27" s="582" t="s">
        <v>171</v>
      </c>
      <c r="G27" s="585" t="s">
        <v>171</v>
      </c>
      <c r="H27" s="584" t="s">
        <v>171</v>
      </c>
      <c r="I27" s="583" t="s">
        <v>171</v>
      </c>
      <c r="J27" s="582" t="s">
        <v>171</v>
      </c>
      <c r="K27" s="590" t="s">
        <v>171</v>
      </c>
      <c r="L27" s="589" t="s">
        <v>171</v>
      </c>
      <c r="M27" s="588" t="s">
        <v>171</v>
      </c>
      <c r="N27" s="613"/>
    </row>
    <row r="28" spans="1:14" ht="18" customHeight="1" x14ac:dyDescent="0.4">
      <c r="A28" s="932" t="s">
        <v>179</v>
      </c>
      <c r="B28" s="933"/>
      <c r="C28" s="557">
        <v>21955</v>
      </c>
      <c r="D28" s="556">
        <v>15704</v>
      </c>
      <c r="E28" s="555">
        <v>1.3980514518593989</v>
      </c>
      <c r="F28" s="554">
        <v>6251</v>
      </c>
      <c r="G28" s="557">
        <v>31590</v>
      </c>
      <c r="H28" s="556">
        <v>28591</v>
      </c>
      <c r="I28" s="555">
        <v>1.1048931481934874</v>
      </c>
      <c r="J28" s="554">
        <v>2999</v>
      </c>
      <c r="K28" s="553">
        <v>0.69499841722063949</v>
      </c>
      <c r="L28" s="552">
        <v>0.54926375432828511</v>
      </c>
      <c r="M28" s="551">
        <v>0.14573466289235437</v>
      </c>
      <c r="N28" s="614"/>
    </row>
    <row r="29" spans="1:14" ht="18" customHeight="1" x14ac:dyDescent="0.4">
      <c r="A29" s="547"/>
      <c r="B29" s="550" t="s">
        <v>178</v>
      </c>
      <c r="C29" s="545">
        <v>0</v>
      </c>
      <c r="D29" s="548">
        <v>0</v>
      </c>
      <c r="E29" s="542" t="e">
        <v>#DIV/0!</v>
      </c>
      <c r="F29" s="541">
        <v>0</v>
      </c>
      <c r="G29" s="545">
        <v>0</v>
      </c>
      <c r="H29" s="549">
        <v>0</v>
      </c>
      <c r="I29" s="542" t="e">
        <v>#DIV/0!</v>
      </c>
      <c r="J29" s="541">
        <v>0</v>
      </c>
      <c r="K29" s="540" t="s">
        <v>171</v>
      </c>
      <c r="L29" s="539" t="s">
        <v>171</v>
      </c>
      <c r="M29" s="538" t="e">
        <v>#VALUE!</v>
      </c>
      <c r="N29" s="614"/>
    </row>
    <row r="30" spans="1:14" ht="18" customHeight="1" x14ac:dyDescent="0.4">
      <c r="A30" s="547"/>
      <c r="B30" s="546" t="s">
        <v>177</v>
      </c>
      <c r="C30" s="545">
        <v>2708</v>
      </c>
      <c r="D30" s="543">
        <v>2164</v>
      </c>
      <c r="E30" s="542">
        <v>1.2513863216266174</v>
      </c>
      <c r="F30" s="541">
        <v>544</v>
      </c>
      <c r="G30" s="545">
        <v>5220</v>
      </c>
      <c r="H30" s="549">
        <v>3800</v>
      </c>
      <c r="I30" s="542">
        <v>1.3736842105263158</v>
      </c>
      <c r="J30" s="541">
        <v>1420</v>
      </c>
      <c r="K30" s="540">
        <v>0.51877394636015328</v>
      </c>
      <c r="L30" s="539">
        <v>0.56947368421052635</v>
      </c>
      <c r="M30" s="538">
        <v>-5.0699737850373072E-2</v>
      </c>
      <c r="N30" s="614"/>
    </row>
    <row r="31" spans="1:14" ht="18" customHeight="1" x14ac:dyDescent="0.4">
      <c r="A31" s="547"/>
      <c r="B31" s="546" t="s">
        <v>176</v>
      </c>
      <c r="C31" s="545">
        <v>820</v>
      </c>
      <c r="D31" s="548">
        <v>638</v>
      </c>
      <c r="E31" s="542">
        <v>1.2852664576802508</v>
      </c>
      <c r="F31" s="541">
        <v>182</v>
      </c>
      <c r="G31" s="545">
        <v>890</v>
      </c>
      <c r="H31" s="549">
        <v>851</v>
      </c>
      <c r="I31" s="542">
        <v>1.0458284371327851</v>
      </c>
      <c r="J31" s="541">
        <v>39</v>
      </c>
      <c r="K31" s="540">
        <v>0.9213483146067416</v>
      </c>
      <c r="L31" s="539">
        <v>0.74970622796709752</v>
      </c>
      <c r="M31" s="538">
        <v>0.17164208663964409</v>
      </c>
      <c r="N31" s="614"/>
    </row>
    <row r="32" spans="1:14" ht="18" customHeight="1" x14ac:dyDescent="0.4">
      <c r="A32" s="547"/>
      <c r="B32" s="546" t="s">
        <v>175</v>
      </c>
      <c r="C32" s="545">
        <v>17248</v>
      </c>
      <c r="D32" s="548">
        <v>11936</v>
      </c>
      <c r="E32" s="542">
        <v>1.4450402144772119</v>
      </c>
      <c r="F32" s="541">
        <v>5312</v>
      </c>
      <c r="G32" s="545">
        <v>23884</v>
      </c>
      <c r="H32" s="548">
        <v>22173</v>
      </c>
      <c r="I32" s="542">
        <v>1.0771659225183783</v>
      </c>
      <c r="J32" s="541">
        <v>1711</v>
      </c>
      <c r="K32" s="540">
        <v>0.7221570926143025</v>
      </c>
      <c r="L32" s="539">
        <v>0.53831236188156772</v>
      </c>
      <c r="M32" s="538">
        <v>0.18384473073273477</v>
      </c>
      <c r="N32" s="614"/>
    </row>
    <row r="33" spans="1:14" ht="18" customHeight="1" x14ac:dyDescent="0.4">
      <c r="A33" s="547"/>
      <c r="B33" s="546" t="s">
        <v>174</v>
      </c>
      <c r="C33" s="545">
        <v>1179</v>
      </c>
      <c r="D33" s="548">
        <v>966</v>
      </c>
      <c r="E33" s="542">
        <v>1.2204968944099379</v>
      </c>
      <c r="F33" s="541">
        <v>213</v>
      </c>
      <c r="G33" s="545">
        <v>1596</v>
      </c>
      <c r="H33" s="548">
        <v>1767</v>
      </c>
      <c r="I33" s="542">
        <v>0.90322580645161288</v>
      </c>
      <c r="J33" s="541">
        <v>-171</v>
      </c>
      <c r="K33" s="540">
        <v>0.73872180451127822</v>
      </c>
      <c r="L33" s="539">
        <v>0.54668930390492365</v>
      </c>
      <c r="M33" s="538">
        <v>0.19203250060635457</v>
      </c>
      <c r="N33" s="614"/>
    </row>
    <row r="34" spans="1:14" s="612" customFormat="1" ht="18" customHeight="1" x14ac:dyDescent="0.4">
      <c r="A34" s="596"/>
      <c r="B34" s="595" t="s">
        <v>173</v>
      </c>
      <c r="C34" s="594" t="s">
        <v>171</v>
      </c>
      <c r="D34" s="593" t="s">
        <v>171</v>
      </c>
      <c r="E34" s="592" t="s">
        <v>171</v>
      </c>
      <c r="F34" s="591" t="s">
        <v>171</v>
      </c>
      <c r="G34" s="594" t="s">
        <v>171</v>
      </c>
      <c r="H34" s="593" t="s">
        <v>171</v>
      </c>
      <c r="I34" s="592" t="s">
        <v>171</v>
      </c>
      <c r="J34" s="591" t="s">
        <v>171</v>
      </c>
      <c r="K34" s="590" t="s">
        <v>171</v>
      </c>
      <c r="L34" s="589" t="s">
        <v>171</v>
      </c>
      <c r="M34" s="588" t="s">
        <v>171</v>
      </c>
      <c r="N34" s="613"/>
    </row>
    <row r="35" spans="1:14" s="612" customFormat="1" ht="18" customHeight="1" thickBot="1" x14ac:dyDescent="0.45">
      <c r="A35" s="587"/>
      <c r="B35" s="586" t="s">
        <v>172</v>
      </c>
      <c r="C35" s="585" t="s">
        <v>171</v>
      </c>
      <c r="D35" s="584" t="s">
        <v>171</v>
      </c>
      <c r="E35" s="583" t="s">
        <v>171</v>
      </c>
      <c r="F35" s="582" t="s">
        <v>171</v>
      </c>
      <c r="G35" s="585" t="s">
        <v>171</v>
      </c>
      <c r="H35" s="584" t="s">
        <v>171</v>
      </c>
      <c r="I35" s="583" t="s">
        <v>171</v>
      </c>
      <c r="J35" s="582" t="s">
        <v>171</v>
      </c>
      <c r="K35" s="581" t="s">
        <v>171</v>
      </c>
      <c r="L35" s="580" t="s">
        <v>171</v>
      </c>
      <c r="M35" s="579" t="s">
        <v>171</v>
      </c>
      <c r="N35" s="613"/>
    </row>
    <row r="36" spans="1:14" x14ac:dyDescent="0.15">
      <c r="C36" s="610"/>
      <c r="G36" s="610"/>
    </row>
    <row r="37" spans="1:14" x14ac:dyDescent="0.15">
      <c r="C37" s="610"/>
      <c r="G37" s="610"/>
    </row>
    <row r="38" spans="1:14" x14ac:dyDescent="0.15">
      <c r="C38" s="610"/>
      <c r="G38" s="611"/>
    </row>
    <row r="39" spans="1:14" x14ac:dyDescent="0.15">
      <c r="C39" s="610"/>
      <c r="G39" s="610"/>
    </row>
    <row r="40" spans="1:14" x14ac:dyDescent="0.15">
      <c r="C40" s="610"/>
      <c r="G40" s="610"/>
    </row>
    <row r="41" spans="1:14" x14ac:dyDescent="0.15">
      <c r="C41" s="610"/>
      <c r="G41" s="610"/>
    </row>
    <row r="42" spans="1:14" x14ac:dyDescent="0.15">
      <c r="C42" s="610"/>
      <c r="G42" s="610"/>
    </row>
    <row r="43" spans="1:14" x14ac:dyDescent="0.15">
      <c r="C43" s="610"/>
      <c r="G43" s="610"/>
    </row>
    <row r="44" spans="1:14" x14ac:dyDescent="0.15">
      <c r="C44" s="610"/>
      <c r="G44" s="610"/>
    </row>
    <row r="45" spans="1:14" x14ac:dyDescent="0.15">
      <c r="C45" s="610"/>
      <c r="G45" s="610"/>
    </row>
    <row r="46" spans="1:14" x14ac:dyDescent="0.15">
      <c r="C46" s="610"/>
      <c r="G46" s="610"/>
    </row>
    <row r="47" spans="1:14" x14ac:dyDescent="0.15">
      <c r="C47" s="610"/>
      <c r="G47" s="610"/>
    </row>
    <row r="48" spans="1:14" x14ac:dyDescent="0.15">
      <c r="C48" s="610"/>
      <c r="G48" s="610"/>
    </row>
    <row r="49" spans="3:7" x14ac:dyDescent="0.15">
      <c r="C49" s="610"/>
      <c r="G49" s="610"/>
    </row>
    <row r="50" spans="3:7" x14ac:dyDescent="0.15">
      <c r="C50" s="610"/>
      <c r="G50" s="610"/>
    </row>
    <row r="51" spans="3:7" x14ac:dyDescent="0.15">
      <c r="C51" s="610"/>
      <c r="G51" s="610"/>
    </row>
    <row r="52" spans="3:7" x14ac:dyDescent="0.15">
      <c r="C52" s="610"/>
      <c r="G52" s="610"/>
    </row>
    <row r="53" spans="3:7" x14ac:dyDescent="0.15">
      <c r="C53" s="610"/>
      <c r="G53" s="610"/>
    </row>
    <row r="54" spans="3:7" x14ac:dyDescent="0.15">
      <c r="C54" s="610"/>
      <c r="G54" s="610"/>
    </row>
    <row r="55" spans="3:7" x14ac:dyDescent="0.15">
      <c r="C55" s="610"/>
      <c r="G55" s="610"/>
    </row>
    <row r="56" spans="3:7" x14ac:dyDescent="0.15">
      <c r="C56" s="610"/>
      <c r="G56" s="610"/>
    </row>
    <row r="57" spans="3:7" x14ac:dyDescent="0.15">
      <c r="C57" s="610"/>
      <c r="G57" s="610"/>
    </row>
    <row r="58" spans="3:7" x14ac:dyDescent="0.15">
      <c r="C58" s="610"/>
      <c r="G58" s="610"/>
    </row>
    <row r="59" spans="3:7" x14ac:dyDescent="0.15">
      <c r="C59" s="610"/>
      <c r="G59" s="610"/>
    </row>
    <row r="60" spans="3:7" x14ac:dyDescent="0.15">
      <c r="C60" s="610"/>
      <c r="G60" s="610"/>
    </row>
    <row r="61" spans="3:7" x14ac:dyDescent="0.15">
      <c r="C61" s="610"/>
      <c r="G61" s="610"/>
    </row>
    <row r="62" spans="3:7" x14ac:dyDescent="0.15">
      <c r="C62" s="610"/>
      <c r="G62" s="610"/>
    </row>
    <row r="63" spans="3:7" x14ac:dyDescent="0.15">
      <c r="C63" s="610"/>
      <c r="G63" s="610"/>
    </row>
    <row r="64" spans="3:7" x14ac:dyDescent="0.15">
      <c r="C64" s="610"/>
      <c r="G64" s="610"/>
    </row>
    <row r="65" spans="2:7" x14ac:dyDescent="0.15">
      <c r="C65" s="610"/>
      <c r="G65" s="610"/>
    </row>
    <row r="66" spans="2:7" x14ac:dyDescent="0.15">
      <c r="B66" s="609">
        <v>6025</v>
      </c>
      <c r="C66" s="610"/>
      <c r="F66" s="608">
        <v>10620</v>
      </c>
      <c r="G66" s="610"/>
    </row>
    <row r="67" spans="2:7" x14ac:dyDescent="0.15">
      <c r="C67" s="610"/>
      <c r="G67" s="610"/>
    </row>
    <row r="68" spans="2:7" x14ac:dyDescent="0.15">
      <c r="C68" s="610"/>
      <c r="G68" s="610"/>
    </row>
    <row r="69" spans="2:7" x14ac:dyDescent="0.15">
      <c r="C69" s="610"/>
      <c r="G69" s="610"/>
    </row>
    <row r="70" spans="2:7" x14ac:dyDescent="0.15">
      <c r="C70" s="610"/>
      <c r="G70" s="610"/>
    </row>
    <row r="71" spans="2:7" x14ac:dyDescent="0.15">
      <c r="C71" s="610"/>
      <c r="G71" s="610"/>
    </row>
  </sheetData>
  <mergeCells count="31">
    <mergeCell ref="A1:B1"/>
    <mergeCell ref="K5:K6"/>
    <mergeCell ref="L5:L6"/>
    <mergeCell ref="M5:M6"/>
    <mergeCell ref="K2:M2"/>
    <mergeCell ref="K3:K4"/>
    <mergeCell ref="L3:L4"/>
    <mergeCell ref="M3:M4"/>
    <mergeCell ref="J5:J6"/>
    <mergeCell ref="G5:G6"/>
    <mergeCell ref="H5:H6"/>
    <mergeCell ref="I5:I6"/>
    <mergeCell ref="C2:F2"/>
    <mergeCell ref="G2:J2"/>
    <mergeCell ref="C3:C4"/>
    <mergeCell ref="D3:D4"/>
    <mergeCell ref="E3:F3"/>
    <mergeCell ref="H3:H4"/>
    <mergeCell ref="I3:J3"/>
    <mergeCell ref="G3:G4"/>
    <mergeCell ref="A28:B28"/>
    <mergeCell ref="A18:B18"/>
    <mergeCell ref="A23:B23"/>
    <mergeCell ref="F5:F6"/>
    <mergeCell ref="D5:D6"/>
    <mergeCell ref="E5:E6"/>
    <mergeCell ref="A6:B6"/>
    <mergeCell ref="A7:B7"/>
    <mergeCell ref="A12:B12"/>
    <mergeCell ref="C5:C6"/>
    <mergeCell ref="A5:B5"/>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N71"/>
  <sheetViews>
    <sheetView showGridLines="0" view="pageBreakPreview" zoomScale="90" zoomScaleNormal="90" zoomScaleSheetLayoutView="90" workbookViewId="0">
      <selection sqref="A1:B1"/>
    </sheetView>
  </sheetViews>
  <sheetFormatPr defaultRowHeight="13.5" x14ac:dyDescent="0.15"/>
  <cols>
    <col min="1" max="1" width="16.625" style="233" customWidth="1"/>
    <col min="2" max="2" width="8.625" style="233" customWidth="1"/>
    <col min="3" max="10" width="10.625" style="231" customWidth="1"/>
    <col min="11" max="11" width="10.625" style="233" customWidth="1"/>
    <col min="12" max="13" width="10.625" style="231" customWidth="1"/>
    <col min="14" max="14" width="9" style="233"/>
    <col min="15" max="16384" width="9" style="231"/>
  </cols>
  <sheetData>
    <row r="1" spans="1:14" ht="19.5" thickBot="1" x14ac:dyDescent="0.2">
      <c r="A1" s="835" t="str">
        <f>'h25'!A1</f>
        <v>平成25年度</v>
      </c>
      <c r="B1" s="835"/>
      <c r="C1" s="6"/>
      <c r="D1" s="6"/>
      <c r="E1" s="6"/>
      <c r="F1" s="15" t="str">
        <f ca="1">RIGHT(CELL("filename",$A$1),LEN(CELL("filename",$A$1))-FIND("]",CELL("filename",$A$1)))</f>
        <v>10月下旬</v>
      </c>
      <c r="G1" s="14" t="s">
        <v>69</v>
      </c>
      <c r="H1" s="10"/>
      <c r="I1" s="10"/>
      <c r="J1" s="10"/>
      <c r="K1" s="10"/>
      <c r="L1" s="10"/>
      <c r="M1" s="10"/>
    </row>
    <row r="2" spans="1:14" ht="18" customHeight="1" x14ac:dyDescent="0.15">
      <c r="A2" s="273"/>
      <c r="B2" s="272"/>
      <c r="C2" s="918" t="s">
        <v>196</v>
      </c>
      <c r="D2" s="919"/>
      <c r="E2" s="950"/>
      <c r="F2" s="951"/>
      <c r="G2" s="918" t="s">
        <v>195</v>
      </c>
      <c r="H2" s="919"/>
      <c r="I2" s="950"/>
      <c r="J2" s="951"/>
      <c r="K2" s="907" t="s">
        <v>247</v>
      </c>
      <c r="L2" s="908"/>
      <c r="M2" s="909"/>
    </row>
    <row r="3" spans="1:14" ht="18.75" customHeight="1" x14ac:dyDescent="0.15">
      <c r="A3" s="634"/>
      <c r="B3" s="648"/>
      <c r="C3" s="922" t="s">
        <v>360</v>
      </c>
      <c r="D3" s="923" t="s">
        <v>359</v>
      </c>
      <c r="E3" s="903" t="s">
        <v>192</v>
      </c>
      <c r="F3" s="904"/>
      <c r="G3" s="905" t="s">
        <v>358</v>
      </c>
      <c r="H3" s="940" t="s">
        <v>357</v>
      </c>
      <c r="I3" s="903" t="s">
        <v>192</v>
      </c>
      <c r="J3" s="904"/>
      <c r="K3" s="905" t="s">
        <v>358</v>
      </c>
      <c r="L3" s="929" t="s">
        <v>357</v>
      </c>
      <c r="M3" s="910" t="s">
        <v>242</v>
      </c>
    </row>
    <row r="4" spans="1:14" ht="18" customHeight="1" x14ac:dyDescent="0.15">
      <c r="A4" s="647"/>
      <c r="B4" s="646"/>
      <c r="C4" s="952"/>
      <c r="D4" s="953"/>
      <c r="E4" s="572" t="s">
        <v>191</v>
      </c>
      <c r="F4" s="571" t="s">
        <v>190</v>
      </c>
      <c r="G4" s="952"/>
      <c r="H4" s="954"/>
      <c r="I4" s="572" t="s">
        <v>191</v>
      </c>
      <c r="J4" s="571" t="s">
        <v>190</v>
      </c>
      <c r="K4" s="906"/>
      <c r="L4" s="924"/>
      <c r="M4" s="911"/>
    </row>
    <row r="5" spans="1:14" ht="13.5" customHeight="1" x14ac:dyDescent="0.15">
      <c r="A5" s="948" t="s">
        <v>189</v>
      </c>
      <c r="B5" s="949"/>
      <c r="C5" s="912">
        <v>156900</v>
      </c>
      <c r="D5" s="914">
        <v>164011</v>
      </c>
      <c r="E5" s="916">
        <v>0.95664315198370842</v>
      </c>
      <c r="F5" s="934">
        <v>-7111</v>
      </c>
      <c r="G5" s="912">
        <v>238352</v>
      </c>
      <c r="H5" s="927">
        <v>228287</v>
      </c>
      <c r="I5" s="916">
        <v>1.0440892385462159</v>
      </c>
      <c r="J5" s="934">
        <v>10065</v>
      </c>
      <c r="K5" s="930">
        <v>0.6582701215009733</v>
      </c>
      <c r="L5" s="901">
        <v>0.7184421364335245</v>
      </c>
      <c r="M5" s="925">
        <v>-6.0172014932551199E-2</v>
      </c>
    </row>
    <row r="6" spans="1:14" ht="13.5" customHeight="1" x14ac:dyDescent="0.15">
      <c r="A6" s="946" t="s">
        <v>188</v>
      </c>
      <c r="B6" s="947"/>
      <c r="C6" s="913"/>
      <c r="D6" s="915"/>
      <c r="E6" s="917"/>
      <c r="F6" s="935"/>
      <c r="G6" s="913"/>
      <c r="H6" s="928"/>
      <c r="I6" s="917"/>
      <c r="J6" s="935"/>
      <c r="K6" s="931"/>
      <c r="L6" s="902"/>
      <c r="M6" s="926"/>
    </row>
    <row r="7" spans="1:14" ht="18" customHeight="1" x14ac:dyDescent="0.15">
      <c r="A7" s="944" t="s">
        <v>187</v>
      </c>
      <c r="B7" s="945"/>
      <c r="C7" s="641">
        <v>84014</v>
      </c>
      <c r="D7" s="640">
        <v>87598</v>
      </c>
      <c r="E7" s="639">
        <v>0.95908582387725749</v>
      </c>
      <c r="F7" s="638">
        <v>-3584</v>
      </c>
      <c r="G7" s="641">
        <v>120833</v>
      </c>
      <c r="H7" s="643">
        <v>114667</v>
      </c>
      <c r="I7" s="639">
        <v>1.0537730994968038</v>
      </c>
      <c r="J7" s="638">
        <v>6166</v>
      </c>
      <c r="K7" s="553">
        <v>0.69529019390398317</v>
      </c>
      <c r="L7" s="552">
        <v>0.76393382577376223</v>
      </c>
      <c r="M7" s="551">
        <v>-6.8643631869779065E-2</v>
      </c>
      <c r="N7" s="628"/>
    </row>
    <row r="8" spans="1:14" ht="18" customHeight="1" x14ac:dyDescent="0.15">
      <c r="A8" s="635" t="s">
        <v>186</v>
      </c>
      <c r="B8" s="637" t="s">
        <v>178</v>
      </c>
      <c r="C8" s="632">
        <v>40516</v>
      </c>
      <c r="D8" s="633">
        <v>42866</v>
      </c>
      <c r="E8" s="630">
        <v>0.94517799654738022</v>
      </c>
      <c r="F8" s="629">
        <v>-2350</v>
      </c>
      <c r="G8" s="632">
        <v>58230</v>
      </c>
      <c r="H8" s="631">
        <v>59863</v>
      </c>
      <c r="I8" s="630">
        <v>0.97272104638925549</v>
      </c>
      <c r="J8" s="629">
        <v>-1633</v>
      </c>
      <c r="K8" s="540">
        <v>0.69579254679718361</v>
      </c>
      <c r="L8" s="539">
        <v>0.71606835607971531</v>
      </c>
      <c r="M8" s="538">
        <v>-2.0275809282531698E-2</v>
      </c>
      <c r="N8" s="628"/>
    </row>
    <row r="9" spans="1:14" ht="18" customHeight="1" x14ac:dyDescent="0.15">
      <c r="A9" s="635"/>
      <c r="B9" s="637" t="s">
        <v>177</v>
      </c>
      <c r="C9" s="632">
        <v>3782</v>
      </c>
      <c r="D9" s="633">
        <v>3620</v>
      </c>
      <c r="E9" s="630">
        <v>1.0447513812154696</v>
      </c>
      <c r="F9" s="629">
        <v>162</v>
      </c>
      <c r="G9" s="632">
        <v>4830</v>
      </c>
      <c r="H9" s="631">
        <v>4870</v>
      </c>
      <c r="I9" s="630">
        <v>0.99178644763860369</v>
      </c>
      <c r="J9" s="629">
        <v>-40</v>
      </c>
      <c r="K9" s="540">
        <v>0.7830227743271222</v>
      </c>
      <c r="L9" s="539">
        <v>0.74332648870636553</v>
      </c>
      <c r="M9" s="538">
        <v>3.9696285620756666E-2</v>
      </c>
      <c r="N9" s="628"/>
    </row>
    <row r="10" spans="1:14" ht="18" customHeight="1" x14ac:dyDescent="0.15">
      <c r="A10" s="635"/>
      <c r="B10" s="637" t="s">
        <v>175</v>
      </c>
      <c r="C10" s="632">
        <v>39716</v>
      </c>
      <c r="D10" s="633">
        <v>41112</v>
      </c>
      <c r="E10" s="630">
        <v>0.96604397742751513</v>
      </c>
      <c r="F10" s="629">
        <v>-1396</v>
      </c>
      <c r="G10" s="632">
        <v>57773</v>
      </c>
      <c r="H10" s="631">
        <v>49934</v>
      </c>
      <c r="I10" s="630">
        <v>1.1569872231345375</v>
      </c>
      <c r="J10" s="629">
        <v>7839</v>
      </c>
      <c r="K10" s="540">
        <v>0.68744915444931021</v>
      </c>
      <c r="L10" s="539">
        <v>0.8233267913646013</v>
      </c>
      <c r="M10" s="538">
        <v>-0.13587763691529109</v>
      </c>
      <c r="N10" s="628"/>
    </row>
    <row r="11" spans="1:14" s="235" customFormat="1" ht="18" customHeight="1" x14ac:dyDescent="0.15">
      <c r="A11" s="627"/>
      <c r="B11" s="645" t="s">
        <v>180</v>
      </c>
      <c r="C11" s="644" t="s">
        <v>171</v>
      </c>
      <c r="D11" s="624" t="s">
        <v>171</v>
      </c>
      <c r="E11" s="623" t="s">
        <v>171</v>
      </c>
      <c r="F11" s="622" t="s">
        <v>171</v>
      </c>
      <c r="G11" s="644" t="s">
        <v>171</v>
      </c>
      <c r="H11" s="624" t="s">
        <v>171</v>
      </c>
      <c r="I11" s="623" t="s">
        <v>171</v>
      </c>
      <c r="J11" s="622" t="s">
        <v>171</v>
      </c>
      <c r="K11" s="590" t="s">
        <v>171</v>
      </c>
      <c r="L11" s="589" t="s">
        <v>171</v>
      </c>
      <c r="M11" s="588" t="s">
        <v>171</v>
      </c>
      <c r="N11" s="615"/>
    </row>
    <row r="12" spans="1:14" ht="18" customHeight="1" x14ac:dyDescent="0.15">
      <c r="A12" s="944" t="s">
        <v>185</v>
      </c>
      <c r="B12" s="945"/>
      <c r="C12" s="641">
        <v>24429</v>
      </c>
      <c r="D12" s="640">
        <v>26676</v>
      </c>
      <c r="E12" s="639">
        <v>0.9157669815564552</v>
      </c>
      <c r="F12" s="638">
        <v>-2247</v>
      </c>
      <c r="G12" s="641">
        <v>37171</v>
      </c>
      <c r="H12" s="640">
        <v>36574</v>
      </c>
      <c r="I12" s="639">
        <v>1.0163230710340678</v>
      </c>
      <c r="J12" s="638">
        <v>597</v>
      </c>
      <c r="K12" s="553">
        <v>0.6572058863092195</v>
      </c>
      <c r="L12" s="552">
        <v>0.72937059113031111</v>
      </c>
      <c r="M12" s="567">
        <v>-7.2164704821091608E-2</v>
      </c>
      <c r="N12" s="628"/>
    </row>
    <row r="13" spans="1:14" ht="18" customHeight="1" x14ac:dyDescent="0.15">
      <c r="A13" s="635" t="s">
        <v>184</v>
      </c>
      <c r="B13" s="637" t="s">
        <v>178</v>
      </c>
      <c r="C13" s="632">
        <v>4120</v>
      </c>
      <c r="D13" s="633">
        <v>5692</v>
      </c>
      <c r="E13" s="630">
        <v>0.7238229093464511</v>
      </c>
      <c r="F13" s="629">
        <v>-1572</v>
      </c>
      <c r="G13" s="632">
        <v>5500</v>
      </c>
      <c r="H13" s="633">
        <v>6655</v>
      </c>
      <c r="I13" s="630">
        <v>0.82644628099173556</v>
      </c>
      <c r="J13" s="629">
        <v>-1155</v>
      </c>
      <c r="K13" s="540">
        <v>0.74909090909090914</v>
      </c>
      <c r="L13" s="539">
        <v>0.85529676934635612</v>
      </c>
      <c r="M13" s="538">
        <v>-0.10620586025544698</v>
      </c>
      <c r="N13" s="628"/>
    </row>
    <row r="14" spans="1:14" ht="18" customHeight="1" x14ac:dyDescent="0.15">
      <c r="A14" s="635"/>
      <c r="B14" s="637" t="s">
        <v>177</v>
      </c>
      <c r="C14" s="632">
        <v>4467</v>
      </c>
      <c r="D14" s="633">
        <v>4886</v>
      </c>
      <c r="E14" s="630">
        <v>0.91424478100695861</v>
      </c>
      <c r="F14" s="629">
        <v>-419</v>
      </c>
      <c r="G14" s="632">
        <v>6465</v>
      </c>
      <c r="H14" s="633">
        <v>6430</v>
      </c>
      <c r="I14" s="630">
        <v>1.0054432348367031</v>
      </c>
      <c r="J14" s="629">
        <v>35</v>
      </c>
      <c r="K14" s="540">
        <v>0.69095127610208817</v>
      </c>
      <c r="L14" s="539">
        <v>0.7598755832037325</v>
      </c>
      <c r="M14" s="538">
        <v>-6.8924307101644322E-2</v>
      </c>
      <c r="N14" s="628"/>
    </row>
    <row r="15" spans="1:14" ht="18" customHeight="1" x14ac:dyDescent="0.15">
      <c r="A15" s="635"/>
      <c r="B15" s="637" t="s">
        <v>175</v>
      </c>
      <c r="C15" s="632">
        <v>15462</v>
      </c>
      <c r="D15" s="633">
        <v>16098</v>
      </c>
      <c r="E15" s="630">
        <v>0.96049198658218415</v>
      </c>
      <c r="F15" s="629">
        <v>-636</v>
      </c>
      <c r="G15" s="632">
        <v>23517</v>
      </c>
      <c r="H15" s="633">
        <v>23489</v>
      </c>
      <c r="I15" s="630">
        <v>1.0011920473413087</v>
      </c>
      <c r="J15" s="629">
        <v>28</v>
      </c>
      <c r="K15" s="540">
        <v>0.65748182166092617</v>
      </c>
      <c r="L15" s="539">
        <v>0.68534207501383626</v>
      </c>
      <c r="M15" s="538">
        <v>-2.7860253352910092E-2</v>
      </c>
      <c r="N15" s="628"/>
    </row>
    <row r="16" spans="1:14" ht="18" customHeight="1" x14ac:dyDescent="0.15">
      <c r="A16" s="635"/>
      <c r="B16" s="637" t="s">
        <v>174</v>
      </c>
      <c r="C16" s="632">
        <v>380</v>
      </c>
      <c r="D16" s="633">
        <v>0</v>
      </c>
      <c r="E16" s="630" t="e">
        <v>#DIV/0!</v>
      </c>
      <c r="F16" s="629">
        <v>380</v>
      </c>
      <c r="G16" s="632">
        <v>1689</v>
      </c>
      <c r="H16" s="633">
        <v>0</v>
      </c>
      <c r="I16" s="630" t="e">
        <v>#DIV/0!</v>
      </c>
      <c r="J16" s="629">
        <v>1689</v>
      </c>
      <c r="K16" s="540">
        <v>0.22498519834221434</v>
      </c>
      <c r="L16" s="539" t="s">
        <v>171</v>
      </c>
      <c r="M16" s="538" t="e">
        <v>#VALUE!</v>
      </c>
      <c r="N16" s="628"/>
    </row>
    <row r="17" spans="1:14" s="235" customFormat="1" ht="18" customHeight="1" x14ac:dyDescent="0.15">
      <c r="A17" s="621"/>
      <c r="B17" s="642" t="s">
        <v>180</v>
      </c>
      <c r="C17" s="619" t="s">
        <v>171</v>
      </c>
      <c r="D17" s="618" t="s">
        <v>171</v>
      </c>
      <c r="E17" s="617" t="s">
        <v>171</v>
      </c>
      <c r="F17" s="616" t="s">
        <v>171</v>
      </c>
      <c r="G17" s="619" t="s">
        <v>171</v>
      </c>
      <c r="H17" s="618" t="s">
        <v>171</v>
      </c>
      <c r="I17" s="617" t="s">
        <v>171</v>
      </c>
      <c r="J17" s="616" t="s">
        <v>171</v>
      </c>
      <c r="K17" s="590" t="s">
        <v>171</v>
      </c>
      <c r="L17" s="589" t="s">
        <v>171</v>
      </c>
      <c r="M17" s="599" t="s">
        <v>171</v>
      </c>
      <c r="N17" s="615"/>
    </row>
    <row r="18" spans="1:14" ht="18" customHeight="1" x14ac:dyDescent="0.15">
      <c r="A18" s="944" t="s">
        <v>183</v>
      </c>
      <c r="B18" s="945"/>
      <c r="C18" s="641">
        <v>19450</v>
      </c>
      <c r="D18" s="640">
        <v>19247</v>
      </c>
      <c r="E18" s="639">
        <v>1.0105470982490778</v>
      </c>
      <c r="F18" s="638">
        <v>203</v>
      </c>
      <c r="G18" s="641">
        <v>29415</v>
      </c>
      <c r="H18" s="643">
        <v>29019</v>
      </c>
      <c r="I18" s="639">
        <v>1.0136462317791792</v>
      </c>
      <c r="J18" s="638">
        <v>396</v>
      </c>
      <c r="K18" s="553">
        <v>0.66122726500084994</v>
      </c>
      <c r="L18" s="552">
        <v>0.66325510872187188</v>
      </c>
      <c r="M18" s="551">
        <v>-2.027843721021938E-3</v>
      </c>
      <c r="N18" s="628"/>
    </row>
    <row r="19" spans="1:14" ht="18" customHeight="1" x14ac:dyDescent="0.15">
      <c r="A19" s="635" t="s">
        <v>182</v>
      </c>
      <c r="B19" s="637" t="s">
        <v>178</v>
      </c>
      <c r="C19" s="632">
        <v>0</v>
      </c>
      <c r="D19" s="633">
        <v>0</v>
      </c>
      <c r="E19" s="630" t="e">
        <v>#DIV/0!</v>
      </c>
      <c r="F19" s="629">
        <v>0</v>
      </c>
      <c r="G19" s="632">
        <v>0</v>
      </c>
      <c r="H19" s="631">
        <v>0</v>
      </c>
      <c r="I19" s="630" t="e">
        <v>#DIV/0!</v>
      </c>
      <c r="J19" s="629">
        <v>0</v>
      </c>
      <c r="K19" s="540" t="s">
        <v>171</v>
      </c>
      <c r="L19" s="539" t="s">
        <v>171</v>
      </c>
      <c r="M19" s="538" t="e">
        <v>#VALUE!</v>
      </c>
      <c r="N19" s="628"/>
    </row>
    <row r="20" spans="1:14" ht="18" customHeight="1" x14ac:dyDescent="0.15">
      <c r="A20" s="635"/>
      <c r="B20" s="637" t="s">
        <v>177</v>
      </c>
      <c r="C20" s="632">
        <v>6572</v>
      </c>
      <c r="D20" s="633">
        <v>6520</v>
      </c>
      <c r="E20" s="630">
        <v>1.0079754601226993</v>
      </c>
      <c r="F20" s="629">
        <v>52</v>
      </c>
      <c r="G20" s="632">
        <v>9605</v>
      </c>
      <c r="H20" s="631">
        <v>9570</v>
      </c>
      <c r="I20" s="630">
        <v>1.0036572622779518</v>
      </c>
      <c r="J20" s="629">
        <v>35</v>
      </c>
      <c r="K20" s="540">
        <v>0.68422696512233216</v>
      </c>
      <c r="L20" s="539">
        <v>0.68129571577847436</v>
      </c>
      <c r="M20" s="538">
        <v>2.9312493438578002E-3</v>
      </c>
      <c r="N20" s="628"/>
    </row>
    <row r="21" spans="1:14" ht="18" customHeight="1" x14ac:dyDescent="0.15">
      <c r="A21" s="635"/>
      <c r="B21" s="637" t="s">
        <v>175</v>
      </c>
      <c r="C21" s="632">
        <v>12878</v>
      </c>
      <c r="D21" s="633">
        <v>12727</v>
      </c>
      <c r="E21" s="630">
        <v>1.0118645399544275</v>
      </c>
      <c r="F21" s="629">
        <v>151</v>
      </c>
      <c r="G21" s="632">
        <v>19810</v>
      </c>
      <c r="H21" s="631">
        <v>19449</v>
      </c>
      <c r="I21" s="630">
        <v>1.0185613656229111</v>
      </c>
      <c r="J21" s="629">
        <v>361</v>
      </c>
      <c r="K21" s="540">
        <v>0.65007571933366981</v>
      </c>
      <c r="L21" s="539">
        <v>0.65437811712684457</v>
      </c>
      <c r="M21" s="538">
        <v>-4.3023977931747615E-3</v>
      </c>
      <c r="N21" s="628"/>
    </row>
    <row r="22" spans="1:14" s="235" customFormat="1" ht="18" customHeight="1" x14ac:dyDescent="0.15">
      <c r="A22" s="621"/>
      <c r="B22" s="642" t="s">
        <v>180</v>
      </c>
      <c r="C22" s="619" t="s">
        <v>171</v>
      </c>
      <c r="D22" s="618" t="s">
        <v>171</v>
      </c>
      <c r="E22" s="617" t="s">
        <v>171</v>
      </c>
      <c r="F22" s="616" t="s">
        <v>171</v>
      </c>
      <c r="G22" s="619" t="s">
        <v>171</v>
      </c>
      <c r="H22" s="618" t="s">
        <v>171</v>
      </c>
      <c r="I22" s="617" t="s">
        <v>171</v>
      </c>
      <c r="J22" s="616" t="s">
        <v>171</v>
      </c>
      <c r="K22" s="590" t="s">
        <v>171</v>
      </c>
      <c r="L22" s="589" t="s">
        <v>171</v>
      </c>
      <c r="M22" s="599" t="s">
        <v>171</v>
      </c>
      <c r="N22" s="615"/>
    </row>
    <row r="23" spans="1:14" ht="18" customHeight="1" x14ac:dyDescent="0.15">
      <c r="A23" s="944" t="s">
        <v>181</v>
      </c>
      <c r="B23" s="945"/>
      <c r="C23" s="641">
        <v>11754</v>
      </c>
      <c r="D23" s="640">
        <v>12859</v>
      </c>
      <c r="E23" s="639">
        <v>0.91406796796018353</v>
      </c>
      <c r="F23" s="638">
        <v>-1105</v>
      </c>
      <c r="G23" s="641">
        <v>17167</v>
      </c>
      <c r="H23" s="643">
        <v>17047</v>
      </c>
      <c r="I23" s="639">
        <v>1.0070393617645335</v>
      </c>
      <c r="J23" s="638">
        <v>120</v>
      </c>
      <c r="K23" s="553">
        <v>0.68468573425758728</v>
      </c>
      <c r="L23" s="552">
        <v>0.7543262744177861</v>
      </c>
      <c r="M23" s="567">
        <v>-6.9640540160198827E-2</v>
      </c>
      <c r="N23" s="628"/>
    </row>
    <row r="24" spans="1:14" ht="18" customHeight="1" x14ac:dyDescent="0.15">
      <c r="A24" s="635"/>
      <c r="B24" s="637" t="s">
        <v>178</v>
      </c>
      <c r="C24" s="632">
        <v>0</v>
      </c>
      <c r="D24" s="633">
        <v>0</v>
      </c>
      <c r="E24" s="630" t="e">
        <v>#DIV/0!</v>
      </c>
      <c r="F24" s="629">
        <v>0</v>
      </c>
      <c r="G24" s="632">
        <v>0</v>
      </c>
      <c r="H24" s="631">
        <v>0</v>
      </c>
      <c r="I24" s="630" t="e">
        <v>#DIV/0!</v>
      </c>
      <c r="J24" s="629">
        <v>0</v>
      </c>
      <c r="K24" s="540" t="s">
        <v>171</v>
      </c>
      <c r="L24" s="539" t="s">
        <v>171</v>
      </c>
      <c r="M24" s="538" t="e">
        <v>#VALUE!</v>
      </c>
      <c r="N24" s="628"/>
    </row>
    <row r="25" spans="1:14" ht="18" customHeight="1" x14ac:dyDescent="0.15">
      <c r="A25" s="635"/>
      <c r="B25" s="637" t="s">
        <v>177</v>
      </c>
      <c r="C25" s="632">
        <v>4596</v>
      </c>
      <c r="D25" s="633">
        <v>5152</v>
      </c>
      <c r="E25" s="630">
        <v>0.89208074534161486</v>
      </c>
      <c r="F25" s="629">
        <v>-556</v>
      </c>
      <c r="G25" s="632">
        <v>6430</v>
      </c>
      <c r="H25" s="631">
        <v>6390</v>
      </c>
      <c r="I25" s="630">
        <v>1.0062597809076683</v>
      </c>
      <c r="J25" s="629">
        <v>40</v>
      </c>
      <c r="K25" s="540">
        <v>0.71477449455676512</v>
      </c>
      <c r="L25" s="539">
        <v>0.80625978090766826</v>
      </c>
      <c r="M25" s="538">
        <v>-9.1485286350903139E-2</v>
      </c>
      <c r="N25" s="628"/>
    </row>
    <row r="26" spans="1:14" ht="18" customHeight="1" x14ac:dyDescent="0.15">
      <c r="A26" s="635"/>
      <c r="B26" s="637" t="s">
        <v>175</v>
      </c>
      <c r="C26" s="632">
        <v>7158</v>
      </c>
      <c r="D26" s="633">
        <v>7707</v>
      </c>
      <c r="E26" s="630">
        <v>0.92876605683145197</v>
      </c>
      <c r="F26" s="629">
        <v>-549</v>
      </c>
      <c r="G26" s="632">
        <v>10737</v>
      </c>
      <c r="H26" s="633">
        <v>10657</v>
      </c>
      <c r="I26" s="630">
        <v>1.0075068030402552</v>
      </c>
      <c r="J26" s="629">
        <v>80</v>
      </c>
      <c r="K26" s="540">
        <v>0.66666666666666663</v>
      </c>
      <c r="L26" s="539">
        <v>0.72318663789058835</v>
      </c>
      <c r="M26" s="538">
        <v>-5.6519971223921717E-2</v>
      </c>
      <c r="N26" s="628"/>
    </row>
    <row r="27" spans="1:14" s="235" customFormat="1" ht="18" customHeight="1" x14ac:dyDescent="0.15">
      <c r="A27" s="621"/>
      <c r="B27" s="642" t="s">
        <v>180</v>
      </c>
      <c r="C27" s="619" t="s">
        <v>171</v>
      </c>
      <c r="D27" s="618" t="s">
        <v>171</v>
      </c>
      <c r="E27" s="617" t="s">
        <v>171</v>
      </c>
      <c r="F27" s="616" t="s">
        <v>171</v>
      </c>
      <c r="G27" s="619" t="s">
        <v>171</v>
      </c>
      <c r="H27" s="618" t="s">
        <v>171</v>
      </c>
      <c r="I27" s="617" t="s">
        <v>171</v>
      </c>
      <c r="J27" s="616" t="s">
        <v>171</v>
      </c>
      <c r="K27" s="590" t="s">
        <v>171</v>
      </c>
      <c r="L27" s="589" t="s">
        <v>171</v>
      </c>
      <c r="M27" s="599" t="s">
        <v>171</v>
      </c>
      <c r="N27" s="615"/>
    </row>
    <row r="28" spans="1:14" ht="18" customHeight="1" x14ac:dyDescent="0.15">
      <c r="A28" s="944" t="s">
        <v>179</v>
      </c>
      <c r="B28" s="945"/>
      <c r="C28" s="641">
        <v>17253</v>
      </c>
      <c r="D28" s="640">
        <v>17631</v>
      </c>
      <c r="E28" s="639">
        <v>0.97856049004594181</v>
      </c>
      <c r="F28" s="638">
        <v>-378</v>
      </c>
      <c r="G28" s="641">
        <v>33766</v>
      </c>
      <c r="H28" s="640">
        <v>30980</v>
      </c>
      <c r="I28" s="639">
        <v>1.0899289864428663</v>
      </c>
      <c r="J28" s="638">
        <v>2786</v>
      </c>
      <c r="K28" s="553">
        <v>0.51095776816916427</v>
      </c>
      <c r="L28" s="552">
        <v>0.56910910264686898</v>
      </c>
      <c r="M28" s="551">
        <v>-5.8151334477704708E-2</v>
      </c>
      <c r="N28" s="628"/>
    </row>
    <row r="29" spans="1:14" ht="18" customHeight="1" x14ac:dyDescent="0.15">
      <c r="A29" s="635"/>
      <c r="B29" s="637" t="s">
        <v>178</v>
      </c>
      <c r="C29" s="632">
        <v>0</v>
      </c>
      <c r="D29" s="633">
        <v>0</v>
      </c>
      <c r="E29" s="630" t="e">
        <v>#DIV/0!</v>
      </c>
      <c r="F29" s="629">
        <v>0</v>
      </c>
      <c r="G29" s="632">
        <v>0</v>
      </c>
      <c r="H29" s="631">
        <v>0</v>
      </c>
      <c r="I29" s="630" t="e">
        <v>#DIV/0!</v>
      </c>
      <c r="J29" s="629">
        <v>0</v>
      </c>
      <c r="K29" s="540" t="s">
        <v>171</v>
      </c>
      <c r="L29" s="539" t="s">
        <v>171</v>
      </c>
      <c r="M29" s="538" t="e">
        <v>#VALUE!</v>
      </c>
      <c r="N29" s="628"/>
    </row>
    <row r="30" spans="1:14" ht="18" customHeight="1" x14ac:dyDescent="0.15">
      <c r="A30" s="635"/>
      <c r="B30" s="634" t="s">
        <v>177</v>
      </c>
      <c r="C30" s="632">
        <v>2151</v>
      </c>
      <c r="D30" s="636">
        <v>2257</v>
      </c>
      <c r="E30" s="630">
        <v>0.95303500221533011</v>
      </c>
      <c r="F30" s="629">
        <v>-106</v>
      </c>
      <c r="G30" s="632">
        <v>2910</v>
      </c>
      <c r="H30" s="631">
        <v>3790</v>
      </c>
      <c r="I30" s="630">
        <v>0.76781002638522422</v>
      </c>
      <c r="J30" s="629">
        <v>-880</v>
      </c>
      <c r="K30" s="540">
        <v>0.7391752577319588</v>
      </c>
      <c r="L30" s="539">
        <v>0.59551451187335092</v>
      </c>
      <c r="M30" s="538">
        <v>0.14366074585860789</v>
      </c>
      <c r="N30" s="628"/>
    </row>
    <row r="31" spans="1:14" ht="18" customHeight="1" x14ac:dyDescent="0.15">
      <c r="A31" s="635"/>
      <c r="B31" s="634" t="s">
        <v>176</v>
      </c>
      <c r="C31" s="632">
        <v>548</v>
      </c>
      <c r="D31" s="633">
        <v>689</v>
      </c>
      <c r="E31" s="630">
        <v>0.79535558780841797</v>
      </c>
      <c r="F31" s="629">
        <v>-141</v>
      </c>
      <c r="G31" s="632">
        <v>929</v>
      </c>
      <c r="H31" s="631">
        <v>935</v>
      </c>
      <c r="I31" s="630">
        <v>0.99358288770053471</v>
      </c>
      <c r="J31" s="629">
        <v>-6</v>
      </c>
      <c r="K31" s="540">
        <v>0.58988159311087196</v>
      </c>
      <c r="L31" s="539">
        <v>0.73689839572192517</v>
      </c>
      <c r="M31" s="538">
        <v>-0.14701680261105321</v>
      </c>
      <c r="N31" s="628"/>
    </row>
    <row r="32" spans="1:14" ht="18" customHeight="1" x14ac:dyDescent="0.15">
      <c r="A32" s="635"/>
      <c r="B32" s="634" t="s">
        <v>175</v>
      </c>
      <c r="C32" s="632">
        <v>13675</v>
      </c>
      <c r="D32" s="633">
        <v>13571</v>
      </c>
      <c r="E32" s="630">
        <v>1.007663399896839</v>
      </c>
      <c r="F32" s="629">
        <v>104</v>
      </c>
      <c r="G32" s="632">
        <v>26466</v>
      </c>
      <c r="H32" s="631">
        <v>24321</v>
      </c>
      <c r="I32" s="630">
        <v>1.0881953867028493</v>
      </c>
      <c r="J32" s="629">
        <v>2145</v>
      </c>
      <c r="K32" s="540">
        <v>0.5167006725610217</v>
      </c>
      <c r="L32" s="539">
        <v>0.55799514822581309</v>
      </c>
      <c r="M32" s="538">
        <v>-4.1294475664791386E-2</v>
      </c>
      <c r="N32" s="628"/>
    </row>
    <row r="33" spans="1:14" ht="18" customHeight="1" x14ac:dyDescent="0.15">
      <c r="A33" s="635"/>
      <c r="B33" s="634" t="s">
        <v>174</v>
      </c>
      <c r="C33" s="632">
        <v>879</v>
      </c>
      <c r="D33" s="633">
        <v>1114</v>
      </c>
      <c r="E33" s="630">
        <v>0.78904847396768407</v>
      </c>
      <c r="F33" s="629">
        <v>-235</v>
      </c>
      <c r="G33" s="632">
        <v>3461</v>
      </c>
      <c r="H33" s="631">
        <v>1934</v>
      </c>
      <c r="I33" s="630">
        <v>1.7895553257497414</v>
      </c>
      <c r="J33" s="629">
        <v>1527</v>
      </c>
      <c r="K33" s="540">
        <v>0.25397284021958971</v>
      </c>
      <c r="L33" s="539">
        <v>0.57600827300930713</v>
      </c>
      <c r="M33" s="538">
        <v>-0.32203543278971741</v>
      </c>
      <c r="N33" s="628"/>
    </row>
    <row r="34" spans="1:14" s="235" customFormat="1" ht="18" customHeight="1" x14ac:dyDescent="0.15">
      <c r="A34" s="627"/>
      <c r="B34" s="626" t="s">
        <v>173</v>
      </c>
      <c r="C34" s="625" t="s">
        <v>171</v>
      </c>
      <c r="D34" s="624" t="s">
        <v>171</v>
      </c>
      <c r="E34" s="623" t="s">
        <v>171</v>
      </c>
      <c r="F34" s="622" t="s">
        <v>171</v>
      </c>
      <c r="G34" s="625" t="s">
        <v>171</v>
      </c>
      <c r="H34" s="624" t="s">
        <v>171</v>
      </c>
      <c r="I34" s="623" t="s">
        <v>171</v>
      </c>
      <c r="J34" s="622" t="s">
        <v>171</v>
      </c>
      <c r="K34" s="590" t="s">
        <v>171</v>
      </c>
      <c r="L34" s="589" t="s">
        <v>171</v>
      </c>
      <c r="M34" s="588" t="s">
        <v>171</v>
      </c>
      <c r="N34" s="615"/>
    </row>
    <row r="35" spans="1:14" s="235" customFormat="1" ht="18" customHeight="1" thickBot="1" x14ac:dyDescent="0.2">
      <c r="A35" s="621"/>
      <c r="B35" s="620" t="s">
        <v>172</v>
      </c>
      <c r="C35" s="619" t="s">
        <v>171</v>
      </c>
      <c r="D35" s="618" t="s">
        <v>171</v>
      </c>
      <c r="E35" s="617" t="s">
        <v>171</v>
      </c>
      <c r="F35" s="616" t="s">
        <v>171</v>
      </c>
      <c r="G35" s="619" t="s">
        <v>171</v>
      </c>
      <c r="H35" s="618" t="s">
        <v>171</v>
      </c>
      <c r="I35" s="617" t="s">
        <v>171</v>
      </c>
      <c r="J35" s="616" t="s">
        <v>171</v>
      </c>
      <c r="K35" s="581" t="s">
        <v>171</v>
      </c>
      <c r="L35" s="580" t="s">
        <v>171</v>
      </c>
      <c r="M35" s="579" t="s">
        <v>171</v>
      </c>
      <c r="N35" s="615"/>
    </row>
    <row r="36" spans="1:14" x14ac:dyDescent="0.15">
      <c r="C36" s="234"/>
      <c r="G36" s="234"/>
    </row>
    <row r="37" spans="1:14" x14ac:dyDescent="0.15">
      <c r="C37" s="234"/>
      <c r="G37" s="234"/>
    </row>
    <row r="38" spans="1:14" x14ac:dyDescent="0.15">
      <c r="C38" s="234"/>
      <c r="G38" s="611"/>
    </row>
    <row r="39" spans="1:14" x14ac:dyDescent="0.15">
      <c r="C39" s="234"/>
      <c r="G39" s="234"/>
    </row>
    <row r="40" spans="1:14" x14ac:dyDescent="0.15">
      <c r="C40" s="234"/>
      <c r="G40" s="234"/>
    </row>
    <row r="41" spans="1:14" x14ac:dyDescent="0.15">
      <c r="C41" s="234"/>
      <c r="G41" s="234"/>
    </row>
    <row r="42" spans="1:14" x14ac:dyDescent="0.15">
      <c r="C42" s="234"/>
      <c r="G42" s="234"/>
    </row>
    <row r="43" spans="1:14" x14ac:dyDescent="0.15">
      <c r="C43" s="234"/>
      <c r="G43" s="234"/>
    </row>
    <row r="44" spans="1:14" x14ac:dyDescent="0.15">
      <c r="C44" s="234"/>
      <c r="G44" s="234"/>
    </row>
    <row r="45" spans="1:14" x14ac:dyDescent="0.15">
      <c r="C45" s="234"/>
      <c r="G45" s="234"/>
    </row>
    <row r="46" spans="1:14" x14ac:dyDescent="0.15">
      <c r="C46" s="234"/>
      <c r="G46" s="234"/>
    </row>
    <row r="47" spans="1:14" x14ac:dyDescent="0.15">
      <c r="C47" s="234"/>
      <c r="G47" s="234"/>
    </row>
    <row r="48" spans="1:14"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5717</v>
      </c>
      <c r="C65" s="234"/>
      <c r="F65" s="231">
        <v>14691</v>
      </c>
      <c r="G65" s="234"/>
    </row>
    <row r="66" spans="2:7" x14ac:dyDescent="0.15">
      <c r="B66" s="233">
        <v>6025</v>
      </c>
      <c r="C66" s="234"/>
      <c r="F66" s="231">
        <v>10620</v>
      </c>
      <c r="G66" s="234"/>
    </row>
    <row r="67" spans="2:7" x14ac:dyDescent="0.15">
      <c r="C67" s="234"/>
      <c r="G67" s="234"/>
    </row>
    <row r="68" spans="2:7" x14ac:dyDescent="0.15">
      <c r="C68" s="234"/>
      <c r="G68" s="234"/>
    </row>
    <row r="69" spans="2:7" x14ac:dyDescent="0.15">
      <c r="C69" s="234"/>
      <c r="G69" s="234"/>
    </row>
    <row r="70" spans="2:7" x14ac:dyDescent="0.15">
      <c r="C70" s="234"/>
      <c r="G70" s="234"/>
    </row>
    <row r="71" spans="2:7" x14ac:dyDescent="0.15">
      <c r="C71" s="234"/>
      <c r="G71" s="234"/>
    </row>
  </sheetData>
  <mergeCells count="31">
    <mergeCell ref="A1:B1"/>
    <mergeCell ref="K5:K6"/>
    <mergeCell ref="L5:L6"/>
    <mergeCell ref="M5:M6"/>
    <mergeCell ref="K2:M2"/>
    <mergeCell ref="K3:K4"/>
    <mergeCell ref="L3:L4"/>
    <mergeCell ref="M3:M4"/>
    <mergeCell ref="J5:J6"/>
    <mergeCell ref="G5:G6"/>
    <mergeCell ref="H5:H6"/>
    <mergeCell ref="I5:I6"/>
    <mergeCell ref="C2:F2"/>
    <mergeCell ref="G2:J2"/>
    <mergeCell ref="C3:C4"/>
    <mergeCell ref="D3:D4"/>
    <mergeCell ref="E3:F3"/>
    <mergeCell ref="H3:H4"/>
    <mergeCell ref="I3:J3"/>
    <mergeCell ref="G3:G4"/>
    <mergeCell ref="A28:B28"/>
    <mergeCell ref="A18:B18"/>
    <mergeCell ref="A23:B23"/>
    <mergeCell ref="F5:F6"/>
    <mergeCell ref="D5:D6"/>
    <mergeCell ref="E5:E6"/>
    <mergeCell ref="A6:B6"/>
    <mergeCell ref="A7:B7"/>
    <mergeCell ref="A12:B12"/>
    <mergeCell ref="C5:C6"/>
    <mergeCell ref="A5:B5"/>
  </mergeCells>
  <phoneticPr fontId="3"/>
  <hyperlinks>
    <hyperlink ref="A1" location="'R3'!A1" display="令和３年度"/>
    <hyperlink ref="A1:B1" location="'h25'!A1" display="'h25'!A1"/>
  </hyperlinks>
  <pageMargins left="0.59055118110236227" right="0.59055118110236227" top="0.78740157480314965" bottom="0.55118110236220474" header="0.39370078740157483" footer="0.31496062992125984"/>
  <pageSetup paperSize="9" scale="58" orientation="portrait" r:id="rId1"/>
  <headerFooter alignWithMargins="0">
    <oddHeader>&amp;C&amp;16 2013年&amp;A航空旅客輸送実績</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showGridLines="0" zoomScale="90" zoomScaleNormal="90" workbookViewId="0">
      <pane xSplit="6" ySplit="5" topLeftCell="G6" activePane="bottomRight" state="frozen"/>
      <selection sqref="A1:IV65536"/>
      <selection pane="topRight" sqref="A1:IV65536"/>
      <selection pane="bottomLeft" sqref="A1:IV65536"/>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11月（月間）</v>
      </c>
      <c r="K1" s="13" t="s">
        <v>70</v>
      </c>
      <c r="L1" s="9"/>
      <c r="M1" s="9"/>
      <c r="N1" s="9"/>
      <c r="O1" s="9"/>
      <c r="P1" s="9"/>
      <c r="Q1" s="9"/>
    </row>
    <row r="2" spans="1:19" x14ac:dyDescent="0.4">
      <c r="A2" s="828">
        <v>25</v>
      </c>
      <c r="B2" s="829"/>
      <c r="C2" s="2">
        <v>2013</v>
      </c>
      <c r="D2" s="3" t="s">
        <v>413</v>
      </c>
      <c r="E2" s="3">
        <v>11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406</v>
      </c>
      <c r="H3" s="959" t="s">
        <v>405</v>
      </c>
      <c r="I3" s="955" t="s">
        <v>407</v>
      </c>
      <c r="J3" s="956"/>
      <c r="K3" s="967" t="s">
        <v>406</v>
      </c>
      <c r="L3" s="959" t="s">
        <v>405</v>
      </c>
      <c r="M3" s="955" t="s">
        <v>407</v>
      </c>
      <c r="N3" s="956"/>
      <c r="O3" s="963" t="s">
        <v>406</v>
      </c>
      <c r="P3" s="965" t="s">
        <v>405</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509245</v>
      </c>
      <c r="H5" s="723">
        <v>503973</v>
      </c>
      <c r="I5" s="722">
        <v>1.0104608778644888</v>
      </c>
      <c r="J5" s="721">
        <v>5272</v>
      </c>
      <c r="K5" s="724">
        <v>707227</v>
      </c>
      <c r="L5" s="723">
        <v>692718</v>
      </c>
      <c r="M5" s="722">
        <v>1.020945031022725</v>
      </c>
      <c r="N5" s="721">
        <v>14509</v>
      </c>
      <c r="O5" s="720">
        <v>0.72005876472476305</v>
      </c>
      <c r="P5" s="719">
        <v>0.7275298173282635</v>
      </c>
      <c r="Q5" s="718">
        <v>-7.4710526035004499E-3</v>
      </c>
      <c r="R5" s="665"/>
      <c r="S5" s="665"/>
    </row>
    <row r="6" spans="1:19" x14ac:dyDescent="0.4">
      <c r="A6" s="687" t="s">
        <v>401</v>
      </c>
      <c r="B6" s="686" t="s">
        <v>400</v>
      </c>
      <c r="C6" s="686"/>
      <c r="D6" s="686"/>
      <c r="E6" s="686"/>
      <c r="F6" s="686"/>
      <c r="G6" s="685">
        <v>188267</v>
      </c>
      <c r="H6" s="684">
        <v>189566</v>
      </c>
      <c r="I6" s="683">
        <v>0.99314750535433571</v>
      </c>
      <c r="J6" s="682">
        <v>-1299</v>
      </c>
      <c r="K6" s="706">
        <v>250151</v>
      </c>
      <c r="L6" s="684">
        <v>251818</v>
      </c>
      <c r="M6" s="683">
        <v>0.99338013962464955</v>
      </c>
      <c r="N6" s="682">
        <v>-1667</v>
      </c>
      <c r="O6" s="681">
        <v>0.75261342149341792</v>
      </c>
      <c r="P6" s="680">
        <v>0.75278971320556909</v>
      </c>
      <c r="Q6" s="679">
        <v>-1.7629171215116646E-4</v>
      </c>
      <c r="R6" s="665"/>
      <c r="S6" s="665"/>
    </row>
    <row r="7" spans="1:19" x14ac:dyDescent="0.4">
      <c r="A7" s="701"/>
      <c r="B7" s="687" t="s">
        <v>399</v>
      </c>
      <c r="C7" s="686"/>
      <c r="D7" s="686"/>
      <c r="E7" s="686"/>
      <c r="F7" s="686"/>
      <c r="G7" s="685">
        <v>119911</v>
      </c>
      <c r="H7" s="684">
        <v>124198</v>
      </c>
      <c r="I7" s="683">
        <v>0.96548253595065947</v>
      </c>
      <c r="J7" s="682">
        <v>-4287</v>
      </c>
      <c r="K7" s="685">
        <v>161267</v>
      </c>
      <c r="L7" s="684">
        <v>165699</v>
      </c>
      <c r="M7" s="683">
        <v>0.97325270520642848</v>
      </c>
      <c r="N7" s="682">
        <v>-4432</v>
      </c>
      <c r="O7" s="681">
        <v>0.74355571815684551</v>
      </c>
      <c r="P7" s="680">
        <v>0.74953982824277754</v>
      </c>
      <c r="Q7" s="679">
        <v>-5.9841100859320262E-3</v>
      </c>
      <c r="R7" s="665"/>
      <c r="S7" s="665"/>
    </row>
    <row r="8" spans="1:19" x14ac:dyDescent="0.4">
      <c r="A8" s="701"/>
      <c r="B8" s="701"/>
      <c r="C8" s="700" t="s">
        <v>378</v>
      </c>
      <c r="D8" s="699"/>
      <c r="E8" s="698"/>
      <c r="F8" s="688" t="s">
        <v>366</v>
      </c>
      <c r="G8" s="697">
        <v>106628</v>
      </c>
      <c r="H8" s="695">
        <v>109643</v>
      </c>
      <c r="I8" s="694">
        <v>0.97250166449294528</v>
      </c>
      <c r="J8" s="693">
        <v>-3015</v>
      </c>
      <c r="K8" s="696">
        <v>142184</v>
      </c>
      <c r="L8" s="695">
        <v>145192</v>
      </c>
      <c r="M8" s="694">
        <v>0.97928260510220944</v>
      </c>
      <c r="N8" s="693">
        <v>-3008</v>
      </c>
      <c r="O8" s="692">
        <v>0.74992966859843579</v>
      </c>
      <c r="P8" s="691">
        <v>0.7551586864290043</v>
      </c>
      <c r="Q8" s="690">
        <v>-5.2290178305685053E-3</v>
      </c>
      <c r="R8" s="665"/>
      <c r="S8" s="665"/>
    </row>
    <row r="9" spans="1:19" x14ac:dyDescent="0.4">
      <c r="A9" s="701"/>
      <c r="B9" s="701"/>
      <c r="C9" s="700" t="s">
        <v>106</v>
      </c>
      <c r="D9" s="698"/>
      <c r="E9" s="698"/>
      <c r="F9" s="688" t="s">
        <v>366</v>
      </c>
      <c r="G9" s="697">
        <v>11093</v>
      </c>
      <c r="H9" s="695">
        <v>11304</v>
      </c>
      <c r="I9" s="694">
        <v>0.98133404104741684</v>
      </c>
      <c r="J9" s="693">
        <v>-211</v>
      </c>
      <c r="K9" s="696">
        <v>15000</v>
      </c>
      <c r="L9" s="695">
        <v>15000</v>
      </c>
      <c r="M9" s="694">
        <v>1</v>
      </c>
      <c r="N9" s="693">
        <v>0</v>
      </c>
      <c r="O9" s="692">
        <v>0.73953333333333338</v>
      </c>
      <c r="P9" s="691">
        <v>0.75360000000000005</v>
      </c>
      <c r="Q9" s="690">
        <v>-1.4066666666666672E-2</v>
      </c>
      <c r="R9" s="665"/>
      <c r="S9" s="665"/>
    </row>
    <row r="10" spans="1:19" x14ac:dyDescent="0.4">
      <c r="A10" s="701"/>
      <c r="B10" s="701"/>
      <c r="C10" s="700" t="s">
        <v>105</v>
      </c>
      <c r="D10" s="698"/>
      <c r="E10" s="698"/>
      <c r="F10" s="702"/>
      <c r="G10" s="697"/>
      <c r="H10" s="695">
        <v>786</v>
      </c>
      <c r="I10" s="694">
        <v>0</v>
      </c>
      <c r="J10" s="693">
        <v>-786</v>
      </c>
      <c r="K10" s="696"/>
      <c r="L10" s="695">
        <v>1427</v>
      </c>
      <c r="M10" s="694">
        <v>0</v>
      </c>
      <c r="N10" s="693">
        <v>-1427</v>
      </c>
      <c r="O10" s="692" t="e">
        <v>#DIV/0!</v>
      </c>
      <c r="P10" s="691">
        <v>0.55080588647512263</v>
      </c>
      <c r="Q10" s="690" t="e">
        <v>#DIV/0!</v>
      </c>
      <c r="R10" s="665"/>
      <c r="S10" s="665"/>
    </row>
    <row r="11" spans="1:19" x14ac:dyDescent="0.4">
      <c r="A11" s="701"/>
      <c r="B11" s="701"/>
      <c r="C11" s="700" t="s">
        <v>377</v>
      </c>
      <c r="D11" s="698"/>
      <c r="E11" s="698"/>
      <c r="F11" s="702"/>
      <c r="G11" s="697"/>
      <c r="H11" s="695"/>
      <c r="I11" s="694" t="e">
        <v>#DIV/0!</v>
      </c>
      <c r="J11" s="693">
        <v>0</v>
      </c>
      <c r="K11" s="696"/>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6"/>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2190</v>
      </c>
      <c r="H13" s="695">
        <v>2465</v>
      </c>
      <c r="I13" s="694">
        <v>0.88843813387423931</v>
      </c>
      <c r="J13" s="693">
        <v>-275</v>
      </c>
      <c r="K13" s="696">
        <v>4083</v>
      </c>
      <c r="L13" s="695">
        <v>4080</v>
      </c>
      <c r="M13" s="694">
        <v>1.0007352941176471</v>
      </c>
      <c r="N13" s="693">
        <v>3</v>
      </c>
      <c r="O13" s="692">
        <v>0.53637031594415874</v>
      </c>
      <c r="P13" s="691">
        <v>0.60416666666666663</v>
      </c>
      <c r="Q13" s="690">
        <v>-6.7796350722507892E-2</v>
      </c>
      <c r="R13" s="665"/>
      <c r="S13" s="665"/>
    </row>
    <row r="14" spans="1:19" x14ac:dyDescent="0.4">
      <c r="A14" s="701"/>
      <c r="B14" s="701"/>
      <c r="C14" s="700" t="s">
        <v>389</v>
      </c>
      <c r="D14" s="698"/>
      <c r="E14" s="698"/>
      <c r="F14" s="702"/>
      <c r="G14" s="697"/>
      <c r="H14" s="695"/>
      <c r="I14" s="694" t="e">
        <v>#DIV/0!</v>
      </c>
      <c r="J14" s="693">
        <v>0</v>
      </c>
      <c r="K14" s="696"/>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6"/>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2"/>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66662</v>
      </c>
      <c r="H17" s="684">
        <v>63736</v>
      </c>
      <c r="I17" s="683">
        <v>1.0459081209991214</v>
      </c>
      <c r="J17" s="682">
        <v>2926</v>
      </c>
      <c r="K17" s="685">
        <v>86390</v>
      </c>
      <c r="L17" s="684">
        <v>83740</v>
      </c>
      <c r="M17" s="683">
        <v>1.0316455696202531</v>
      </c>
      <c r="N17" s="682">
        <v>2650</v>
      </c>
      <c r="O17" s="681">
        <v>0.7716402361384419</v>
      </c>
      <c r="P17" s="680">
        <v>0.76111774540243615</v>
      </c>
      <c r="Q17" s="679">
        <v>1.0522490736005752E-2</v>
      </c>
      <c r="R17" s="665"/>
      <c r="S17" s="665"/>
    </row>
    <row r="18" spans="1:19" x14ac:dyDescent="0.4">
      <c r="A18" s="701"/>
      <c r="B18" s="701"/>
      <c r="C18" s="700" t="s">
        <v>378</v>
      </c>
      <c r="D18" s="698"/>
      <c r="E18" s="698"/>
      <c r="F18" s="702"/>
      <c r="G18" s="697"/>
      <c r="H18" s="695"/>
      <c r="I18" s="694" t="e">
        <v>#DIV/0!</v>
      </c>
      <c r="J18" s="693">
        <v>0</v>
      </c>
      <c r="K18" s="696"/>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10332</v>
      </c>
      <c r="H19" s="695">
        <v>11182</v>
      </c>
      <c r="I19" s="694">
        <v>0.92398497585405115</v>
      </c>
      <c r="J19" s="693">
        <v>-850</v>
      </c>
      <c r="K19" s="696">
        <v>13160</v>
      </c>
      <c r="L19" s="695">
        <v>13130</v>
      </c>
      <c r="M19" s="694">
        <v>1.0022848438690022</v>
      </c>
      <c r="N19" s="693">
        <v>30</v>
      </c>
      <c r="O19" s="692">
        <v>0.78510638297872337</v>
      </c>
      <c r="P19" s="691">
        <v>0.85163747143945168</v>
      </c>
      <c r="Q19" s="690">
        <v>-6.6531088460728305E-2</v>
      </c>
      <c r="R19" s="665"/>
      <c r="S19" s="665"/>
    </row>
    <row r="20" spans="1:19" x14ac:dyDescent="0.4">
      <c r="A20" s="701"/>
      <c r="B20" s="701"/>
      <c r="C20" s="700" t="s">
        <v>377</v>
      </c>
      <c r="D20" s="698"/>
      <c r="E20" s="698"/>
      <c r="F20" s="688" t="s">
        <v>366</v>
      </c>
      <c r="G20" s="697">
        <v>22434</v>
      </c>
      <c r="H20" s="695">
        <v>20669</v>
      </c>
      <c r="I20" s="694">
        <v>1.0853935845952876</v>
      </c>
      <c r="J20" s="693">
        <v>1765</v>
      </c>
      <c r="K20" s="696">
        <v>26150</v>
      </c>
      <c r="L20" s="695">
        <v>26100</v>
      </c>
      <c r="M20" s="694">
        <v>1.0019157088122606</v>
      </c>
      <c r="N20" s="693">
        <v>50</v>
      </c>
      <c r="O20" s="692">
        <v>0.85789674952198858</v>
      </c>
      <c r="P20" s="691">
        <v>0.79191570881226059</v>
      </c>
      <c r="Q20" s="690">
        <v>6.5981040709727989E-2</v>
      </c>
      <c r="R20" s="665"/>
      <c r="S20" s="665"/>
    </row>
    <row r="21" spans="1:19" x14ac:dyDescent="0.4">
      <c r="A21" s="701"/>
      <c r="B21" s="701"/>
      <c r="C21" s="700" t="s">
        <v>378</v>
      </c>
      <c r="D21" s="699" t="s">
        <v>171</v>
      </c>
      <c r="E21" s="698" t="s">
        <v>370</v>
      </c>
      <c r="F21" s="688" t="s">
        <v>366</v>
      </c>
      <c r="G21" s="697">
        <v>6122</v>
      </c>
      <c r="H21" s="695">
        <v>6092</v>
      </c>
      <c r="I21" s="694">
        <v>1.0049244911359159</v>
      </c>
      <c r="J21" s="693">
        <v>30</v>
      </c>
      <c r="K21" s="696">
        <v>8565</v>
      </c>
      <c r="L21" s="695">
        <v>8865</v>
      </c>
      <c r="M21" s="694">
        <v>0.96615905245346867</v>
      </c>
      <c r="N21" s="693">
        <v>-300</v>
      </c>
      <c r="O21" s="692">
        <v>0.71476941039112663</v>
      </c>
      <c r="P21" s="691">
        <v>0.68719684151156235</v>
      </c>
      <c r="Q21" s="690">
        <v>2.7572568879564274E-2</v>
      </c>
      <c r="R21" s="665"/>
      <c r="S21" s="665"/>
    </row>
    <row r="22" spans="1:19" x14ac:dyDescent="0.4">
      <c r="A22" s="701"/>
      <c r="B22" s="701"/>
      <c r="C22" s="700" t="s">
        <v>378</v>
      </c>
      <c r="D22" s="699" t="s">
        <v>171</v>
      </c>
      <c r="E22" s="698" t="s">
        <v>395</v>
      </c>
      <c r="F22" s="688" t="s">
        <v>366</v>
      </c>
      <c r="G22" s="697">
        <v>3020</v>
      </c>
      <c r="H22" s="695">
        <v>2933</v>
      </c>
      <c r="I22" s="694">
        <v>1.0296624616433685</v>
      </c>
      <c r="J22" s="693">
        <v>87</v>
      </c>
      <c r="K22" s="696">
        <v>4470</v>
      </c>
      <c r="L22" s="695">
        <v>4450</v>
      </c>
      <c r="M22" s="694">
        <v>1.0044943820224719</v>
      </c>
      <c r="N22" s="693">
        <v>20</v>
      </c>
      <c r="O22" s="692">
        <v>0.67561521252796419</v>
      </c>
      <c r="P22" s="691">
        <v>0.65910112359550566</v>
      </c>
      <c r="Q22" s="690">
        <v>1.6514088932458537E-2</v>
      </c>
      <c r="R22" s="665"/>
      <c r="S22" s="665"/>
    </row>
    <row r="23" spans="1:19" x14ac:dyDescent="0.4">
      <c r="A23" s="701"/>
      <c r="B23" s="701"/>
      <c r="C23" s="700" t="s">
        <v>378</v>
      </c>
      <c r="D23" s="699" t="s">
        <v>171</v>
      </c>
      <c r="E23" s="698" t="s">
        <v>396</v>
      </c>
      <c r="F23" s="688" t="s">
        <v>375</v>
      </c>
      <c r="G23" s="697"/>
      <c r="H23" s="695"/>
      <c r="I23" s="694" t="e">
        <v>#DIV/0!</v>
      </c>
      <c r="J23" s="693">
        <v>0</v>
      </c>
      <c r="K23" s="696"/>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2828</v>
      </c>
      <c r="H24" s="695">
        <v>2377</v>
      </c>
      <c r="I24" s="694">
        <v>1.189734960033656</v>
      </c>
      <c r="J24" s="693">
        <v>451</v>
      </c>
      <c r="K24" s="696">
        <v>4185</v>
      </c>
      <c r="L24" s="695">
        <v>4570</v>
      </c>
      <c r="M24" s="694">
        <v>0.91575492341356679</v>
      </c>
      <c r="N24" s="693">
        <v>-385</v>
      </c>
      <c r="O24" s="692">
        <v>0.67574671445639189</v>
      </c>
      <c r="P24" s="691">
        <v>0.52013129102844635</v>
      </c>
      <c r="Q24" s="690">
        <v>0.15561542342794554</v>
      </c>
      <c r="R24" s="665"/>
      <c r="S24" s="665"/>
    </row>
    <row r="25" spans="1:19" x14ac:dyDescent="0.4">
      <c r="A25" s="701"/>
      <c r="B25" s="701"/>
      <c r="C25" s="700" t="s">
        <v>105</v>
      </c>
      <c r="D25" s="699" t="s">
        <v>171</v>
      </c>
      <c r="E25" s="698" t="s">
        <v>395</v>
      </c>
      <c r="F25" s="702"/>
      <c r="G25" s="697"/>
      <c r="H25" s="695"/>
      <c r="I25" s="694" t="e">
        <v>#DIV/0!</v>
      </c>
      <c r="J25" s="693">
        <v>0</v>
      </c>
      <c r="K25" s="696"/>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6"/>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6"/>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6"/>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6"/>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6"/>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4632</v>
      </c>
      <c r="H31" s="695">
        <v>3541</v>
      </c>
      <c r="I31" s="694">
        <v>1.3081050550691895</v>
      </c>
      <c r="J31" s="693">
        <v>1091</v>
      </c>
      <c r="K31" s="696">
        <v>7985</v>
      </c>
      <c r="L31" s="695">
        <v>4350</v>
      </c>
      <c r="M31" s="694">
        <v>1.8356321839080461</v>
      </c>
      <c r="N31" s="693">
        <v>3635</v>
      </c>
      <c r="O31" s="692">
        <v>0.58008766437069503</v>
      </c>
      <c r="P31" s="691">
        <v>0.81402298850574717</v>
      </c>
      <c r="Q31" s="690">
        <v>-0.23393532413505214</v>
      </c>
      <c r="R31" s="665"/>
      <c r="S31" s="665"/>
    </row>
    <row r="32" spans="1:19" x14ac:dyDescent="0.4">
      <c r="A32" s="701"/>
      <c r="B32" s="701"/>
      <c r="C32" s="700" t="s">
        <v>117</v>
      </c>
      <c r="D32" s="698"/>
      <c r="E32" s="698"/>
      <c r="F32" s="702"/>
      <c r="G32" s="697"/>
      <c r="H32" s="695"/>
      <c r="I32" s="694" t="e">
        <v>#DIV/0!</v>
      </c>
      <c r="J32" s="693">
        <v>0</v>
      </c>
      <c r="K32" s="696"/>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2848</v>
      </c>
      <c r="H33" s="695">
        <v>3161</v>
      </c>
      <c r="I33" s="694">
        <v>0.90098070230939575</v>
      </c>
      <c r="J33" s="693">
        <v>-313</v>
      </c>
      <c r="K33" s="696">
        <v>4480</v>
      </c>
      <c r="L33" s="695">
        <v>4950</v>
      </c>
      <c r="M33" s="694">
        <v>0.90505050505050511</v>
      </c>
      <c r="N33" s="693">
        <v>-470</v>
      </c>
      <c r="O33" s="692">
        <v>0.63571428571428568</v>
      </c>
      <c r="P33" s="691">
        <v>0.63858585858585859</v>
      </c>
      <c r="Q33" s="690">
        <v>-2.8715728715729139E-3</v>
      </c>
      <c r="R33" s="665"/>
      <c r="S33" s="665"/>
    </row>
    <row r="34" spans="1:19" x14ac:dyDescent="0.4">
      <c r="A34" s="701"/>
      <c r="B34" s="701"/>
      <c r="C34" s="700" t="s">
        <v>374</v>
      </c>
      <c r="D34" s="698"/>
      <c r="E34" s="698"/>
      <c r="F34" s="702"/>
      <c r="G34" s="697"/>
      <c r="H34" s="695"/>
      <c r="I34" s="694" t="e">
        <v>#DIV/0!</v>
      </c>
      <c r="J34" s="693">
        <v>0</v>
      </c>
      <c r="K34" s="696"/>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6"/>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14446</v>
      </c>
      <c r="H36" s="671">
        <v>13781</v>
      </c>
      <c r="I36" s="670">
        <v>1.0482548436252812</v>
      </c>
      <c r="J36" s="669">
        <v>665</v>
      </c>
      <c r="K36" s="672">
        <v>17395</v>
      </c>
      <c r="L36" s="671">
        <v>17325</v>
      </c>
      <c r="M36" s="670">
        <v>1.0040404040404041</v>
      </c>
      <c r="N36" s="669">
        <v>70</v>
      </c>
      <c r="O36" s="668">
        <v>0.83046852543834437</v>
      </c>
      <c r="P36" s="667">
        <v>0.79544011544011539</v>
      </c>
      <c r="Q36" s="666">
        <v>3.5028409998228982E-2</v>
      </c>
      <c r="R36" s="665"/>
      <c r="S36" s="665"/>
    </row>
    <row r="37" spans="1:19" x14ac:dyDescent="0.4">
      <c r="A37" s="701"/>
      <c r="B37" s="687" t="s">
        <v>394</v>
      </c>
      <c r="C37" s="686"/>
      <c r="D37" s="686"/>
      <c r="E37" s="686"/>
      <c r="F37" s="703"/>
      <c r="G37" s="685">
        <v>1694</v>
      </c>
      <c r="H37" s="684">
        <v>1632</v>
      </c>
      <c r="I37" s="683">
        <v>1.0379901960784315</v>
      </c>
      <c r="J37" s="682">
        <v>62</v>
      </c>
      <c r="K37" s="685">
        <v>2494</v>
      </c>
      <c r="L37" s="684">
        <v>2379</v>
      </c>
      <c r="M37" s="683">
        <v>1.048339638503573</v>
      </c>
      <c r="N37" s="682">
        <v>115</v>
      </c>
      <c r="O37" s="681">
        <v>0.67923015236567763</v>
      </c>
      <c r="P37" s="680">
        <v>0.68600252206809587</v>
      </c>
      <c r="Q37" s="679">
        <v>-6.772369702418235E-3</v>
      </c>
      <c r="R37" s="665"/>
      <c r="S37" s="665"/>
    </row>
    <row r="38" spans="1:19" x14ac:dyDescent="0.4">
      <c r="A38" s="701"/>
      <c r="B38" s="701"/>
      <c r="C38" s="700" t="s">
        <v>111</v>
      </c>
      <c r="D38" s="698"/>
      <c r="E38" s="698"/>
      <c r="F38" s="688" t="s">
        <v>366</v>
      </c>
      <c r="G38" s="697">
        <v>888</v>
      </c>
      <c r="H38" s="695">
        <v>918</v>
      </c>
      <c r="I38" s="694">
        <v>0.9673202614379085</v>
      </c>
      <c r="J38" s="693">
        <v>-30</v>
      </c>
      <c r="K38" s="696">
        <v>1324</v>
      </c>
      <c r="L38" s="695">
        <v>1209</v>
      </c>
      <c r="M38" s="694">
        <v>1.0951199338296111</v>
      </c>
      <c r="N38" s="693">
        <v>115</v>
      </c>
      <c r="O38" s="692">
        <v>0.67069486404833834</v>
      </c>
      <c r="P38" s="691">
        <v>0.75930521091811409</v>
      </c>
      <c r="Q38" s="690">
        <v>-8.8610346869775758E-2</v>
      </c>
      <c r="R38" s="665"/>
      <c r="S38" s="665"/>
    </row>
    <row r="39" spans="1:19" x14ac:dyDescent="0.4">
      <c r="A39" s="678"/>
      <c r="B39" s="678"/>
      <c r="C39" s="716" t="s">
        <v>110</v>
      </c>
      <c r="D39" s="715"/>
      <c r="E39" s="715"/>
      <c r="F39" s="688" t="s">
        <v>366</v>
      </c>
      <c r="G39" s="714">
        <v>806</v>
      </c>
      <c r="H39" s="712">
        <v>714</v>
      </c>
      <c r="I39" s="711">
        <v>1.1288515406162465</v>
      </c>
      <c r="J39" s="710">
        <v>92</v>
      </c>
      <c r="K39" s="713">
        <v>1170</v>
      </c>
      <c r="L39" s="712">
        <v>1170</v>
      </c>
      <c r="M39" s="711">
        <v>1</v>
      </c>
      <c r="N39" s="710">
        <v>0</v>
      </c>
      <c r="O39" s="709">
        <v>0.68888888888888888</v>
      </c>
      <c r="P39" s="708">
        <v>0.61025641025641031</v>
      </c>
      <c r="Q39" s="707">
        <v>7.8632478632478575E-2</v>
      </c>
      <c r="R39" s="665"/>
      <c r="S39" s="665"/>
    </row>
    <row r="40" spans="1:19" x14ac:dyDescent="0.4">
      <c r="A40" s="687" t="s">
        <v>393</v>
      </c>
      <c r="B40" s="686" t="s">
        <v>392</v>
      </c>
      <c r="C40" s="686"/>
      <c r="D40" s="686"/>
      <c r="E40" s="686"/>
      <c r="F40" s="703"/>
      <c r="G40" s="685">
        <v>266572</v>
      </c>
      <c r="H40" s="684">
        <v>259000</v>
      </c>
      <c r="I40" s="683">
        <v>1.0292355212355213</v>
      </c>
      <c r="J40" s="682">
        <v>7572</v>
      </c>
      <c r="K40" s="706">
        <v>369095</v>
      </c>
      <c r="L40" s="684">
        <v>353573</v>
      </c>
      <c r="M40" s="683">
        <v>1.0439004109476686</v>
      </c>
      <c r="N40" s="682">
        <v>15522</v>
      </c>
      <c r="O40" s="681">
        <v>0.72223140383911999</v>
      </c>
      <c r="P40" s="680">
        <v>0.73252199687193309</v>
      </c>
      <c r="Q40" s="679">
        <v>-1.02905930328131E-2</v>
      </c>
      <c r="R40" s="665"/>
      <c r="S40" s="665"/>
    </row>
    <row r="41" spans="1:19" x14ac:dyDescent="0.4">
      <c r="A41" s="705"/>
      <c r="B41" s="687" t="s">
        <v>391</v>
      </c>
      <c r="C41" s="686"/>
      <c r="D41" s="686"/>
      <c r="E41" s="686"/>
      <c r="F41" s="703"/>
      <c r="G41" s="685">
        <v>262355</v>
      </c>
      <c r="H41" s="684">
        <v>255644</v>
      </c>
      <c r="I41" s="683">
        <v>1.0262513495329442</v>
      </c>
      <c r="J41" s="682">
        <v>6711</v>
      </c>
      <c r="K41" s="685">
        <v>359569</v>
      </c>
      <c r="L41" s="684">
        <v>348257</v>
      </c>
      <c r="M41" s="683">
        <v>1.0324817591606199</v>
      </c>
      <c r="N41" s="682">
        <v>11312</v>
      </c>
      <c r="O41" s="681">
        <v>0.72963742703069512</v>
      </c>
      <c r="P41" s="680">
        <v>0.7340670826429907</v>
      </c>
      <c r="Q41" s="679">
        <v>-4.4296556122955799E-3</v>
      </c>
      <c r="R41" s="665"/>
      <c r="S41" s="665"/>
    </row>
    <row r="42" spans="1:19" x14ac:dyDescent="0.4">
      <c r="A42" s="701"/>
      <c r="B42" s="701"/>
      <c r="C42" s="700" t="s">
        <v>378</v>
      </c>
      <c r="D42" s="698"/>
      <c r="E42" s="698"/>
      <c r="F42" s="688" t="s">
        <v>366</v>
      </c>
      <c r="G42" s="697">
        <v>104224</v>
      </c>
      <c r="H42" s="695">
        <v>103858</v>
      </c>
      <c r="I42" s="694">
        <v>1.0035240424425658</v>
      </c>
      <c r="J42" s="693">
        <v>366</v>
      </c>
      <c r="K42" s="696">
        <v>140339</v>
      </c>
      <c r="L42" s="695">
        <v>129457</v>
      </c>
      <c r="M42" s="694">
        <v>1.0840587994469206</v>
      </c>
      <c r="N42" s="693">
        <v>10882</v>
      </c>
      <c r="O42" s="692">
        <v>0.74265884750497013</v>
      </c>
      <c r="P42" s="691">
        <v>0.80225866503935672</v>
      </c>
      <c r="Q42" s="690">
        <v>-5.959981753438659E-2</v>
      </c>
      <c r="R42" s="665"/>
      <c r="S42" s="665"/>
    </row>
    <row r="43" spans="1:19" x14ac:dyDescent="0.4">
      <c r="A43" s="701"/>
      <c r="B43" s="701"/>
      <c r="C43" s="700" t="s">
        <v>106</v>
      </c>
      <c r="D43" s="698"/>
      <c r="E43" s="698"/>
      <c r="F43" s="688" t="s">
        <v>366</v>
      </c>
      <c r="G43" s="697">
        <v>15469</v>
      </c>
      <c r="H43" s="695">
        <v>12207</v>
      </c>
      <c r="I43" s="694">
        <v>1.2672237240927338</v>
      </c>
      <c r="J43" s="693">
        <v>3262</v>
      </c>
      <c r="K43" s="696">
        <v>20073</v>
      </c>
      <c r="L43" s="695">
        <v>15419</v>
      </c>
      <c r="M43" s="694">
        <v>1.3018353978857253</v>
      </c>
      <c r="N43" s="693">
        <v>4654</v>
      </c>
      <c r="O43" s="692">
        <v>0.77063717431375478</v>
      </c>
      <c r="P43" s="691">
        <v>0.79168558272261491</v>
      </c>
      <c r="Q43" s="690">
        <v>-2.1048408408860131E-2</v>
      </c>
      <c r="R43" s="665"/>
      <c r="S43" s="665"/>
    </row>
    <row r="44" spans="1:19" x14ac:dyDescent="0.4">
      <c r="A44" s="701"/>
      <c r="B44" s="701"/>
      <c r="C44" s="700" t="s">
        <v>105</v>
      </c>
      <c r="D44" s="698"/>
      <c r="E44" s="698"/>
      <c r="F44" s="688" t="s">
        <v>366</v>
      </c>
      <c r="G44" s="697">
        <v>16385</v>
      </c>
      <c r="H44" s="695">
        <v>16793</v>
      </c>
      <c r="I44" s="694">
        <v>0.97570416244863933</v>
      </c>
      <c r="J44" s="693">
        <v>-408</v>
      </c>
      <c r="K44" s="696">
        <v>21495</v>
      </c>
      <c r="L44" s="695">
        <v>24936</v>
      </c>
      <c r="M44" s="694">
        <v>0.86200673724735322</v>
      </c>
      <c r="N44" s="693">
        <v>-3441</v>
      </c>
      <c r="O44" s="692">
        <v>0.76227029541753899</v>
      </c>
      <c r="P44" s="691">
        <v>0.6734440166827077</v>
      </c>
      <c r="Q44" s="690">
        <v>8.8826278734831288E-2</v>
      </c>
      <c r="R44" s="665"/>
      <c r="S44" s="665"/>
    </row>
    <row r="45" spans="1:19" x14ac:dyDescent="0.4">
      <c r="A45" s="701"/>
      <c r="B45" s="701"/>
      <c r="C45" s="700" t="s">
        <v>371</v>
      </c>
      <c r="D45" s="698"/>
      <c r="E45" s="698"/>
      <c r="F45" s="688" t="s">
        <v>366</v>
      </c>
      <c r="G45" s="697">
        <v>7806</v>
      </c>
      <c r="H45" s="695">
        <v>10259</v>
      </c>
      <c r="I45" s="694">
        <v>0.76089287454917631</v>
      </c>
      <c r="J45" s="693">
        <v>-2453</v>
      </c>
      <c r="K45" s="696">
        <v>10806</v>
      </c>
      <c r="L45" s="695">
        <v>18155</v>
      </c>
      <c r="M45" s="694">
        <v>0.59520793169925645</v>
      </c>
      <c r="N45" s="693">
        <v>-7349</v>
      </c>
      <c r="O45" s="692">
        <v>0.72237645752359803</v>
      </c>
      <c r="P45" s="691">
        <v>0.5650784907738915</v>
      </c>
      <c r="Q45" s="690">
        <v>0.15729796674970653</v>
      </c>
      <c r="R45" s="665"/>
      <c r="S45" s="665"/>
    </row>
    <row r="46" spans="1:19" x14ac:dyDescent="0.4">
      <c r="A46" s="701"/>
      <c r="B46" s="701"/>
      <c r="C46" s="700" t="s">
        <v>373</v>
      </c>
      <c r="D46" s="698"/>
      <c r="E46" s="698"/>
      <c r="F46" s="688" t="s">
        <v>366</v>
      </c>
      <c r="G46" s="697">
        <v>20109</v>
      </c>
      <c r="H46" s="695">
        <v>20789</v>
      </c>
      <c r="I46" s="694">
        <v>0.96729039395834338</v>
      </c>
      <c r="J46" s="693">
        <v>-680</v>
      </c>
      <c r="K46" s="696">
        <v>24472</v>
      </c>
      <c r="L46" s="695">
        <v>29383</v>
      </c>
      <c r="M46" s="694">
        <v>0.83286253956369327</v>
      </c>
      <c r="N46" s="693">
        <v>-4911</v>
      </c>
      <c r="O46" s="692">
        <v>0.82171461261850276</v>
      </c>
      <c r="P46" s="691">
        <v>0.7075179525576013</v>
      </c>
      <c r="Q46" s="690">
        <v>0.11419666006090146</v>
      </c>
      <c r="R46" s="665"/>
      <c r="S46" s="665"/>
    </row>
    <row r="47" spans="1:19" x14ac:dyDescent="0.4">
      <c r="A47" s="701"/>
      <c r="B47" s="701"/>
      <c r="C47" s="700" t="s">
        <v>377</v>
      </c>
      <c r="D47" s="698"/>
      <c r="E47" s="698"/>
      <c r="F47" s="688" t="s">
        <v>366</v>
      </c>
      <c r="G47" s="697">
        <v>37612</v>
      </c>
      <c r="H47" s="695">
        <v>40146</v>
      </c>
      <c r="I47" s="694">
        <v>0.93688038658895034</v>
      </c>
      <c r="J47" s="693">
        <v>-2534</v>
      </c>
      <c r="K47" s="696">
        <v>44292</v>
      </c>
      <c r="L47" s="695">
        <v>52251</v>
      </c>
      <c r="M47" s="694">
        <v>0.84767755641040365</v>
      </c>
      <c r="N47" s="693">
        <v>-7959</v>
      </c>
      <c r="O47" s="692">
        <v>0.84918269664950785</v>
      </c>
      <c r="P47" s="691">
        <v>0.76832979273123958</v>
      </c>
      <c r="Q47" s="690">
        <v>8.0852903918268271E-2</v>
      </c>
      <c r="R47" s="665"/>
      <c r="S47" s="665"/>
    </row>
    <row r="48" spans="1:19" x14ac:dyDescent="0.4">
      <c r="A48" s="701"/>
      <c r="B48" s="701"/>
      <c r="C48" s="700" t="s">
        <v>372</v>
      </c>
      <c r="D48" s="698"/>
      <c r="E48" s="698"/>
      <c r="F48" s="688" t="s">
        <v>366</v>
      </c>
      <c r="G48" s="697">
        <v>3846</v>
      </c>
      <c r="H48" s="695">
        <v>4272</v>
      </c>
      <c r="I48" s="694">
        <v>0.9002808988764045</v>
      </c>
      <c r="J48" s="693">
        <v>-426</v>
      </c>
      <c r="K48" s="696">
        <v>7846</v>
      </c>
      <c r="L48" s="695">
        <v>8100</v>
      </c>
      <c r="M48" s="694">
        <v>0.96864197530864193</v>
      </c>
      <c r="N48" s="693">
        <v>-254</v>
      </c>
      <c r="O48" s="692">
        <v>0.49018608208004077</v>
      </c>
      <c r="P48" s="691">
        <v>0.52740740740740744</v>
      </c>
      <c r="Q48" s="690">
        <v>-3.7221325327366661E-2</v>
      </c>
      <c r="R48" s="665"/>
      <c r="S48" s="665"/>
    </row>
    <row r="49" spans="1:19" x14ac:dyDescent="0.4">
      <c r="A49" s="701"/>
      <c r="B49" s="701"/>
      <c r="C49" s="700" t="s">
        <v>390</v>
      </c>
      <c r="D49" s="698"/>
      <c r="E49" s="698"/>
      <c r="F49" s="688" t="s">
        <v>366</v>
      </c>
      <c r="G49" s="697">
        <v>3719</v>
      </c>
      <c r="H49" s="695">
        <v>4479</v>
      </c>
      <c r="I49" s="694">
        <v>0.83031926769368158</v>
      </c>
      <c r="J49" s="693">
        <v>-760</v>
      </c>
      <c r="K49" s="696">
        <v>5374</v>
      </c>
      <c r="L49" s="695">
        <v>5223</v>
      </c>
      <c r="M49" s="694">
        <v>1.0289105877847979</v>
      </c>
      <c r="N49" s="693">
        <v>151</v>
      </c>
      <c r="O49" s="692">
        <v>0.69203572757722365</v>
      </c>
      <c r="P49" s="691">
        <v>0.85755313038483627</v>
      </c>
      <c r="Q49" s="690">
        <v>-0.16551740280761262</v>
      </c>
      <c r="R49" s="665"/>
      <c r="S49" s="665"/>
    </row>
    <row r="50" spans="1:19" x14ac:dyDescent="0.4">
      <c r="A50" s="701"/>
      <c r="B50" s="701"/>
      <c r="C50" s="700" t="s">
        <v>389</v>
      </c>
      <c r="D50" s="698"/>
      <c r="E50" s="698"/>
      <c r="F50" s="688" t="s">
        <v>366</v>
      </c>
      <c r="G50" s="697">
        <v>6615</v>
      </c>
      <c r="H50" s="695">
        <v>6543</v>
      </c>
      <c r="I50" s="694">
        <v>1.0110041265474552</v>
      </c>
      <c r="J50" s="693">
        <v>72</v>
      </c>
      <c r="K50" s="696">
        <v>9180</v>
      </c>
      <c r="L50" s="695">
        <v>7735</v>
      </c>
      <c r="M50" s="694">
        <v>1.1868131868131868</v>
      </c>
      <c r="N50" s="693">
        <v>1445</v>
      </c>
      <c r="O50" s="692">
        <v>0.72058823529411764</v>
      </c>
      <c r="P50" s="691">
        <v>0.84589528118939883</v>
      </c>
      <c r="Q50" s="690">
        <v>-0.12530704589528119</v>
      </c>
      <c r="R50" s="665"/>
      <c r="S50" s="665"/>
    </row>
    <row r="51" spans="1:19" x14ac:dyDescent="0.4">
      <c r="A51" s="701"/>
      <c r="B51" s="701"/>
      <c r="C51" s="700" t="s">
        <v>388</v>
      </c>
      <c r="D51" s="698"/>
      <c r="E51" s="698"/>
      <c r="F51" s="688" t="s">
        <v>375</v>
      </c>
      <c r="G51" s="697">
        <v>2380</v>
      </c>
      <c r="H51" s="695">
        <v>2607</v>
      </c>
      <c r="I51" s="694">
        <v>0.91292673571154581</v>
      </c>
      <c r="J51" s="693">
        <v>-227</v>
      </c>
      <c r="K51" s="696">
        <v>3899</v>
      </c>
      <c r="L51" s="695">
        <v>3820</v>
      </c>
      <c r="M51" s="694">
        <v>1.0206806282722514</v>
      </c>
      <c r="N51" s="693">
        <v>79</v>
      </c>
      <c r="O51" s="692">
        <v>0.61041292639138245</v>
      </c>
      <c r="P51" s="691">
        <v>0.68246073298429322</v>
      </c>
      <c r="Q51" s="690">
        <v>-7.2047806592910768E-2</v>
      </c>
      <c r="R51" s="665"/>
      <c r="S51" s="665"/>
    </row>
    <row r="52" spans="1:19" x14ac:dyDescent="0.4">
      <c r="A52" s="701"/>
      <c r="B52" s="701"/>
      <c r="C52" s="700" t="s">
        <v>387</v>
      </c>
      <c r="D52" s="698"/>
      <c r="E52" s="698"/>
      <c r="F52" s="688" t="s">
        <v>366</v>
      </c>
      <c r="G52" s="697">
        <v>3046</v>
      </c>
      <c r="H52" s="695">
        <v>3439</v>
      </c>
      <c r="I52" s="694">
        <v>0.88572259377726081</v>
      </c>
      <c r="J52" s="693">
        <v>-393</v>
      </c>
      <c r="K52" s="696">
        <v>5280</v>
      </c>
      <c r="L52" s="695">
        <v>5010</v>
      </c>
      <c r="M52" s="694">
        <v>1.0538922155688624</v>
      </c>
      <c r="N52" s="693">
        <v>270</v>
      </c>
      <c r="O52" s="692">
        <v>0.5768939393939394</v>
      </c>
      <c r="P52" s="691">
        <v>0.68642714570858288</v>
      </c>
      <c r="Q52" s="690">
        <v>-0.10953320631464347</v>
      </c>
      <c r="R52" s="665"/>
      <c r="S52" s="665"/>
    </row>
    <row r="53" spans="1:19" x14ac:dyDescent="0.4">
      <c r="A53" s="701"/>
      <c r="B53" s="701"/>
      <c r="C53" s="700" t="s">
        <v>386</v>
      </c>
      <c r="D53" s="698"/>
      <c r="E53" s="698"/>
      <c r="F53" s="688" t="s">
        <v>366</v>
      </c>
      <c r="G53" s="697">
        <v>5085</v>
      </c>
      <c r="H53" s="695">
        <v>6321</v>
      </c>
      <c r="I53" s="694">
        <v>0.80446131941148558</v>
      </c>
      <c r="J53" s="693">
        <v>-1236</v>
      </c>
      <c r="K53" s="696">
        <v>8100</v>
      </c>
      <c r="L53" s="695">
        <v>10064</v>
      </c>
      <c r="M53" s="694">
        <v>0.80484896661367245</v>
      </c>
      <c r="N53" s="693">
        <v>-1964</v>
      </c>
      <c r="O53" s="692">
        <v>0.62777777777777777</v>
      </c>
      <c r="P53" s="691">
        <v>0.62808028616852152</v>
      </c>
      <c r="Q53" s="690">
        <v>-3.025083907437498E-4</v>
      </c>
      <c r="R53" s="665"/>
      <c r="S53" s="665"/>
    </row>
    <row r="54" spans="1:19" x14ac:dyDescent="0.4">
      <c r="A54" s="701"/>
      <c r="B54" s="701"/>
      <c r="C54" s="700" t="s">
        <v>385</v>
      </c>
      <c r="D54" s="698"/>
      <c r="E54" s="698"/>
      <c r="F54" s="688" t="s">
        <v>366</v>
      </c>
      <c r="G54" s="697">
        <v>4028</v>
      </c>
      <c r="H54" s="695">
        <v>4286</v>
      </c>
      <c r="I54" s="694">
        <v>0.93980401306579564</v>
      </c>
      <c r="J54" s="693">
        <v>-258</v>
      </c>
      <c r="K54" s="696">
        <v>8098</v>
      </c>
      <c r="L54" s="695">
        <v>8100</v>
      </c>
      <c r="M54" s="694">
        <v>0.99975308641975313</v>
      </c>
      <c r="N54" s="693">
        <v>-2</v>
      </c>
      <c r="O54" s="692">
        <v>0.49740676710298837</v>
      </c>
      <c r="P54" s="691">
        <v>0.52913580246913583</v>
      </c>
      <c r="Q54" s="690">
        <v>-3.1729035366147462E-2</v>
      </c>
      <c r="R54" s="665"/>
      <c r="S54" s="665"/>
    </row>
    <row r="55" spans="1:19" x14ac:dyDescent="0.4">
      <c r="A55" s="701"/>
      <c r="B55" s="701"/>
      <c r="C55" s="700" t="s">
        <v>120</v>
      </c>
      <c r="D55" s="698"/>
      <c r="E55" s="698"/>
      <c r="F55" s="688" t="s">
        <v>366</v>
      </c>
      <c r="G55" s="697">
        <v>2693</v>
      </c>
      <c r="H55" s="695">
        <v>2558</v>
      </c>
      <c r="I55" s="694">
        <v>1.0527756059421423</v>
      </c>
      <c r="J55" s="693">
        <v>135</v>
      </c>
      <c r="K55" s="696">
        <v>5280</v>
      </c>
      <c r="L55" s="695">
        <v>3820</v>
      </c>
      <c r="M55" s="694">
        <v>1.3821989528795811</v>
      </c>
      <c r="N55" s="693">
        <v>1460</v>
      </c>
      <c r="O55" s="692">
        <v>0.51003787878787876</v>
      </c>
      <c r="P55" s="691">
        <v>0.66963350785340314</v>
      </c>
      <c r="Q55" s="690">
        <v>-0.15959562906552438</v>
      </c>
      <c r="R55" s="665"/>
      <c r="S55" s="665"/>
    </row>
    <row r="56" spans="1:19" x14ac:dyDescent="0.4">
      <c r="A56" s="701"/>
      <c r="B56" s="701"/>
      <c r="C56" s="700" t="s">
        <v>382</v>
      </c>
      <c r="D56" s="698"/>
      <c r="E56" s="698"/>
      <c r="F56" s="688" t="s">
        <v>366</v>
      </c>
      <c r="G56" s="697">
        <v>3712</v>
      </c>
      <c r="H56" s="695">
        <v>2510</v>
      </c>
      <c r="I56" s="694">
        <v>1.4788844621513944</v>
      </c>
      <c r="J56" s="693">
        <v>1202</v>
      </c>
      <c r="K56" s="696">
        <v>5280</v>
      </c>
      <c r="L56" s="695">
        <v>3618</v>
      </c>
      <c r="M56" s="694">
        <v>1.4593698175787728</v>
      </c>
      <c r="N56" s="693">
        <v>1662</v>
      </c>
      <c r="O56" s="692">
        <v>0.70303030303030301</v>
      </c>
      <c r="P56" s="691">
        <v>0.69375345494748475</v>
      </c>
      <c r="Q56" s="690">
        <v>9.2768480828182565E-3</v>
      </c>
      <c r="R56" s="665"/>
      <c r="S56" s="665"/>
    </row>
    <row r="57" spans="1:19" x14ac:dyDescent="0.4">
      <c r="A57" s="701"/>
      <c r="B57" s="701"/>
      <c r="C57" s="700" t="s">
        <v>381</v>
      </c>
      <c r="D57" s="698"/>
      <c r="E57" s="698"/>
      <c r="F57" s="688" t="s">
        <v>366</v>
      </c>
      <c r="G57" s="697">
        <v>2720</v>
      </c>
      <c r="H57" s="695">
        <v>2073</v>
      </c>
      <c r="I57" s="694">
        <v>1.3121080559575495</v>
      </c>
      <c r="J57" s="693">
        <v>647</v>
      </c>
      <c r="K57" s="696">
        <v>5224</v>
      </c>
      <c r="L57" s="695">
        <v>3598</v>
      </c>
      <c r="M57" s="694">
        <v>1.451917732073374</v>
      </c>
      <c r="N57" s="693">
        <v>1626</v>
      </c>
      <c r="O57" s="692">
        <v>0.52067381316998473</v>
      </c>
      <c r="P57" s="691">
        <v>0.57615341856586988</v>
      </c>
      <c r="Q57" s="690">
        <v>-5.5479605395885145E-2</v>
      </c>
      <c r="R57" s="665"/>
      <c r="S57" s="665"/>
    </row>
    <row r="58" spans="1:19" x14ac:dyDescent="0.4">
      <c r="A58" s="701"/>
      <c r="B58" s="701"/>
      <c r="C58" s="700" t="s">
        <v>383</v>
      </c>
      <c r="D58" s="698"/>
      <c r="E58" s="698"/>
      <c r="F58" s="688" t="s">
        <v>366</v>
      </c>
      <c r="G58" s="697">
        <v>2428</v>
      </c>
      <c r="H58" s="695">
        <v>2420</v>
      </c>
      <c r="I58" s="694">
        <v>1.0033057851239668</v>
      </c>
      <c r="J58" s="693">
        <v>8</v>
      </c>
      <c r="K58" s="696">
        <v>3610</v>
      </c>
      <c r="L58" s="695">
        <v>3495</v>
      </c>
      <c r="M58" s="694">
        <v>1.0329041487839772</v>
      </c>
      <c r="N58" s="693">
        <v>115</v>
      </c>
      <c r="O58" s="692">
        <v>0.6725761772853186</v>
      </c>
      <c r="P58" s="691">
        <v>0.6924177396280401</v>
      </c>
      <c r="Q58" s="690">
        <v>-1.9841562342721497E-2</v>
      </c>
      <c r="R58" s="665"/>
      <c r="S58" s="665"/>
    </row>
    <row r="59" spans="1:19" x14ac:dyDescent="0.4">
      <c r="A59" s="701"/>
      <c r="B59" s="701"/>
      <c r="C59" s="700" t="s">
        <v>380</v>
      </c>
      <c r="D59" s="698"/>
      <c r="E59" s="698"/>
      <c r="F59" s="688" t="s">
        <v>366</v>
      </c>
      <c r="G59" s="697">
        <v>7601</v>
      </c>
      <c r="H59" s="695">
        <v>7781</v>
      </c>
      <c r="I59" s="694">
        <v>0.97686672664181984</v>
      </c>
      <c r="J59" s="693">
        <v>-180</v>
      </c>
      <c r="K59" s="696">
        <v>12578</v>
      </c>
      <c r="L59" s="695">
        <v>12473</v>
      </c>
      <c r="M59" s="694">
        <v>1.0084181832758758</v>
      </c>
      <c r="N59" s="693">
        <v>105</v>
      </c>
      <c r="O59" s="692">
        <v>0.60430911114644614</v>
      </c>
      <c r="P59" s="691">
        <v>0.62382746732943162</v>
      </c>
      <c r="Q59" s="690">
        <v>-1.9518356182985475E-2</v>
      </c>
      <c r="R59" s="665"/>
      <c r="S59" s="665"/>
    </row>
    <row r="60" spans="1:19" x14ac:dyDescent="0.4">
      <c r="A60" s="701"/>
      <c r="B60" s="701"/>
      <c r="C60" s="700" t="s">
        <v>378</v>
      </c>
      <c r="D60" s="699" t="s">
        <v>171</v>
      </c>
      <c r="E60" s="698" t="s">
        <v>370</v>
      </c>
      <c r="F60" s="688" t="s">
        <v>366</v>
      </c>
      <c r="G60" s="697">
        <v>6350</v>
      </c>
      <c r="H60" s="695"/>
      <c r="I60" s="694" t="e">
        <v>#DIV/0!</v>
      </c>
      <c r="J60" s="693">
        <v>6350</v>
      </c>
      <c r="K60" s="696">
        <v>8100</v>
      </c>
      <c r="L60" s="695"/>
      <c r="M60" s="694" t="e">
        <v>#DIV/0!</v>
      </c>
      <c r="N60" s="693">
        <v>8100</v>
      </c>
      <c r="O60" s="692">
        <v>0.78395061728395066</v>
      </c>
      <c r="P60" s="691" t="e">
        <v>#DIV/0!</v>
      </c>
      <c r="Q60" s="690" t="e">
        <v>#DIV/0!</v>
      </c>
      <c r="R60" s="665"/>
      <c r="S60" s="665"/>
    </row>
    <row r="61" spans="1:19" x14ac:dyDescent="0.4">
      <c r="A61" s="701"/>
      <c r="B61" s="701"/>
      <c r="C61" s="700" t="s">
        <v>105</v>
      </c>
      <c r="D61" s="699" t="s">
        <v>171</v>
      </c>
      <c r="E61" s="698" t="s">
        <v>370</v>
      </c>
      <c r="F61" s="688" t="s">
        <v>366</v>
      </c>
      <c r="G61" s="697">
        <v>3387</v>
      </c>
      <c r="H61" s="695">
        <v>2303</v>
      </c>
      <c r="I61" s="694">
        <v>1.4706904038211028</v>
      </c>
      <c r="J61" s="693">
        <v>1084</v>
      </c>
      <c r="K61" s="696">
        <v>5019</v>
      </c>
      <c r="L61" s="695">
        <v>3600</v>
      </c>
      <c r="M61" s="694">
        <v>1.3941666666666668</v>
      </c>
      <c r="N61" s="693">
        <v>1419</v>
      </c>
      <c r="O61" s="692">
        <v>0.67483562462641955</v>
      </c>
      <c r="P61" s="691">
        <v>0.63972222222222219</v>
      </c>
      <c r="Q61" s="690">
        <v>3.5113402404197358E-2</v>
      </c>
      <c r="R61" s="665"/>
      <c r="S61" s="665"/>
    </row>
    <row r="62" spans="1:19" x14ac:dyDescent="0.4">
      <c r="A62" s="701"/>
      <c r="B62" s="701"/>
      <c r="C62" s="700" t="s">
        <v>373</v>
      </c>
      <c r="D62" s="699" t="s">
        <v>171</v>
      </c>
      <c r="E62" s="698" t="s">
        <v>370</v>
      </c>
      <c r="F62" s="688" t="s">
        <v>366</v>
      </c>
      <c r="G62" s="697">
        <v>3140</v>
      </c>
      <c r="H62" s="695"/>
      <c r="I62" s="694" t="e">
        <v>#DIV/0!</v>
      </c>
      <c r="J62" s="693">
        <v>3140</v>
      </c>
      <c r="K62" s="696">
        <v>5224</v>
      </c>
      <c r="L62" s="695"/>
      <c r="M62" s="694" t="e">
        <v>#DIV/0!</v>
      </c>
      <c r="N62" s="693">
        <v>5224</v>
      </c>
      <c r="O62" s="692">
        <v>0.60107197549770286</v>
      </c>
      <c r="P62" s="691" t="e">
        <v>#DIV/0!</v>
      </c>
      <c r="Q62" s="690" t="e">
        <v>#DIV/0!</v>
      </c>
      <c r="R62" s="665"/>
      <c r="S62" s="665"/>
    </row>
    <row r="63" spans="1:19" x14ac:dyDescent="0.4">
      <c r="A63" s="701"/>
      <c r="B63" s="678"/>
      <c r="C63" s="677" t="s">
        <v>377</v>
      </c>
      <c r="D63" s="689" t="s">
        <v>171</v>
      </c>
      <c r="E63" s="675" t="s">
        <v>370</v>
      </c>
      <c r="F63" s="688" t="s">
        <v>375</v>
      </c>
      <c r="G63" s="673"/>
      <c r="H63" s="671"/>
      <c r="I63" s="670" t="e">
        <v>#DIV/0!</v>
      </c>
      <c r="J63" s="669">
        <v>0</v>
      </c>
      <c r="K63" s="672"/>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4217</v>
      </c>
      <c r="H64" s="684">
        <v>3356</v>
      </c>
      <c r="I64" s="683">
        <v>1.2565554231227651</v>
      </c>
      <c r="J64" s="682">
        <v>861</v>
      </c>
      <c r="K64" s="685">
        <v>9526</v>
      </c>
      <c r="L64" s="684">
        <v>5316</v>
      </c>
      <c r="M64" s="683">
        <v>1.7919488337095562</v>
      </c>
      <c r="N64" s="682">
        <v>4210</v>
      </c>
      <c r="O64" s="681">
        <v>0.44268318286794039</v>
      </c>
      <c r="P64" s="680">
        <v>0.63130173062452977</v>
      </c>
      <c r="Q64" s="679">
        <v>-0.18861854775658937</v>
      </c>
      <c r="R64" s="665"/>
      <c r="S64" s="665"/>
    </row>
    <row r="65" spans="1:19" x14ac:dyDescent="0.4">
      <c r="A65" s="701"/>
      <c r="B65" s="701"/>
      <c r="C65" s="700" t="s">
        <v>383</v>
      </c>
      <c r="D65" s="698"/>
      <c r="E65" s="698"/>
      <c r="F65" s="688" t="s">
        <v>366</v>
      </c>
      <c r="G65" s="697">
        <v>1004</v>
      </c>
      <c r="H65" s="695">
        <v>824</v>
      </c>
      <c r="I65" s="694">
        <v>1.2184466019417475</v>
      </c>
      <c r="J65" s="693">
        <v>180</v>
      </c>
      <c r="K65" s="697">
        <v>1610</v>
      </c>
      <c r="L65" s="695">
        <v>1005</v>
      </c>
      <c r="M65" s="694">
        <v>1.6019900497512438</v>
      </c>
      <c r="N65" s="693">
        <v>605</v>
      </c>
      <c r="O65" s="692">
        <v>0.62360248447204969</v>
      </c>
      <c r="P65" s="691">
        <v>0.81990049751243776</v>
      </c>
      <c r="Q65" s="690">
        <v>-0.19629801304038808</v>
      </c>
      <c r="R65" s="665"/>
      <c r="S65" s="665"/>
    </row>
    <row r="66" spans="1:19" x14ac:dyDescent="0.4">
      <c r="A66" s="701"/>
      <c r="B66" s="701"/>
      <c r="C66" s="700" t="s">
        <v>382</v>
      </c>
      <c r="D66" s="698"/>
      <c r="E66" s="698"/>
      <c r="F66" s="702"/>
      <c r="G66" s="697">
        <v>0</v>
      </c>
      <c r="H66" s="695">
        <v>826</v>
      </c>
      <c r="I66" s="694">
        <v>0</v>
      </c>
      <c r="J66" s="693">
        <v>-826</v>
      </c>
      <c r="K66" s="697">
        <v>0</v>
      </c>
      <c r="L66" s="695">
        <v>1602</v>
      </c>
      <c r="M66" s="694">
        <v>0</v>
      </c>
      <c r="N66" s="693">
        <v>-1602</v>
      </c>
      <c r="O66" s="692" t="e">
        <v>#DIV/0!</v>
      </c>
      <c r="P66" s="691">
        <v>0.51560549313358306</v>
      </c>
      <c r="Q66" s="690" t="e">
        <v>#DIV/0!</v>
      </c>
      <c r="R66" s="665"/>
      <c r="S66" s="665"/>
    </row>
    <row r="67" spans="1:19" x14ac:dyDescent="0.4">
      <c r="A67" s="701"/>
      <c r="B67" s="701"/>
      <c r="C67" s="700" t="s">
        <v>381</v>
      </c>
      <c r="D67" s="698"/>
      <c r="E67" s="698"/>
      <c r="F67" s="702"/>
      <c r="G67" s="697">
        <v>0</v>
      </c>
      <c r="H67" s="695">
        <v>535</v>
      </c>
      <c r="I67" s="694">
        <v>0</v>
      </c>
      <c r="J67" s="693">
        <v>-535</v>
      </c>
      <c r="K67" s="697">
        <v>0</v>
      </c>
      <c r="L67" s="695">
        <v>902</v>
      </c>
      <c r="M67" s="694">
        <v>0</v>
      </c>
      <c r="N67" s="693">
        <v>-902</v>
      </c>
      <c r="O67" s="692" t="e">
        <v>#DIV/0!</v>
      </c>
      <c r="P67" s="691">
        <v>0.59312638580931265</v>
      </c>
      <c r="Q67" s="690" t="e">
        <v>#DIV/0!</v>
      </c>
      <c r="R67" s="665"/>
      <c r="S67" s="665"/>
    </row>
    <row r="68" spans="1:19" x14ac:dyDescent="0.4">
      <c r="A68" s="701"/>
      <c r="B68" s="701"/>
      <c r="C68" s="700" t="s">
        <v>380</v>
      </c>
      <c r="D68" s="698"/>
      <c r="E68" s="698"/>
      <c r="F68" s="688" t="s">
        <v>366</v>
      </c>
      <c r="G68" s="697">
        <v>1565</v>
      </c>
      <c r="H68" s="695">
        <v>1171</v>
      </c>
      <c r="I68" s="694">
        <v>1.336464560204953</v>
      </c>
      <c r="J68" s="693">
        <v>394</v>
      </c>
      <c r="K68" s="697">
        <v>3236</v>
      </c>
      <c r="L68" s="695">
        <v>1807</v>
      </c>
      <c r="M68" s="694">
        <v>1.7908135030437189</v>
      </c>
      <c r="N68" s="693">
        <v>1429</v>
      </c>
      <c r="O68" s="692">
        <v>0.48362175525339923</v>
      </c>
      <c r="P68" s="691">
        <v>0.64803541781959051</v>
      </c>
      <c r="Q68" s="690">
        <v>-0.16441366256619128</v>
      </c>
      <c r="R68" s="665"/>
      <c r="S68" s="665"/>
    </row>
    <row r="69" spans="1:19" x14ac:dyDescent="0.4">
      <c r="A69" s="678"/>
      <c r="B69" s="678"/>
      <c r="C69" s="677" t="s">
        <v>371</v>
      </c>
      <c r="D69" s="675"/>
      <c r="E69" s="675"/>
      <c r="F69" s="674" t="s">
        <v>366</v>
      </c>
      <c r="G69" s="673">
        <v>1648</v>
      </c>
      <c r="H69" s="671">
        <v>0</v>
      </c>
      <c r="I69" s="670" t="e">
        <v>#DIV/0!</v>
      </c>
      <c r="J69" s="669">
        <v>1648</v>
      </c>
      <c r="K69" s="673">
        <v>4680</v>
      </c>
      <c r="L69" s="671">
        <v>0</v>
      </c>
      <c r="M69" s="670" t="e">
        <v>#DIV/0!</v>
      </c>
      <c r="N69" s="669">
        <v>4680</v>
      </c>
      <c r="O69" s="668">
        <v>0.35213675213675216</v>
      </c>
      <c r="P69" s="667" t="e">
        <v>#DIV/0!</v>
      </c>
      <c r="Q69" s="666" t="e">
        <v>#DIV/0!</v>
      </c>
      <c r="R69" s="665"/>
      <c r="S69" s="665"/>
    </row>
    <row r="70" spans="1:19" x14ac:dyDescent="0.4">
      <c r="A70" s="687" t="s">
        <v>379</v>
      </c>
      <c r="B70" s="686" t="s">
        <v>173</v>
      </c>
      <c r="C70" s="686"/>
      <c r="D70" s="686"/>
      <c r="E70" s="686"/>
      <c r="F70" s="686"/>
      <c r="G70" s="685">
        <v>54306</v>
      </c>
      <c r="H70" s="684">
        <v>55303</v>
      </c>
      <c r="I70" s="683">
        <v>0.98197204491618895</v>
      </c>
      <c r="J70" s="682">
        <v>-997</v>
      </c>
      <c r="K70" s="685">
        <v>87792</v>
      </c>
      <c r="L70" s="684">
        <v>87084</v>
      </c>
      <c r="M70" s="683">
        <v>1.0081300813008129</v>
      </c>
      <c r="N70" s="682">
        <v>708</v>
      </c>
      <c r="O70" s="681">
        <v>0.61857572443958442</v>
      </c>
      <c r="P70" s="680">
        <v>0.63505351155206469</v>
      </c>
      <c r="Q70" s="679">
        <v>-1.6477787112480269E-2</v>
      </c>
      <c r="R70" s="665"/>
      <c r="S70" s="665"/>
    </row>
    <row r="71" spans="1:19" x14ac:dyDescent="0.4">
      <c r="A71" s="701"/>
      <c r="B71" s="700"/>
      <c r="C71" s="698" t="s">
        <v>378</v>
      </c>
      <c r="D71" s="698"/>
      <c r="E71" s="698"/>
      <c r="F71" s="688" t="s">
        <v>366</v>
      </c>
      <c r="G71" s="697">
        <v>20867</v>
      </c>
      <c r="H71" s="695">
        <v>14788</v>
      </c>
      <c r="I71" s="694">
        <v>1.4110765485528807</v>
      </c>
      <c r="J71" s="693">
        <v>6079</v>
      </c>
      <c r="K71" s="696">
        <v>26550</v>
      </c>
      <c r="L71" s="695">
        <v>18231</v>
      </c>
      <c r="M71" s="694">
        <v>1.4563106796116505</v>
      </c>
      <c r="N71" s="693">
        <v>8319</v>
      </c>
      <c r="O71" s="692">
        <v>0.78595103578154424</v>
      </c>
      <c r="P71" s="691">
        <v>0.81114585047446652</v>
      </c>
      <c r="Q71" s="690">
        <v>-2.5194814692922285E-2</v>
      </c>
      <c r="R71" s="665"/>
      <c r="S71" s="665"/>
    </row>
    <row r="72" spans="1:19" x14ac:dyDescent="0.4">
      <c r="A72" s="701"/>
      <c r="B72" s="700"/>
      <c r="C72" s="698" t="s">
        <v>372</v>
      </c>
      <c r="D72" s="698"/>
      <c r="E72" s="698"/>
      <c r="F72" s="688" t="s">
        <v>366</v>
      </c>
      <c r="G72" s="697">
        <v>4313</v>
      </c>
      <c r="H72" s="695">
        <v>6002</v>
      </c>
      <c r="I72" s="694">
        <v>0.718593802065978</v>
      </c>
      <c r="J72" s="693">
        <v>-1689</v>
      </c>
      <c r="K72" s="696">
        <v>10620</v>
      </c>
      <c r="L72" s="695">
        <v>10620</v>
      </c>
      <c r="M72" s="694">
        <v>1</v>
      </c>
      <c r="N72" s="693">
        <v>0</v>
      </c>
      <c r="O72" s="692">
        <v>0.40612052730696796</v>
      </c>
      <c r="P72" s="691">
        <v>0.5651600753295668</v>
      </c>
      <c r="Q72" s="690">
        <v>-0.15903954802259884</v>
      </c>
      <c r="R72" s="665"/>
      <c r="S72" s="665"/>
    </row>
    <row r="73" spans="1:19" x14ac:dyDescent="0.4">
      <c r="A73" s="701"/>
      <c r="B73" s="700"/>
      <c r="C73" s="698" t="s">
        <v>377</v>
      </c>
      <c r="D73" s="698"/>
      <c r="E73" s="698"/>
      <c r="F73" s="688" t="s">
        <v>366</v>
      </c>
      <c r="G73" s="697">
        <v>12002</v>
      </c>
      <c r="H73" s="695">
        <v>11752</v>
      </c>
      <c r="I73" s="694">
        <v>1.0212729748127978</v>
      </c>
      <c r="J73" s="693">
        <v>250</v>
      </c>
      <c r="K73" s="696">
        <v>15930</v>
      </c>
      <c r="L73" s="695">
        <v>15930</v>
      </c>
      <c r="M73" s="694">
        <v>1</v>
      </c>
      <c r="N73" s="693">
        <v>0</v>
      </c>
      <c r="O73" s="692">
        <v>0.75342121782799754</v>
      </c>
      <c r="P73" s="691">
        <v>0.73772755806654111</v>
      </c>
      <c r="Q73" s="690">
        <v>1.5693659761456424E-2</v>
      </c>
      <c r="R73" s="665"/>
      <c r="S73" s="665"/>
    </row>
    <row r="74" spans="1:19" x14ac:dyDescent="0.4">
      <c r="A74" s="701"/>
      <c r="B74" s="700"/>
      <c r="C74" s="698" t="s">
        <v>105</v>
      </c>
      <c r="D74" s="698"/>
      <c r="E74" s="698"/>
      <c r="F74" s="688"/>
      <c r="G74" s="697"/>
      <c r="H74" s="695">
        <v>7337</v>
      </c>
      <c r="I74" s="694">
        <v>0</v>
      </c>
      <c r="J74" s="693">
        <v>-7337</v>
      </c>
      <c r="K74" s="696"/>
      <c r="L74" s="695">
        <v>15930</v>
      </c>
      <c r="M74" s="694">
        <v>0</v>
      </c>
      <c r="N74" s="693">
        <v>-15930</v>
      </c>
      <c r="O74" s="692" t="e">
        <v>#DIV/0!</v>
      </c>
      <c r="P74" s="691">
        <v>0.46057752667922158</v>
      </c>
      <c r="Q74" s="690" t="e">
        <v>#DIV/0!</v>
      </c>
      <c r="R74" s="665"/>
      <c r="S74" s="665"/>
    </row>
    <row r="75" spans="1:19" x14ac:dyDescent="0.4">
      <c r="A75" s="701"/>
      <c r="B75" s="700"/>
      <c r="C75" s="698" t="s">
        <v>371</v>
      </c>
      <c r="D75" s="698"/>
      <c r="E75" s="698"/>
      <c r="F75" s="688" t="s">
        <v>366</v>
      </c>
      <c r="G75" s="697">
        <v>8918</v>
      </c>
      <c r="H75" s="695">
        <v>8301</v>
      </c>
      <c r="I75" s="694">
        <v>1.0743283941693771</v>
      </c>
      <c r="J75" s="693">
        <v>617</v>
      </c>
      <c r="K75" s="696">
        <v>15930</v>
      </c>
      <c r="L75" s="695">
        <v>15753</v>
      </c>
      <c r="M75" s="694">
        <v>1.0112359550561798</v>
      </c>
      <c r="N75" s="693">
        <v>177</v>
      </c>
      <c r="O75" s="692">
        <v>0.55982423101067169</v>
      </c>
      <c r="P75" s="691">
        <v>0.52694724814321081</v>
      </c>
      <c r="Q75" s="690">
        <v>3.287698286746088E-2</v>
      </c>
      <c r="R75" s="665"/>
      <c r="S75" s="665"/>
    </row>
    <row r="76" spans="1:19" x14ac:dyDescent="0.4">
      <c r="A76" s="701"/>
      <c r="B76" s="700"/>
      <c r="C76" s="698" t="s">
        <v>376</v>
      </c>
      <c r="D76" s="698"/>
      <c r="E76" s="698"/>
      <c r="F76" s="688" t="s">
        <v>375</v>
      </c>
      <c r="G76" s="697"/>
      <c r="H76" s="695"/>
      <c r="I76" s="694" t="e">
        <v>#DIV/0!</v>
      </c>
      <c r="J76" s="693">
        <v>0</v>
      </c>
      <c r="K76" s="696"/>
      <c r="L76" s="695"/>
      <c r="M76" s="694" t="e">
        <v>#DIV/0!</v>
      </c>
      <c r="N76" s="693">
        <v>0</v>
      </c>
      <c r="O76" s="692" t="e">
        <v>#DIV/0!</v>
      </c>
      <c r="P76" s="691" t="e">
        <v>#DIV/0!</v>
      </c>
      <c r="Q76" s="690" t="e">
        <v>#DIV/0!</v>
      </c>
      <c r="R76" s="665"/>
      <c r="S76" s="665"/>
    </row>
    <row r="77" spans="1:19" x14ac:dyDescent="0.4">
      <c r="A77" s="701"/>
      <c r="B77" s="700"/>
      <c r="C77" s="698" t="s">
        <v>374</v>
      </c>
      <c r="D77" s="698"/>
      <c r="E77" s="698"/>
      <c r="F77" s="688"/>
      <c r="G77" s="697"/>
      <c r="H77" s="695"/>
      <c r="I77" s="694" t="e">
        <v>#DIV/0!</v>
      </c>
      <c r="J77" s="693">
        <v>0</v>
      </c>
      <c r="K77" s="696"/>
      <c r="L77" s="695"/>
      <c r="M77" s="694" t="e">
        <v>#DIV/0!</v>
      </c>
      <c r="N77" s="693">
        <v>0</v>
      </c>
      <c r="O77" s="692" t="e">
        <v>#DIV/0!</v>
      </c>
      <c r="P77" s="691" t="e">
        <v>#DIV/0!</v>
      </c>
      <c r="Q77" s="690" t="e">
        <v>#DIV/0!</v>
      </c>
      <c r="R77" s="665"/>
      <c r="S77" s="665"/>
    </row>
    <row r="78" spans="1:19" x14ac:dyDescent="0.4">
      <c r="A78" s="701"/>
      <c r="B78" s="700"/>
      <c r="C78" s="698" t="s">
        <v>373</v>
      </c>
      <c r="D78" s="698"/>
      <c r="E78" s="698"/>
      <c r="F78" s="688" t="s">
        <v>366</v>
      </c>
      <c r="G78" s="697">
        <v>6452</v>
      </c>
      <c r="H78" s="695">
        <v>7123</v>
      </c>
      <c r="I78" s="694">
        <v>0.90579811877018113</v>
      </c>
      <c r="J78" s="693">
        <v>-671</v>
      </c>
      <c r="K78" s="696">
        <v>10620</v>
      </c>
      <c r="L78" s="695">
        <v>10620</v>
      </c>
      <c r="M78" s="694">
        <v>1</v>
      </c>
      <c r="N78" s="693">
        <v>0</v>
      </c>
      <c r="O78" s="692">
        <v>0.607532956685499</v>
      </c>
      <c r="P78" s="691">
        <v>0.67071563088512243</v>
      </c>
      <c r="Q78" s="690">
        <v>-6.3182674199623423E-2</v>
      </c>
      <c r="R78" s="665"/>
      <c r="S78" s="665"/>
    </row>
    <row r="79" spans="1:19" x14ac:dyDescent="0.4">
      <c r="A79" s="701"/>
      <c r="B79" s="700"/>
      <c r="C79" s="698" t="s">
        <v>372</v>
      </c>
      <c r="D79" s="699" t="s">
        <v>171</v>
      </c>
      <c r="E79" s="698" t="s">
        <v>370</v>
      </c>
      <c r="F79" s="688" t="s">
        <v>366</v>
      </c>
      <c r="G79" s="697">
        <v>821</v>
      </c>
      <c r="H79" s="695"/>
      <c r="I79" s="694" t="e">
        <v>#DIV/0!</v>
      </c>
      <c r="J79" s="693">
        <v>821</v>
      </c>
      <c r="K79" s="696">
        <v>4071</v>
      </c>
      <c r="L79" s="695"/>
      <c r="M79" s="694" t="e">
        <v>#DIV/0!</v>
      </c>
      <c r="N79" s="693">
        <v>4071</v>
      </c>
      <c r="O79" s="692">
        <v>0.20167035126504546</v>
      </c>
      <c r="P79" s="691" t="e">
        <v>#DIV/0!</v>
      </c>
      <c r="Q79" s="690" t="e">
        <v>#DIV/0!</v>
      </c>
      <c r="R79" s="665"/>
      <c r="S79" s="665"/>
    </row>
    <row r="80" spans="1:19" x14ac:dyDescent="0.4">
      <c r="A80" s="678"/>
      <c r="B80" s="677"/>
      <c r="C80" s="675" t="s">
        <v>371</v>
      </c>
      <c r="D80" s="689" t="s">
        <v>171</v>
      </c>
      <c r="E80" s="675" t="s">
        <v>370</v>
      </c>
      <c r="F80" s="688" t="s">
        <v>366</v>
      </c>
      <c r="G80" s="673">
        <v>933</v>
      </c>
      <c r="H80" s="671"/>
      <c r="I80" s="670" t="e">
        <v>#DIV/0!</v>
      </c>
      <c r="J80" s="669">
        <v>933</v>
      </c>
      <c r="K80" s="672">
        <v>4071</v>
      </c>
      <c r="L80" s="671"/>
      <c r="M80" s="670" t="e">
        <v>#DIV/0!</v>
      </c>
      <c r="N80" s="669">
        <v>4071</v>
      </c>
      <c r="O80" s="668">
        <v>0.22918201915991157</v>
      </c>
      <c r="P80" s="667" t="e">
        <v>#DIV/0!</v>
      </c>
      <c r="Q80" s="666" t="e">
        <v>#DIV/0!</v>
      </c>
      <c r="R80" s="665"/>
      <c r="S80" s="665"/>
    </row>
    <row r="81" spans="1:19" x14ac:dyDescent="0.4">
      <c r="A81" s="687" t="s">
        <v>369</v>
      </c>
      <c r="B81" s="686" t="s">
        <v>368</v>
      </c>
      <c r="C81" s="686"/>
      <c r="D81" s="686"/>
      <c r="E81" s="686"/>
      <c r="F81" s="686"/>
      <c r="G81" s="685">
        <v>100</v>
      </c>
      <c r="H81" s="684">
        <v>104</v>
      </c>
      <c r="I81" s="683">
        <v>0.96153846153846156</v>
      </c>
      <c r="J81" s="682">
        <v>-4</v>
      </c>
      <c r="K81" s="685">
        <v>189</v>
      </c>
      <c r="L81" s="684">
        <v>243</v>
      </c>
      <c r="M81" s="683">
        <v>0.77777777777777779</v>
      </c>
      <c r="N81" s="682">
        <v>-54</v>
      </c>
      <c r="O81" s="681">
        <v>0.52910052910052907</v>
      </c>
      <c r="P81" s="680">
        <v>0.4279835390946502</v>
      </c>
      <c r="Q81" s="679">
        <v>0.10111699000587887</v>
      </c>
      <c r="R81" s="665"/>
      <c r="S81" s="665"/>
    </row>
    <row r="82" spans="1:19" ht="18.75" x14ac:dyDescent="0.4">
      <c r="A82" s="678"/>
      <c r="B82" s="677"/>
      <c r="C82" s="676" t="s">
        <v>367</v>
      </c>
      <c r="D82" s="675"/>
      <c r="E82" s="675"/>
      <c r="F82" s="674" t="s">
        <v>366</v>
      </c>
      <c r="G82" s="673">
        <v>100</v>
      </c>
      <c r="H82" s="671">
        <v>104</v>
      </c>
      <c r="I82" s="670">
        <v>0.96153846153846156</v>
      </c>
      <c r="J82" s="669">
        <v>-4</v>
      </c>
      <c r="K82" s="672">
        <v>189</v>
      </c>
      <c r="L82" s="671">
        <v>243</v>
      </c>
      <c r="M82" s="670">
        <v>0.77777777777777779</v>
      </c>
      <c r="N82" s="669">
        <v>-54</v>
      </c>
      <c r="O82" s="668">
        <v>0.52910052910052907</v>
      </c>
      <c r="P82" s="667">
        <v>0.4279835390946502</v>
      </c>
      <c r="Q82" s="666">
        <v>0.10111699000587887</v>
      </c>
      <c r="R82" s="665"/>
      <c r="S82" s="665"/>
    </row>
    <row r="83" spans="1:19" x14ac:dyDescent="0.4">
      <c r="G83" s="664"/>
      <c r="H83" s="664"/>
      <c r="I83" s="664"/>
      <c r="J83" s="664"/>
      <c r="K83" s="664"/>
      <c r="L83" s="664"/>
      <c r="M83" s="664"/>
      <c r="N83" s="664"/>
      <c r="O83" s="663"/>
      <c r="P83" s="663"/>
      <c r="Q83" s="663"/>
    </row>
    <row r="84" spans="1:19" x14ac:dyDescent="0.4">
      <c r="C84" s="661" t="s">
        <v>365</v>
      </c>
    </row>
    <row r="85" spans="1:19" x14ac:dyDescent="0.4">
      <c r="C85" s="662" t="s">
        <v>364</v>
      </c>
    </row>
    <row r="86" spans="1:19" x14ac:dyDescent="0.4">
      <c r="C86" s="661" t="s">
        <v>363</v>
      </c>
    </row>
    <row r="87" spans="1:19" x14ac:dyDescent="0.4">
      <c r="C87" s="661" t="s">
        <v>362</v>
      </c>
    </row>
    <row r="88" spans="1:19" x14ac:dyDescent="0.4">
      <c r="C88"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IV65536"/>
      <selection pane="topRight" sqref="A1:IV65536"/>
      <selection pane="bottomLeft" sqref="A1:IV65536"/>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11月（上旬）</v>
      </c>
      <c r="K1" s="13" t="s">
        <v>70</v>
      </c>
      <c r="L1" s="9"/>
      <c r="M1" s="9"/>
      <c r="N1" s="9"/>
      <c r="O1" s="9"/>
      <c r="P1" s="9"/>
      <c r="Q1" s="9"/>
    </row>
    <row r="2" spans="1:19" x14ac:dyDescent="0.4">
      <c r="A2" s="828">
        <v>25</v>
      </c>
      <c r="B2" s="829"/>
      <c r="C2" s="2">
        <v>2013</v>
      </c>
      <c r="D2" s="3" t="s">
        <v>413</v>
      </c>
      <c r="E2" s="3">
        <v>11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418</v>
      </c>
      <c r="H3" s="959" t="s">
        <v>417</v>
      </c>
      <c r="I3" s="955" t="s">
        <v>407</v>
      </c>
      <c r="J3" s="956"/>
      <c r="K3" s="967" t="s">
        <v>418</v>
      </c>
      <c r="L3" s="959" t="s">
        <v>417</v>
      </c>
      <c r="M3" s="955" t="s">
        <v>407</v>
      </c>
      <c r="N3" s="956"/>
      <c r="O3" s="963" t="s">
        <v>418</v>
      </c>
      <c r="P3" s="965" t="s">
        <v>417</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166702</v>
      </c>
      <c r="H5" s="723">
        <v>151489</v>
      </c>
      <c r="I5" s="722">
        <v>1.1004231330327614</v>
      </c>
      <c r="J5" s="721">
        <v>15213</v>
      </c>
      <c r="K5" s="724">
        <v>208223</v>
      </c>
      <c r="L5" s="723">
        <v>200800</v>
      </c>
      <c r="M5" s="722">
        <v>1.0369671314741036</v>
      </c>
      <c r="N5" s="721">
        <v>7423</v>
      </c>
      <c r="O5" s="720">
        <v>0.80059359436757704</v>
      </c>
      <c r="P5" s="719">
        <v>0.75442729083665339</v>
      </c>
      <c r="Q5" s="718">
        <v>4.6166303530923658E-2</v>
      </c>
      <c r="R5" s="665"/>
      <c r="S5" s="665"/>
    </row>
    <row r="6" spans="1:19" x14ac:dyDescent="0.4">
      <c r="A6" s="687" t="s">
        <v>401</v>
      </c>
      <c r="B6" s="686" t="s">
        <v>400</v>
      </c>
      <c r="C6" s="686"/>
      <c r="D6" s="686"/>
      <c r="E6" s="686"/>
      <c r="F6" s="686"/>
      <c r="G6" s="685">
        <v>69898</v>
      </c>
      <c r="H6" s="684">
        <v>63126</v>
      </c>
      <c r="I6" s="683">
        <v>1.1072775084751132</v>
      </c>
      <c r="J6" s="682">
        <v>6772</v>
      </c>
      <c r="K6" s="706">
        <v>83978</v>
      </c>
      <c r="L6" s="684">
        <v>83213</v>
      </c>
      <c r="M6" s="683">
        <v>1.0091932750892287</v>
      </c>
      <c r="N6" s="682">
        <v>765</v>
      </c>
      <c r="O6" s="681">
        <v>0.83233704065350445</v>
      </c>
      <c r="P6" s="680">
        <v>0.75860742912766033</v>
      </c>
      <c r="Q6" s="679">
        <v>7.3729611525844119E-2</v>
      </c>
      <c r="R6" s="665"/>
      <c r="S6" s="665"/>
    </row>
    <row r="7" spans="1:19" x14ac:dyDescent="0.4">
      <c r="A7" s="701"/>
      <c r="B7" s="687" t="s">
        <v>399</v>
      </c>
      <c r="C7" s="686"/>
      <c r="D7" s="686"/>
      <c r="E7" s="686"/>
      <c r="F7" s="686"/>
      <c r="G7" s="685">
        <v>45415</v>
      </c>
      <c r="H7" s="684">
        <v>41251</v>
      </c>
      <c r="I7" s="683">
        <v>1.1009430074422437</v>
      </c>
      <c r="J7" s="682">
        <v>4164</v>
      </c>
      <c r="K7" s="685">
        <v>54273</v>
      </c>
      <c r="L7" s="684">
        <v>54689</v>
      </c>
      <c r="M7" s="683">
        <v>0.99239335149664465</v>
      </c>
      <c r="N7" s="682">
        <v>-416</v>
      </c>
      <c r="O7" s="681">
        <v>0.83678808984209463</v>
      </c>
      <c r="P7" s="680">
        <v>0.75428331108632451</v>
      </c>
      <c r="Q7" s="679">
        <v>8.2504778755770114E-2</v>
      </c>
      <c r="R7" s="665"/>
      <c r="S7" s="665"/>
    </row>
    <row r="8" spans="1:19" x14ac:dyDescent="0.4">
      <c r="A8" s="701"/>
      <c r="B8" s="701"/>
      <c r="C8" s="700" t="s">
        <v>378</v>
      </c>
      <c r="D8" s="699"/>
      <c r="E8" s="698"/>
      <c r="F8" s="688" t="s">
        <v>366</v>
      </c>
      <c r="G8" s="697">
        <v>40635</v>
      </c>
      <c r="H8" s="695">
        <v>36092</v>
      </c>
      <c r="I8" s="694">
        <v>1.1258727695888286</v>
      </c>
      <c r="J8" s="693">
        <v>4543</v>
      </c>
      <c r="K8" s="696">
        <v>47913</v>
      </c>
      <c r="L8" s="695">
        <v>47424</v>
      </c>
      <c r="M8" s="694">
        <v>1.0103112348178138</v>
      </c>
      <c r="N8" s="693">
        <v>489</v>
      </c>
      <c r="O8" s="692">
        <v>0.84809968067121655</v>
      </c>
      <c r="P8" s="691">
        <v>0.76104925775978405</v>
      </c>
      <c r="Q8" s="690">
        <v>8.7050422911432501E-2</v>
      </c>
      <c r="R8" s="665"/>
      <c r="S8" s="665"/>
    </row>
    <row r="9" spans="1:19" x14ac:dyDescent="0.4">
      <c r="A9" s="701"/>
      <c r="B9" s="701"/>
      <c r="C9" s="700" t="s">
        <v>106</v>
      </c>
      <c r="D9" s="698"/>
      <c r="E9" s="698"/>
      <c r="F9" s="688" t="s">
        <v>366</v>
      </c>
      <c r="G9" s="697">
        <v>4011</v>
      </c>
      <c r="H9" s="695">
        <v>3966</v>
      </c>
      <c r="I9" s="694">
        <v>1.0113464447806355</v>
      </c>
      <c r="J9" s="693">
        <v>45</v>
      </c>
      <c r="K9" s="696">
        <v>5000</v>
      </c>
      <c r="L9" s="695">
        <v>5000</v>
      </c>
      <c r="M9" s="694">
        <v>1</v>
      </c>
      <c r="N9" s="693">
        <v>0</v>
      </c>
      <c r="O9" s="692">
        <v>0.80220000000000002</v>
      </c>
      <c r="P9" s="691">
        <v>0.79320000000000002</v>
      </c>
      <c r="Q9" s="690">
        <v>9.000000000000008E-3</v>
      </c>
      <c r="R9" s="665"/>
      <c r="S9" s="665"/>
    </row>
    <row r="10" spans="1:19" x14ac:dyDescent="0.4">
      <c r="A10" s="701"/>
      <c r="B10" s="701"/>
      <c r="C10" s="700" t="s">
        <v>105</v>
      </c>
      <c r="D10" s="698"/>
      <c r="E10" s="698"/>
      <c r="F10" s="702"/>
      <c r="G10" s="697"/>
      <c r="H10" s="695">
        <v>437</v>
      </c>
      <c r="I10" s="694">
        <v>0</v>
      </c>
      <c r="J10" s="693">
        <v>-437</v>
      </c>
      <c r="K10" s="696"/>
      <c r="L10" s="695">
        <v>905</v>
      </c>
      <c r="M10" s="694">
        <v>0</v>
      </c>
      <c r="N10" s="693">
        <v>-905</v>
      </c>
      <c r="O10" s="692" t="e">
        <v>#DIV/0!</v>
      </c>
      <c r="P10" s="691">
        <v>0.48287292817679556</v>
      </c>
      <c r="Q10" s="690" t="e">
        <v>#DIV/0!</v>
      </c>
      <c r="R10" s="665"/>
      <c r="S10" s="665"/>
    </row>
    <row r="11" spans="1:19" x14ac:dyDescent="0.4">
      <c r="A11" s="701"/>
      <c r="B11" s="701"/>
      <c r="C11" s="700" t="s">
        <v>377</v>
      </c>
      <c r="D11" s="698"/>
      <c r="E11" s="698"/>
      <c r="F11" s="702"/>
      <c r="G11" s="697"/>
      <c r="H11" s="695"/>
      <c r="I11" s="694" t="e">
        <v>#DIV/0!</v>
      </c>
      <c r="J11" s="693">
        <v>0</v>
      </c>
      <c r="K11" s="696"/>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6"/>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769</v>
      </c>
      <c r="H13" s="695">
        <v>756</v>
      </c>
      <c r="I13" s="694">
        <v>1.0171957671957672</v>
      </c>
      <c r="J13" s="693">
        <v>13</v>
      </c>
      <c r="K13" s="696">
        <v>1360</v>
      </c>
      <c r="L13" s="695">
        <v>1360</v>
      </c>
      <c r="M13" s="694">
        <v>1</v>
      </c>
      <c r="N13" s="693">
        <v>0</v>
      </c>
      <c r="O13" s="692">
        <v>0.56544117647058822</v>
      </c>
      <c r="P13" s="691">
        <v>0.55588235294117649</v>
      </c>
      <c r="Q13" s="690">
        <v>9.5588235294117307E-3</v>
      </c>
      <c r="R13" s="665"/>
      <c r="S13" s="665"/>
    </row>
    <row r="14" spans="1:19" x14ac:dyDescent="0.4">
      <c r="A14" s="701"/>
      <c r="B14" s="701"/>
      <c r="C14" s="700" t="s">
        <v>389</v>
      </c>
      <c r="D14" s="698"/>
      <c r="E14" s="698"/>
      <c r="F14" s="702"/>
      <c r="G14" s="697"/>
      <c r="H14" s="695"/>
      <c r="I14" s="694" t="e">
        <v>#DIV/0!</v>
      </c>
      <c r="J14" s="693">
        <v>0</v>
      </c>
      <c r="K14" s="696"/>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6"/>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2"/>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23915</v>
      </c>
      <c r="H17" s="684">
        <v>21313</v>
      </c>
      <c r="I17" s="683">
        <v>1.1220851123727302</v>
      </c>
      <c r="J17" s="682">
        <v>2602</v>
      </c>
      <c r="K17" s="685">
        <v>28815</v>
      </c>
      <c r="L17" s="684">
        <v>27705</v>
      </c>
      <c r="M17" s="683">
        <v>1.0400649702219815</v>
      </c>
      <c r="N17" s="682">
        <v>1110</v>
      </c>
      <c r="O17" s="681">
        <v>0.82994967898663885</v>
      </c>
      <c r="P17" s="680">
        <v>0.76928352282981416</v>
      </c>
      <c r="Q17" s="679">
        <v>6.0666156156824691E-2</v>
      </c>
      <c r="R17" s="665"/>
      <c r="S17" s="665"/>
    </row>
    <row r="18" spans="1:19" x14ac:dyDescent="0.4">
      <c r="A18" s="701"/>
      <c r="B18" s="701"/>
      <c r="C18" s="700" t="s">
        <v>378</v>
      </c>
      <c r="D18" s="698"/>
      <c r="E18" s="698"/>
      <c r="F18" s="702"/>
      <c r="G18" s="697"/>
      <c r="H18" s="695"/>
      <c r="I18" s="694" t="e">
        <v>#DIV/0!</v>
      </c>
      <c r="J18" s="693">
        <v>0</v>
      </c>
      <c r="K18" s="696"/>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3660</v>
      </c>
      <c r="H19" s="695">
        <v>3644</v>
      </c>
      <c r="I19" s="694">
        <v>1.0043907793633371</v>
      </c>
      <c r="J19" s="693">
        <v>16</v>
      </c>
      <c r="K19" s="696">
        <v>4390</v>
      </c>
      <c r="L19" s="695">
        <v>4385</v>
      </c>
      <c r="M19" s="694">
        <v>1.0011402508551881</v>
      </c>
      <c r="N19" s="693">
        <v>5</v>
      </c>
      <c r="O19" s="692">
        <v>0.83371298405466976</v>
      </c>
      <c r="P19" s="691">
        <v>0.83101482326111742</v>
      </c>
      <c r="Q19" s="690">
        <v>2.69816079355234E-3</v>
      </c>
      <c r="R19" s="665"/>
      <c r="S19" s="665"/>
    </row>
    <row r="20" spans="1:19" x14ac:dyDescent="0.4">
      <c r="A20" s="701"/>
      <c r="B20" s="701"/>
      <c r="C20" s="700" t="s">
        <v>377</v>
      </c>
      <c r="D20" s="698"/>
      <c r="E20" s="698"/>
      <c r="F20" s="688" t="s">
        <v>366</v>
      </c>
      <c r="G20" s="697">
        <v>7598</v>
      </c>
      <c r="H20" s="695">
        <v>6780</v>
      </c>
      <c r="I20" s="694">
        <v>1.1206489675516225</v>
      </c>
      <c r="J20" s="693">
        <v>818</v>
      </c>
      <c r="K20" s="696">
        <v>8725</v>
      </c>
      <c r="L20" s="695">
        <v>8700</v>
      </c>
      <c r="M20" s="694">
        <v>1.0028735632183907</v>
      </c>
      <c r="N20" s="693">
        <v>25</v>
      </c>
      <c r="O20" s="692">
        <v>0.8708309455587393</v>
      </c>
      <c r="P20" s="691">
        <v>0.77931034482758621</v>
      </c>
      <c r="Q20" s="690">
        <v>9.152060073115309E-2</v>
      </c>
      <c r="R20" s="665"/>
      <c r="S20" s="665"/>
    </row>
    <row r="21" spans="1:19" x14ac:dyDescent="0.4">
      <c r="A21" s="701"/>
      <c r="B21" s="701"/>
      <c r="C21" s="700" t="s">
        <v>378</v>
      </c>
      <c r="D21" s="699" t="s">
        <v>171</v>
      </c>
      <c r="E21" s="698" t="s">
        <v>370</v>
      </c>
      <c r="F21" s="688" t="s">
        <v>366</v>
      </c>
      <c r="G21" s="697">
        <v>2329</v>
      </c>
      <c r="H21" s="695">
        <v>2218</v>
      </c>
      <c r="I21" s="694">
        <v>1.0500450856627592</v>
      </c>
      <c r="J21" s="693">
        <v>111</v>
      </c>
      <c r="K21" s="696">
        <v>2910</v>
      </c>
      <c r="L21" s="695">
        <v>2945</v>
      </c>
      <c r="M21" s="694">
        <v>0.98811544991511036</v>
      </c>
      <c r="N21" s="693">
        <v>-35</v>
      </c>
      <c r="O21" s="692">
        <v>0.80034364261168389</v>
      </c>
      <c r="P21" s="691">
        <v>0.75314091680814943</v>
      </c>
      <c r="Q21" s="690">
        <v>4.7202725803534462E-2</v>
      </c>
      <c r="R21" s="665"/>
      <c r="S21" s="665"/>
    </row>
    <row r="22" spans="1:19" x14ac:dyDescent="0.4">
      <c r="A22" s="701"/>
      <c r="B22" s="701"/>
      <c r="C22" s="700" t="s">
        <v>378</v>
      </c>
      <c r="D22" s="699" t="s">
        <v>171</v>
      </c>
      <c r="E22" s="698" t="s">
        <v>395</v>
      </c>
      <c r="F22" s="688" t="s">
        <v>366</v>
      </c>
      <c r="G22" s="697">
        <v>1182</v>
      </c>
      <c r="H22" s="695">
        <v>1137</v>
      </c>
      <c r="I22" s="694">
        <v>1.0395778364116095</v>
      </c>
      <c r="J22" s="693">
        <v>45</v>
      </c>
      <c r="K22" s="696">
        <v>1485</v>
      </c>
      <c r="L22" s="695">
        <v>1480</v>
      </c>
      <c r="M22" s="694">
        <v>1.0033783783783783</v>
      </c>
      <c r="N22" s="693">
        <v>5</v>
      </c>
      <c r="O22" s="692">
        <v>0.79595959595959598</v>
      </c>
      <c r="P22" s="691">
        <v>0.76824324324324322</v>
      </c>
      <c r="Q22" s="690">
        <v>2.7716352716352755E-2</v>
      </c>
      <c r="R22" s="665"/>
      <c r="S22" s="665"/>
    </row>
    <row r="23" spans="1:19" x14ac:dyDescent="0.4">
      <c r="A23" s="701"/>
      <c r="B23" s="701"/>
      <c r="C23" s="700" t="s">
        <v>378</v>
      </c>
      <c r="D23" s="699" t="s">
        <v>171</v>
      </c>
      <c r="E23" s="698" t="s">
        <v>396</v>
      </c>
      <c r="F23" s="688" t="s">
        <v>375</v>
      </c>
      <c r="G23" s="697"/>
      <c r="H23" s="695"/>
      <c r="I23" s="694" t="e">
        <v>#DIV/0!</v>
      </c>
      <c r="J23" s="693">
        <v>0</v>
      </c>
      <c r="K23" s="696"/>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1299</v>
      </c>
      <c r="H24" s="695">
        <v>890</v>
      </c>
      <c r="I24" s="694">
        <v>1.4595505617977529</v>
      </c>
      <c r="J24" s="693">
        <v>409</v>
      </c>
      <c r="K24" s="696">
        <v>1495</v>
      </c>
      <c r="L24" s="695">
        <v>1620</v>
      </c>
      <c r="M24" s="694">
        <v>0.9228395061728395</v>
      </c>
      <c r="N24" s="693">
        <v>-125</v>
      </c>
      <c r="O24" s="692">
        <v>0.86889632107023407</v>
      </c>
      <c r="P24" s="691">
        <v>0.54938271604938271</v>
      </c>
      <c r="Q24" s="690">
        <v>0.31951360502085135</v>
      </c>
      <c r="R24" s="665"/>
      <c r="S24" s="665"/>
    </row>
    <row r="25" spans="1:19" x14ac:dyDescent="0.4">
      <c r="A25" s="701"/>
      <c r="B25" s="701"/>
      <c r="C25" s="700" t="s">
        <v>105</v>
      </c>
      <c r="D25" s="699" t="s">
        <v>171</v>
      </c>
      <c r="E25" s="698" t="s">
        <v>395</v>
      </c>
      <c r="F25" s="702"/>
      <c r="G25" s="697"/>
      <c r="H25" s="695"/>
      <c r="I25" s="694" t="e">
        <v>#DIV/0!</v>
      </c>
      <c r="J25" s="693">
        <v>0</v>
      </c>
      <c r="K25" s="696"/>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6"/>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6"/>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6"/>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6"/>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6"/>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1793</v>
      </c>
      <c r="H31" s="695">
        <v>1255</v>
      </c>
      <c r="I31" s="694">
        <v>1.4286852589641434</v>
      </c>
      <c r="J31" s="693">
        <v>538</v>
      </c>
      <c r="K31" s="696">
        <v>2465</v>
      </c>
      <c r="L31" s="695">
        <v>1450</v>
      </c>
      <c r="M31" s="694">
        <v>1.7</v>
      </c>
      <c r="N31" s="693">
        <v>1015</v>
      </c>
      <c r="O31" s="692">
        <v>0.72738336713995944</v>
      </c>
      <c r="P31" s="691">
        <v>0.8655172413793103</v>
      </c>
      <c r="Q31" s="690">
        <v>-0.13813387423935086</v>
      </c>
      <c r="R31" s="665"/>
      <c r="S31" s="665"/>
    </row>
    <row r="32" spans="1:19" x14ac:dyDescent="0.4">
      <c r="A32" s="701"/>
      <c r="B32" s="701"/>
      <c r="C32" s="700" t="s">
        <v>117</v>
      </c>
      <c r="D32" s="698"/>
      <c r="E32" s="698"/>
      <c r="F32" s="702"/>
      <c r="G32" s="697"/>
      <c r="H32" s="695"/>
      <c r="I32" s="694" t="e">
        <v>#DIV/0!</v>
      </c>
      <c r="J32" s="693">
        <v>0</v>
      </c>
      <c r="K32" s="696"/>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1058</v>
      </c>
      <c r="H33" s="695">
        <v>896</v>
      </c>
      <c r="I33" s="694">
        <v>1.1808035714285714</v>
      </c>
      <c r="J33" s="693">
        <v>162</v>
      </c>
      <c r="K33" s="696">
        <v>1490</v>
      </c>
      <c r="L33" s="695">
        <v>1450</v>
      </c>
      <c r="M33" s="694">
        <v>1.0275862068965518</v>
      </c>
      <c r="N33" s="693">
        <v>40</v>
      </c>
      <c r="O33" s="692">
        <v>0.71006711409395973</v>
      </c>
      <c r="P33" s="691">
        <v>0.61793103448275866</v>
      </c>
      <c r="Q33" s="690">
        <v>9.2136079611201072E-2</v>
      </c>
      <c r="R33" s="665"/>
      <c r="S33" s="665"/>
    </row>
    <row r="34" spans="1:19" x14ac:dyDescent="0.4">
      <c r="A34" s="701"/>
      <c r="B34" s="701"/>
      <c r="C34" s="700" t="s">
        <v>374</v>
      </c>
      <c r="D34" s="698"/>
      <c r="E34" s="698"/>
      <c r="F34" s="702"/>
      <c r="G34" s="697"/>
      <c r="H34" s="695"/>
      <c r="I34" s="694" t="e">
        <v>#DIV/0!</v>
      </c>
      <c r="J34" s="693">
        <v>0</v>
      </c>
      <c r="K34" s="696"/>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6"/>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4996</v>
      </c>
      <c r="H36" s="671">
        <v>4493</v>
      </c>
      <c r="I36" s="670">
        <v>1.1119519252170043</v>
      </c>
      <c r="J36" s="669">
        <v>503</v>
      </c>
      <c r="K36" s="672">
        <v>5855</v>
      </c>
      <c r="L36" s="671">
        <v>5675</v>
      </c>
      <c r="M36" s="670">
        <v>1.0317180616740087</v>
      </c>
      <c r="N36" s="669">
        <v>180</v>
      </c>
      <c r="O36" s="668">
        <v>0.85328778821520068</v>
      </c>
      <c r="P36" s="667">
        <v>0.79171806167400882</v>
      </c>
      <c r="Q36" s="666">
        <v>6.156972654119186E-2</v>
      </c>
      <c r="R36" s="665"/>
      <c r="S36" s="665"/>
    </row>
    <row r="37" spans="1:19" x14ac:dyDescent="0.4">
      <c r="A37" s="701"/>
      <c r="B37" s="687" t="s">
        <v>394</v>
      </c>
      <c r="C37" s="686"/>
      <c r="D37" s="686"/>
      <c r="E37" s="686"/>
      <c r="F37" s="703"/>
      <c r="G37" s="685">
        <v>568</v>
      </c>
      <c r="H37" s="684">
        <v>562</v>
      </c>
      <c r="I37" s="683">
        <v>1.01067615658363</v>
      </c>
      <c r="J37" s="682">
        <v>6</v>
      </c>
      <c r="K37" s="685">
        <v>890</v>
      </c>
      <c r="L37" s="684">
        <v>819</v>
      </c>
      <c r="M37" s="683">
        <v>1.0866910866910866</v>
      </c>
      <c r="N37" s="682">
        <v>71</v>
      </c>
      <c r="O37" s="681">
        <v>0.63820224719101126</v>
      </c>
      <c r="P37" s="680">
        <v>0.68620268620268621</v>
      </c>
      <c r="Q37" s="679">
        <v>-4.8000439011674945E-2</v>
      </c>
      <c r="R37" s="665"/>
      <c r="S37" s="665"/>
    </row>
    <row r="38" spans="1:19" x14ac:dyDescent="0.4">
      <c r="A38" s="701"/>
      <c r="B38" s="701"/>
      <c r="C38" s="700" t="s">
        <v>111</v>
      </c>
      <c r="D38" s="698"/>
      <c r="E38" s="698"/>
      <c r="F38" s="688" t="s">
        <v>366</v>
      </c>
      <c r="G38" s="697">
        <v>297</v>
      </c>
      <c r="H38" s="695">
        <v>345</v>
      </c>
      <c r="I38" s="694">
        <v>0.86086956521739133</v>
      </c>
      <c r="J38" s="693">
        <v>-48</v>
      </c>
      <c r="K38" s="696">
        <v>500</v>
      </c>
      <c r="L38" s="695">
        <v>429</v>
      </c>
      <c r="M38" s="694">
        <v>1.1655011655011656</v>
      </c>
      <c r="N38" s="693">
        <v>71</v>
      </c>
      <c r="O38" s="692">
        <v>0.59399999999999997</v>
      </c>
      <c r="P38" s="691">
        <v>0.80419580419580416</v>
      </c>
      <c r="Q38" s="690">
        <v>-0.21019580419580419</v>
      </c>
      <c r="R38" s="665"/>
      <c r="S38" s="665"/>
    </row>
    <row r="39" spans="1:19" x14ac:dyDescent="0.4">
      <c r="A39" s="678"/>
      <c r="B39" s="678"/>
      <c r="C39" s="716" t="s">
        <v>110</v>
      </c>
      <c r="D39" s="715"/>
      <c r="E39" s="715"/>
      <c r="F39" s="688" t="s">
        <v>366</v>
      </c>
      <c r="G39" s="714">
        <v>271</v>
      </c>
      <c r="H39" s="712">
        <v>217</v>
      </c>
      <c r="I39" s="711">
        <v>1.2488479262672811</v>
      </c>
      <c r="J39" s="710">
        <v>54</v>
      </c>
      <c r="K39" s="713">
        <v>390</v>
      </c>
      <c r="L39" s="712">
        <v>390</v>
      </c>
      <c r="M39" s="711">
        <v>1</v>
      </c>
      <c r="N39" s="710">
        <v>0</v>
      </c>
      <c r="O39" s="709">
        <v>0.69487179487179485</v>
      </c>
      <c r="P39" s="708">
        <v>0.55641025641025643</v>
      </c>
      <c r="Q39" s="707">
        <v>0.13846153846153841</v>
      </c>
      <c r="R39" s="665"/>
      <c r="S39" s="665"/>
    </row>
    <row r="40" spans="1:19" x14ac:dyDescent="0.4">
      <c r="A40" s="687" t="s">
        <v>393</v>
      </c>
      <c r="B40" s="686" t="s">
        <v>392</v>
      </c>
      <c r="C40" s="686"/>
      <c r="D40" s="686"/>
      <c r="E40" s="686"/>
      <c r="F40" s="703"/>
      <c r="G40" s="685">
        <v>96804</v>
      </c>
      <c r="H40" s="684">
        <v>88363</v>
      </c>
      <c r="I40" s="683">
        <v>1.0955264081119926</v>
      </c>
      <c r="J40" s="682">
        <v>8441</v>
      </c>
      <c r="K40" s="706">
        <v>124245</v>
      </c>
      <c r="L40" s="684">
        <v>117587</v>
      </c>
      <c r="M40" s="683">
        <v>1.056621905482749</v>
      </c>
      <c r="N40" s="682">
        <v>6658</v>
      </c>
      <c r="O40" s="681">
        <v>0.77913799348062296</v>
      </c>
      <c r="P40" s="680">
        <v>0.75146912498830654</v>
      </c>
      <c r="Q40" s="679">
        <v>2.7668868492316423E-2</v>
      </c>
      <c r="R40" s="665"/>
      <c r="S40" s="665"/>
    </row>
    <row r="41" spans="1:19" x14ac:dyDescent="0.4">
      <c r="A41" s="705"/>
      <c r="B41" s="687" t="s">
        <v>416</v>
      </c>
      <c r="C41" s="686"/>
      <c r="D41" s="686"/>
      <c r="E41" s="686"/>
      <c r="F41" s="703"/>
      <c r="G41" s="685">
        <v>95101</v>
      </c>
      <c r="H41" s="684">
        <v>87166</v>
      </c>
      <c r="I41" s="683">
        <v>1.0910332010187458</v>
      </c>
      <c r="J41" s="682">
        <v>7935</v>
      </c>
      <c r="K41" s="685">
        <v>121033</v>
      </c>
      <c r="L41" s="684">
        <v>115761</v>
      </c>
      <c r="M41" s="683">
        <v>1.0455421083093615</v>
      </c>
      <c r="N41" s="682">
        <v>5272</v>
      </c>
      <c r="O41" s="681">
        <v>0.78574438376310596</v>
      </c>
      <c r="P41" s="680">
        <v>0.7529824379540605</v>
      </c>
      <c r="Q41" s="679">
        <v>3.2761945809045456E-2</v>
      </c>
      <c r="R41" s="665"/>
      <c r="S41" s="665"/>
    </row>
    <row r="42" spans="1:19" x14ac:dyDescent="0.4">
      <c r="A42" s="701"/>
      <c r="B42" s="701"/>
      <c r="C42" s="700" t="s">
        <v>415</v>
      </c>
      <c r="D42" s="698"/>
      <c r="E42" s="698"/>
      <c r="F42" s="688" t="s">
        <v>366</v>
      </c>
      <c r="G42" s="697">
        <v>38675</v>
      </c>
      <c r="H42" s="695">
        <v>36278</v>
      </c>
      <c r="I42" s="694">
        <v>1.0660731021555765</v>
      </c>
      <c r="J42" s="693">
        <v>2397</v>
      </c>
      <c r="K42" s="696">
        <v>47210</v>
      </c>
      <c r="L42" s="695">
        <v>43000</v>
      </c>
      <c r="M42" s="694">
        <v>1.097906976744186</v>
      </c>
      <c r="N42" s="693">
        <v>4210</v>
      </c>
      <c r="O42" s="692">
        <v>0.81921203134929044</v>
      </c>
      <c r="P42" s="691">
        <v>0.8436744186046512</v>
      </c>
      <c r="Q42" s="690">
        <v>-2.4462387255360762E-2</v>
      </c>
      <c r="R42" s="665"/>
      <c r="S42" s="665"/>
    </row>
    <row r="43" spans="1:19" x14ac:dyDescent="0.4">
      <c r="A43" s="701"/>
      <c r="B43" s="701"/>
      <c r="C43" s="700" t="s">
        <v>106</v>
      </c>
      <c r="D43" s="698"/>
      <c r="E43" s="698"/>
      <c r="F43" s="688" t="s">
        <v>366</v>
      </c>
      <c r="G43" s="697">
        <v>5349</v>
      </c>
      <c r="H43" s="695">
        <v>4014</v>
      </c>
      <c r="I43" s="694">
        <v>1.3325859491778775</v>
      </c>
      <c r="J43" s="693">
        <v>1335</v>
      </c>
      <c r="K43" s="696">
        <v>6776</v>
      </c>
      <c r="L43" s="695">
        <v>5140</v>
      </c>
      <c r="M43" s="694">
        <v>1.3182879377431906</v>
      </c>
      <c r="N43" s="693">
        <v>1636</v>
      </c>
      <c r="O43" s="692">
        <v>0.78940377804014172</v>
      </c>
      <c r="P43" s="691">
        <v>0.78093385214007782</v>
      </c>
      <c r="Q43" s="690">
        <v>8.4699259000639016E-3</v>
      </c>
      <c r="R43" s="665"/>
      <c r="S43" s="665"/>
    </row>
    <row r="44" spans="1:19" x14ac:dyDescent="0.4">
      <c r="A44" s="701"/>
      <c r="B44" s="701"/>
      <c r="C44" s="700" t="s">
        <v>105</v>
      </c>
      <c r="D44" s="698"/>
      <c r="E44" s="698"/>
      <c r="F44" s="688" t="s">
        <v>366</v>
      </c>
      <c r="G44" s="697">
        <v>5576</v>
      </c>
      <c r="H44" s="695">
        <v>5546</v>
      </c>
      <c r="I44" s="694">
        <v>1.0054093040028849</v>
      </c>
      <c r="J44" s="693">
        <v>30</v>
      </c>
      <c r="K44" s="696">
        <v>7397</v>
      </c>
      <c r="L44" s="695">
        <v>8535</v>
      </c>
      <c r="M44" s="694">
        <v>0.8666666666666667</v>
      </c>
      <c r="N44" s="693">
        <v>-1138</v>
      </c>
      <c r="O44" s="692">
        <v>0.75381911585778016</v>
      </c>
      <c r="P44" s="691">
        <v>0.64979496192149966</v>
      </c>
      <c r="Q44" s="690">
        <v>0.10402415393628051</v>
      </c>
      <c r="R44" s="665"/>
      <c r="S44" s="665"/>
    </row>
    <row r="45" spans="1:19" x14ac:dyDescent="0.4">
      <c r="A45" s="701"/>
      <c r="B45" s="701"/>
      <c r="C45" s="700" t="s">
        <v>371</v>
      </c>
      <c r="D45" s="698"/>
      <c r="E45" s="698"/>
      <c r="F45" s="688" t="s">
        <v>366</v>
      </c>
      <c r="G45" s="697">
        <v>2686</v>
      </c>
      <c r="H45" s="695">
        <v>3343</v>
      </c>
      <c r="I45" s="694">
        <v>0.80346993718217175</v>
      </c>
      <c r="J45" s="693">
        <v>-657</v>
      </c>
      <c r="K45" s="696">
        <v>3615</v>
      </c>
      <c r="L45" s="695">
        <v>6020</v>
      </c>
      <c r="M45" s="694">
        <v>0.60049833887043191</v>
      </c>
      <c r="N45" s="693">
        <v>-2405</v>
      </c>
      <c r="O45" s="692">
        <v>0.74301521438450902</v>
      </c>
      <c r="P45" s="691">
        <v>0.55531561461794021</v>
      </c>
      <c r="Q45" s="690">
        <v>0.1876995997665688</v>
      </c>
      <c r="R45" s="665"/>
      <c r="S45" s="665"/>
    </row>
    <row r="46" spans="1:19" x14ac:dyDescent="0.4">
      <c r="A46" s="701"/>
      <c r="B46" s="701"/>
      <c r="C46" s="700" t="s">
        <v>373</v>
      </c>
      <c r="D46" s="698"/>
      <c r="E46" s="698"/>
      <c r="F46" s="688" t="s">
        <v>366</v>
      </c>
      <c r="G46" s="697">
        <v>7226</v>
      </c>
      <c r="H46" s="695">
        <v>7470</v>
      </c>
      <c r="I46" s="694">
        <v>0.9673360107095047</v>
      </c>
      <c r="J46" s="693">
        <v>-244</v>
      </c>
      <c r="K46" s="696">
        <v>8006</v>
      </c>
      <c r="L46" s="695">
        <v>9632</v>
      </c>
      <c r="M46" s="694">
        <v>0.83118770764119598</v>
      </c>
      <c r="N46" s="693">
        <v>-1626</v>
      </c>
      <c r="O46" s="692">
        <v>0.902573070197352</v>
      </c>
      <c r="P46" s="691">
        <v>0.77553986710963452</v>
      </c>
      <c r="Q46" s="690">
        <v>0.12703320308771748</v>
      </c>
      <c r="R46" s="665"/>
      <c r="S46" s="665"/>
    </row>
    <row r="47" spans="1:19" x14ac:dyDescent="0.4">
      <c r="A47" s="701"/>
      <c r="B47" s="701"/>
      <c r="C47" s="700" t="s">
        <v>377</v>
      </c>
      <c r="D47" s="698"/>
      <c r="E47" s="698"/>
      <c r="F47" s="688" t="s">
        <v>366</v>
      </c>
      <c r="G47" s="697">
        <v>12667</v>
      </c>
      <c r="H47" s="695">
        <v>13366</v>
      </c>
      <c r="I47" s="694">
        <v>0.94770312733802187</v>
      </c>
      <c r="J47" s="693">
        <v>-699</v>
      </c>
      <c r="K47" s="696">
        <v>14858</v>
      </c>
      <c r="L47" s="695">
        <v>17180</v>
      </c>
      <c r="M47" s="694">
        <v>0.86484284051222349</v>
      </c>
      <c r="N47" s="693">
        <v>-2322</v>
      </c>
      <c r="O47" s="692">
        <v>0.85253735361421457</v>
      </c>
      <c r="P47" s="691">
        <v>0.77799767171129219</v>
      </c>
      <c r="Q47" s="690">
        <v>7.4539681902922372E-2</v>
      </c>
      <c r="R47" s="665"/>
      <c r="S47" s="665"/>
    </row>
    <row r="48" spans="1:19" x14ac:dyDescent="0.4">
      <c r="A48" s="701"/>
      <c r="B48" s="701"/>
      <c r="C48" s="700" t="s">
        <v>372</v>
      </c>
      <c r="D48" s="698"/>
      <c r="E48" s="698"/>
      <c r="F48" s="688" t="s">
        <v>366</v>
      </c>
      <c r="G48" s="697">
        <v>1503</v>
      </c>
      <c r="H48" s="695">
        <v>1520</v>
      </c>
      <c r="I48" s="694">
        <v>0.9888157894736842</v>
      </c>
      <c r="J48" s="693">
        <v>-17</v>
      </c>
      <c r="K48" s="696">
        <v>2700</v>
      </c>
      <c r="L48" s="695">
        <v>2700</v>
      </c>
      <c r="M48" s="694">
        <v>1</v>
      </c>
      <c r="N48" s="693">
        <v>0</v>
      </c>
      <c r="O48" s="692">
        <v>0.55666666666666664</v>
      </c>
      <c r="P48" s="691">
        <v>0.562962962962963</v>
      </c>
      <c r="Q48" s="690">
        <v>-6.2962962962963553E-3</v>
      </c>
      <c r="R48" s="665"/>
      <c r="S48" s="665"/>
    </row>
    <row r="49" spans="1:19" x14ac:dyDescent="0.4">
      <c r="A49" s="701"/>
      <c r="B49" s="701"/>
      <c r="C49" s="700" t="s">
        <v>390</v>
      </c>
      <c r="D49" s="698"/>
      <c r="E49" s="698"/>
      <c r="F49" s="688" t="s">
        <v>366</v>
      </c>
      <c r="G49" s="697">
        <v>1435</v>
      </c>
      <c r="H49" s="695">
        <v>1410</v>
      </c>
      <c r="I49" s="694">
        <v>1.0177304964539007</v>
      </c>
      <c r="J49" s="693">
        <v>25</v>
      </c>
      <c r="K49" s="696">
        <v>1854</v>
      </c>
      <c r="L49" s="695">
        <v>1760</v>
      </c>
      <c r="M49" s="694">
        <v>1.053409090909091</v>
      </c>
      <c r="N49" s="693">
        <v>94</v>
      </c>
      <c r="O49" s="692">
        <v>0.77400215749730317</v>
      </c>
      <c r="P49" s="691">
        <v>0.80113636363636365</v>
      </c>
      <c r="Q49" s="690">
        <v>-2.7134206139060479E-2</v>
      </c>
      <c r="R49" s="665"/>
      <c r="S49" s="665"/>
    </row>
    <row r="50" spans="1:19" x14ac:dyDescent="0.4">
      <c r="A50" s="701"/>
      <c r="B50" s="701"/>
      <c r="C50" s="700" t="s">
        <v>389</v>
      </c>
      <c r="D50" s="698"/>
      <c r="E50" s="698"/>
      <c r="F50" s="688" t="s">
        <v>366</v>
      </c>
      <c r="G50" s="697">
        <v>2406</v>
      </c>
      <c r="H50" s="695">
        <v>2159</v>
      </c>
      <c r="I50" s="694">
        <v>1.1144048170449281</v>
      </c>
      <c r="J50" s="693">
        <v>247</v>
      </c>
      <c r="K50" s="696">
        <v>3375</v>
      </c>
      <c r="L50" s="695">
        <v>2606</v>
      </c>
      <c r="M50" s="694">
        <v>1.295088257866462</v>
      </c>
      <c r="N50" s="693">
        <v>769</v>
      </c>
      <c r="O50" s="692">
        <v>0.71288888888888891</v>
      </c>
      <c r="P50" s="691">
        <v>0.82847275518035302</v>
      </c>
      <c r="Q50" s="690">
        <v>-0.11558386629146411</v>
      </c>
      <c r="R50" s="665"/>
      <c r="S50" s="665"/>
    </row>
    <row r="51" spans="1:19" x14ac:dyDescent="0.4">
      <c r="A51" s="701"/>
      <c r="B51" s="701"/>
      <c r="C51" s="700" t="s">
        <v>388</v>
      </c>
      <c r="D51" s="698"/>
      <c r="E51" s="698"/>
      <c r="F51" s="688" t="s">
        <v>375</v>
      </c>
      <c r="G51" s="697">
        <v>737</v>
      </c>
      <c r="H51" s="695">
        <v>765</v>
      </c>
      <c r="I51" s="694">
        <v>0.96339869281045754</v>
      </c>
      <c r="J51" s="693">
        <v>-28</v>
      </c>
      <c r="K51" s="696">
        <v>1300</v>
      </c>
      <c r="L51" s="695">
        <v>1260</v>
      </c>
      <c r="M51" s="694">
        <v>1.0317460317460319</v>
      </c>
      <c r="N51" s="693">
        <v>40</v>
      </c>
      <c r="O51" s="692">
        <v>0.56692307692307697</v>
      </c>
      <c r="P51" s="691">
        <v>0.6071428571428571</v>
      </c>
      <c r="Q51" s="690">
        <v>-4.0219780219780121E-2</v>
      </c>
      <c r="R51" s="665"/>
      <c r="S51" s="665"/>
    </row>
    <row r="52" spans="1:19" x14ac:dyDescent="0.4">
      <c r="A52" s="701"/>
      <c r="B52" s="701"/>
      <c r="C52" s="700" t="s">
        <v>387</v>
      </c>
      <c r="D52" s="698"/>
      <c r="E52" s="698"/>
      <c r="F52" s="688" t="s">
        <v>366</v>
      </c>
      <c r="G52" s="697">
        <v>987</v>
      </c>
      <c r="H52" s="695">
        <v>1200</v>
      </c>
      <c r="I52" s="694">
        <v>0.82250000000000001</v>
      </c>
      <c r="J52" s="693">
        <v>-213</v>
      </c>
      <c r="K52" s="696">
        <v>1760</v>
      </c>
      <c r="L52" s="695">
        <v>1670</v>
      </c>
      <c r="M52" s="694">
        <v>1.0538922155688624</v>
      </c>
      <c r="N52" s="693">
        <v>90</v>
      </c>
      <c r="O52" s="692">
        <v>0.56079545454545454</v>
      </c>
      <c r="P52" s="691">
        <v>0.71856287425149701</v>
      </c>
      <c r="Q52" s="690">
        <v>-0.15776741970604247</v>
      </c>
      <c r="R52" s="665"/>
      <c r="S52" s="665"/>
    </row>
    <row r="53" spans="1:19" x14ac:dyDescent="0.4">
      <c r="A53" s="701"/>
      <c r="B53" s="701"/>
      <c r="C53" s="700" t="s">
        <v>386</v>
      </c>
      <c r="D53" s="698"/>
      <c r="E53" s="698"/>
      <c r="F53" s="688" t="s">
        <v>366</v>
      </c>
      <c r="G53" s="697">
        <v>1814</v>
      </c>
      <c r="H53" s="695">
        <v>2118</v>
      </c>
      <c r="I53" s="694">
        <v>0.85646836638338053</v>
      </c>
      <c r="J53" s="693">
        <v>-304</v>
      </c>
      <c r="K53" s="696">
        <v>2700</v>
      </c>
      <c r="L53" s="695">
        <v>3424</v>
      </c>
      <c r="M53" s="694">
        <v>0.78855140186915884</v>
      </c>
      <c r="N53" s="693">
        <v>-724</v>
      </c>
      <c r="O53" s="692">
        <v>0.67185185185185181</v>
      </c>
      <c r="P53" s="691">
        <v>0.61857476635514019</v>
      </c>
      <c r="Q53" s="690">
        <v>5.3277085496711618E-2</v>
      </c>
      <c r="R53" s="665"/>
      <c r="S53" s="665"/>
    </row>
    <row r="54" spans="1:19" x14ac:dyDescent="0.4">
      <c r="A54" s="701"/>
      <c r="B54" s="701"/>
      <c r="C54" s="700" t="s">
        <v>385</v>
      </c>
      <c r="D54" s="698"/>
      <c r="E54" s="698"/>
      <c r="F54" s="688" t="s">
        <v>366</v>
      </c>
      <c r="G54" s="697">
        <v>1727</v>
      </c>
      <c r="H54" s="695">
        <v>1283</v>
      </c>
      <c r="I54" s="694">
        <v>1.3460639127045986</v>
      </c>
      <c r="J54" s="693">
        <v>444</v>
      </c>
      <c r="K54" s="696">
        <v>2699</v>
      </c>
      <c r="L54" s="695">
        <v>2700</v>
      </c>
      <c r="M54" s="694">
        <v>0.99962962962962965</v>
      </c>
      <c r="N54" s="693">
        <v>-1</v>
      </c>
      <c r="O54" s="692">
        <v>0.63986661726565397</v>
      </c>
      <c r="P54" s="691">
        <v>0.47518518518518521</v>
      </c>
      <c r="Q54" s="690">
        <v>0.16468143208046876</v>
      </c>
      <c r="R54" s="665"/>
      <c r="S54" s="665"/>
    </row>
    <row r="55" spans="1:19" x14ac:dyDescent="0.4">
      <c r="A55" s="701"/>
      <c r="B55" s="701"/>
      <c r="C55" s="700" t="s">
        <v>120</v>
      </c>
      <c r="D55" s="698"/>
      <c r="E55" s="698"/>
      <c r="F55" s="688" t="s">
        <v>366</v>
      </c>
      <c r="G55" s="697">
        <v>1070</v>
      </c>
      <c r="H55" s="695">
        <v>852</v>
      </c>
      <c r="I55" s="694">
        <v>1.255868544600939</v>
      </c>
      <c r="J55" s="693">
        <v>218</v>
      </c>
      <c r="K55" s="696">
        <v>1760</v>
      </c>
      <c r="L55" s="695">
        <v>1260</v>
      </c>
      <c r="M55" s="694">
        <v>1.3968253968253967</v>
      </c>
      <c r="N55" s="693">
        <v>500</v>
      </c>
      <c r="O55" s="692">
        <v>0.60795454545454541</v>
      </c>
      <c r="P55" s="691">
        <v>0.67619047619047623</v>
      </c>
      <c r="Q55" s="690">
        <v>-6.8235930735930816E-2</v>
      </c>
      <c r="R55" s="665"/>
      <c r="S55" s="665"/>
    </row>
    <row r="56" spans="1:19" x14ac:dyDescent="0.4">
      <c r="A56" s="701"/>
      <c r="B56" s="701"/>
      <c r="C56" s="700" t="s">
        <v>382</v>
      </c>
      <c r="D56" s="698"/>
      <c r="E56" s="698"/>
      <c r="F56" s="688" t="s">
        <v>366</v>
      </c>
      <c r="G56" s="697">
        <v>1530</v>
      </c>
      <c r="H56" s="695">
        <v>837</v>
      </c>
      <c r="I56" s="694">
        <v>1.8279569892473118</v>
      </c>
      <c r="J56" s="693">
        <v>693</v>
      </c>
      <c r="K56" s="696">
        <v>1760</v>
      </c>
      <c r="L56" s="695">
        <v>1215</v>
      </c>
      <c r="M56" s="694">
        <v>1.4485596707818931</v>
      </c>
      <c r="N56" s="693">
        <v>545</v>
      </c>
      <c r="O56" s="692">
        <v>0.86931818181818177</v>
      </c>
      <c r="P56" s="691">
        <v>0.68888888888888888</v>
      </c>
      <c r="Q56" s="690">
        <v>0.18042929292929288</v>
      </c>
      <c r="R56" s="665"/>
      <c r="S56" s="665"/>
    </row>
    <row r="57" spans="1:19" x14ac:dyDescent="0.4">
      <c r="A57" s="701"/>
      <c r="B57" s="701"/>
      <c r="C57" s="700" t="s">
        <v>381</v>
      </c>
      <c r="D57" s="698"/>
      <c r="E57" s="698"/>
      <c r="F57" s="688" t="s">
        <v>366</v>
      </c>
      <c r="G57" s="697">
        <v>1102</v>
      </c>
      <c r="H57" s="695">
        <v>709</v>
      </c>
      <c r="I57" s="694">
        <v>1.5543018335684062</v>
      </c>
      <c r="J57" s="693">
        <v>393</v>
      </c>
      <c r="K57" s="696">
        <v>1760</v>
      </c>
      <c r="L57" s="695">
        <v>1200</v>
      </c>
      <c r="M57" s="694">
        <v>1.4666666666666666</v>
      </c>
      <c r="N57" s="693">
        <v>560</v>
      </c>
      <c r="O57" s="692">
        <v>0.6261363636363636</v>
      </c>
      <c r="P57" s="691">
        <v>0.59083333333333332</v>
      </c>
      <c r="Q57" s="690">
        <v>3.5303030303030281E-2</v>
      </c>
      <c r="R57" s="665"/>
      <c r="S57" s="665"/>
    </row>
    <row r="58" spans="1:19" x14ac:dyDescent="0.4">
      <c r="A58" s="701"/>
      <c r="B58" s="701"/>
      <c r="C58" s="700" t="s">
        <v>383</v>
      </c>
      <c r="D58" s="698"/>
      <c r="E58" s="698"/>
      <c r="F58" s="688" t="s">
        <v>366</v>
      </c>
      <c r="G58" s="697">
        <v>917</v>
      </c>
      <c r="H58" s="695">
        <v>770</v>
      </c>
      <c r="I58" s="694">
        <v>1.1909090909090909</v>
      </c>
      <c r="J58" s="693">
        <v>147</v>
      </c>
      <c r="K58" s="696">
        <v>1213</v>
      </c>
      <c r="L58" s="695">
        <v>1100</v>
      </c>
      <c r="M58" s="694">
        <v>1.1027272727272728</v>
      </c>
      <c r="N58" s="693">
        <v>113</v>
      </c>
      <c r="O58" s="692">
        <v>0.75597691673536682</v>
      </c>
      <c r="P58" s="691">
        <v>0.7</v>
      </c>
      <c r="Q58" s="690">
        <v>5.5976916735366866E-2</v>
      </c>
      <c r="R58" s="665"/>
      <c r="S58" s="665"/>
    </row>
    <row r="59" spans="1:19" x14ac:dyDescent="0.4">
      <c r="A59" s="701"/>
      <c r="B59" s="701"/>
      <c r="C59" s="700" t="s">
        <v>380</v>
      </c>
      <c r="D59" s="698"/>
      <c r="E59" s="698"/>
      <c r="F59" s="688" t="s">
        <v>366</v>
      </c>
      <c r="G59" s="697">
        <v>2735</v>
      </c>
      <c r="H59" s="695">
        <v>2677</v>
      </c>
      <c r="I59" s="694">
        <v>1.0216660440791931</v>
      </c>
      <c r="J59" s="693">
        <v>58</v>
      </c>
      <c r="K59" s="696">
        <v>4160</v>
      </c>
      <c r="L59" s="695">
        <v>4159</v>
      </c>
      <c r="M59" s="694">
        <v>1.0002404424140419</v>
      </c>
      <c r="N59" s="693">
        <v>1</v>
      </c>
      <c r="O59" s="692">
        <v>0.65745192307692313</v>
      </c>
      <c r="P59" s="691">
        <v>0.64366434238999759</v>
      </c>
      <c r="Q59" s="690">
        <v>1.3787580686925538E-2</v>
      </c>
      <c r="R59" s="665"/>
      <c r="S59" s="665"/>
    </row>
    <row r="60" spans="1:19" x14ac:dyDescent="0.4">
      <c r="A60" s="701"/>
      <c r="B60" s="701"/>
      <c r="C60" s="700" t="s">
        <v>378</v>
      </c>
      <c r="D60" s="699" t="s">
        <v>171</v>
      </c>
      <c r="E60" s="698" t="s">
        <v>370</v>
      </c>
      <c r="F60" s="688" t="s">
        <v>366</v>
      </c>
      <c r="G60" s="697">
        <v>2296</v>
      </c>
      <c r="H60" s="695"/>
      <c r="I60" s="694" t="e">
        <v>#DIV/0!</v>
      </c>
      <c r="J60" s="693">
        <v>2296</v>
      </c>
      <c r="K60" s="696">
        <v>2700</v>
      </c>
      <c r="L60" s="695"/>
      <c r="M60" s="694" t="e">
        <v>#DIV/0!</v>
      </c>
      <c r="N60" s="693">
        <v>2700</v>
      </c>
      <c r="O60" s="692">
        <v>0.85037037037037033</v>
      </c>
      <c r="P60" s="691" t="e">
        <v>#DIV/0!</v>
      </c>
      <c r="Q60" s="690" t="e">
        <v>#DIV/0!</v>
      </c>
      <c r="R60" s="665"/>
      <c r="S60" s="665"/>
    </row>
    <row r="61" spans="1:19" x14ac:dyDescent="0.4">
      <c r="A61" s="701"/>
      <c r="B61" s="701"/>
      <c r="C61" s="700" t="s">
        <v>105</v>
      </c>
      <c r="D61" s="699" t="s">
        <v>171</v>
      </c>
      <c r="E61" s="698" t="s">
        <v>370</v>
      </c>
      <c r="F61" s="688" t="s">
        <v>366</v>
      </c>
      <c r="G61" s="697">
        <v>1333</v>
      </c>
      <c r="H61" s="695">
        <v>849</v>
      </c>
      <c r="I61" s="694">
        <v>1.5700824499411072</v>
      </c>
      <c r="J61" s="693">
        <v>484</v>
      </c>
      <c r="K61" s="696">
        <v>1670</v>
      </c>
      <c r="L61" s="695">
        <v>1200</v>
      </c>
      <c r="M61" s="694">
        <v>1.3916666666666666</v>
      </c>
      <c r="N61" s="693">
        <v>470</v>
      </c>
      <c r="O61" s="692">
        <v>0.79820359281437125</v>
      </c>
      <c r="P61" s="691">
        <v>0.70750000000000002</v>
      </c>
      <c r="Q61" s="690">
        <v>9.0703592814371237E-2</v>
      </c>
      <c r="R61" s="665"/>
      <c r="S61" s="665"/>
    </row>
    <row r="62" spans="1:19" x14ac:dyDescent="0.4">
      <c r="A62" s="701"/>
      <c r="B62" s="701"/>
      <c r="C62" s="700" t="s">
        <v>373</v>
      </c>
      <c r="D62" s="699" t="s">
        <v>171</v>
      </c>
      <c r="E62" s="698" t="s">
        <v>370</v>
      </c>
      <c r="F62" s="688" t="s">
        <v>366</v>
      </c>
      <c r="G62" s="697">
        <v>1330</v>
      </c>
      <c r="H62" s="695"/>
      <c r="I62" s="694" t="e">
        <v>#DIV/0!</v>
      </c>
      <c r="J62" s="693">
        <v>1330</v>
      </c>
      <c r="K62" s="696">
        <v>1760</v>
      </c>
      <c r="L62" s="695"/>
      <c r="M62" s="694" t="e">
        <v>#DIV/0!</v>
      </c>
      <c r="N62" s="693">
        <v>1760</v>
      </c>
      <c r="O62" s="692">
        <v>0.75568181818181823</v>
      </c>
      <c r="P62" s="691" t="e">
        <v>#DIV/0!</v>
      </c>
      <c r="Q62" s="690" t="e">
        <v>#DIV/0!</v>
      </c>
      <c r="R62" s="665"/>
      <c r="S62" s="665"/>
    </row>
    <row r="63" spans="1:19" x14ac:dyDescent="0.4">
      <c r="A63" s="701"/>
      <c r="B63" s="678"/>
      <c r="C63" s="677" t="s">
        <v>377</v>
      </c>
      <c r="D63" s="689" t="s">
        <v>171</v>
      </c>
      <c r="E63" s="675" t="s">
        <v>370</v>
      </c>
      <c r="F63" s="688" t="s">
        <v>375</v>
      </c>
      <c r="G63" s="673"/>
      <c r="H63" s="671"/>
      <c r="I63" s="670" t="e">
        <v>#DIV/0!</v>
      </c>
      <c r="J63" s="669">
        <v>0</v>
      </c>
      <c r="K63" s="672"/>
      <c r="L63" s="671"/>
      <c r="M63" s="670" t="e">
        <v>#DIV/0!</v>
      </c>
      <c r="N63" s="669">
        <v>0</v>
      </c>
      <c r="O63" s="668" t="e">
        <v>#DIV/0!</v>
      </c>
      <c r="P63" s="667" t="e">
        <v>#DIV/0!</v>
      </c>
      <c r="Q63" s="666" t="e">
        <v>#DIV/0!</v>
      </c>
      <c r="R63" s="665"/>
      <c r="S63" s="665"/>
    </row>
    <row r="64" spans="1:19" x14ac:dyDescent="0.4">
      <c r="A64" s="701"/>
      <c r="B64" s="687" t="s">
        <v>414</v>
      </c>
      <c r="C64" s="686"/>
      <c r="D64" s="704"/>
      <c r="E64" s="686"/>
      <c r="F64" s="703"/>
      <c r="G64" s="685">
        <v>1703</v>
      </c>
      <c r="H64" s="684">
        <v>1197</v>
      </c>
      <c r="I64" s="683">
        <v>1.4227234753550544</v>
      </c>
      <c r="J64" s="682">
        <v>506</v>
      </c>
      <c r="K64" s="685">
        <v>3212</v>
      </c>
      <c r="L64" s="684">
        <v>1826</v>
      </c>
      <c r="M64" s="683">
        <v>1.7590361445783131</v>
      </c>
      <c r="N64" s="682">
        <v>1386</v>
      </c>
      <c r="O64" s="681">
        <v>0.53019925280199254</v>
      </c>
      <c r="P64" s="680">
        <v>0.65553121577217965</v>
      </c>
      <c r="Q64" s="679">
        <v>-0.12533196297018712</v>
      </c>
      <c r="R64" s="665"/>
      <c r="S64" s="665"/>
    </row>
    <row r="65" spans="1:19" x14ac:dyDescent="0.4">
      <c r="A65" s="701"/>
      <c r="B65" s="701"/>
      <c r="C65" s="700" t="s">
        <v>383</v>
      </c>
      <c r="D65" s="698"/>
      <c r="E65" s="698"/>
      <c r="F65" s="688" t="s">
        <v>366</v>
      </c>
      <c r="G65" s="697">
        <v>377</v>
      </c>
      <c r="H65" s="695">
        <v>365</v>
      </c>
      <c r="I65" s="694">
        <v>1.0328767123287672</v>
      </c>
      <c r="J65" s="693">
        <v>12</v>
      </c>
      <c r="K65" s="696">
        <v>527</v>
      </c>
      <c r="L65" s="695">
        <v>400</v>
      </c>
      <c r="M65" s="694">
        <v>1.3174999999999999</v>
      </c>
      <c r="N65" s="693">
        <v>127</v>
      </c>
      <c r="O65" s="692">
        <v>0.71537001897533203</v>
      </c>
      <c r="P65" s="691">
        <v>0.91249999999999998</v>
      </c>
      <c r="Q65" s="690">
        <v>-0.19712998102466794</v>
      </c>
      <c r="R65" s="665"/>
      <c r="S65" s="665"/>
    </row>
    <row r="66" spans="1:19" x14ac:dyDescent="0.4">
      <c r="A66" s="701"/>
      <c r="B66" s="701"/>
      <c r="C66" s="700" t="s">
        <v>382</v>
      </c>
      <c r="D66" s="698"/>
      <c r="E66" s="698"/>
      <c r="F66" s="702"/>
      <c r="G66" s="697"/>
      <c r="H66" s="695">
        <v>275</v>
      </c>
      <c r="I66" s="694">
        <v>0</v>
      </c>
      <c r="J66" s="693">
        <v>-275</v>
      </c>
      <c r="K66" s="696"/>
      <c r="L66" s="695">
        <v>525</v>
      </c>
      <c r="M66" s="694">
        <v>0</v>
      </c>
      <c r="N66" s="693">
        <v>-525</v>
      </c>
      <c r="O66" s="692" t="e">
        <v>#DIV/0!</v>
      </c>
      <c r="P66" s="691">
        <v>0.52380952380952384</v>
      </c>
      <c r="Q66" s="690" t="e">
        <v>#DIV/0!</v>
      </c>
      <c r="R66" s="665"/>
      <c r="S66" s="665"/>
    </row>
    <row r="67" spans="1:19" x14ac:dyDescent="0.4">
      <c r="A67" s="701"/>
      <c r="B67" s="701"/>
      <c r="C67" s="700" t="s">
        <v>381</v>
      </c>
      <c r="D67" s="698"/>
      <c r="E67" s="698"/>
      <c r="F67" s="702"/>
      <c r="G67" s="697"/>
      <c r="H67" s="695">
        <v>186</v>
      </c>
      <c r="I67" s="694">
        <v>0</v>
      </c>
      <c r="J67" s="693">
        <v>-186</v>
      </c>
      <c r="K67" s="696"/>
      <c r="L67" s="695">
        <v>300</v>
      </c>
      <c r="M67" s="694">
        <v>0</v>
      </c>
      <c r="N67" s="693">
        <v>-300</v>
      </c>
      <c r="O67" s="692" t="e">
        <v>#DIV/0!</v>
      </c>
      <c r="P67" s="691">
        <v>0.62</v>
      </c>
      <c r="Q67" s="690" t="e">
        <v>#DIV/0!</v>
      </c>
      <c r="R67" s="665"/>
      <c r="S67" s="665"/>
    </row>
    <row r="68" spans="1:19" x14ac:dyDescent="0.4">
      <c r="A68" s="701"/>
      <c r="B68" s="701"/>
      <c r="C68" s="700" t="s">
        <v>380</v>
      </c>
      <c r="D68" s="698"/>
      <c r="E68" s="698"/>
      <c r="F68" s="688" t="s">
        <v>366</v>
      </c>
      <c r="G68" s="697">
        <v>616</v>
      </c>
      <c r="H68" s="695">
        <v>371</v>
      </c>
      <c r="I68" s="694">
        <v>1.6603773584905661</v>
      </c>
      <c r="J68" s="693">
        <v>245</v>
      </c>
      <c r="K68" s="696">
        <v>1080</v>
      </c>
      <c r="L68" s="695">
        <v>601</v>
      </c>
      <c r="M68" s="694">
        <v>1.7970049916805324</v>
      </c>
      <c r="N68" s="693">
        <v>479</v>
      </c>
      <c r="O68" s="692">
        <v>0.57037037037037042</v>
      </c>
      <c r="P68" s="691">
        <v>0.61730449251247921</v>
      </c>
      <c r="Q68" s="690">
        <v>-4.6934122142108792E-2</v>
      </c>
      <c r="R68" s="665"/>
      <c r="S68" s="665"/>
    </row>
    <row r="69" spans="1:19" x14ac:dyDescent="0.4">
      <c r="A69" s="678"/>
      <c r="B69" s="678"/>
      <c r="C69" s="677" t="s">
        <v>371</v>
      </c>
      <c r="D69" s="675"/>
      <c r="E69" s="675"/>
      <c r="F69" s="674" t="s">
        <v>366</v>
      </c>
      <c r="G69" s="673">
        <v>710</v>
      </c>
      <c r="H69" s="671"/>
      <c r="I69" s="670" t="e">
        <v>#DIV/0!</v>
      </c>
      <c r="J69" s="669">
        <v>710</v>
      </c>
      <c r="K69" s="672">
        <v>1605</v>
      </c>
      <c r="L69" s="671"/>
      <c r="M69" s="670" t="e">
        <v>#DIV/0!</v>
      </c>
      <c r="N69" s="669">
        <v>1605</v>
      </c>
      <c r="O69" s="668">
        <v>0.44236760124610591</v>
      </c>
      <c r="P69" s="667" t="e">
        <v>#DIV/0!</v>
      </c>
      <c r="Q69" s="666" t="e">
        <v>#DIV/0!</v>
      </c>
      <c r="R69" s="665"/>
      <c r="S69" s="665"/>
    </row>
    <row r="70" spans="1:19" x14ac:dyDescent="0.4">
      <c r="C70" s="726"/>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selection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11月（中旬）</v>
      </c>
      <c r="K1" s="13" t="s">
        <v>70</v>
      </c>
      <c r="L1" s="9"/>
      <c r="M1" s="9"/>
      <c r="N1" s="9"/>
      <c r="O1" s="9"/>
      <c r="P1" s="9"/>
      <c r="Q1" s="9"/>
    </row>
    <row r="2" spans="1:19" x14ac:dyDescent="0.4">
      <c r="A2" s="828">
        <v>25</v>
      </c>
      <c r="B2" s="829"/>
      <c r="C2" s="2">
        <v>2013</v>
      </c>
      <c r="D2" s="3" t="s">
        <v>413</v>
      </c>
      <c r="E2" s="3">
        <v>11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420</v>
      </c>
      <c r="H3" s="959" t="s">
        <v>419</v>
      </c>
      <c r="I3" s="955" t="s">
        <v>407</v>
      </c>
      <c r="J3" s="956"/>
      <c r="K3" s="967" t="s">
        <v>420</v>
      </c>
      <c r="L3" s="959" t="s">
        <v>419</v>
      </c>
      <c r="M3" s="955" t="s">
        <v>407</v>
      </c>
      <c r="N3" s="956"/>
      <c r="O3" s="963" t="s">
        <v>420</v>
      </c>
      <c r="P3" s="965" t="s">
        <v>419</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143906</v>
      </c>
      <c r="H5" s="723">
        <v>146898</v>
      </c>
      <c r="I5" s="722">
        <v>0.97963212569265745</v>
      </c>
      <c r="J5" s="721">
        <v>-2992</v>
      </c>
      <c r="K5" s="724">
        <v>205637</v>
      </c>
      <c r="L5" s="723">
        <v>201775</v>
      </c>
      <c r="M5" s="722">
        <v>1.0191401313344071</v>
      </c>
      <c r="N5" s="721">
        <v>3862</v>
      </c>
      <c r="O5" s="720">
        <v>0.69980596877021162</v>
      </c>
      <c r="P5" s="719">
        <v>0.72802874488910918</v>
      </c>
      <c r="Q5" s="718">
        <v>-2.8222776118897563E-2</v>
      </c>
      <c r="R5" s="665"/>
      <c r="S5" s="665"/>
    </row>
    <row r="6" spans="1:19" x14ac:dyDescent="0.4">
      <c r="A6" s="687" t="s">
        <v>401</v>
      </c>
      <c r="B6" s="686" t="s">
        <v>400</v>
      </c>
      <c r="C6" s="686"/>
      <c r="D6" s="686"/>
      <c r="E6" s="686"/>
      <c r="F6" s="686"/>
      <c r="G6" s="685">
        <v>58303</v>
      </c>
      <c r="H6" s="684">
        <v>61763</v>
      </c>
      <c r="I6" s="683">
        <v>0.9439794051454754</v>
      </c>
      <c r="J6" s="682">
        <v>-3460</v>
      </c>
      <c r="K6" s="706">
        <v>83962</v>
      </c>
      <c r="L6" s="684">
        <v>84483</v>
      </c>
      <c r="M6" s="683">
        <v>0.99383307884426453</v>
      </c>
      <c r="N6" s="682">
        <v>-521</v>
      </c>
      <c r="O6" s="681">
        <v>0.69439746552011627</v>
      </c>
      <c r="P6" s="680">
        <v>0.7310701561260845</v>
      </c>
      <c r="Q6" s="679">
        <v>-3.6672690605968228E-2</v>
      </c>
      <c r="R6" s="665"/>
      <c r="S6" s="665"/>
    </row>
    <row r="7" spans="1:19" x14ac:dyDescent="0.4">
      <c r="A7" s="701"/>
      <c r="B7" s="687" t="s">
        <v>399</v>
      </c>
      <c r="C7" s="686"/>
      <c r="D7" s="686"/>
      <c r="E7" s="686"/>
      <c r="F7" s="686"/>
      <c r="G7" s="685">
        <v>36483</v>
      </c>
      <c r="H7" s="684">
        <v>40360</v>
      </c>
      <c r="I7" s="683">
        <v>0.90393954410307231</v>
      </c>
      <c r="J7" s="682">
        <v>-3877</v>
      </c>
      <c r="K7" s="685">
        <v>54208</v>
      </c>
      <c r="L7" s="684">
        <v>55403</v>
      </c>
      <c r="M7" s="683">
        <v>0.9784307708968828</v>
      </c>
      <c r="N7" s="682">
        <v>-1195</v>
      </c>
      <c r="O7" s="681">
        <v>0.67301874262101535</v>
      </c>
      <c r="P7" s="680">
        <v>0.7284804071981662</v>
      </c>
      <c r="Q7" s="679">
        <v>-5.5461664577150849E-2</v>
      </c>
      <c r="R7" s="665"/>
      <c r="S7" s="665"/>
    </row>
    <row r="8" spans="1:19" x14ac:dyDescent="0.4">
      <c r="A8" s="701"/>
      <c r="B8" s="701"/>
      <c r="C8" s="700" t="s">
        <v>378</v>
      </c>
      <c r="D8" s="699"/>
      <c r="E8" s="698"/>
      <c r="F8" s="688" t="s">
        <v>366</v>
      </c>
      <c r="G8" s="697">
        <v>32512</v>
      </c>
      <c r="H8" s="695">
        <v>35445</v>
      </c>
      <c r="I8" s="694">
        <v>0.91725208068839048</v>
      </c>
      <c r="J8" s="693">
        <v>-2933</v>
      </c>
      <c r="K8" s="696">
        <v>47848</v>
      </c>
      <c r="L8" s="695">
        <v>48521</v>
      </c>
      <c r="M8" s="694">
        <v>0.98612971702973973</v>
      </c>
      <c r="N8" s="693">
        <v>-673</v>
      </c>
      <c r="O8" s="692">
        <v>0.67948503594716603</v>
      </c>
      <c r="P8" s="691">
        <v>0.73050843964468992</v>
      </c>
      <c r="Q8" s="690">
        <v>-5.1023403697523895E-2</v>
      </c>
      <c r="R8" s="665"/>
      <c r="S8" s="665"/>
    </row>
    <row r="9" spans="1:19" x14ac:dyDescent="0.4">
      <c r="A9" s="701"/>
      <c r="B9" s="701"/>
      <c r="C9" s="700" t="s">
        <v>106</v>
      </c>
      <c r="D9" s="698"/>
      <c r="E9" s="698"/>
      <c r="F9" s="688" t="s">
        <v>366</v>
      </c>
      <c r="G9" s="697">
        <v>3327</v>
      </c>
      <c r="H9" s="695">
        <v>3823</v>
      </c>
      <c r="I9" s="694">
        <v>0.87025895893277527</v>
      </c>
      <c r="J9" s="693">
        <v>-496</v>
      </c>
      <c r="K9" s="696">
        <v>5000</v>
      </c>
      <c r="L9" s="695">
        <v>5000</v>
      </c>
      <c r="M9" s="694">
        <v>1</v>
      </c>
      <c r="N9" s="693">
        <v>0</v>
      </c>
      <c r="O9" s="692">
        <v>0.66539999999999999</v>
      </c>
      <c r="P9" s="691">
        <v>0.76459999999999995</v>
      </c>
      <c r="Q9" s="690">
        <v>-9.9199999999999955E-2</v>
      </c>
      <c r="R9" s="665"/>
      <c r="S9" s="665"/>
    </row>
    <row r="10" spans="1:19" x14ac:dyDescent="0.4">
      <c r="A10" s="701"/>
      <c r="B10" s="701"/>
      <c r="C10" s="700" t="s">
        <v>105</v>
      </c>
      <c r="D10" s="698"/>
      <c r="E10" s="698"/>
      <c r="F10" s="702"/>
      <c r="G10" s="697"/>
      <c r="H10" s="695">
        <v>349</v>
      </c>
      <c r="I10" s="694">
        <v>0</v>
      </c>
      <c r="J10" s="693">
        <v>-349</v>
      </c>
      <c r="K10" s="696"/>
      <c r="L10" s="695">
        <v>522</v>
      </c>
      <c r="M10" s="694">
        <v>0</v>
      </c>
      <c r="N10" s="693">
        <v>-522</v>
      </c>
      <c r="O10" s="692" t="e">
        <v>#DIV/0!</v>
      </c>
      <c r="P10" s="691">
        <v>0.66858237547892718</v>
      </c>
      <c r="Q10" s="690" t="e">
        <v>#DIV/0!</v>
      </c>
      <c r="R10" s="665"/>
      <c r="S10" s="665"/>
    </row>
    <row r="11" spans="1:19" x14ac:dyDescent="0.4">
      <c r="A11" s="701"/>
      <c r="B11" s="701"/>
      <c r="C11" s="700" t="s">
        <v>377</v>
      </c>
      <c r="D11" s="698"/>
      <c r="E11" s="698"/>
      <c r="F11" s="702"/>
      <c r="G11" s="697"/>
      <c r="H11" s="695"/>
      <c r="I11" s="694" t="e">
        <v>#DIV/0!</v>
      </c>
      <c r="J11" s="693">
        <v>0</v>
      </c>
      <c r="K11" s="696"/>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6"/>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644</v>
      </c>
      <c r="H13" s="695">
        <v>743</v>
      </c>
      <c r="I13" s="694">
        <v>0.86675639300134588</v>
      </c>
      <c r="J13" s="693">
        <v>-99</v>
      </c>
      <c r="K13" s="696">
        <v>1360</v>
      </c>
      <c r="L13" s="695">
        <v>1360</v>
      </c>
      <c r="M13" s="694">
        <v>1</v>
      </c>
      <c r="N13" s="693">
        <v>0</v>
      </c>
      <c r="O13" s="692">
        <v>0.47352941176470587</v>
      </c>
      <c r="P13" s="691">
        <v>0.54632352941176465</v>
      </c>
      <c r="Q13" s="690">
        <v>-7.2794117647058787E-2</v>
      </c>
      <c r="R13" s="665"/>
      <c r="S13" s="665"/>
    </row>
    <row r="14" spans="1:19" x14ac:dyDescent="0.4">
      <c r="A14" s="701"/>
      <c r="B14" s="701"/>
      <c r="C14" s="700" t="s">
        <v>389</v>
      </c>
      <c r="D14" s="698"/>
      <c r="E14" s="698"/>
      <c r="F14" s="702"/>
      <c r="G14" s="697"/>
      <c r="H14" s="695"/>
      <c r="I14" s="694" t="e">
        <v>#DIV/0!</v>
      </c>
      <c r="J14" s="693">
        <v>0</v>
      </c>
      <c r="K14" s="696"/>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6"/>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2"/>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21268</v>
      </c>
      <c r="H17" s="684">
        <v>20918</v>
      </c>
      <c r="I17" s="683">
        <v>1.0167320011473373</v>
      </c>
      <c r="J17" s="682">
        <v>350</v>
      </c>
      <c r="K17" s="685">
        <v>28930</v>
      </c>
      <c r="L17" s="684">
        <v>28300</v>
      </c>
      <c r="M17" s="683">
        <v>1.0222614840989399</v>
      </c>
      <c r="N17" s="682">
        <v>630</v>
      </c>
      <c r="O17" s="681">
        <v>0.7351538195644659</v>
      </c>
      <c r="P17" s="680">
        <v>0.73915194346289748</v>
      </c>
      <c r="Q17" s="679">
        <v>-3.9981238984315715E-3</v>
      </c>
      <c r="R17" s="665"/>
      <c r="S17" s="665"/>
    </row>
    <row r="18" spans="1:19" x14ac:dyDescent="0.4">
      <c r="A18" s="701"/>
      <c r="B18" s="701"/>
      <c r="C18" s="700" t="s">
        <v>378</v>
      </c>
      <c r="D18" s="698"/>
      <c r="E18" s="698"/>
      <c r="F18" s="702"/>
      <c r="G18" s="697"/>
      <c r="H18" s="695"/>
      <c r="I18" s="694" t="e">
        <v>#DIV/0!</v>
      </c>
      <c r="J18" s="693">
        <v>0</v>
      </c>
      <c r="K18" s="696"/>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3143</v>
      </c>
      <c r="H19" s="695">
        <v>3749</v>
      </c>
      <c r="I19" s="694">
        <v>0.83835689517204592</v>
      </c>
      <c r="J19" s="693">
        <v>-606</v>
      </c>
      <c r="K19" s="696">
        <v>4385</v>
      </c>
      <c r="L19" s="695">
        <v>4370</v>
      </c>
      <c r="M19" s="694">
        <v>1.0034324942791761</v>
      </c>
      <c r="N19" s="693">
        <v>15</v>
      </c>
      <c r="O19" s="692">
        <v>0.71676168757126568</v>
      </c>
      <c r="P19" s="691">
        <v>0.85789473684210527</v>
      </c>
      <c r="Q19" s="690">
        <v>-0.14113304927083958</v>
      </c>
      <c r="R19" s="665"/>
      <c r="S19" s="665"/>
    </row>
    <row r="20" spans="1:19" x14ac:dyDescent="0.4">
      <c r="A20" s="701"/>
      <c r="B20" s="701"/>
      <c r="C20" s="700" t="s">
        <v>377</v>
      </c>
      <c r="D20" s="698"/>
      <c r="E20" s="698"/>
      <c r="F20" s="688" t="s">
        <v>366</v>
      </c>
      <c r="G20" s="697">
        <v>7264</v>
      </c>
      <c r="H20" s="695">
        <v>6736</v>
      </c>
      <c r="I20" s="694">
        <v>1.0783847980997625</v>
      </c>
      <c r="J20" s="693">
        <v>528</v>
      </c>
      <c r="K20" s="696">
        <v>8710</v>
      </c>
      <c r="L20" s="695">
        <v>8700</v>
      </c>
      <c r="M20" s="694">
        <v>1.0011494252873563</v>
      </c>
      <c r="N20" s="693">
        <v>10</v>
      </c>
      <c r="O20" s="692">
        <v>0.83398392652123998</v>
      </c>
      <c r="P20" s="691">
        <v>0.77425287356321837</v>
      </c>
      <c r="Q20" s="690">
        <v>5.9731052958021613E-2</v>
      </c>
      <c r="R20" s="665"/>
      <c r="S20" s="665"/>
    </row>
    <row r="21" spans="1:19" x14ac:dyDescent="0.4">
      <c r="A21" s="701"/>
      <c r="B21" s="701"/>
      <c r="C21" s="700" t="s">
        <v>378</v>
      </c>
      <c r="D21" s="699" t="s">
        <v>171</v>
      </c>
      <c r="E21" s="698" t="s">
        <v>370</v>
      </c>
      <c r="F21" s="688" t="s">
        <v>366</v>
      </c>
      <c r="G21" s="697">
        <v>2046</v>
      </c>
      <c r="H21" s="695">
        <v>1844</v>
      </c>
      <c r="I21" s="694">
        <v>1.1095444685466378</v>
      </c>
      <c r="J21" s="693">
        <v>202</v>
      </c>
      <c r="K21" s="696">
        <v>2900</v>
      </c>
      <c r="L21" s="695">
        <v>2960</v>
      </c>
      <c r="M21" s="694">
        <v>0.97972972972972971</v>
      </c>
      <c r="N21" s="693">
        <v>-60</v>
      </c>
      <c r="O21" s="692">
        <v>0.70551724137931038</v>
      </c>
      <c r="P21" s="691">
        <v>0.62297297297297294</v>
      </c>
      <c r="Q21" s="690">
        <v>8.254426840633744E-2</v>
      </c>
      <c r="R21" s="665"/>
      <c r="S21" s="665"/>
    </row>
    <row r="22" spans="1:19" x14ac:dyDescent="0.4">
      <c r="A22" s="701"/>
      <c r="B22" s="701"/>
      <c r="C22" s="700" t="s">
        <v>378</v>
      </c>
      <c r="D22" s="699" t="s">
        <v>171</v>
      </c>
      <c r="E22" s="698" t="s">
        <v>395</v>
      </c>
      <c r="F22" s="688" t="s">
        <v>366</v>
      </c>
      <c r="G22" s="697">
        <v>923</v>
      </c>
      <c r="H22" s="695">
        <v>834</v>
      </c>
      <c r="I22" s="694">
        <v>1.1067146282973621</v>
      </c>
      <c r="J22" s="693">
        <v>89</v>
      </c>
      <c r="K22" s="696">
        <v>1495</v>
      </c>
      <c r="L22" s="695">
        <v>1490</v>
      </c>
      <c r="M22" s="694">
        <v>1.0033557046979866</v>
      </c>
      <c r="N22" s="693">
        <v>5</v>
      </c>
      <c r="O22" s="692">
        <v>0.61739130434782608</v>
      </c>
      <c r="P22" s="691">
        <v>0.55973154362416111</v>
      </c>
      <c r="Q22" s="690">
        <v>5.7659760723664966E-2</v>
      </c>
      <c r="R22" s="665"/>
      <c r="S22" s="665"/>
    </row>
    <row r="23" spans="1:19" x14ac:dyDescent="0.4">
      <c r="A23" s="701"/>
      <c r="B23" s="701"/>
      <c r="C23" s="700" t="s">
        <v>378</v>
      </c>
      <c r="D23" s="699" t="s">
        <v>171</v>
      </c>
      <c r="E23" s="698" t="s">
        <v>396</v>
      </c>
      <c r="F23" s="688" t="s">
        <v>375</v>
      </c>
      <c r="G23" s="697"/>
      <c r="H23" s="695"/>
      <c r="I23" s="694" t="e">
        <v>#DIV/0!</v>
      </c>
      <c r="J23" s="693">
        <v>0</v>
      </c>
      <c r="K23" s="696"/>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727</v>
      </c>
      <c r="H24" s="695">
        <v>639</v>
      </c>
      <c r="I24" s="694">
        <v>1.1377151799687011</v>
      </c>
      <c r="J24" s="693">
        <v>88</v>
      </c>
      <c r="K24" s="696">
        <v>1195</v>
      </c>
      <c r="L24" s="695">
        <v>1465</v>
      </c>
      <c r="M24" s="694">
        <v>0.81569965870307171</v>
      </c>
      <c r="N24" s="693">
        <v>-270</v>
      </c>
      <c r="O24" s="692">
        <v>0.60836820083682008</v>
      </c>
      <c r="P24" s="691">
        <v>0.43617747440273036</v>
      </c>
      <c r="Q24" s="690">
        <v>0.17219072643408972</v>
      </c>
      <c r="R24" s="665"/>
      <c r="S24" s="665"/>
    </row>
    <row r="25" spans="1:19" x14ac:dyDescent="0.4">
      <c r="A25" s="701"/>
      <c r="B25" s="701"/>
      <c r="C25" s="700" t="s">
        <v>105</v>
      </c>
      <c r="D25" s="699" t="s">
        <v>171</v>
      </c>
      <c r="E25" s="698" t="s">
        <v>395</v>
      </c>
      <c r="F25" s="702"/>
      <c r="G25" s="697"/>
      <c r="H25" s="695"/>
      <c r="I25" s="694" t="e">
        <v>#DIV/0!</v>
      </c>
      <c r="J25" s="693">
        <v>0</v>
      </c>
      <c r="K25" s="696"/>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6"/>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6"/>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6"/>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6"/>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6"/>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1547</v>
      </c>
      <c r="H31" s="695">
        <v>1183</v>
      </c>
      <c r="I31" s="694">
        <v>1.3076923076923077</v>
      </c>
      <c r="J31" s="693">
        <v>364</v>
      </c>
      <c r="K31" s="696">
        <v>2910</v>
      </c>
      <c r="L31" s="695">
        <v>1450</v>
      </c>
      <c r="M31" s="694">
        <v>2.0068965517241377</v>
      </c>
      <c r="N31" s="693">
        <v>1460</v>
      </c>
      <c r="O31" s="692">
        <v>0.53161512027491409</v>
      </c>
      <c r="P31" s="691">
        <v>0.81586206896551727</v>
      </c>
      <c r="Q31" s="690">
        <v>-0.28424694869060319</v>
      </c>
      <c r="R31" s="665"/>
      <c r="S31" s="665"/>
    </row>
    <row r="32" spans="1:19" x14ac:dyDescent="0.4">
      <c r="A32" s="701"/>
      <c r="B32" s="701"/>
      <c r="C32" s="700" t="s">
        <v>117</v>
      </c>
      <c r="D32" s="698"/>
      <c r="E32" s="698"/>
      <c r="F32" s="702"/>
      <c r="G32" s="697"/>
      <c r="H32" s="695"/>
      <c r="I32" s="694" t="e">
        <v>#DIV/0!</v>
      </c>
      <c r="J32" s="693">
        <v>0</v>
      </c>
      <c r="K32" s="696"/>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905</v>
      </c>
      <c r="H33" s="695">
        <v>1222</v>
      </c>
      <c r="I33" s="694">
        <v>0.74058919803600654</v>
      </c>
      <c r="J33" s="693">
        <v>-317</v>
      </c>
      <c r="K33" s="696">
        <v>1495</v>
      </c>
      <c r="L33" s="695">
        <v>2050</v>
      </c>
      <c r="M33" s="694">
        <v>0.72926829268292681</v>
      </c>
      <c r="N33" s="693">
        <v>-555</v>
      </c>
      <c r="O33" s="692">
        <v>0.60535117056856191</v>
      </c>
      <c r="P33" s="691">
        <v>0.59609756097560973</v>
      </c>
      <c r="Q33" s="690">
        <v>9.2536095929521833E-3</v>
      </c>
      <c r="R33" s="665"/>
      <c r="S33" s="665"/>
    </row>
    <row r="34" spans="1:19" x14ac:dyDescent="0.4">
      <c r="A34" s="701"/>
      <c r="B34" s="701"/>
      <c r="C34" s="700" t="s">
        <v>374</v>
      </c>
      <c r="D34" s="698"/>
      <c r="E34" s="698"/>
      <c r="F34" s="702"/>
      <c r="G34" s="697"/>
      <c r="H34" s="695"/>
      <c r="I34" s="694" t="e">
        <v>#DIV/0!</v>
      </c>
      <c r="J34" s="693">
        <v>0</v>
      </c>
      <c r="K34" s="696"/>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6"/>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4713</v>
      </c>
      <c r="H36" s="671">
        <v>4711</v>
      </c>
      <c r="I36" s="670">
        <v>1.0004245383145829</v>
      </c>
      <c r="J36" s="669">
        <v>2</v>
      </c>
      <c r="K36" s="672">
        <v>5840</v>
      </c>
      <c r="L36" s="671">
        <v>5815</v>
      </c>
      <c r="M36" s="670">
        <v>1.0042992261392949</v>
      </c>
      <c r="N36" s="669">
        <v>25</v>
      </c>
      <c r="O36" s="668">
        <v>0.8070205479452055</v>
      </c>
      <c r="P36" s="667">
        <v>0.81014617368873598</v>
      </c>
      <c r="Q36" s="666">
        <v>-3.1256257435304802E-3</v>
      </c>
      <c r="R36" s="665"/>
      <c r="S36" s="665"/>
    </row>
    <row r="37" spans="1:19" x14ac:dyDescent="0.4">
      <c r="A37" s="701"/>
      <c r="B37" s="687" t="s">
        <v>394</v>
      </c>
      <c r="C37" s="686"/>
      <c r="D37" s="686"/>
      <c r="E37" s="686"/>
      <c r="F37" s="703"/>
      <c r="G37" s="685">
        <v>552</v>
      </c>
      <c r="H37" s="684">
        <v>485</v>
      </c>
      <c r="I37" s="683">
        <v>1.1381443298969072</v>
      </c>
      <c r="J37" s="682">
        <v>67</v>
      </c>
      <c r="K37" s="685">
        <v>824</v>
      </c>
      <c r="L37" s="684">
        <v>780</v>
      </c>
      <c r="M37" s="683">
        <v>1.0564102564102564</v>
      </c>
      <c r="N37" s="682">
        <v>44</v>
      </c>
      <c r="O37" s="681">
        <v>0.66990291262135926</v>
      </c>
      <c r="P37" s="680">
        <v>0.62179487179487181</v>
      </c>
      <c r="Q37" s="679">
        <v>4.8108040826487453E-2</v>
      </c>
      <c r="R37" s="665"/>
      <c r="S37" s="665"/>
    </row>
    <row r="38" spans="1:19" x14ac:dyDescent="0.4">
      <c r="A38" s="701"/>
      <c r="B38" s="701"/>
      <c r="C38" s="700" t="s">
        <v>111</v>
      </c>
      <c r="D38" s="698"/>
      <c r="E38" s="698"/>
      <c r="F38" s="688" t="s">
        <v>366</v>
      </c>
      <c r="G38" s="697">
        <v>280</v>
      </c>
      <c r="H38" s="695">
        <v>291</v>
      </c>
      <c r="I38" s="694">
        <v>0.96219931271477666</v>
      </c>
      <c r="J38" s="693">
        <v>-11</v>
      </c>
      <c r="K38" s="696">
        <v>434</v>
      </c>
      <c r="L38" s="695">
        <v>390</v>
      </c>
      <c r="M38" s="694">
        <v>1.1128205128205129</v>
      </c>
      <c r="N38" s="693">
        <v>44</v>
      </c>
      <c r="O38" s="692">
        <v>0.64516129032258063</v>
      </c>
      <c r="P38" s="691">
        <v>0.74615384615384617</v>
      </c>
      <c r="Q38" s="690">
        <v>-0.10099255583126554</v>
      </c>
      <c r="R38" s="665"/>
      <c r="S38" s="665"/>
    </row>
    <row r="39" spans="1:19" x14ac:dyDescent="0.4">
      <c r="A39" s="678"/>
      <c r="B39" s="678"/>
      <c r="C39" s="716" t="s">
        <v>110</v>
      </c>
      <c r="D39" s="715"/>
      <c r="E39" s="715"/>
      <c r="F39" s="688" t="s">
        <v>366</v>
      </c>
      <c r="G39" s="714">
        <v>272</v>
      </c>
      <c r="H39" s="712">
        <v>194</v>
      </c>
      <c r="I39" s="711">
        <v>1.402061855670103</v>
      </c>
      <c r="J39" s="710">
        <v>78</v>
      </c>
      <c r="K39" s="713">
        <v>390</v>
      </c>
      <c r="L39" s="712">
        <v>390</v>
      </c>
      <c r="M39" s="711">
        <v>1</v>
      </c>
      <c r="N39" s="710">
        <v>0</v>
      </c>
      <c r="O39" s="709">
        <v>0.6974358974358974</v>
      </c>
      <c r="P39" s="708">
        <v>0.49743589743589745</v>
      </c>
      <c r="Q39" s="707">
        <v>0.2</v>
      </c>
      <c r="R39" s="665"/>
      <c r="S39" s="665"/>
    </row>
    <row r="40" spans="1:19" x14ac:dyDescent="0.4">
      <c r="A40" s="687" t="s">
        <v>393</v>
      </c>
      <c r="B40" s="686" t="s">
        <v>392</v>
      </c>
      <c r="C40" s="686"/>
      <c r="D40" s="686"/>
      <c r="E40" s="686"/>
      <c r="F40" s="703"/>
      <c r="G40" s="685">
        <v>85603</v>
      </c>
      <c r="H40" s="684">
        <v>85135</v>
      </c>
      <c r="I40" s="683">
        <v>1.0054971515827802</v>
      </c>
      <c r="J40" s="682">
        <v>468</v>
      </c>
      <c r="K40" s="706">
        <v>121675</v>
      </c>
      <c r="L40" s="684">
        <v>117292</v>
      </c>
      <c r="M40" s="683">
        <v>1.0373682774613784</v>
      </c>
      <c r="N40" s="682">
        <v>4383</v>
      </c>
      <c r="O40" s="681">
        <v>0.70353811382782006</v>
      </c>
      <c r="P40" s="680">
        <v>0.72583807932339806</v>
      </c>
      <c r="Q40" s="679">
        <v>-2.2299965495578E-2</v>
      </c>
      <c r="R40" s="665"/>
      <c r="S40" s="665"/>
    </row>
    <row r="41" spans="1:19" x14ac:dyDescent="0.4">
      <c r="A41" s="705"/>
      <c r="B41" s="687" t="s">
        <v>391</v>
      </c>
      <c r="C41" s="686"/>
      <c r="D41" s="686"/>
      <c r="E41" s="686"/>
      <c r="F41" s="703"/>
      <c r="G41" s="685">
        <v>84399</v>
      </c>
      <c r="H41" s="684">
        <v>84036</v>
      </c>
      <c r="I41" s="683">
        <v>1.0043195773240039</v>
      </c>
      <c r="J41" s="682">
        <v>363</v>
      </c>
      <c r="K41" s="685">
        <v>118535</v>
      </c>
      <c r="L41" s="684">
        <v>115549</v>
      </c>
      <c r="M41" s="683">
        <v>1.0258418506434499</v>
      </c>
      <c r="N41" s="682">
        <v>2986</v>
      </c>
      <c r="O41" s="681">
        <v>0.71201754755979252</v>
      </c>
      <c r="P41" s="680">
        <v>0.72727587430440765</v>
      </c>
      <c r="Q41" s="679">
        <v>-1.5258326744615136E-2</v>
      </c>
      <c r="R41" s="665"/>
      <c r="S41" s="665"/>
    </row>
    <row r="42" spans="1:19" x14ac:dyDescent="0.4">
      <c r="A42" s="701"/>
      <c r="B42" s="701"/>
      <c r="C42" s="700" t="s">
        <v>378</v>
      </c>
      <c r="D42" s="698"/>
      <c r="E42" s="698"/>
      <c r="F42" s="688" t="s">
        <v>366</v>
      </c>
      <c r="G42" s="697">
        <v>33315</v>
      </c>
      <c r="H42" s="695">
        <v>33935</v>
      </c>
      <c r="I42" s="694">
        <v>0.98172977751583912</v>
      </c>
      <c r="J42" s="693">
        <v>-620</v>
      </c>
      <c r="K42" s="697">
        <v>46490</v>
      </c>
      <c r="L42" s="695">
        <v>43139</v>
      </c>
      <c r="M42" s="694">
        <v>1.077679130253367</v>
      </c>
      <c r="N42" s="693">
        <v>3351</v>
      </c>
      <c r="O42" s="692">
        <v>0.71660572166057213</v>
      </c>
      <c r="P42" s="691">
        <v>0.78664317670785133</v>
      </c>
      <c r="Q42" s="690">
        <v>-7.0037455047279207E-2</v>
      </c>
      <c r="R42" s="665"/>
      <c r="S42" s="665"/>
    </row>
    <row r="43" spans="1:19" x14ac:dyDescent="0.4">
      <c r="A43" s="701"/>
      <c r="B43" s="701"/>
      <c r="C43" s="700" t="s">
        <v>106</v>
      </c>
      <c r="D43" s="698"/>
      <c r="E43" s="698"/>
      <c r="F43" s="688" t="s">
        <v>366</v>
      </c>
      <c r="G43" s="697">
        <v>5167</v>
      </c>
      <c r="H43" s="695">
        <v>4219</v>
      </c>
      <c r="I43" s="694">
        <v>1.2246977956861815</v>
      </c>
      <c r="J43" s="693">
        <v>948</v>
      </c>
      <c r="K43" s="696">
        <v>6397</v>
      </c>
      <c r="L43" s="695">
        <v>5139</v>
      </c>
      <c r="M43" s="694">
        <v>1.2447947071414671</v>
      </c>
      <c r="N43" s="693">
        <v>1258</v>
      </c>
      <c r="O43" s="692">
        <v>0.80772236986087231</v>
      </c>
      <c r="P43" s="691">
        <v>0.8209768437439191</v>
      </c>
      <c r="Q43" s="690">
        <v>-1.3254473883046791E-2</v>
      </c>
      <c r="R43" s="665"/>
      <c r="S43" s="665"/>
    </row>
    <row r="44" spans="1:19" x14ac:dyDescent="0.4">
      <c r="A44" s="701"/>
      <c r="B44" s="701"/>
      <c r="C44" s="700" t="s">
        <v>105</v>
      </c>
      <c r="D44" s="698"/>
      <c r="E44" s="698"/>
      <c r="F44" s="688" t="s">
        <v>366</v>
      </c>
      <c r="G44" s="697">
        <v>5715</v>
      </c>
      <c r="H44" s="695">
        <v>5827</v>
      </c>
      <c r="I44" s="694">
        <v>0.9807791316286254</v>
      </c>
      <c r="J44" s="693">
        <v>-112</v>
      </c>
      <c r="K44" s="696">
        <v>7268</v>
      </c>
      <c r="L44" s="695">
        <v>8305</v>
      </c>
      <c r="M44" s="694">
        <v>0.87513546056592417</v>
      </c>
      <c r="N44" s="693">
        <v>-1037</v>
      </c>
      <c r="O44" s="692">
        <v>0.78632361034672538</v>
      </c>
      <c r="P44" s="691">
        <v>0.70162552679108969</v>
      </c>
      <c r="Q44" s="690">
        <v>8.4698083555635684E-2</v>
      </c>
      <c r="R44" s="665"/>
      <c r="S44" s="665"/>
    </row>
    <row r="45" spans="1:19" x14ac:dyDescent="0.4">
      <c r="A45" s="701"/>
      <c r="B45" s="701"/>
      <c r="C45" s="700" t="s">
        <v>371</v>
      </c>
      <c r="D45" s="698"/>
      <c r="E45" s="698"/>
      <c r="F45" s="688" t="s">
        <v>366</v>
      </c>
      <c r="G45" s="697">
        <v>2249</v>
      </c>
      <c r="H45" s="695">
        <v>3088</v>
      </c>
      <c r="I45" s="694">
        <v>0.72830310880829019</v>
      </c>
      <c r="J45" s="693">
        <v>-839</v>
      </c>
      <c r="K45" s="696">
        <v>3525</v>
      </c>
      <c r="L45" s="695">
        <v>5916</v>
      </c>
      <c r="M45" s="694">
        <v>0.59584178498985796</v>
      </c>
      <c r="N45" s="693">
        <v>-2391</v>
      </c>
      <c r="O45" s="692">
        <v>0.63801418439716318</v>
      </c>
      <c r="P45" s="691">
        <v>0.52197430696416502</v>
      </c>
      <c r="Q45" s="690">
        <v>0.11603987743299815</v>
      </c>
      <c r="R45" s="665"/>
      <c r="S45" s="665"/>
    </row>
    <row r="46" spans="1:19" x14ac:dyDescent="0.4">
      <c r="A46" s="701"/>
      <c r="B46" s="701"/>
      <c r="C46" s="700" t="s">
        <v>373</v>
      </c>
      <c r="D46" s="698"/>
      <c r="E46" s="698"/>
      <c r="F46" s="688" t="s">
        <v>366</v>
      </c>
      <c r="G46" s="697">
        <v>6322</v>
      </c>
      <c r="H46" s="695">
        <v>7154</v>
      </c>
      <c r="I46" s="694">
        <v>0.88370142577578981</v>
      </c>
      <c r="J46" s="693">
        <v>-832</v>
      </c>
      <c r="K46" s="696">
        <v>8095</v>
      </c>
      <c r="L46" s="695">
        <v>9608</v>
      </c>
      <c r="M46" s="694">
        <v>0.84252706078268114</v>
      </c>
      <c r="N46" s="693">
        <v>-1513</v>
      </c>
      <c r="O46" s="692">
        <v>0.78097591105620756</v>
      </c>
      <c r="P46" s="691">
        <v>0.74458784346378015</v>
      </c>
      <c r="Q46" s="690">
        <v>3.6388067592427409E-2</v>
      </c>
      <c r="R46" s="665"/>
      <c r="S46" s="665"/>
    </row>
    <row r="47" spans="1:19" x14ac:dyDescent="0.4">
      <c r="A47" s="701"/>
      <c r="B47" s="701"/>
      <c r="C47" s="700" t="s">
        <v>377</v>
      </c>
      <c r="D47" s="698"/>
      <c r="E47" s="698"/>
      <c r="F47" s="688" t="s">
        <v>366</v>
      </c>
      <c r="G47" s="697">
        <v>12422</v>
      </c>
      <c r="H47" s="695">
        <v>13290</v>
      </c>
      <c r="I47" s="694">
        <v>0.93468773513920245</v>
      </c>
      <c r="J47" s="693">
        <v>-868</v>
      </c>
      <c r="K47" s="696">
        <v>14642</v>
      </c>
      <c r="L47" s="695">
        <v>17385</v>
      </c>
      <c r="M47" s="694">
        <v>0.84222030486051191</v>
      </c>
      <c r="N47" s="693">
        <v>-2743</v>
      </c>
      <c r="O47" s="692">
        <v>0.84838136866548286</v>
      </c>
      <c r="P47" s="691">
        <v>0.76445211389128565</v>
      </c>
      <c r="Q47" s="690">
        <v>8.3929254774197215E-2</v>
      </c>
      <c r="R47" s="665"/>
      <c r="S47" s="665"/>
    </row>
    <row r="48" spans="1:19" x14ac:dyDescent="0.4">
      <c r="A48" s="701"/>
      <c r="B48" s="701"/>
      <c r="C48" s="700" t="s">
        <v>372</v>
      </c>
      <c r="D48" s="698"/>
      <c r="E48" s="698"/>
      <c r="F48" s="688" t="s">
        <v>366</v>
      </c>
      <c r="G48" s="697">
        <v>1234</v>
      </c>
      <c r="H48" s="695">
        <v>1227</v>
      </c>
      <c r="I48" s="694">
        <v>1.0057049714751427</v>
      </c>
      <c r="J48" s="693">
        <v>7</v>
      </c>
      <c r="K48" s="696">
        <v>2446</v>
      </c>
      <c r="L48" s="695">
        <v>2700</v>
      </c>
      <c r="M48" s="694">
        <v>0.90592592592592591</v>
      </c>
      <c r="N48" s="693">
        <v>-254</v>
      </c>
      <c r="O48" s="692">
        <v>0.50449713818479147</v>
      </c>
      <c r="P48" s="691">
        <v>0.45444444444444443</v>
      </c>
      <c r="Q48" s="690">
        <v>5.0052693740347043E-2</v>
      </c>
      <c r="R48" s="665"/>
      <c r="S48" s="665"/>
    </row>
    <row r="49" spans="1:19" x14ac:dyDescent="0.4">
      <c r="A49" s="701"/>
      <c r="B49" s="701"/>
      <c r="C49" s="700" t="s">
        <v>390</v>
      </c>
      <c r="D49" s="698"/>
      <c r="E49" s="698"/>
      <c r="F49" s="688" t="s">
        <v>366</v>
      </c>
      <c r="G49" s="697">
        <v>1230</v>
      </c>
      <c r="H49" s="695">
        <v>1571</v>
      </c>
      <c r="I49" s="694">
        <v>0.78294080203691918</v>
      </c>
      <c r="J49" s="693">
        <v>-341</v>
      </c>
      <c r="K49" s="696">
        <v>1760</v>
      </c>
      <c r="L49" s="695">
        <v>1760</v>
      </c>
      <c r="M49" s="694">
        <v>1</v>
      </c>
      <c r="N49" s="693">
        <v>0</v>
      </c>
      <c r="O49" s="692">
        <v>0.69886363636363635</v>
      </c>
      <c r="P49" s="691">
        <v>0.89261363636363633</v>
      </c>
      <c r="Q49" s="690">
        <v>-0.19375000000000001</v>
      </c>
      <c r="R49" s="665"/>
      <c r="S49" s="665"/>
    </row>
    <row r="50" spans="1:19" x14ac:dyDescent="0.4">
      <c r="A50" s="701"/>
      <c r="B50" s="701"/>
      <c r="C50" s="700" t="s">
        <v>389</v>
      </c>
      <c r="D50" s="698"/>
      <c r="E50" s="698"/>
      <c r="F50" s="688" t="s">
        <v>366</v>
      </c>
      <c r="G50" s="697">
        <v>2016</v>
      </c>
      <c r="H50" s="695">
        <v>2135</v>
      </c>
      <c r="I50" s="694">
        <v>0.94426229508196724</v>
      </c>
      <c r="J50" s="693">
        <v>-119</v>
      </c>
      <c r="K50" s="696">
        <v>2835</v>
      </c>
      <c r="L50" s="695">
        <v>2430</v>
      </c>
      <c r="M50" s="694">
        <v>1.1666666666666667</v>
      </c>
      <c r="N50" s="693">
        <v>405</v>
      </c>
      <c r="O50" s="692">
        <v>0.71111111111111114</v>
      </c>
      <c r="P50" s="691">
        <v>0.87860082304526754</v>
      </c>
      <c r="Q50" s="690">
        <v>-0.1674897119341564</v>
      </c>
      <c r="R50" s="665"/>
      <c r="S50" s="665"/>
    </row>
    <row r="51" spans="1:19" x14ac:dyDescent="0.4">
      <c r="A51" s="701"/>
      <c r="B51" s="701"/>
      <c r="C51" s="700" t="s">
        <v>388</v>
      </c>
      <c r="D51" s="698"/>
      <c r="E51" s="698"/>
      <c r="F51" s="688" t="s">
        <v>375</v>
      </c>
      <c r="G51" s="697">
        <v>696</v>
      </c>
      <c r="H51" s="695">
        <v>832</v>
      </c>
      <c r="I51" s="694">
        <v>0.83653846153846156</v>
      </c>
      <c r="J51" s="693">
        <v>-136</v>
      </c>
      <c r="K51" s="696">
        <v>1259</v>
      </c>
      <c r="L51" s="695">
        <v>1260</v>
      </c>
      <c r="M51" s="694">
        <v>0.99920634920634921</v>
      </c>
      <c r="N51" s="693">
        <v>-1</v>
      </c>
      <c r="O51" s="692">
        <v>0.55281969817315335</v>
      </c>
      <c r="P51" s="691">
        <v>0.6603174603174603</v>
      </c>
      <c r="Q51" s="690">
        <v>-0.10749776214430695</v>
      </c>
      <c r="R51" s="665"/>
      <c r="S51" s="665"/>
    </row>
    <row r="52" spans="1:19" x14ac:dyDescent="0.4">
      <c r="A52" s="701"/>
      <c r="B52" s="701"/>
      <c r="C52" s="700" t="s">
        <v>387</v>
      </c>
      <c r="D52" s="698"/>
      <c r="E52" s="698"/>
      <c r="F52" s="688" t="s">
        <v>366</v>
      </c>
      <c r="G52" s="697">
        <v>1058</v>
      </c>
      <c r="H52" s="695">
        <v>1122</v>
      </c>
      <c r="I52" s="694">
        <v>0.94295900178253123</v>
      </c>
      <c r="J52" s="693">
        <v>-64</v>
      </c>
      <c r="K52" s="696">
        <v>1760</v>
      </c>
      <c r="L52" s="695">
        <v>1670</v>
      </c>
      <c r="M52" s="694">
        <v>1.0538922155688624</v>
      </c>
      <c r="N52" s="693">
        <v>90</v>
      </c>
      <c r="O52" s="692">
        <v>0.60113636363636369</v>
      </c>
      <c r="P52" s="691">
        <v>0.67185628742514969</v>
      </c>
      <c r="Q52" s="690">
        <v>-7.0719923788785999E-2</v>
      </c>
      <c r="R52" s="665"/>
      <c r="S52" s="665"/>
    </row>
    <row r="53" spans="1:19" x14ac:dyDescent="0.4">
      <c r="A53" s="701"/>
      <c r="B53" s="701"/>
      <c r="C53" s="700" t="s">
        <v>386</v>
      </c>
      <c r="D53" s="698"/>
      <c r="E53" s="698"/>
      <c r="F53" s="688" t="s">
        <v>366</v>
      </c>
      <c r="G53" s="697">
        <v>1485</v>
      </c>
      <c r="H53" s="695">
        <v>2097</v>
      </c>
      <c r="I53" s="694">
        <v>0.70815450643776823</v>
      </c>
      <c r="J53" s="693">
        <v>-612</v>
      </c>
      <c r="K53" s="696">
        <v>2700</v>
      </c>
      <c r="L53" s="695">
        <v>3320</v>
      </c>
      <c r="M53" s="694">
        <v>0.81325301204819278</v>
      </c>
      <c r="N53" s="693">
        <v>-620</v>
      </c>
      <c r="O53" s="692">
        <v>0.55000000000000004</v>
      </c>
      <c r="P53" s="691">
        <v>0.63162650602409642</v>
      </c>
      <c r="Q53" s="690">
        <v>-8.1626506024096379E-2</v>
      </c>
      <c r="R53" s="665"/>
      <c r="S53" s="665"/>
    </row>
    <row r="54" spans="1:19" x14ac:dyDescent="0.4">
      <c r="A54" s="701"/>
      <c r="B54" s="701"/>
      <c r="C54" s="700" t="s">
        <v>385</v>
      </c>
      <c r="D54" s="698"/>
      <c r="E54" s="698"/>
      <c r="F54" s="688" t="s">
        <v>366</v>
      </c>
      <c r="G54" s="697">
        <v>1274</v>
      </c>
      <c r="H54" s="695">
        <v>1413</v>
      </c>
      <c r="I54" s="694">
        <v>0.90162774239207355</v>
      </c>
      <c r="J54" s="693">
        <v>-139</v>
      </c>
      <c r="K54" s="696">
        <v>2699</v>
      </c>
      <c r="L54" s="695">
        <v>2700</v>
      </c>
      <c r="M54" s="694">
        <v>0.99962962962962965</v>
      </c>
      <c r="N54" s="693">
        <v>-1</v>
      </c>
      <c r="O54" s="692">
        <v>0.47202667654686919</v>
      </c>
      <c r="P54" s="691">
        <v>0.52333333333333332</v>
      </c>
      <c r="Q54" s="690">
        <v>-5.1306656786464122E-2</v>
      </c>
      <c r="R54" s="665"/>
      <c r="S54" s="665"/>
    </row>
    <row r="55" spans="1:19" x14ac:dyDescent="0.4">
      <c r="A55" s="701"/>
      <c r="B55" s="701"/>
      <c r="C55" s="700" t="s">
        <v>120</v>
      </c>
      <c r="D55" s="698"/>
      <c r="E55" s="698"/>
      <c r="F55" s="688" t="s">
        <v>366</v>
      </c>
      <c r="G55" s="697">
        <v>771</v>
      </c>
      <c r="H55" s="695">
        <v>889</v>
      </c>
      <c r="I55" s="694">
        <v>0.86726659167604048</v>
      </c>
      <c r="J55" s="693">
        <v>-118</v>
      </c>
      <c r="K55" s="696">
        <v>1760</v>
      </c>
      <c r="L55" s="695">
        <v>1260</v>
      </c>
      <c r="M55" s="694">
        <v>1.3968253968253967</v>
      </c>
      <c r="N55" s="693">
        <v>500</v>
      </c>
      <c r="O55" s="692">
        <v>0.4380681818181818</v>
      </c>
      <c r="P55" s="691">
        <v>0.7055555555555556</v>
      </c>
      <c r="Q55" s="690">
        <v>-0.2674873737373738</v>
      </c>
      <c r="R55" s="665"/>
      <c r="S55" s="665"/>
    </row>
    <row r="56" spans="1:19" x14ac:dyDescent="0.4">
      <c r="A56" s="701"/>
      <c r="B56" s="701"/>
      <c r="C56" s="700" t="s">
        <v>382</v>
      </c>
      <c r="D56" s="698"/>
      <c r="E56" s="698"/>
      <c r="F56" s="688" t="s">
        <v>366</v>
      </c>
      <c r="G56" s="697">
        <v>1152</v>
      </c>
      <c r="H56" s="695">
        <v>747</v>
      </c>
      <c r="I56" s="694">
        <v>1.5421686746987953</v>
      </c>
      <c r="J56" s="693">
        <v>405</v>
      </c>
      <c r="K56" s="696">
        <v>1760</v>
      </c>
      <c r="L56" s="695">
        <v>1200</v>
      </c>
      <c r="M56" s="694">
        <v>1.4666666666666666</v>
      </c>
      <c r="N56" s="693">
        <v>560</v>
      </c>
      <c r="O56" s="692">
        <v>0.65454545454545454</v>
      </c>
      <c r="P56" s="691">
        <v>0.62250000000000005</v>
      </c>
      <c r="Q56" s="690">
        <v>3.2045454545454488E-2</v>
      </c>
      <c r="R56" s="665"/>
      <c r="S56" s="665"/>
    </row>
    <row r="57" spans="1:19" x14ac:dyDescent="0.4">
      <c r="A57" s="701"/>
      <c r="B57" s="701"/>
      <c r="C57" s="700" t="s">
        <v>381</v>
      </c>
      <c r="D57" s="698"/>
      <c r="E57" s="698"/>
      <c r="F57" s="688" t="s">
        <v>366</v>
      </c>
      <c r="G57" s="697">
        <v>769</v>
      </c>
      <c r="H57" s="695">
        <v>606</v>
      </c>
      <c r="I57" s="694">
        <v>1.2689768976897691</v>
      </c>
      <c r="J57" s="693">
        <v>163</v>
      </c>
      <c r="K57" s="696">
        <v>1704</v>
      </c>
      <c r="L57" s="695">
        <v>1200</v>
      </c>
      <c r="M57" s="694">
        <v>1.42</v>
      </c>
      <c r="N57" s="693">
        <v>504</v>
      </c>
      <c r="O57" s="692">
        <v>0.45129107981220656</v>
      </c>
      <c r="P57" s="691">
        <v>0.505</v>
      </c>
      <c r="Q57" s="690">
        <v>-5.3708920187793441E-2</v>
      </c>
      <c r="R57" s="665"/>
      <c r="S57" s="665"/>
    </row>
    <row r="58" spans="1:19" x14ac:dyDescent="0.4">
      <c r="A58" s="701"/>
      <c r="B58" s="701"/>
      <c r="C58" s="700" t="s">
        <v>383</v>
      </c>
      <c r="D58" s="698"/>
      <c r="E58" s="698"/>
      <c r="F58" s="688" t="s">
        <v>366</v>
      </c>
      <c r="G58" s="697">
        <v>809</v>
      </c>
      <c r="H58" s="695">
        <v>794</v>
      </c>
      <c r="I58" s="694">
        <v>1.0188916876574308</v>
      </c>
      <c r="J58" s="693">
        <v>15</v>
      </c>
      <c r="K58" s="696">
        <v>1197</v>
      </c>
      <c r="L58" s="695">
        <v>1200</v>
      </c>
      <c r="M58" s="694">
        <v>0.99750000000000005</v>
      </c>
      <c r="N58" s="693">
        <v>-3</v>
      </c>
      <c r="O58" s="692">
        <v>0.67585630743525482</v>
      </c>
      <c r="P58" s="691">
        <v>0.66166666666666663</v>
      </c>
      <c r="Q58" s="690">
        <v>1.4189640768588196E-2</v>
      </c>
      <c r="R58" s="665"/>
      <c r="S58" s="665"/>
    </row>
    <row r="59" spans="1:19" x14ac:dyDescent="0.4">
      <c r="A59" s="701"/>
      <c r="B59" s="701"/>
      <c r="C59" s="700" t="s">
        <v>380</v>
      </c>
      <c r="D59" s="698"/>
      <c r="E59" s="698"/>
      <c r="F59" s="688" t="s">
        <v>366</v>
      </c>
      <c r="G59" s="697">
        <v>2439</v>
      </c>
      <c r="H59" s="695">
        <v>2431</v>
      </c>
      <c r="I59" s="694">
        <v>1.0032908268202385</v>
      </c>
      <c r="J59" s="693">
        <v>8</v>
      </c>
      <c r="K59" s="696">
        <v>4164</v>
      </c>
      <c r="L59" s="695">
        <v>4157</v>
      </c>
      <c r="M59" s="694">
        <v>1.0016839066634593</v>
      </c>
      <c r="N59" s="693">
        <v>7</v>
      </c>
      <c r="O59" s="692">
        <v>0.58573487031700289</v>
      </c>
      <c r="P59" s="691">
        <v>0.58479672840991104</v>
      </c>
      <c r="Q59" s="690">
        <v>9.3814190709184953E-4</v>
      </c>
      <c r="R59" s="665"/>
      <c r="S59" s="665"/>
    </row>
    <row r="60" spans="1:19" x14ac:dyDescent="0.4">
      <c r="A60" s="701"/>
      <c r="B60" s="701"/>
      <c r="C60" s="700" t="s">
        <v>378</v>
      </c>
      <c r="D60" s="699" t="s">
        <v>171</v>
      </c>
      <c r="E60" s="698" t="s">
        <v>370</v>
      </c>
      <c r="F60" s="688" t="s">
        <v>366</v>
      </c>
      <c r="G60" s="697">
        <v>2227</v>
      </c>
      <c r="H60" s="695">
        <v>0</v>
      </c>
      <c r="I60" s="694" t="e">
        <v>#DIV/0!</v>
      </c>
      <c r="J60" s="693">
        <v>2227</v>
      </c>
      <c r="K60" s="696">
        <v>2700</v>
      </c>
      <c r="L60" s="695">
        <v>0</v>
      </c>
      <c r="M60" s="694" t="e">
        <v>#DIV/0!</v>
      </c>
      <c r="N60" s="693">
        <v>2700</v>
      </c>
      <c r="O60" s="692">
        <v>0.82481481481481478</v>
      </c>
      <c r="P60" s="691" t="e">
        <v>#DIV/0!</v>
      </c>
      <c r="Q60" s="690" t="e">
        <v>#DIV/0!</v>
      </c>
      <c r="R60" s="665"/>
      <c r="S60" s="665"/>
    </row>
    <row r="61" spans="1:19" x14ac:dyDescent="0.4">
      <c r="A61" s="701"/>
      <c r="B61" s="701"/>
      <c r="C61" s="700" t="s">
        <v>105</v>
      </c>
      <c r="D61" s="699" t="s">
        <v>171</v>
      </c>
      <c r="E61" s="698" t="s">
        <v>370</v>
      </c>
      <c r="F61" s="688" t="s">
        <v>366</v>
      </c>
      <c r="G61" s="697">
        <v>1105</v>
      </c>
      <c r="H61" s="695">
        <v>659</v>
      </c>
      <c r="I61" s="694">
        <v>1.676783004552352</v>
      </c>
      <c r="J61" s="693">
        <v>446</v>
      </c>
      <c r="K61" s="696">
        <v>1670</v>
      </c>
      <c r="L61" s="695">
        <v>1200</v>
      </c>
      <c r="M61" s="694">
        <v>1.3916666666666666</v>
      </c>
      <c r="N61" s="693">
        <v>470</v>
      </c>
      <c r="O61" s="692">
        <v>0.66167664670658688</v>
      </c>
      <c r="P61" s="691">
        <v>0.54916666666666669</v>
      </c>
      <c r="Q61" s="690">
        <v>0.11250998003992019</v>
      </c>
      <c r="R61" s="665"/>
      <c r="S61" s="665"/>
    </row>
    <row r="62" spans="1:19" x14ac:dyDescent="0.4">
      <c r="A62" s="701"/>
      <c r="B62" s="701"/>
      <c r="C62" s="700" t="s">
        <v>373</v>
      </c>
      <c r="D62" s="699" t="s">
        <v>171</v>
      </c>
      <c r="E62" s="698" t="s">
        <v>370</v>
      </c>
      <c r="F62" s="688" t="s">
        <v>366</v>
      </c>
      <c r="G62" s="697">
        <v>944</v>
      </c>
      <c r="H62" s="695">
        <v>0</v>
      </c>
      <c r="I62" s="694" t="e">
        <v>#DIV/0!</v>
      </c>
      <c r="J62" s="693">
        <v>944</v>
      </c>
      <c r="K62" s="696">
        <v>1704</v>
      </c>
      <c r="L62" s="695">
        <v>0</v>
      </c>
      <c r="M62" s="694" t="e">
        <v>#DIV/0!</v>
      </c>
      <c r="N62" s="693">
        <v>1704</v>
      </c>
      <c r="O62" s="692">
        <v>0.5539906103286385</v>
      </c>
      <c r="P62" s="691" t="e">
        <v>#DIV/0!</v>
      </c>
      <c r="Q62" s="690" t="e">
        <v>#DIV/0!</v>
      </c>
      <c r="R62" s="665"/>
      <c r="S62" s="665"/>
    </row>
    <row r="63" spans="1:19" x14ac:dyDescent="0.4">
      <c r="A63" s="701"/>
      <c r="B63" s="678"/>
      <c r="C63" s="677" t="s">
        <v>377</v>
      </c>
      <c r="D63" s="689" t="s">
        <v>171</v>
      </c>
      <c r="E63" s="675" t="s">
        <v>370</v>
      </c>
      <c r="F63" s="688" t="s">
        <v>375</v>
      </c>
      <c r="G63" s="673">
        <v>0</v>
      </c>
      <c r="H63" s="671">
        <v>0</v>
      </c>
      <c r="I63" s="670" t="e">
        <v>#DIV/0!</v>
      </c>
      <c r="J63" s="669">
        <v>0</v>
      </c>
      <c r="K63" s="672">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1204</v>
      </c>
      <c r="H64" s="684">
        <v>1099</v>
      </c>
      <c r="I64" s="683">
        <v>1.0955414012738853</v>
      </c>
      <c r="J64" s="682">
        <v>105</v>
      </c>
      <c r="K64" s="685">
        <v>3140</v>
      </c>
      <c r="L64" s="684">
        <v>1743</v>
      </c>
      <c r="M64" s="683">
        <v>1.8014916810097532</v>
      </c>
      <c r="N64" s="682">
        <v>1397</v>
      </c>
      <c r="O64" s="681">
        <v>0.3834394904458599</v>
      </c>
      <c r="P64" s="680">
        <v>0.63052208835341361</v>
      </c>
      <c r="Q64" s="679">
        <v>-0.24708259790755371</v>
      </c>
      <c r="R64" s="665"/>
      <c r="S64" s="665"/>
    </row>
    <row r="65" spans="1:19" x14ac:dyDescent="0.4">
      <c r="A65" s="701"/>
      <c r="B65" s="701"/>
      <c r="C65" s="700" t="s">
        <v>383</v>
      </c>
      <c r="D65" s="698"/>
      <c r="E65" s="698"/>
      <c r="F65" s="688" t="s">
        <v>366</v>
      </c>
      <c r="G65" s="697">
        <v>328</v>
      </c>
      <c r="H65" s="695">
        <v>240</v>
      </c>
      <c r="I65" s="694">
        <v>1.3666666666666667</v>
      </c>
      <c r="J65" s="693">
        <v>88</v>
      </c>
      <c r="K65" s="697">
        <v>543</v>
      </c>
      <c r="L65" s="695">
        <v>300</v>
      </c>
      <c r="M65" s="694">
        <v>1.81</v>
      </c>
      <c r="N65" s="693">
        <v>243</v>
      </c>
      <c r="O65" s="692">
        <v>0.60405156537753224</v>
      </c>
      <c r="P65" s="691">
        <v>0.8</v>
      </c>
      <c r="Q65" s="690">
        <v>-0.1959484346224678</v>
      </c>
      <c r="R65" s="665"/>
      <c r="S65" s="665"/>
    </row>
    <row r="66" spans="1:19" x14ac:dyDescent="0.4">
      <c r="A66" s="701"/>
      <c r="B66" s="701"/>
      <c r="C66" s="700" t="s">
        <v>382</v>
      </c>
      <c r="D66" s="698"/>
      <c r="E66" s="698"/>
      <c r="F66" s="702"/>
      <c r="G66" s="697"/>
      <c r="H66" s="695">
        <v>290</v>
      </c>
      <c r="I66" s="694">
        <v>0</v>
      </c>
      <c r="J66" s="693">
        <v>-290</v>
      </c>
      <c r="K66" s="697"/>
      <c r="L66" s="695">
        <v>540</v>
      </c>
      <c r="M66" s="694">
        <v>0</v>
      </c>
      <c r="N66" s="693">
        <v>-540</v>
      </c>
      <c r="O66" s="692" t="e">
        <v>#DIV/0!</v>
      </c>
      <c r="P66" s="691">
        <v>0.53703703703703709</v>
      </c>
      <c r="Q66" s="690" t="e">
        <v>#DIV/0!</v>
      </c>
      <c r="R66" s="665"/>
      <c r="S66" s="665"/>
    </row>
    <row r="67" spans="1:19" x14ac:dyDescent="0.4">
      <c r="A67" s="701"/>
      <c r="B67" s="701"/>
      <c r="C67" s="700" t="s">
        <v>381</v>
      </c>
      <c r="D67" s="698"/>
      <c r="E67" s="698"/>
      <c r="F67" s="702"/>
      <c r="G67" s="697"/>
      <c r="H67" s="695">
        <v>191</v>
      </c>
      <c r="I67" s="694">
        <v>0</v>
      </c>
      <c r="J67" s="693">
        <v>-191</v>
      </c>
      <c r="K67" s="697"/>
      <c r="L67" s="695">
        <v>300</v>
      </c>
      <c r="M67" s="694">
        <v>0</v>
      </c>
      <c r="N67" s="693">
        <v>-300</v>
      </c>
      <c r="O67" s="692" t="e">
        <v>#DIV/0!</v>
      </c>
      <c r="P67" s="691">
        <v>0.63666666666666671</v>
      </c>
      <c r="Q67" s="690" t="e">
        <v>#DIV/0!</v>
      </c>
      <c r="R67" s="665"/>
      <c r="S67" s="665"/>
    </row>
    <row r="68" spans="1:19" x14ac:dyDescent="0.4">
      <c r="A68" s="701"/>
      <c r="B68" s="701"/>
      <c r="C68" s="700" t="s">
        <v>380</v>
      </c>
      <c r="D68" s="698"/>
      <c r="E68" s="698"/>
      <c r="F68" s="688" t="s">
        <v>366</v>
      </c>
      <c r="G68" s="697">
        <v>469</v>
      </c>
      <c r="H68" s="695">
        <v>378</v>
      </c>
      <c r="I68" s="694">
        <v>1.2407407407407407</v>
      </c>
      <c r="J68" s="693">
        <v>91</v>
      </c>
      <c r="K68" s="697">
        <v>1076</v>
      </c>
      <c r="L68" s="695">
        <v>603</v>
      </c>
      <c r="M68" s="694">
        <v>1.7844112769485905</v>
      </c>
      <c r="N68" s="693">
        <v>473</v>
      </c>
      <c r="O68" s="692">
        <v>0.43587360594795538</v>
      </c>
      <c r="P68" s="691">
        <v>0.62686567164179108</v>
      </c>
      <c r="Q68" s="690">
        <v>-0.1909920656938357</v>
      </c>
      <c r="R68" s="665"/>
      <c r="S68" s="665"/>
    </row>
    <row r="69" spans="1:19" x14ac:dyDescent="0.4">
      <c r="A69" s="678"/>
      <c r="B69" s="678"/>
      <c r="C69" s="677" t="s">
        <v>371</v>
      </c>
      <c r="D69" s="675"/>
      <c r="E69" s="675"/>
      <c r="F69" s="674" t="s">
        <v>366</v>
      </c>
      <c r="G69" s="673">
        <v>407</v>
      </c>
      <c r="H69" s="671"/>
      <c r="I69" s="670" t="e">
        <v>#DIV/0!</v>
      </c>
      <c r="J69" s="669">
        <v>407</v>
      </c>
      <c r="K69" s="673">
        <v>1521</v>
      </c>
      <c r="L69" s="671"/>
      <c r="M69" s="670" t="e">
        <v>#DIV/0!</v>
      </c>
      <c r="N69" s="669">
        <v>1521</v>
      </c>
      <c r="O69" s="668">
        <v>0.26758711374095989</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IV65536"/>
      <selection pane="topRight" sqref="A1:IV65536"/>
      <selection pane="bottomLeft" sqref="A1:IV65536"/>
      <selection pane="bottomRight" sqref="A1:IV65536"/>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11月（上旬～中旬）</v>
      </c>
      <c r="K1" s="13" t="s">
        <v>70</v>
      </c>
      <c r="L1" s="9"/>
      <c r="M1" s="9"/>
      <c r="N1" s="9"/>
      <c r="O1" s="9"/>
      <c r="P1" s="9"/>
      <c r="Q1" s="9"/>
    </row>
    <row r="2" spans="1:19" x14ac:dyDescent="0.4">
      <c r="A2" s="828">
        <v>25</v>
      </c>
      <c r="B2" s="829"/>
      <c r="C2" s="2">
        <v>2013</v>
      </c>
      <c r="D2" s="3" t="s">
        <v>413</v>
      </c>
      <c r="E2" s="3">
        <v>11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422</v>
      </c>
      <c r="H3" s="959" t="s">
        <v>421</v>
      </c>
      <c r="I3" s="955" t="s">
        <v>407</v>
      </c>
      <c r="J3" s="956"/>
      <c r="K3" s="967" t="s">
        <v>422</v>
      </c>
      <c r="L3" s="959" t="s">
        <v>421</v>
      </c>
      <c r="M3" s="955" t="s">
        <v>407</v>
      </c>
      <c r="N3" s="956"/>
      <c r="O3" s="963" t="s">
        <v>422</v>
      </c>
      <c r="P3" s="965" t="s">
        <v>421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310608</v>
      </c>
      <c r="H5" s="723">
        <v>298387</v>
      </c>
      <c r="I5" s="722">
        <v>1.0409568781481766</v>
      </c>
      <c r="J5" s="721">
        <v>12221</v>
      </c>
      <c r="K5" s="724">
        <v>413860</v>
      </c>
      <c r="L5" s="723">
        <v>402575</v>
      </c>
      <c r="M5" s="722">
        <v>1.0280320437185617</v>
      </c>
      <c r="N5" s="721">
        <v>11285</v>
      </c>
      <c r="O5" s="720">
        <v>0.75051466679553469</v>
      </c>
      <c r="P5" s="719">
        <v>0.74119605042538661</v>
      </c>
      <c r="Q5" s="718">
        <v>9.3186163701480806E-3</v>
      </c>
      <c r="R5" s="665"/>
      <c r="S5" s="665"/>
    </row>
    <row r="6" spans="1:19" x14ac:dyDescent="0.4">
      <c r="A6" s="687" t="s">
        <v>401</v>
      </c>
      <c r="B6" s="686" t="s">
        <v>400</v>
      </c>
      <c r="C6" s="686"/>
      <c r="D6" s="686"/>
      <c r="E6" s="686"/>
      <c r="F6" s="686"/>
      <c r="G6" s="685">
        <v>128201</v>
      </c>
      <c r="H6" s="684">
        <v>124889</v>
      </c>
      <c r="I6" s="683">
        <v>1.0265195493598316</v>
      </c>
      <c r="J6" s="682">
        <v>3312</v>
      </c>
      <c r="K6" s="706">
        <v>167940</v>
      </c>
      <c r="L6" s="684">
        <v>167696</v>
      </c>
      <c r="M6" s="683">
        <v>1.0014550138345577</v>
      </c>
      <c r="N6" s="682">
        <v>244</v>
      </c>
      <c r="O6" s="681">
        <v>0.76337382398475651</v>
      </c>
      <c r="P6" s="680">
        <v>0.74473451960690773</v>
      </c>
      <c r="Q6" s="679">
        <v>1.8639304377848775E-2</v>
      </c>
      <c r="R6" s="665"/>
      <c r="S6" s="665"/>
    </row>
    <row r="7" spans="1:19" x14ac:dyDescent="0.4">
      <c r="A7" s="701"/>
      <c r="B7" s="687" t="s">
        <v>399</v>
      </c>
      <c r="C7" s="686"/>
      <c r="D7" s="686"/>
      <c r="E7" s="686"/>
      <c r="F7" s="686"/>
      <c r="G7" s="685">
        <v>81898</v>
      </c>
      <c r="H7" s="684">
        <v>81611</v>
      </c>
      <c r="I7" s="683">
        <v>1.0035166828001127</v>
      </c>
      <c r="J7" s="682">
        <v>287</v>
      </c>
      <c r="K7" s="685">
        <v>108481</v>
      </c>
      <c r="L7" s="684">
        <v>110092</v>
      </c>
      <c r="M7" s="683">
        <v>0.98536678414417034</v>
      </c>
      <c r="N7" s="682">
        <v>-1611</v>
      </c>
      <c r="O7" s="681">
        <v>0.75495248015781569</v>
      </c>
      <c r="P7" s="680">
        <v>0.74129818697089711</v>
      </c>
      <c r="Q7" s="679">
        <v>1.3654293186918576E-2</v>
      </c>
      <c r="R7" s="665"/>
      <c r="S7" s="665"/>
    </row>
    <row r="8" spans="1:19" x14ac:dyDescent="0.4">
      <c r="A8" s="701"/>
      <c r="B8" s="701"/>
      <c r="C8" s="700" t="s">
        <v>378</v>
      </c>
      <c r="D8" s="699"/>
      <c r="E8" s="698"/>
      <c r="F8" s="688" t="s">
        <v>366</v>
      </c>
      <c r="G8" s="697">
        <v>73147</v>
      </c>
      <c r="H8" s="695">
        <v>71537</v>
      </c>
      <c r="I8" s="694">
        <v>1.0225058361407384</v>
      </c>
      <c r="J8" s="693">
        <v>1610</v>
      </c>
      <c r="K8" s="696">
        <v>95761</v>
      </c>
      <c r="L8" s="695">
        <v>95945</v>
      </c>
      <c r="M8" s="694">
        <v>0.9980822346135807</v>
      </c>
      <c r="N8" s="693">
        <v>-184</v>
      </c>
      <c r="O8" s="692">
        <v>0.76384958385981772</v>
      </c>
      <c r="P8" s="691">
        <v>0.74560425243629158</v>
      </c>
      <c r="Q8" s="690">
        <v>1.8245331423526134E-2</v>
      </c>
      <c r="R8" s="665"/>
      <c r="S8" s="665"/>
    </row>
    <row r="9" spans="1:19" x14ac:dyDescent="0.4">
      <c r="A9" s="701"/>
      <c r="B9" s="701"/>
      <c r="C9" s="700" t="s">
        <v>106</v>
      </c>
      <c r="D9" s="698"/>
      <c r="E9" s="698"/>
      <c r="F9" s="688" t="s">
        <v>366</v>
      </c>
      <c r="G9" s="697">
        <v>7338</v>
      </c>
      <c r="H9" s="695">
        <v>7789</v>
      </c>
      <c r="I9" s="694">
        <v>0.94209783027346261</v>
      </c>
      <c r="J9" s="693">
        <v>-451</v>
      </c>
      <c r="K9" s="696">
        <v>10000</v>
      </c>
      <c r="L9" s="695">
        <v>10000</v>
      </c>
      <c r="M9" s="694">
        <v>1</v>
      </c>
      <c r="N9" s="693">
        <v>0</v>
      </c>
      <c r="O9" s="692">
        <v>0.73380000000000001</v>
      </c>
      <c r="P9" s="691">
        <v>0.77890000000000004</v>
      </c>
      <c r="Q9" s="690">
        <v>-4.5100000000000029E-2</v>
      </c>
      <c r="R9" s="665"/>
      <c r="S9" s="665"/>
    </row>
    <row r="10" spans="1:19" x14ac:dyDescent="0.4">
      <c r="A10" s="701"/>
      <c r="B10" s="701"/>
      <c r="C10" s="700" t="s">
        <v>105</v>
      </c>
      <c r="D10" s="698"/>
      <c r="E10" s="698"/>
      <c r="F10" s="702"/>
      <c r="G10" s="697">
        <v>0</v>
      </c>
      <c r="H10" s="695">
        <v>786</v>
      </c>
      <c r="I10" s="694">
        <v>0</v>
      </c>
      <c r="J10" s="693">
        <v>-786</v>
      </c>
      <c r="K10" s="696">
        <v>0</v>
      </c>
      <c r="L10" s="695">
        <v>1427</v>
      </c>
      <c r="M10" s="694">
        <v>0</v>
      </c>
      <c r="N10" s="693">
        <v>-1427</v>
      </c>
      <c r="O10" s="692" t="e">
        <v>#DIV/0!</v>
      </c>
      <c r="P10" s="691">
        <v>0.55080588647512263</v>
      </c>
      <c r="Q10" s="690" t="e">
        <v>#DIV/0!</v>
      </c>
      <c r="R10" s="665"/>
      <c r="S10" s="665"/>
    </row>
    <row r="11" spans="1:19" x14ac:dyDescent="0.4">
      <c r="A11" s="701"/>
      <c r="B11" s="701"/>
      <c r="C11" s="700" t="s">
        <v>377</v>
      </c>
      <c r="D11" s="698"/>
      <c r="E11" s="698"/>
      <c r="F11" s="702"/>
      <c r="G11" s="697">
        <v>0</v>
      </c>
      <c r="H11" s="695">
        <v>0</v>
      </c>
      <c r="I11" s="694" t="e">
        <v>#DIV/0!</v>
      </c>
      <c r="J11" s="693">
        <v>0</v>
      </c>
      <c r="K11" s="696">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6">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1413</v>
      </c>
      <c r="H13" s="695">
        <v>1499</v>
      </c>
      <c r="I13" s="694">
        <v>0.94262841894596394</v>
      </c>
      <c r="J13" s="693">
        <v>-86</v>
      </c>
      <c r="K13" s="696">
        <v>2720</v>
      </c>
      <c r="L13" s="695">
        <v>2720</v>
      </c>
      <c r="M13" s="694">
        <v>1</v>
      </c>
      <c r="N13" s="693">
        <v>0</v>
      </c>
      <c r="O13" s="692">
        <v>0.5194852941176471</v>
      </c>
      <c r="P13" s="691">
        <v>0.55110294117647063</v>
      </c>
      <c r="Q13" s="690">
        <v>-3.1617647058823528E-2</v>
      </c>
      <c r="R13" s="665"/>
      <c r="S13" s="665"/>
    </row>
    <row r="14" spans="1:19" x14ac:dyDescent="0.4">
      <c r="A14" s="701"/>
      <c r="B14" s="701"/>
      <c r="C14" s="700" t="s">
        <v>389</v>
      </c>
      <c r="D14" s="698"/>
      <c r="E14" s="698"/>
      <c r="F14" s="702"/>
      <c r="G14" s="697">
        <v>0</v>
      </c>
      <c r="H14" s="695">
        <v>0</v>
      </c>
      <c r="I14" s="694" t="e">
        <v>#DIV/0!</v>
      </c>
      <c r="J14" s="693">
        <v>0</v>
      </c>
      <c r="K14" s="696">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6">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2">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45183</v>
      </c>
      <c r="H17" s="684">
        <v>42231</v>
      </c>
      <c r="I17" s="683">
        <v>1.0699012573701783</v>
      </c>
      <c r="J17" s="682">
        <v>2952</v>
      </c>
      <c r="K17" s="685">
        <v>57745</v>
      </c>
      <c r="L17" s="684">
        <v>56005</v>
      </c>
      <c r="M17" s="683">
        <v>1.0310686545844121</v>
      </c>
      <c r="N17" s="682">
        <v>1740</v>
      </c>
      <c r="O17" s="681">
        <v>0.7824573556152048</v>
      </c>
      <c r="P17" s="680">
        <v>0.75405767342201591</v>
      </c>
      <c r="Q17" s="679">
        <v>2.8399682193188891E-2</v>
      </c>
      <c r="R17" s="665"/>
      <c r="S17" s="665"/>
    </row>
    <row r="18" spans="1:19" x14ac:dyDescent="0.4">
      <c r="A18" s="701"/>
      <c r="B18" s="701"/>
      <c r="C18" s="700" t="s">
        <v>378</v>
      </c>
      <c r="D18" s="698"/>
      <c r="E18" s="698"/>
      <c r="F18" s="702"/>
      <c r="G18" s="697">
        <v>0</v>
      </c>
      <c r="H18" s="695">
        <v>0</v>
      </c>
      <c r="I18" s="694" t="e">
        <v>#DIV/0!</v>
      </c>
      <c r="J18" s="693">
        <v>0</v>
      </c>
      <c r="K18" s="697">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6803</v>
      </c>
      <c r="H19" s="695">
        <v>7393</v>
      </c>
      <c r="I19" s="694">
        <v>0.92019477884485323</v>
      </c>
      <c r="J19" s="693">
        <v>-590</v>
      </c>
      <c r="K19" s="697">
        <v>8775</v>
      </c>
      <c r="L19" s="695">
        <v>8755</v>
      </c>
      <c r="M19" s="694">
        <v>1.0022844089091947</v>
      </c>
      <c r="N19" s="693">
        <v>20</v>
      </c>
      <c r="O19" s="692">
        <v>0.77527065527065531</v>
      </c>
      <c r="P19" s="691">
        <v>0.84443175328383779</v>
      </c>
      <c r="Q19" s="690">
        <v>-6.9161098013182487E-2</v>
      </c>
      <c r="R19" s="665"/>
      <c r="S19" s="665"/>
    </row>
    <row r="20" spans="1:19" x14ac:dyDescent="0.4">
      <c r="A20" s="701"/>
      <c r="B20" s="701"/>
      <c r="C20" s="700" t="s">
        <v>377</v>
      </c>
      <c r="D20" s="698"/>
      <c r="E20" s="698"/>
      <c r="F20" s="688" t="s">
        <v>366</v>
      </c>
      <c r="G20" s="697">
        <v>14862</v>
      </c>
      <c r="H20" s="695">
        <v>13516</v>
      </c>
      <c r="I20" s="694">
        <v>1.0995856762355727</v>
      </c>
      <c r="J20" s="693">
        <v>1346</v>
      </c>
      <c r="K20" s="697">
        <v>17435</v>
      </c>
      <c r="L20" s="695">
        <v>17400</v>
      </c>
      <c r="M20" s="694">
        <v>1.0020114942528735</v>
      </c>
      <c r="N20" s="693">
        <v>35</v>
      </c>
      <c r="O20" s="692">
        <v>0.85242328649268717</v>
      </c>
      <c r="P20" s="691">
        <v>0.77678160919540229</v>
      </c>
      <c r="Q20" s="690">
        <v>7.5641677297284882E-2</v>
      </c>
      <c r="R20" s="665"/>
      <c r="S20" s="665"/>
    </row>
    <row r="21" spans="1:19" x14ac:dyDescent="0.4">
      <c r="A21" s="701"/>
      <c r="B21" s="701"/>
      <c r="C21" s="700" t="s">
        <v>378</v>
      </c>
      <c r="D21" s="699" t="s">
        <v>171</v>
      </c>
      <c r="E21" s="698" t="s">
        <v>370</v>
      </c>
      <c r="F21" s="688" t="s">
        <v>366</v>
      </c>
      <c r="G21" s="697">
        <v>4375</v>
      </c>
      <c r="H21" s="695">
        <v>4062</v>
      </c>
      <c r="I21" s="694">
        <v>1.0770556376169376</v>
      </c>
      <c r="J21" s="693">
        <v>313</v>
      </c>
      <c r="K21" s="697">
        <v>5810</v>
      </c>
      <c r="L21" s="695">
        <v>5905</v>
      </c>
      <c r="M21" s="694">
        <v>0.9839119390347163</v>
      </c>
      <c r="N21" s="693">
        <v>-95</v>
      </c>
      <c r="O21" s="692">
        <v>0.75301204819277112</v>
      </c>
      <c r="P21" s="691">
        <v>0.68789161727349701</v>
      </c>
      <c r="Q21" s="690">
        <v>6.5120430919274108E-2</v>
      </c>
      <c r="R21" s="665"/>
      <c r="S21" s="665"/>
    </row>
    <row r="22" spans="1:19" x14ac:dyDescent="0.4">
      <c r="A22" s="701"/>
      <c r="B22" s="701"/>
      <c r="C22" s="700" t="s">
        <v>378</v>
      </c>
      <c r="D22" s="699" t="s">
        <v>171</v>
      </c>
      <c r="E22" s="698" t="s">
        <v>395</v>
      </c>
      <c r="F22" s="688" t="s">
        <v>366</v>
      </c>
      <c r="G22" s="697">
        <v>2105</v>
      </c>
      <c r="H22" s="695">
        <v>1971</v>
      </c>
      <c r="I22" s="694">
        <v>1.0679857940131914</v>
      </c>
      <c r="J22" s="693">
        <v>134</v>
      </c>
      <c r="K22" s="697">
        <v>2980</v>
      </c>
      <c r="L22" s="695">
        <v>2970</v>
      </c>
      <c r="M22" s="694">
        <v>1.0033670033670035</v>
      </c>
      <c r="N22" s="693">
        <v>10</v>
      </c>
      <c r="O22" s="692">
        <v>0.7063758389261745</v>
      </c>
      <c r="P22" s="691">
        <v>0.66363636363636369</v>
      </c>
      <c r="Q22" s="690">
        <v>4.2739475289810813E-2</v>
      </c>
      <c r="R22" s="665"/>
      <c r="S22" s="665"/>
    </row>
    <row r="23" spans="1:19" x14ac:dyDescent="0.4">
      <c r="A23" s="701"/>
      <c r="B23" s="701"/>
      <c r="C23" s="700" t="s">
        <v>378</v>
      </c>
      <c r="D23" s="699" t="s">
        <v>171</v>
      </c>
      <c r="E23" s="698" t="s">
        <v>396</v>
      </c>
      <c r="F23" s="688" t="s">
        <v>375</v>
      </c>
      <c r="G23" s="697">
        <v>0</v>
      </c>
      <c r="H23" s="695">
        <v>0</v>
      </c>
      <c r="I23" s="694" t="e">
        <v>#DIV/0!</v>
      </c>
      <c r="J23" s="693">
        <v>0</v>
      </c>
      <c r="K23" s="697">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2026</v>
      </c>
      <c r="H24" s="695">
        <v>1529</v>
      </c>
      <c r="I24" s="694">
        <v>1.3250490516677567</v>
      </c>
      <c r="J24" s="693">
        <v>497</v>
      </c>
      <c r="K24" s="697">
        <v>2690</v>
      </c>
      <c r="L24" s="695">
        <v>3085</v>
      </c>
      <c r="M24" s="694">
        <v>0.8719611021069692</v>
      </c>
      <c r="N24" s="693">
        <v>-395</v>
      </c>
      <c r="O24" s="692">
        <v>0.75315985130111529</v>
      </c>
      <c r="P24" s="691">
        <v>0.49562398703403565</v>
      </c>
      <c r="Q24" s="690">
        <v>0.25753586426707964</v>
      </c>
      <c r="R24" s="665"/>
      <c r="S24" s="665"/>
    </row>
    <row r="25" spans="1:19" x14ac:dyDescent="0.4">
      <c r="A25" s="701"/>
      <c r="B25" s="701"/>
      <c r="C25" s="700" t="s">
        <v>105</v>
      </c>
      <c r="D25" s="699" t="s">
        <v>171</v>
      </c>
      <c r="E25" s="698" t="s">
        <v>395</v>
      </c>
      <c r="F25" s="702"/>
      <c r="G25" s="697">
        <v>0</v>
      </c>
      <c r="H25" s="695">
        <v>0</v>
      </c>
      <c r="I25" s="694" t="e">
        <v>#DIV/0!</v>
      </c>
      <c r="J25" s="693">
        <v>0</v>
      </c>
      <c r="K25" s="697">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7">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7">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7">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7">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7">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3340</v>
      </c>
      <c r="H31" s="695">
        <v>2438</v>
      </c>
      <c r="I31" s="694">
        <v>1.3699753896636588</v>
      </c>
      <c r="J31" s="693">
        <v>902</v>
      </c>
      <c r="K31" s="697">
        <v>5375</v>
      </c>
      <c r="L31" s="695">
        <v>2900</v>
      </c>
      <c r="M31" s="694">
        <v>1.853448275862069</v>
      </c>
      <c r="N31" s="693">
        <v>2475</v>
      </c>
      <c r="O31" s="692">
        <v>0.62139534883720926</v>
      </c>
      <c r="P31" s="691">
        <v>0.84068965517241379</v>
      </c>
      <c r="Q31" s="690">
        <v>-0.21929430633520453</v>
      </c>
      <c r="R31" s="665"/>
      <c r="S31" s="665"/>
    </row>
    <row r="32" spans="1:19" x14ac:dyDescent="0.4">
      <c r="A32" s="701"/>
      <c r="B32" s="701"/>
      <c r="C32" s="700" t="s">
        <v>117</v>
      </c>
      <c r="D32" s="698"/>
      <c r="E32" s="698"/>
      <c r="F32" s="702"/>
      <c r="G32" s="697">
        <v>0</v>
      </c>
      <c r="H32" s="695">
        <v>0</v>
      </c>
      <c r="I32" s="694" t="e">
        <v>#DIV/0!</v>
      </c>
      <c r="J32" s="693">
        <v>0</v>
      </c>
      <c r="K32" s="697">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1963</v>
      </c>
      <c r="H33" s="695">
        <v>2118</v>
      </c>
      <c r="I33" s="694">
        <v>0.92681775259678945</v>
      </c>
      <c r="J33" s="693">
        <v>-155</v>
      </c>
      <c r="K33" s="697">
        <v>2985</v>
      </c>
      <c r="L33" s="695">
        <v>3500</v>
      </c>
      <c r="M33" s="694">
        <v>0.85285714285714287</v>
      </c>
      <c r="N33" s="693">
        <v>-515</v>
      </c>
      <c r="O33" s="692">
        <v>0.65762144053601335</v>
      </c>
      <c r="P33" s="691">
        <v>0.60514285714285709</v>
      </c>
      <c r="Q33" s="690">
        <v>5.2478583393156253E-2</v>
      </c>
      <c r="R33" s="665"/>
      <c r="S33" s="665"/>
    </row>
    <row r="34" spans="1:19" x14ac:dyDescent="0.4">
      <c r="A34" s="701"/>
      <c r="B34" s="701"/>
      <c r="C34" s="700" t="s">
        <v>374</v>
      </c>
      <c r="D34" s="698"/>
      <c r="E34" s="698"/>
      <c r="F34" s="702"/>
      <c r="G34" s="697">
        <v>0</v>
      </c>
      <c r="H34" s="695">
        <v>0</v>
      </c>
      <c r="I34" s="694" t="e">
        <v>#DIV/0!</v>
      </c>
      <c r="J34" s="693">
        <v>0</v>
      </c>
      <c r="K34" s="697">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7">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9709</v>
      </c>
      <c r="H36" s="671">
        <v>9204</v>
      </c>
      <c r="I36" s="670">
        <v>1.0548674489352456</v>
      </c>
      <c r="J36" s="669">
        <v>505</v>
      </c>
      <c r="K36" s="673">
        <v>11695</v>
      </c>
      <c r="L36" s="671">
        <v>11490</v>
      </c>
      <c r="M36" s="670">
        <v>1.0178416013925153</v>
      </c>
      <c r="N36" s="669">
        <v>205</v>
      </c>
      <c r="O36" s="668">
        <v>0.83018383924754169</v>
      </c>
      <c r="P36" s="667">
        <v>0.80104438642297648</v>
      </c>
      <c r="Q36" s="666">
        <v>2.9139452824565204E-2</v>
      </c>
      <c r="R36" s="665"/>
      <c r="S36" s="665"/>
    </row>
    <row r="37" spans="1:19" x14ac:dyDescent="0.4">
      <c r="A37" s="701"/>
      <c r="B37" s="687" t="s">
        <v>394</v>
      </c>
      <c r="C37" s="686"/>
      <c r="D37" s="686"/>
      <c r="E37" s="686"/>
      <c r="F37" s="703"/>
      <c r="G37" s="685">
        <v>1120</v>
      </c>
      <c r="H37" s="684">
        <v>1047</v>
      </c>
      <c r="I37" s="683">
        <v>1.0697230181470869</v>
      </c>
      <c r="J37" s="682">
        <v>73</v>
      </c>
      <c r="K37" s="685">
        <v>1714</v>
      </c>
      <c r="L37" s="684">
        <v>1599</v>
      </c>
      <c r="M37" s="683">
        <v>1.0719199499687304</v>
      </c>
      <c r="N37" s="682">
        <v>115</v>
      </c>
      <c r="O37" s="681">
        <v>0.6534422403733956</v>
      </c>
      <c r="P37" s="680">
        <v>0.65478424015009384</v>
      </c>
      <c r="Q37" s="679">
        <v>-1.3419997766982439E-3</v>
      </c>
      <c r="R37" s="665"/>
      <c r="S37" s="665"/>
    </row>
    <row r="38" spans="1:19" x14ac:dyDescent="0.4">
      <c r="A38" s="701"/>
      <c r="B38" s="701"/>
      <c r="C38" s="700" t="s">
        <v>111</v>
      </c>
      <c r="D38" s="698"/>
      <c r="E38" s="698"/>
      <c r="F38" s="688" t="s">
        <v>366</v>
      </c>
      <c r="G38" s="697">
        <v>577</v>
      </c>
      <c r="H38" s="695">
        <v>636</v>
      </c>
      <c r="I38" s="694">
        <v>0.90723270440251569</v>
      </c>
      <c r="J38" s="693">
        <v>-59</v>
      </c>
      <c r="K38" s="697">
        <v>934</v>
      </c>
      <c r="L38" s="695">
        <v>819</v>
      </c>
      <c r="M38" s="694">
        <v>1.1404151404151404</v>
      </c>
      <c r="N38" s="693">
        <v>115</v>
      </c>
      <c r="O38" s="692">
        <v>0.61777301927194861</v>
      </c>
      <c r="P38" s="691">
        <v>0.77655677655677657</v>
      </c>
      <c r="Q38" s="690">
        <v>-0.15878375728482796</v>
      </c>
      <c r="R38" s="665"/>
      <c r="S38" s="665"/>
    </row>
    <row r="39" spans="1:19" x14ac:dyDescent="0.4">
      <c r="A39" s="678"/>
      <c r="B39" s="678"/>
      <c r="C39" s="716" t="s">
        <v>110</v>
      </c>
      <c r="D39" s="715"/>
      <c r="E39" s="715"/>
      <c r="F39" s="688" t="s">
        <v>366</v>
      </c>
      <c r="G39" s="714">
        <v>543</v>
      </c>
      <c r="H39" s="712">
        <v>411</v>
      </c>
      <c r="I39" s="711">
        <v>1.3211678832116789</v>
      </c>
      <c r="J39" s="710">
        <v>132</v>
      </c>
      <c r="K39" s="714">
        <v>780</v>
      </c>
      <c r="L39" s="712">
        <v>780</v>
      </c>
      <c r="M39" s="711">
        <v>1</v>
      </c>
      <c r="N39" s="710">
        <v>0</v>
      </c>
      <c r="O39" s="709">
        <v>0.69615384615384612</v>
      </c>
      <c r="P39" s="708">
        <v>0.52692307692307694</v>
      </c>
      <c r="Q39" s="707">
        <v>0.16923076923076918</v>
      </c>
      <c r="R39" s="665"/>
      <c r="S39" s="665"/>
    </row>
    <row r="40" spans="1:19" x14ac:dyDescent="0.4">
      <c r="A40" s="687" t="s">
        <v>393</v>
      </c>
      <c r="B40" s="686" t="s">
        <v>392</v>
      </c>
      <c r="C40" s="686"/>
      <c r="D40" s="686"/>
      <c r="E40" s="686"/>
      <c r="F40" s="703"/>
      <c r="G40" s="685">
        <v>182407</v>
      </c>
      <c r="H40" s="684">
        <v>173498</v>
      </c>
      <c r="I40" s="683">
        <v>1.0513492950927388</v>
      </c>
      <c r="J40" s="682">
        <v>8909</v>
      </c>
      <c r="K40" s="706">
        <v>245920</v>
      </c>
      <c r="L40" s="684">
        <v>234879</v>
      </c>
      <c r="M40" s="683">
        <v>1.0470071824215872</v>
      </c>
      <c r="N40" s="682">
        <v>11041</v>
      </c>
      <c r="O40" s="681">
        <v>0.74173308392973325</v>
      </c>
      <c r="P40" s="680">
        <v>0.73866969801472249</v>
      </c>
      <c r="Q40" s="679">
        <v>3.0633859150107634E-3</v>
      </c>
      <c r="R40" s="665"/>
      <c r="S40" s="665"/>
    </row>
    <row r="41" spans="1:19" x14ac:dyDescent="0.4">
      <c r="A41" s="705"/>
      <c r="B41" s="687" t="s">
        <v>391</v>
      </c>
      <c r="C41" s="686"/>
      <c r="D41" s="686"/>
      <c r="E41" s="686"/>
      <c r="F41" s="703"/>
      <c r="G41" s="685">
        <v>179500</v>
      </c>
      <c r="H41" s="684">
        <v>171202</v>
      </c>
      <c r="I41" s="683">
        <v>1.0484690599408886</v>
      </c>
      <c r="J41" s="682">
        <v>8298</v>
      </c>
      <c r="K41" s="685">
        <v>239568</v>
      </c>
      <c r="L41" s="684">
        <v>231310</v>
      </c>
      <c r="M41" s="683">
        <v>1.0357010073062125</v>
      </c>
      <c r="N41" s="682">
        <v>8258</v>
      </c>
      <c r="O41" s="681">
        <v>0.74926534428638214</v>
      </c>
      <c r="P41" s="680">
        <v>0.74014093640568934</v>
      </c>
      <c r="Q41" s="679">
        <v>9.1244078806927975E-3</v>
      </c>
      <c r="R41" s="665"/>
      <c r="S41" s="665"/>
    </row>
    <row r="42" spans="1:19" x14ac:dyDescent="0.4">
      <c r="A42" s="701"/>
      <c r="B42" s="701"/>
      <c r="C42" s="700" t="s">
        <v>378</v>
      </c>
      <c r="D42" s="698"/>
      <c r="E42" s="698"/>
      <c r="F42" s="688" t="s">
        <v>366</v>
      </c>
      <c r="G42" s="697">
        <v>71990</v>
      </c>
      <c r="H42" s="695">
        <v>70213</v>
      </c>
      <c r="I42" s="694">
        <v>1.0253087035164428</v>
      </c>
      <c r="J42" s="693">
        <v>1777</v>
      </c>
      <c r="K42" s="697">
        <v>93700</v>
      </c>
      <c r="L42" s="695">
        <v>86139</v>
      </c>
      <c r="M42" s="694">
        <v>1.0877767329548753</v>
      </c>
      <c r="N42" s="693">
        <v>7561</v>
      </c>
      <c r="O42" s="692">
        <v>0.76830309498399141</v>
      </c>
      <c r="P42" s="691">
        <v>0.81511278282775512</v>
      </c>
      <c r="Q42" s="690">
        <v>-4.6809687843763714E-2</v>
      </c>
      <c r="R42" s="665"/>
      <c r="S42" s="665"/>
    </row>
    <row r="43" spans="1:19" x14ac:dyDescent="0.4">
      <c r="A43" s="701"/>
      <c r="B43" s="701"/>
      <c r="C43" s="700" t="s">
        <v>106</v>
      </c>
      <c r="D43" s="698"/>
      <c r="E43" s="698"/>
      <c r="F43" s="688" t="s">
        <v>366</v>
      </c>
      <c r="G43" s="697">
        <v>10516</v>
      </c>
      <c r="H43" s="695">
        <v>8233</v>
      </c>
      <c r="I43" s="694">
        <v>1.2772986760597596</v>
      </c>
      <c r="J43" s="693">
        <v>2283</v>
      </c>
      <c r="K43" s="697">
        <v>13173</v>
      </c>
      <c r="L43" s="695">
        <v>10279</v>
      </c>
      <c r="M43" s="694">
        <v>1.2815448973635568</v>
      </c>
      <c r="N43" s="693">
        <v>2894</v>
      </c>
      <c r="O43" s="692">
        <v>0.79829955211417292</v>
      </c>
      <c r="P43" s="691">
        <v>0.80095340013619998</v>
      </c>
      <c r="Q43" s="690">
        <v>-2.653848022027061E-3</v>
      </c>
      <c r="R43" s="665"/>
      <c r="S43" s="665"/>
    </row>
    <row r="44" spans="1:19" x14ac:dyDescent="0.4">
      <c r="A44" s="701"/>
      <c r="B44" s="701"/>
      <c r="C44" s="700" t="s">
        <v>105</v>
      </c>
      <c r="D44" s="698"/>
      <c r="E44" s="698"/>
      <c r="F44" s="688" t="s">
        <v>366</v>
      </c>
      <c r="G44" s="697">
        <v>11291</v>
      </c>
      <c r="H44" s="695">
        <v>11373</v>
      </c>
      <c r="I44" s="694">
        <v>0.99278994108854302</v>
      </c>
      <c r="J44" s="693">
        <v>-82</v>
      </c>
      <c r="K44" s="697">
        <v>14665</v>
      </c>
      <c r="L44" s="695">
        <v>16840</v>
      </c>
      <c r="M44" s="694">
        <v>0.87084323040380052</v>
      </c>
      <c r="N44" s="693">
        <v>-2175</v>
      </c>
      <c r="O44" s="692">
        <v>0.76992840095465398</v>
      </c>
      <c r="P44" s="691">
        <v>0.67535629453681711</v>
      </c>
      <c r="Q44" s="690">
        <v>9.4572106417836865E-2</v>
      </c>
      <c r="R44" s="665"/>
      <c r="S44" s="665"/>
    </row>
    <row r="45" spans="1:19" x14ac:dyDescent="0.4">
      <c r="A45" s="701"/>
      <c r="B45" s="701"/>
      <c r="C45" s="700" t="s">
        <v>371</v>
      </c>
      <c r="D45" s="698"/>
      <c r="E45" s="698"/>
      <c r="F45" s="688" t="s">
        <v>366</v>
      </c>
      <c r="G45" s="697">
        <v>4935</v>
      </c>
      <c r="H45" s="695">
        <v>6431</v>
      </c>
      <c r="I45" s="694">
        <v>0.76737676877624006</v>
      </c>
      <c r="J45" s="693">
        <v>-1496</v>
      </c>
      <c r="K45" s="697">
        <v>7140</v>
      </c>
      <c r="L45" s="695">
        <v>11936</v>
      </c>
      <c r="M45" s="694">
        <v>0.59819034852546915</v>
      </c>
      <c r="N45" s="693">
        <v>-4796</v>
      </c>
      <c r="O45" s="692">
        <v>0.69117647058823528</v>
      </c>
      <c r="P45" s="691">
        <v>0.53879021447721176</v>
      </c>
      <c r="Q45" s="690">
        <v>0.15238625611102352</v>
      </c>
      <c r="R45" s="665"/>
      <c r="S45" s="665"/>
    </row>
    <row r="46" spans="1:19" x14ac:dyDescent="0.4">
      <c r="A46" s="701"/>
      <c r="B46" s="701"/>
      <c r="C46" s="700" t="s">
        <v>373</v>
      </c>
      <c r="D46" s="698"/>
      <c r="E46" s="698"/>
      <c r="F46" s="688" t="s">
        <v>366</v>
      </c>
      <c r="G46" s="697">
        <v>13548</v>
      </c>
      <c r="H46" s="695">
        <v>14624</v>
      </c>
      <c r="I46" s="694">
        <v>0.92642231947483589</v>
      </c>
      <c r="J46" s="693">
        <v>-1076</v>
      </c>
      <c r="K46" s="697">
        <v>16101</v>
      </c>
      <c r="L46" s="695">
        <v>19240</v>
      </c>
      <c r="M46" s="694">
        <v>0.83685031185031189</v>
      </c>
      <c r="N46" s="693">
        <v>-3139</v>
      </c>
      <c r="O46" s="692">
        <v>0.84143841997391466</v>
      </c>
      <c r="P46" s="691">
        <v>0.76008316008316013</v>
      </c>
      <c r="Q46" s="690">
        <v>8.1355259890754539E-2</v>
      </c>
      <c r="R46" s="665"/>
      <c r="S46" s="665"/>
    </row>
    <row r="47" spans="1:19" x14ac:dyDescent="0.4">
      <c r="A47" s="701"/>
      <c r="B47" s="701"/>
      <c r="C47" s="700" t="s">
        <v>377</v>
      </c>
      <c r="D47" s="698"/>
      <c r="E47" s="698"/>
      <c r="F47" s="688" t="s">
        <v>366</v>
      </c>
      <c r="G47" s="697">
        <v>25089</v>
      </c>
      <c r="H47" s="695">
        <v>26656</v>
      </c>
      <c r="I47" s="694">
        <v>0.94121398559423775</v>
      </c>
      <c r="J47" s="693">
        <v>-1567</v>
      </c>
      <c r="K47" s="697">
        <v>29500</v>
      </c>
      <c r="L47" s="695">
        <v>34565</v>
      </c>
      <c r="M47" s="694">
        <v>0.8534644871980327</v>
      </c>
      <c r="N47" s="693">
        <v>-5065</v>
      </c>
      <c r="O47" s="692">
        <v>0.85047457627118639</v>
      </c>
      <c r="P47" s="691">
        <v>0.77118472443222918</v>
      </c>
      <c r="Q47" s="690">
        <v>7.9289851838957204E-2</v>
      </c>
      <c r="R47" s="665"/>
      <c r="S47" s="665"/>
    </row>
    <row r="48" spans="1:19" x14ac:dyDescent="0.4">
      <c r="A48" s="701"/>
      <c r="B48" s="701"/>
      <c r="C48" s="700" t="s">
        <v>372</v>
      </c>
      <c r="D48" s="698"/>
      <c r="E48" s="698"/>
      <c r="F48" s="688" t="s">
        <v>366</v>
      </c>
      <c r="G48" s="697">
        <v>2737</v>
      </c>
      <c r="H48" s="695">
        <v>2747</v>
      </c>
      <c r="I48" s="694">
        <v>0.99635966508918816</v>
      </c>
      <c r="J48" s="693">
        <v>-10</v>
      </c>
      <c r="K48" s="697">
        <v>5146</v>
      </c>
      <c r="L48" s="695">
        <v>5400</v>
      </c>
      <c r="M48" s="694">
        <v>0.95296296296296301</v>
      </c>
      <c r="N48" s="693">
        <v>-254</v>
      </c>
      <c r="O48" s="692">
        <v>0.53186941313641667</v>
      </c>
      <c r="P48" s="691">
        <v>0.50870370370370366</v>
      </c>
      <c r="Q48" s="690">
        <v>2.3165709432713011E-2</v>
      </c>
      <c r="R48" s="665"/>
      <c r="S48" s="665"/>
    </row>
    <row r="49" spans="1:19" x14ac:dyDescent="0.4">
      <c r="A49" s="701"/>
      <c r="B49" s="701"/>
      <c r="C49" s="700" t="s">
        <v>390</v>
      </c>
      <c r="D49" s="698"/>
      <c r="E49" s="698"/>
      <c r="F49" s="688" t="s">
        <v>366</v>
      </c>
      <c r="G49" s="697">
        <v>2665</v>
      </c>
      <c r="H49" s="695">
        <v>2981</v>
      </c>
      <c r="I49" s="694">
        <v>0.89399530358939949</v>
      </c>
      <c r="J49" s="693">
        <v>-316</v>
      </c>
      <c r="K49" s="697">
        <v>3614</v>
      </c>
      <c r="L49" s="695">
        <v>3520</v>
      </c>
      <c r="M49" s="694">
        <v>1.0267045454545454</v>
      </c>
      <c r="N49" s="693">
        <v>94</v>
      </c>
      <c r="O49" s="692">
        <v>0.73741007194244601</v>
      </c>
      <c r="P49" s="691">
        <v>0.84687500000000004</v>
      </c>
      <c r="Q49" s="690">
        <v>-0.10946492805755403</v>
      </c>
      <c r="R49" s="665"/>
      <c r="S49" s="665"/>
    </row>
    <row r="50" spans="1:19" x14ac:dyDescent="0.4">
      <c r="A50" s="701"/>
      <c r="B50" s="701"/>
      <c r="C50" s="700" t="s">
        <v>389</v>
      </c>
      <c r="D50" s="698"/>
      <c r="E50" s="698"/>
      <c r="F50" s="688" t="s">
        <v>366</v>
      </c>
      <c r="G50" s="697">
        <v>4422</v>
      </c>
      <c r="H50" s="695">
        <v>4294</v>
      </c>
      <c r="I50" s="694">
        <v>1.0298090358639962</v>
      </c>
      <c r="J50" s="693">
        <v>128</v>
      </c>
      <c r="K50" s="697">
        <v>6210</v>
      </c>
      <c r="L50" s="695">
        <v>5036</v>
      </c>
      <c r="M50" s="694">
        <v>1.2331215250198571</v>
      </c>
      <c r="N50" s="693">
        <v>1174</v>
      </c>
      <c r="O50" s="692">
        <v>0.71207729468599035</v>
      </c>
      <c r="P50" s="691">
        <v>0.85266084193804603</v>
      </c>
      <c r="Q50" s="690">
        <v>-0.14058354725205569</v>
      </c>
      <c r="R50" s="665"/>
      <c r="S50" s="665"/>
    </row>
    <row r="51" spans="1:19" x14ac:dyDescent="0.4">
      <c r="A51" s="701"/>
      <c r="B51" s="701"/>
      <c r="C51" s="700" t="s">
        <v>388</v>
      </c>
      <c r="D51" s="698"/>
      <c r="E51" s="698"/>
      <c r="F51" s="688" t="s">
        <v>375</v>
      </c>
      <c r="G51" s="697">
        <v>1433</v>
      </c>
      <c r="H51" s="695">
        <v>1597</v>
      </c>
      <c r="I51" s="694">
        <v>0.89730745147150903</v>
      </c>
      <c r="J51" s="693">
        <v>-164</v>
      </c>
      <c r="K51" s="697">
        <v>2559</v>
      </c>
      <c r="L51" s="695">
        <v>2520</v>
      </c>
      <c r="M51" s="694">
        <v>1.0154761904761904</v>
      </c>
      <c r="N51" s="693">
        <v>39</v>
      </c>
      <c r="O51" s="692">
        <v>0.5599843688940993</v>
      </c>
      <c r="P51" s="691">
        <v>0.6337301587301587</v>
      </c>
      <c r="Q51" s="690">
        <v>-7.3745789836059394E-2</v>
      </c>
      <c r="R51" s="665"/>
      <c r="S51" s="665"/>
    </row>
    <row r="52" spans="1:19" x14ac:dyDescent="0.4">
      <c r="A52" s="701"/>
      <c r="B52" s="701"/>
      <c r="C52" s="700" t="s">
        <v>387</v>
      </c>
      <c r="D52" s="698"/>
      <c r="E52" s="698"/>
      <c r="F52" s="688" t="s">
        <v>366</v>
      </c>
      <c r="G52" s="697">
        <v>2045</v>
      </c>
      <c r="H52" s="695">
        <v>2322</v>
      </c>
      <c r="I52" s="694">
        <v>0.88070628768303183</v>
      </c>
      <c r="J52" s="693">
        <v>-277</v>
      </c>
      <c r="K52" s="697">
        <v>3520</v>
      </c>
      <c r="L52" s="695">
        <v>3340</v>
      </c>
      <c r="M52" s="694">
        <v>1.0538922155688624</v>
      </c>
      <c r="N52" s="693">
        <v>180</v>
      </c>
      <c r="O52" s="692">
        <v>0.58096590909090906</v>
      </c>
      <c r="P52" s="691">
        <v>0.6952095808383234</v>
      </c>
      <c r="Q52" s="690">
        <v>-0.11424367174741434</v>
      </c>
      <c r="R52" s="665"/>
      <c r="S52" s="665"/>
    </row>
    <row r="53" spans="1:19" x14ac:dyDescent="0.4">
      <c r="A53" s="701"/>
      <c r="B53" s="701"/>
      <c r="C53" s="700" t="s">
        <v>386</v>
      </c>
      <c r="D53" s="698"/>
      <c r="E53" s="698"/>
      <c r="F53" s="688" t="s">
        <v>366</v>
      </c>
      <c r="G53" s="697">
        <v>3299</v>
      </c>
      <c r="H53" s="695">
        <v>4215</v>
      </c>
      <c r="I53" s="694">
        <v>0.78268090154211145</v>
      </c>
      <c r="J53" s="693">
        <v>-916</v>
      </c>
      <c r="K53" s="697">
        <v>5400</v>
      </c>
      <c r="L53" s="695">
        <v>6744</v>
      </c>
      <c r="M53" s="694">
        <v>0.80071174377224197</v>
      </c>
      <c r="N53" s="693">
        <v>-1344</v>
      </c>
      <c r="O53" s="692">
        <v>0.61092592592592587</v>
      </c>
      <c r="P53" s="691">
        <v>0.625</v>
      </c>
      <c r="Q53" s="690">
        <v>-1.4074074074074128E-2</v>
      </c>
      <c r="R53" s="665"/>
      <c r="S53" s="665"/>
    </row>
    <row r="54" spans="1:19" x14ac:dyDescent="0.4">
      <c r="A54" s="701"/>
      <c r="B54" s="701"/>
      <c r="C54" s="700" t="s">
        <v>385</v>
      </c>
      <c r="D54" s="698"/>
      <c r="E54" s="698"/>
      <c r="F54" s="688" t="s">
        <v>366</v>
      </c>
      <c r="G54" s="697">
        <v>3001</v>
      </c>
      <c r="H54" s="695">
        <v>2696</v>
      </c>
      <c r="I54" s="694">
        <v>1.1131305637982196</v>
      </c>
      <c r="J54" s="693">
        <v>305</v>
      </c>
      <c r="K54" s="697">
        <v>5398</v>
      </c>
      <c r="L54" s="695">
        <v>5400</v>
      </c>
      <c r="M54" s="694">
        <v>0.99962962962962965</v>
      </c>
      <c r="N54" s="693">
        <v>-2</v>
      </c>
      <c r="O54" s="692">
        <v>0.55594664690626161</v>
      </c>
      <c r="P54" s="691">
        <v>0.49925925925925924</v>
      </c>
      <c r="Q54" s="690">
        <v>5.6687387647002374E-2</v>
      </c>
      <c r="R54" s="665"/>
      <c r="S54" s="665"/>
    </row>
    <row r="55" spans="1:19" x14ac:dyDescent="0.4">
      <c r="A55" s="701"/>
      <c r="B55" s="701"/>
      <c r="C55" s="700" t="s">
        <v>120</v>
      </c>
      <c r="D55" s="698"/>
      <c r="E55" s="698"/>
      <c r="F55" s="688" t="s">
        <v>366</v>
      </c>
      <c r="G55" s="697">
        <v>1841</v>
      </c>
      <c r="H55" s="695">
        <v>1741</v>
      </c>
      <c r="I55" s="694">
        <v>1.0574382538770821</v>
      </c>
      <c r="J55" s="693">
        <v>100</v>
      </c>
      <c r="K55" s="697">
        <v>3520</v>
      </c>
      <c r="L55" s="695">
        <v>2520</v>
      </c>
      <c r="M55" s="694">
        <v>1.3968253968253967</v>
      </c>
      <c r="N55" s="693">
        <v>1000</v>
      </c>
      <c r="O55" s="692">
        <v>0.52301136363636369</v>
      </c>
      <c r="P55" s="691">
        <v>0.69087301587301586</v>
      </c>
      <c r="Q55" s="690">
        <v>-0.16786165223665217</v>
      </c>
      <c r="R55" s="665"/>
      <c r="S55" s="665"/>
    </row>
    <row r="56" spans="1:19" x14ac:dyDescent="0.4">
      <c r="A56" s="701"/>
      <c r="B56" s="701"/>
      <c r="C56" s="700" t="s">
        <v>382</v>
      </c>
      <c r="D56" s="698"/>
      <c r="E56" s="698"/>
      <c r="F56" s="688" t="s">
        <v>366</v>
      </c>
      <c r="G56" s="697">
        <v>2682</v>
      </c>
      <c r="H56" s="695">
        <v>1584</v>
      </c>
      <c r="I56" s="694">
        <v>1.6931818181818181</v>
      </c>
      <c r="J56" s="693">
        <v>1098</v>
      </c>
      <c r="K56" s="697">
        <v>3520</v>
      </c>
      <c r="L56" s="695">
        <v>2415</v>
      </c>
      <c r="M56" s="694">
        <v>1.4575569358178053</v>
      </c>
      <c r="N56" s="693">
        <v>1105</v>
      </c>
      <c r="O56" s="692">
        <v>0.76193181818181821</v>
      </c>
      <c r="P56" s="691">
        <v>0.65590062111801239</v>
      </c>
      <c r="Q56" s="690">
        <v>0.10603119706380582</v>
      </c>
      <c r="R56" s="665"/>
      <c r="S56" s="665"/>
    </row>
    <row r="57" spans="1:19" x14ac:dyDescent="0.4">
      <c r="A57" s="701"/>
      <c r="B57" s="701"/>
      <c r="C57" s="700" t="s">
        <v>381</v>
      </c>
      <c r="D57" s="698"/>
      <c r="E57" s="698"/>
      <c r="F57" s="688" t="s">
        <v>366</v>
      </c>
      <c r="G57" s="697">
        <v>1871</v>
      </c>
      <c r="H57" s="695">
        <v>1315</v>
      </c>
      <c r="I57" s="694">
        <v>1.4228136882129279</v>
      </c>
      <c r="J57" s="693">
        <v>556</v>
      </c>
      <c r="K57" s="697">
        <v>3464</v>
      </c>
      <c r="L57" s="695">
        <v>2400</v>
      </c>
      <c r="M57" s="694">
        <v>1.4433333333333334</v>
      </c>
      <c r="N57" s="693">
        <v>1064</v>
      </c>
      <c r="O57" s="692">
        <v>0.54012702078521935</v>
      </c>
      <c r="P57" s="691">
        <v>0.54791666666666672</v>
      </c>
      <c r="Q57" s="690">
        <v>-7.7896458814473712E-3</v>
      </c>
      <c r="R57" s="665"/>
      <c r="S57" s="665"/>
    </row>
    <row r="58" spans="1:19" x14ac:dyDescent="0.4">
      <c r="A58" s="701"/>
      <c r="B58" s="701"/>
      <c r="C58" s="700" t="s">
        <v>383</v>
      </c>
      <c r="D58" s="698"/>
      <c r="E58" s="698"/>
      <c r="F58" s="688" t="s">
        <v>366</v>
      </c>
      <c r="G58" s="697">
        <v>1726</v>
      </c>
      <c r="H58" s="695">
        <v>1564</v>
      </c>
      <c r="I58" s="694">
        <v>1.1035805626598465</v>
      </c>
      <c r="J58" s="693">
        <v>162</v>
      </c>
      <c r="K58" s="697">
        <v>2410</v>
      </c>
      <c r="L58" s="695">
        <v>2300</v>
      </c>
      <c r="M58" s="694">
        <v>1.0478260869565217</v>
      </c>
      <c r="N58" s="693">
        <v>110</v>
      </c>
      <c r="O58" s="692">
        <v>0.71618257261410789</v>
      </c>
      <c r="P58" s="691">
        <v>0.68</v>
      </c>
      <c r="Q58" s="690">
        <v>3.6182572614107844E-2</v>
      </c>
      <c r="R58" s="665"/>
      <c r="S58" s="665"/>
    </row>
    <row r="59" spans="1:19" x14ac:dyDescent="0.4">
      <c r="A59" s="701"/>
      <c r="B59" s="701"/>
      <c r="C59" s="700" t="s">
        <v>380</v>
      </c>
      <c r="D59" s="698"/>
      <c r="E59" s="698"/>
      <c r="F59" s="688" t="s">
        <v>366</v>
      </c>
      <c r="G59" s="697">
        <v>5174</v>
      </c>
      <c r="H59" s="695">
        <v>5108</v>
      </c>
      <c r="I59" s="694">
        <v>1.0129209083790134</v>
      </c>
      <c r="J59" s="693">
        <v>66</v>
      </c>
      <c r="K59" s="697">
        <v>8324</v>
      </c>
      <c r="L59" s="695">
        <v>8316</v>
      </c>
      <c r="M59" s="694">
        <v>1.0009620009620011</v>
      </c>
      <c r="N59" s="693">
        <v>8</v>
      </c>
      <c r="O59" s="692">
        <v>0.6215761653051417</v>
      </c>
      <c r="P59" s="691">
        <v>0.61423761423761425</v>
      </c>
      <c r="Q59" s="690">
        <v>7.3385510675274546E-3</v>
      </c>
      <c r="R59" s="665"/>
      <c r="S59" s="665"/>
    </row>
    <row r="60" spans="1:19" x14ac:dyDescent="0.4">
      <c r="A60" s="701"/>
      <c r="B60" s="701"/>
      <c r="C60" s="700" t="s">
        <v>378</v>
      </c>
      <c r="D60" s="699" t="s">
        <v>171</v>
      </c>
      <c r="E60" s="698" t="s">
        <v>370</v>
      </c>
      <c r="F60" s="688" t="s">
        <v>366</v>
      </c>
      <c r="G60" s="697">
        <v>4523</v>
      </c>
      <c r="H60" s="695"/>
      <c r="I60" s="694" t="e">
        <v>#DIV/0!</v>
      </c>
      <c r="J60" s="693">
        <v>4523</v>
      </c>
      <c r="K60" s="697">
        <v>5400</v>
      </c>
      <c r="L60" s="695"/>
      <c r="M60" s="694" t="e">
        <v>#DIV/0!</v>
      </c>
      <c r="N60" s="693">
        <v>5400</v>
      </c>
      <c r="O60" s="692">
        <v>0.83759259259259256</v>
      </c>
      <c r="P60" s="691" t="e">
        <v>#DIV/0!</v>
      </c>
      <c r="Q60" s="690" t="e">
        <v>#DIV/0!</v>
      </c>
      <c r="R60" s="665"/>
      <c r="S60" s="665"/>
    </row>
    <row r="61" spans="1:19" x14ac:dyDescent="0.4">
      <c r="A61" s="701"/>
      <c r="B61" s="701"/>
      <c r="C61" s="700" t="s">
        <v>105</v>
      </c>
      <c r="D61" s="699" t="s">
        <v>171</v>
      </c>
      <c r="E61" s="698" t="s">
        <v>370</v>
      </c>
      <c r="F61" s="688" t="s">
        <v>366</v>
      </c>
      <c r="G61" s="697">
        <v>2438</v>
      </c>
      <c r="H61" s="695">
        <v>1508</v>
      </c>
      <c r="I61" s="694">
        <v>1.6167108753315649</v>
      </c>
      <c r="J61" s="693">
        <v>930</v>
      </c>
      <c r="K61" s="697">
        <v>3340</v>
      </c>
      <c r="L61" s="695">
        <v>2400</v>
      </c>
      <c r="M61" s="694">
        <v>1.3916666666666666</v>
      </c>
      <c r="N61" s="693">
        <v>940</v>
      </c>
      <c r="O61" s="692">
        <v>0.72994011976047901</v>
      </c>
      <c r="P61" s="691">
        <v>0.6283333333333333</v>
      </c>
      <c r="Q61" s="690">
        <v>0.10160678642714571</v>
      </c>
      <c r="R61" s="665"/>
      <c r="S61" s="665"/>
    </row>
    <row r="62" spans="1:19" x14ac:dyDescent="0.4">
      <c r="A62" s="701"/>
      <c r="B62" s="701"/>
      <c r="C62" s="700" t="s">
        <v>373</v>
      </c>
      <c r="D62" s="699" t="s">
        <v>171</v>
      </c>
      <c r="E62" s="698" t="s">
        <v>370</v>
      </c>
      <c r="F62" s="688" t="s">
        <v>366</v>
      </c>
      <c r="G62" s="697">
        <v>2274</v>
      </c>
      <c r="H62" s="695"/>
      <c r="I62" s="694" t="e">
        <v>#DIV/0!</v>
      </c>
      <c r="J62" s="693">
        <v>2274</v>
      </c>
      <c r="K62" s="697">
        <v>3464</v>
      </c>
      <c r="L62" s="695"/>
      <c r="M62" s="694" t="e">
        <v>#DIV/0!</v>
      </c>
      <c r="N62" s="693">
        <v>3464</v>
      </c>
      <c r="O62" s="692">
        <v>0.65646651270207856</v>
      </c>
      <c r="P62" s="691" t="e">
        <v>#DIV/0!</v>
      </c>
      <c r="Q62" s="690" t="e">
        <v>#DIV/0!</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2907</v>
      </c>
      <c r="H64" s="684">
        <v>2296</v>
      </c>
      <c r="I64" s="683">
        <v>1.2661149825783973</v>
      </c>
      <c r="J64" s="682">
        <v>611</v>
      </c>
      <c r="K64" s="685">
        <v>6352</v>
      </c>
      <c r="L64" s="684">
        <v>3569</v>
      </c>
      <c r="M64" s="683">
        <v>1.7797702437657608</v>
      </c>
      <c r="N64" s="682">
        <v>2783</v>
      </c>
      <c r="O64" s="681">
        <v>0.45765113350125947</v>
      </c>
      <c r="P64" s="680">
        <v>0.64331745586999156</v>
      </c>
      <c r="Q64" s="679">
        <v>-0.1856663223687321</v>
      </c>
      <c r="R64" s="665"/>
      <c r="S64" s="665"/>
    </row>
    <row r="65" spans="1:19" x14ac:dyDescent="0.4">
      <c r="A65" s="701"/>
      <c r="B65" s="701"/>
      <c r="C65" s="700" t="s">
        <v>383</v>
      </c>
      <c r="D65" s="698"/>
      <c r="E65" s="698"/>
      <c r="F65" s="688" t="s">
        <v>366</v>
      </c>
      <c r="G65" s="697">
        <v>705</v>
      </c>
      <c r="H65" s="695">
        <v>605</v>
      </c>
      <c r="I65" s="694">
        <v>1.165289256198347</v>
      </c>
      <c r="J65" s="693">
        <v>100</v>
      </c>
      <c r="K65" s="697">
        <v>1070</v>
      </c>
      <c r="L65" s="695">
        <v>700</v>
      </c>
      <c r="M65" s="694">
        <v>1.5285714285714285</v>
      </c>
      <c r="N65" s="693">
        <v>370</v>
      </c>
      <c r="O65" s="692">
        <v>0.65887850467289721</v>
      </c>
      <c r="P65" s="691">
        <v>0.86428571428571432</v>
      </c>
      <c r="Q65" s="690">
        <v>-0.20540720961281711</v>
      </c>
      <c r="R65" s="665"/>
      <c r="S65" s="665"/>
    </row>
    <row r="66" spans="1:19" x14ac:dyDescent="0.4">
      <c r="A66" s="701"/>
      <c r="B66" s="701"/>
      <c r="C66" s="700" t="s">
        <v>382</v>
      </c>
      <c r="D66" s="698"/>
      <c r="E66" s="698"/>
      <c r="F66" s="702"/>
      <c r="G66" s="697">
        <v>0</v>
      </c>
      <c r="H66" s="695">
        <v>565</v>
      </c>
      <c r="I66" s="694">
        <v>0</v>
      </c>
      <c r="J66" s="693">
        <v>-565</v>
      </c>
      <c r="K66" s="697">
        <v>0</v>
      </c>
      <c r="L66" s="695">
        <v>1065</v>
      </c>
      <c r="M66" s="694">
        <v>0</v>
      </c>
      <c r="N66" s="693">
        <v>-1065</v>
      </c>
      <c r="O66" s="692" t="e">
        <v>#DIV/0!</v>
      </c>
      <c r="P66" s="691">
        <v>0.53051643192488263</v>
      </c>
      <c r="Q66" s="690" t="e">
        <v>#DIV/0!</v>
      </c>
      <c r="R66" s="665"/>
      <c r="S66" s="665"/>
    </row>
    <row r="67" spans="1:19" x14ac:dyDescent="0.4">
      <c r="A67" s="701"/>
      <c r="B67" s="701"/>
      <c r="C67" s="700" t="s">
        <v>381</v>
      </c>
      <c r="D67" s="698"/>
      <c r="E67" s="698"/>
      <c r="F67" s="702"/>
      <c r="G67" s="697">
        <v>0</v>
      </c>
      <c r="H67" s="695">
        <v>377</v>
      </c>
      <c r="I67" s="694">
        <v>0</v>
      </c>
      <c r="J67" s="693">
        <v>-377</v>
      </c>
      <c r="K67" s="697">
        <v>0</v>
      </c>
      <c r="L67" s="695">
        <v>600</v>
      </c>
      <c r="M67" s="694">
        <v>0</v>
      </c>
      <c r="N67" s="693">
        <v>-600</v>
      </c>
      <c r="O67" s="692" t="e">
        <v>#DIV/0!</v>
      </c>
      <c r="P67" s="691">
        <v>0.6283333333333333</v>
      </c>
      <c r="Q67" s="690" t="e">
        <v>#DIV/0!</v>
      </c>
      <c r="R67" s="665"/>
      <c r="S67" s="665"/>
    </row>
    <row r="68" spans="1:19" x14ac:dyDescent="0.4">
      <c r="A68" s="701"/>
      <c r="B68" s="701"/>
      <c r="C68" s="700" t="s">
        <v>380</v>
      </c>
      <c r="D68" s="698"/>
      <c r="E68" s="698"/>
      <c r="F68" s="688" t="s">
        <v>366</v>
      </c>
      <c r="G68" s="697">
        <v>1085</v>
      </c>
      <c r="H68" s="695">
        <v>749</v>
      </c>
      <c r="I68" s="694">
        <v>1.4485981308411215</v>
      </c>
      <c r="J68" s="693">
        <v>336</v>
      </c>
      <c r="K68" s="697">
        <v>2156</v>
      </c>
      <c r="L68" s="695">
        <v>1204</v>
      </c>
      <c r="M68" s="694">
        <v>1.7906976744186047</v>
      </c>
      <c r="N68" s="693">
        <v>952</v>
      </c>
      <c r="O68" s="692">
        <v>0.50324675324675328</v>
      </c>
      <c r="P68" s="691">
        <v>0.62209302325581395</v>
      </c>
      <c r="Q68" s="690">
        <v>-0.11884627000906067</v>
      </c>
      <c r="R68" s="665"/>
      <c r="S68" s="665"/>
    </row>
    <row r="69" spans="1:19" x14ac:dyDescent="0.4">
      <c r="A69" s="678"/>
      <c r="B69" s="678"/>
      <c r="C69" s="677" t="s">
        <v>371</v>
      </c>
      <c r="D69" s="675"/>
      <c r="E69" s="675"/>
      <c r="F69" s="674" t="s">
        <v>366</v>
      </c>
      <c r="G69" s="673">
        <v>1117</v>
      </c>
      <c r="H69" s="671">
        <v>0</v>
      </c>
      <c r="I69" s="670" t="e">
        <v>#DIV/0!</v>
      </c>
      <c r="J69" s="669">
        <v>1117</v>
      </c>
      <c r="K69" s="673">
        <v>3126</v>
      </c>
      <c r="L69" s="671">
        <v>0</v>
      </c>
      <c r="M69" s="670" t="e">
        <v>#DIV/0!</v>
      </c>
      <c r="N69" s="669">
        <v>3126</v>
      </c>
      <c r="O69" s="668">
        <v>0.35732565579014713</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IV65536"/>
      <selection pane="topRight" sqref="A1:IV65536"/>
      <selection pane="bottomLeft" sqref="A1:IV65536"/>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11月（下旬）</v>
      </c>
      <c r="K1" s="13" t="s">
        <v>70</v>
      </c>
      <c r="L1" s="9"/>
      <c r="M1" s="9"/>
      <c r="N1" s="9"/>
      <c r="O1" s="9"/>
      <c r="P1" s="9"/>
      <c r="Q1" s="9"/>
    </row>
    <row r="2" spans="1:19" x14ac:dyDescent="0.4">
      <c r="A2" s="828">
        <v>25</v>
      </c>
      <c r="B2" s="829"/>
      <c r="C2" s="2">
        <v>2013</v>
      </c>
      <c r="D2" s="3" t="s">
        <v>413</v>
      </c>
      <c r="E2" s="3">
        <v>11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406</v>
      </c>
      <c r="H3" s="959" t="s">
        <v>405</v>
      </c>
      <c r="I3" s="955" t="s">
        <v>407</v>
      </c>
      <c r="J3" s="956"/>
      <c r="K3" s="967" t="s">
        <v>406</v>
      </c>
      <c r="L3" s="959" t="s">
        <v>405</v>
      </c>
      <c r="M3" s="955" t="s">
        <v>407</v>
      </c>
      <c r="N3" s="956"/>
      <c r="O3" s="963" t="s">
        <v>406</v>
      </c>
      <c r="P3" s="965" t="s">
        <v>405</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423</v>
      </c>
      <c r="B5" s="725"/>
      <c r="C5" s="725"/>
      <c r="D5" s="725"/>
      <c r="E5" s="725"/>
      <c r="F5" s="725"/>
      <c r="G5" s="724">
        <v>144231</v>
      </c>
      <c r="H5" s="723">
        <v>150179</v>
      </c>
      <c r="I5" s="722">
        <v>0.96039392991030703</v>
      </c>
      <c r="J5" s="721">
        <v>-5948</v>
      </c>
      <c r="K5" s="724">
        <v>205386</v>
      </c>
      <c r="L5" s="723">
        <v>202816</v>
      </c>
      <c r="M5" s="722">
        <v>1.0126715840959293</v>
      </c>
      <c r="N5" s="721">
        <v>2570</v>
      </c>
      <c r="O5" s="720">
        <v>0.70224358038035695</v>
      </c>
      <c r="P5" s="719">
        <v>0.74046919375197218</v>
      </c>
      <c r="Q5" s="718">
        <v>-3.822561337161523E-2</v>
      </c>
      <c r="R5" s="665"/>
      <c r="S5" s="665"/>
    </row>
    <row r="6" spans="1:19" x14ac:dyDescent="0.4">
      <c r="A6" s="687" t="s">
        <v>401</v>
      </c>
      <c r="B6" s="686" t="s">
        <v>400</v>
      </c>
      <c r="C6" s="686"/>
      <c r="D6" s="686"/>
      <c r="E6" s="686"/>
      <c r="F6" s="686"/>
      <c r="G6" s="685">
        <v>60066</v>
      </c>
      <c r="H6" s="684">
        <v>64677</v>
      </c>
      <c r="I6" s="683">
        <v>0.92870726842617934</v>
      </c>
      <c r="J6" s="682">
        <v>-4611</v>
      </c>
      <c r="K6" s="706">
        <v>82211</v>
      </c>
      <c r="L6" s="684">
        <v>84122</v>
      </c>
      <c r="M6" s="683">
        <v>0.97728299374717675</v>
      </c>
      <c r="N6" s="682">
        <v>-1911</v>
      </c>
      <c r="O6" s="681">
        <v>0.73063215384802516</v>
      </c>
      <c r="P6" s="680">
        <v>0.76884762606690282</v>
      </c>
      <c r="Q6" s="679">
        <v>-3.8215472218877666E-2</v>
      </c>
      <c r="R6" s="665"/>
      <c r="S6" s="665"/>
    </row>
    <row r="7" spans="1:19" x14ac:dyDescent="0.4">
      <c r="A7" s="701"/>
      <c r="B7" s="687" t="s">
        <v>399</v>
      </c>
      <c r="C7" s="686"/>
      <c r="D7" s="686"/>
      <c r="E7" s="686"/>
      <c r="F7" s="686"/>
      <c r="G7" s="685">
        <v>38013</v>
      </c>
      <c r="H7" s="684">
        <v>42587</v>
      </c>
      <c r="I7" s="683">
        <v>0.89259633221405599</v>
      </c>
      <c r="J7" s="682">
        <v>-4574</v>
      </c>
      <c r="K7" s="685">
        <v>52786</v>
      </c>
      <c r="L7" s="684">
        <v>55607</v>
      </c>
      <c r="M7" s="683">
        <v>0.94926897692736523</v>
      </c>
      <c r="N7" s="682">
        <v>-2821</v>
      </c>
      <c r="O7" s="681">
        <v>0.7201341264729284</v>
      </c>
      <c r="P7" s="680">
        <v>0.76585681658783966</v>
      </c>
      <c r="Q7" s="679">
        <v>-4.5722690114911257E-2</v>
      </c>
      <c r="R7" s="665"/>
      <c r="S7" s="665"/>
    </row>
    <row r="8" spans="1:19" x14ac:dyDescent="0.4">
      <c r="A8" s="701"/>
      <c r="B8" s="701"/>
      <c r="C8" s="700" t="s">
        <v>378</v>
      </c>
      <c r="D8" s="699"/>
      <c r="E8" s="698"/>
      <c r="F8" s="688" t="s">
        <v>366</v>
      </c>
      <c r="G8" s="697">
        <v>33481</v>
      </c>
      <c r="H8" s="695">
        <v>38106</v>
      </c>
      <c r="I8" s="694">
        <v>0.87862803757938379</v>
      </c>
      <c r="J8" s="693">
        <v>-4625</v>
      </c>
      <c r="K8" s="697">
        <v>46423</v>
      </c>
      <c r="L8" s="695">
        <v>49247</v>
      </c>
      <c r="M8" s="694">
        <v>0.94265640546632279</v>
      </c>
      <c r="N8" s="693">
        <v>-2824</v>
      </c>
      <c r="O8" s="692">
        <v>0.72121577666243031</v>
      </c>
      <c r="P8" s="691">
        <v>0.77377302170690598</v>
      </c>
      <c r="Q8" s="690">
        <v>-5.2557245044475676E-2</v>
      </c>
      <c r="R8" s="665"/>
      <c r="S8" s="665"/>
    </row>
    <row r="9" spans="1:19" x14ac:dyDescent="0.4">
      <c r="A9" s="701"/>
      <c r="B9" s="701"/>
      <c r="C9" s="700" t="s">
        <v>106</v>
      </c>
      <c r="D9" s="698"/>
      <c r="E9" s="698"/>
      <c r="F9" s="688" t="s">
        <v>366</v>
      </c>
      <c r="G9" s="697">
        <v>3755</v>
      </c>
      <c r="H9" s="695">
        <v>3515</v>
      </c>
      <c r="I9" s="694">
        <v>1.0682788051209104</v>
      </c>
      <c r="J9" s="693">
        <v>240</v>
      </c>
      <c r="K9" s="697">
        <v>5000</v>
      </c>
      <c r="L9" s="695">
        <v>5000</v>
      </c>
      <c r="M9" s="694">
        <v>1</v>
      </c>
      <c r="N9" s="693">
        <v>0</v>
      </c>
      <c r="O9" s="692">
        <v>0.751</v>
      </c>
      <c r="P9" s="691">
        <v>0.70299999999999996</v>
      </c>
      <c r="Q9" s="690">
        <v>4.8000000000000043E-2</v>
      </c>
      <c r="R9" s="665"/>
      <c r="S9" s="665"/>
    </row>
    <row r="10" spans="1:19" x14ac:dyDescent="0.4">
      <c r="A10" s="701"/>
      <c r="B10" s="701"/>
      <c r="C10" s="700" t="s">
        <v>105</v>
      </c>
      <c r="D10" s="698"/>
      <c r="E10" s="698"/>
      <c r="F10" s="702"/>
      <c r="G10" s="697">
        <v>0</v>
      </c>
      <c r="H10" s="695">
        <v>0</v>
      </c>
      <c r="I10" s="694" t="e">
        <v>#DIV/0!</v>
      </c>
      <c r="J10" s="693">
        <v>0</v>
      </c>
      <c r="K10" s="697">
        <v>0</v>
      </c>
      <c r="L10" s="695">
        <v>0</v>
      </c>
      <c r="M10" s="694" t="e">
        <v>#DIV/0!</v>
      </c>
      <c r="N10" s="693">
        <v>0</v>
      </c>
      <c r="O10" s="692" t="e">
        <v>#DIV/0!</v>
      </c>
      <c r="P10" s="691" t="e">
        <v>#DIV/0!</v>
      </c>
      <c r="Q10" s="690" t="e">
        <v>#DIV/0!</v>
      </c>
      <c r="R10" s="665"/>
      <c r="S10" s="665"/>
    </row>
    <row r="11" spans="1:19" x14ac:dyDescent="0.4">
      <c r="A11" s="701"/>
      <c r="B11" s="701"/>
      <c r="C11" s="700" t="s">
        <v>377</v>
      </c>
      <c r="D11" s="698"/>
      <c r="E11" s="698"/>
      <c r="F11" s="702"/>
      <c r="G11" s="697">
        <v>0</v>
      </c>
      <c r="H11" s="695">
        <v>0</v>
      </c>
      <c r="I11" s="694" t="e">
        <v>#DIV/0!</v>
      </c>
      <c r="J11" s="693">
        <v>0</v>
      </c>
      <c r="K11" s="697">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7">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777</v>
      </c>
      <c r="H13" s="695">
        <v>966</v>
      </c>
      <c r="I13" s="694">
        <v>0.80434782608695654</v>
      </c>
      <c r="J13" s="693">
        <v>-189</v>
      </c>
      <c r="K13" s="697">
        <v>1363</v>
      </c>
      <c r="L13" s="695">
        <v>1360</v>
      </c>
      <c r="M13" s="694">
        <v>1.0022058823529412</v>
      </c>
      <c r="N13" s="693">
        <v>3</v>
      </c>
      <c r="O13" s="692">
        <v>0.57006603081438001</v>
      </c>
      <c r="P13" s="691">
        <v>0.71029411764705885</v>
      </c>
      <c r="Q13" s="690">
        <v>-0.14022808683267884</v>
      </c>
      <c r="R13" s="665"/>
      <c r="S13" s="665"/>
    </row>
    <row r="14" spans="1:19" x14ac:dyDescent="0.4">
      <c r="A14" s="701"/>
      <c r="B14" s="701"/>
      <c r="C14" s="700" t="s">
        <v>389</v>
      </c>
      <c r="D14" s="698"/>
      <c r="E14" s="698"/>
      <c r="F14" s="702"/>
      <c r="G14" s="697">
        <v>0</v>
      </c>
      <c r="H14" s="695">
        <v>0</v>
      </c>
      <c r="I14" s="694" t="e">
        <v>#DIV/0!</v>
      </c>
      <c r="J14" s="693">
        <v>0</v>
      </c>
      <c r="K14" s="697">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7">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3">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21479</v>
      </c>
      <c r="H17" s="684">
        <v>21505</v>
      </c>
      <c r="I17" s="683">
        <v>0.99879097884212975</v>
      </c>
      <c r="J17" s="682">
        <v>-26</v>
      </c>
      <c r="K17" s="685">
        <v>28645</v>
      </c>
      <c r="L17" s="684">
        <v>27735</v>
      </c>
      <c r="M17" s="683">
        <v>1.0328105282134488</v>
      </c>
      <c r="N17" s="682">
        <v>910</v>
      </c>
      <c r="O17" s="681">
        <v>0.74983417699423982</v>
      </c>
      <c r="P17" s="680">
        <v>0.7753740760771588</v>
      </c>
      <c r="Q17" s="679">
        <v>-2.5539899082918982E-2</v>
      </c>
      <c r="R17" s="665"/>
      <c r="S17" s="665"/>
    </row>
    <row r="18" spans="1:19" x14ac:dyDescent="0.4">
      <c r="A18" s="701"/>
      <c r="B18" s="701"/>
      <c r="C18" s="700" t="s">
        <v>378</v>
      </c>
      <c r="D18" s="698"/>
      <c r="E18" s="698"/>
      <c r="F18" s="702"/>
      <c r="G18" s="697">
        <v>0</v>
      </c>
      <c r="H18" s="695">
        <v>0</v>
      </c>
      <c r="I18" s="694" t="e">
        <v>#DIV/0!</v>
      </c>
      <c r="J18" s="693">
        <v>0</v>
      </c>
      <c r="K18" s="696">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3529</v>
      </c>
      <c r="H19" s="695">
        <v>3789</v>
      </c>
      <c r="I19" s="694">
        <v>0.93138031142781741</v>
      </c>
      <c r="J19" s="693">
        <v>-260</v>
      </c>
      <c r="K19" s="696">
        <v>4385</v>
      </c>
      <c r="L19" s="695">
        <v>4375</v>
      </c>
      <c r="M19" s="694">
        <v>1.0022857142857142</v>
      </c>
      <c r="N19" s="693">
        <v>10</v>
      </c>
      <c r="O19" s="692">
        <v>0.8047890535917902</v>
      </c>
      <c r="P19" s="691">
        <v>0.86605714285714286</v>
      </c>
      <c r="Q19" s="690">
        <v>-6.1268089265352654E-2</v>
      </c>
      <c r="R19" s="665"/>
      <c r="S19" s="665"/>
    </row>
    <row r="20" spans="1:19" x14ac:dyDescent="0.4">
      <c r="A20" s="701"/>
      <c r="B20" s="701"/>
      <c r="C20" s="700" t="s">
        <v>377</v>
      </c>
      <c r="D20" s="698"/>
      <c r="E20" s="698"/>
      <c r="F20" s="688" t="s">
        <v>366</v>
      </c>
      <c r="G20" s="697">
        <v>7572</v>
      </c>
      <c r="H20" s="695">
        <v>7153</v>
      </c>
      <c r="I20" s="694">
        <v>1.0585768209143016</v>
      </c>
      <c r="J20" s="693">
        <v>419</v>
      </c>
      <c r="K20" s="696">
        <v>8715</v>
      </c>
      <c r="L20" s="695">
        <v>8700</v>
      </c>
      <c r="M20" s="694">
        <v>1.0017241379310344</v>
      </c>
      <c r="N20" s="693">
        <v>15</v>
      </c>
      <c r="O20" s="692">
        <v>0.86884681583476764</v>
      </c>
      <c r="P20" s="691">
        <v>0.82218390804597696</v>
      </c>
      <c r="Q20" s="690">
        <v>4.6662907788790675E-2</v>
      </c>
      <c r="R20" s="665"/>
      <c r="S20" s="665"/>
    </row>
    <row r="21" spans="1:19" x14ac:dyDescent="0.4">
      <c r="A21" s="701"/>
      <c r="B21" s="701"/>
      <c r="C21" s="700" t="s">
        <v>378</v>
      </c>
      <c r="D21" s="699" t="s">
        <v>171</v>
      </c>
      <c r="E21" s="698" t="s">
        <v>370</v>
      </c>
      <c r="F21" s="688" t="s">
        <v>366</v>
      </c>
      <c r="G21" s="697">
        <v>1747</v>
      </c>
      <c r="H21" s="695">
        <v>2030</v>
      </c>
      <c r="I21" s="694">
        <v>0.86059113300492607</v>
      </c>
      <c r="J21" s="693">
        <v>-283</v>
      </c>
      <c r="K21" s="696">
        <v>2755</v>
      </c>
      <c r="L21" s="695">
        <v>2960</v>
      </c>
      <c r="M21" s="694">
        <v>0.9307432432432432</v>
      </c>
      <c r="N21" s="693">
        <v>-205</v>
      </c>
      <c r="O21" s="692">
        <v>0.6341197822141561</v>
      </c>
      <c r="P21" s="691">
        <v>0.68581081081081086</v>
      </c>
      <c r="Q21" s="690">
        <v>-5.1691028596654753E-2</v>
      </c>
      <c r="R21" s="665"/>
      <c r="S21" s="665"/>
    </row>
    <row r="22" spans="1:19" x14ac:dyDescent="0.4">
      <c r="A22" s="701"/>
      <c r="B22" s="701"/>
      <c r="C22" s="700" t="s">
        <v>378</v>
      </c>
      <c r="D22" s="699" t="s">
        <v>171</v>
      </c>
      <c r="E22" s="698" t="s">
        <v>395</v>
      </c>
      <c r="F22" s="688" t="s">
        <v>366</v>
      </c>
      <c r="G22" s="697">
        <v>915</v>
      </c>
      <c r="H22" s="695">
        <v>962</v>
      </c>
      <c r="I22" s="694">
        <v>0.95114345114345111</v>
      </c>
      <c r="J22" s="693">
        <v>-47</v>
      </c>
      <c r="K22" s="696">
        <v>1490</v>
      </c>
      <c r="L22" s="695">
        <v>1480</v>
      </c>
      <c r="M22" s="694">
        <v>1.0067567567567568</v>
      </c>
      <c r="N22" s="693">
        <v>10</v>
      </c>
      <c r="O22" s="692">
        <v>0.61409395973154357</v>
      </c>
      <c r="P22" s="691">
        <v>0.65</v>
      </c>
      <c r="Q22" s="690">
        <v>-3.5906040268456452E-2</v>
      </c>
      <c r="R22" s="665"/>
      <c r="S22" s="665"/>
    </row>
    <row r="23" spans="1:19" x14ac:dyDescent="0.4">
      <c r="A23" s="701"/>
      <c r="B23" s="701"/>
      <c r="C23" s="700" t="s">
        <v>378</v>
      </c>
      <c r="D23" s="699" t="s">
        <v>171</v>
      </c>
      <c r="E23" s="698" t="s">
        <v>396</v>
      </c>
      <c r="F23" s="688" t="s">
        <v>375</v>
      </c>
      <c r="G23" s="697">
        <v>0</v>
      </c>
      <c r="H23" s="695">
        <v>0</v>
      </c>
      <c r="I23" s="694" t="e">
        <v>#DIV/0!</v>
      </c>
      <c r="J23" s="693">
        <v>0</v>
      </c>
      <c r="K23" s="696">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802</v>
      </c>
      <c r="H24" s="695">
        <v>848</v>
      </c>
      <c r="I24" s="694">
        <v>0.94575471698113212</v>
      </c>
      <c r="J24" s="693">
        <v>-46</v>
      </c>
      <c r="K24" s="696">
        <v>1495</v>
      </c>
      <c r="L24" s="695">
        <v>1485</v>
      </c>
      <c r="M24" s="694">
        <v>1.0067340067340067</v>
      </c>
      <c r="N24" s="693">
        <v>10</v>
      </c>
      <c r="O24" s="692">
        <v>0.53645484949832778</v>
      </c>
      <c r="P24" s="691">
        <v>0.57104377104377102</v>
      </c>
      <c r="Q24" s="690">
        <v>-3.4588921545443241E-2</v>
      </c>
      <c r="R24" s="665"/>
      <c r="S24" s="665"/>
    </row>
    <row r="25" spans="1:19" x14ac:dyDescent="0.4">
      <c r="A25" s="701"/>
      <c r="B25" s="701"/>
      <c r="C25" s="700" t="s">
        <v>105</v>
      </c>
      <c r="D25" s="699" t="s">
        <v>171</v>
      </c>
      <c r="E25" s="698" t="s">
        <v>395</v>
      </c>
      <c r="F25" s="702"/>
      <c r="G25" s="697">
        <v>0</v>
      </c>
      <c r="H25" s="695">
        <v>0</v>
      </c>
      <c r="I25" s="694" t="e">
        <v>#DIV/0!</v>
      </c>
      <c r="J25" s="693">
        <v>0</v>
      </c>
      <c r="K25" s="696">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6">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6">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6">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6">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6">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1292</v>
      </c>
      <c r="H31" s="695">
        <v>1103</v>
      </c>
      <c r="I31" s="694">
        <v>1.171350861287398</v>
      </c>
      <c r="J31" s="693">
        <v>189</v>
      </c>
      <c r="K31" s="696">
        <v>2610</v>
      </c>
      <c r="L31" s="695">
        <v>1450</v>
      </c>
      <c r="M31" s="694">
        <v>1.8</v>
      </c>
      <c r="N31" s="693">
        <v>1160</v>
      </c>
      <c r="O31" s="692">
        <v>0.49501915708812261</v>
      </c>
      <c r="P31" s="691">
        <v>0.76068965517241383</v>
      </c>
      <c r="Q31" s="690">
        <v>-0.26567049808429122</v>
      </c>
      <c r="R31" s="665"/>
      <c r="S31" s="665"/>
    </row>
    <row r="32" spans="1:19" x14ac:dyDescent="0.4">
      <c r="A32" s="701"/>
      <c r="B32" s="701"/>
      <c r="C32" s="700" t="s">
        <v>117</v>
      </c>
      <c r="D32" s="698"/>
      <c r="E32" s="698"/>
      <c r="F32" s="702"/>
      <c r="G32" s="697">
        <v>0</v>
      </c>
      <c r="H32" s="695">
        <v>0</v>
      </c>
      <c r="I32" s="694" t="e">
        <v>#DIV/0!</v>
      </c>
      <c r="J32" s="693">
        <v>0</v>
      </c>
      <c r="K32" s="696">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885</v>
      </c>
      <c r="H33" s="695">
        <v>1043</v>
      </c>
      <c r="I33" s="694">
        <v>0.84851390220517742</v>
      </c>
      <c r="J33" s="693">
        <v>-158</v>
      </c>
      <c r="K33" s="696">
        <v>1495</v>
      </c>
      <c r="L33" s="695">
        <v>1450</v>
      </c>
      <c r="M33" s="694">
        <v>1.0310344827586206</v>
      </c>
      <c r="N33" s="693">
        <v>45</v>
      </c>
      <c r="O33" s="692">
        <v>0.59197324414715724</v>
      </c>
      <c r="P33" s="691">
        <v>0.71931034482758616</v>
      </c>
      <c r="Q33" s="690">
        <v>-0.12733710068042892</v>
      </c>
      <c r="R33" s="665"/>
      <c r="S33" s="665"/>
    </row>
    <row r="34" spans="1:19" x14ac:dyDescent="0.4">
      <c r="A34" s="701"/>
      <c r="B34" s="701"/>
      <c r="C34" s="700" t="s">
        <v>374</v>
      </c>
      <c r="D34" s="698"/>
      <c r="E34" s="698"/>
      <c r="F34" s="702"/>
      <c r="G34" s="697">
        <v>0</v>
      </c>
      <c r="H34" s="695">
        <v>0</v>
      </c>
      <c r="I34" s="694" t="e">
        <v>#DIV/0!</v>
      </c>
      <c r="J34" s="693">
        <v>0</v>
      </c>
      <c r="K34" s="696">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6">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4737</v>
      </c>
      <c r="H36" s="671">
        <v>4577</v>
      </c>
      <c r="I36" s="670">
        <v>1.0349573956740223</v>
      </c>
      <c r="J36" s="669">
        <v>160</v>
      </c>
      <c r="K36" s="672">
        <v>5700</v>
      </c>
      <c r="L36" s="671">
        <v>5835</v>
      </c>
      <c r="M36" s="670">
        <v>0.9768637532133676</v>
      </c>
      <c r="N36" s="669">
        <v>-135</v>
      </c>
      <c r="O36" s="668">
        <v>0.83105263157894738</v>
      </c>
      <c r="P36" s="667">
        <v>0.78440445586975149</v>
      </c>
      <c r="Q36" s="666">
        <v>4.6648175709195883E-2</v>
      </c>
      <c r="R36" s="665"/>
      <c r="S36" s="665"/>
    </row>
    <row r="37" spans="1:19" x14ac:dyDescent="0.4">
      <c r="A37" s="701"/>
      <c r="B37" s="687" t="s">
        <v>394</v>
      </c>
      <c r="C37" s="686"/>
      <c r="D37" s="686"/>
      <c r="E37" s="686"/>
      <c r="F37" s="703"/>
      <c r="G37" s="685">
        <v>574</v>
      </c>
      <c r="H37" s="684">
        <v>585</v>
      </c>
      <c r="I37" s="683">
        <v>0.98119658119658115</v>
      </c>
      <c r="J37" s="682">
        <v>-11</v>
      </c>
      <c r="K37" s="685">
        <v>780</v>
      </c>
      <c r="L37" s="684">
        <v>780</v>
      </c>
      <c r="M37" s="683">
        <v>1</v>
      </c>
      <c r="N37" s="682">
        <v>0</v>
      </c>
      <c r="O37" s="681">
        <v>0.73589743589743595</v>
      </c>
      <c r="P37" s="680">
        <v>0.75</v>
      </c>
      <c r="Q37" s="679">
        <v>-1.4102564102564052E-2</v>
      </c>
      <c r="R37" s="665"/>
      <c r="S37" s="665"/>
    </row>
    <row r="38" spans="1:19" x14ac:dyDescent="0.4">
      <c r="A38" s="701"/>
      <c r="B38" s="701"/>
      <c r="C38" s="700" t="s">
        <v>111</v>
      </c>
      <c r="D38" s="698"/>
      <c r="E38" s="698"/>
      <c r="F38" s="688" t="s">
        <v>366</v>
      </c>
      <c r="G38" s="697">
        <v>311</v>
      </c>
      <c r="H38" s="695">
        <v>282</v>
      </c>
      <c r="I38" s="694">
        <v>1.1028368794326242</v>
      </c>
      <c r="J38" s="693">
        <v>29</v>
      </c>
      <c r="K38" s="697">
        <v>390</v>
      </c>
      <c r="L38" s="695">
        <v>390</v>
      </c>
      <c r="M38" s="694">
        <v>1</v>
      </c>
      <c r="N38" s="693">
        <v>0</v>
      </c>
      <c r="O38" s="692">
        <v>0.79743589743589749</v>
      </c>
      <c r="P38" s="691">
        <v>0.72307692307692306</v>
      </c>
      <c r="Q38" s="690">
        <v>7.4358974358974428E-2</v>
      </c>
      <c r="R38" s="665"/>
      <c r="S38" s="665"/>
    </row>
    <row r="39" spans="1:19" x14ac:dyDescent="0.4">
      <c r="A39" s="678"/>
      <c r="B39" s="678"/>
      <c r="C39" s="716" t="s">
        <v>110</v>
      </c>
      <c r="D39" s="715"/>
      <c r="E39" s="715"/>
      <c r="F39" s="688" t="s">
        <v>366</v>
      </c>
      <c r="G39" s="714">
        <v>263</v>
      </c>
      <c r="H39" s="712">
        <v>303</v>
      </c>
      <c r="I39" s="711">
        <v>0.86798679867986794</v>
      </c>
      <c r="J39" s="710">
        <v>-40</v>
      </c>
      <c r="K39" s="714">
        <v>390</v>
      </c>
      <c r="L39" s="712">
        <v>390</v>
      </c>
      <c r="M39" s="711">
        <v>1</v>
      </c>
      <c r="N39" s="710">
        <v>0</v>
      </c>
      <c r="O39" s="709">
        <v>0.67435897435897441</v>
      </c>
      <c r="P39" s="708">
        <v>0.77692307692307694</v>
      </c>
      <c r="Q39" s="707">
        <v>-0.10256410256410253</v>
      </c>
      <c r="R39" s="665"/>
      <c r="S39" s="665"/>
    </row>
    <row r="40" spans="1:19" x14ac:dyDescent="0.4">
      <c r="A40" s="687" t="s">
        <v>393</v>
      </c>
      <c r="B40" s="686" t="s">
        <v>392</v>
      </c>
      <c r="C40" s="686"/>
      <c r="D40" s="686"/>
      <c r="E40" s="686"/>
      <c r="F40" s="703"/>
      <c r="G40" s="685">
        <v>84165</v>
      </c>
      <c r="H40" s="684">
        <v>85502</v>
      </c>
      <c r="I40" s="683">
        <v>0.9843629388786227</v>
      </c>
      <c r="J40" s="682">
        <v>-1337</v>
      </c>
      <c r="K40" s="706">
        <v>123175</v>
      </c>
      <c r="L40" s="684">
        <v>118694</v>
      </c>
      <c r="M40" s="683">
        <v>1.0377525401452474</v>
      </c>
      <c r="N40" s="682">
        <v>4481</v>
      </c>
      <c r="O40" s="681">
        <v>0.68329612340166435</v>
      </c>
      <c r="P40" s="680">
        <v>0.72035654708746866</v>
      </c>
      <c r="Q40" s="679">
        <v>-3.7060423685804311E-2</v>
      </c>
      <c r="R40" s="665"/>
      <c r="S40" s="665"/>
    </row>
    <row r="41" spans="1:19" x14ac:dyDescent="0.4">
      <c r="A41" s="705"/>
      <c r="B41" s="687" t="s">
        <v>391</v>
      </c>
      <c r="C41" s="686"/>
      <c r="D41" s="686"/>
      <c r="E41" s="686"/>
      <c r="F41" s="703"/>
      <c r="G41" s="685">
        <v>82855</v>
      </c>
      <c r="H41" s="684">
        <v>84442</v>
      </c>
      <c r="I41" s="683">
        <v>0.98120603491153691</v>
      </c>
      <c r="J41" s="682">
        <v>-1587</v>
      </c>
      <c r="K41" s="685">
        <v>120001</v>
      </c>
      <c r="L41" s="684">
        <v>116947</v>
      </c>
      <c r="M41" s="683">
        <v>1.0261143936997101</v>
      </c>
      <c r="N41" s="682">
        <v>3054</v>
      </c>
      <c r="O41" s="681">
        <v>0.69045257956183703</v>
      </c>
      <c r="P41" s="680">
        <v>0.72205357982675911</v>
      </c>
      <c r="Q41" s="679">
        <v>-3.1601000264922074E-2</v>
      </c>
      <c r="R41" s="665"/>
      <c r="S41" s="665"/>
    </row>
    <row r="42" spans="1:19" x14ac:dyDescent="0.4">
      <c r="A42" s="701"/>
      <c r="B42" s="701"/>
      <c r="C42" s="700" t="s">
        <v>378</v>
      </c>
      <c r="D42" s="698"/>
      <c r="E42" s="698"/>
      <c r="F42" s="688" t="s">
        <v>366</v>
      </c>
      <c r="G42" s="697">
        <v>32234</v>
      </c>
      <c r="H42" s="695">
        <v>33645</v>
      </c>
      <c r="I42" s="694">
        <v>0.95806211918561446</v>
      </c>
      <c r="J42" s="693">
        <v>-1411</v>
      </c>
      <c r="K42" s="697">
        <v>46639</v>
      </c>
      <c r="L42" s="695">
        <v>43318</v>
      </c>
      <c r="M42" s="694">
        <v>1.0766655893623898</v>
      </c>
      <c r="N42" s="693">
        <v>3321</v>
      </c>
      <c r="O42" s="692">
        <v>0.69113831771693213</v>
      </c>
      <c r="P42" s="691">
        <v>0.77669790849069675</v>
      </c>
      <c r="Q42" s="690">
        <v>-8.5559590773764627E-2</v>
      </c>
      <c r="R42" s="665"/>
      <c r="S42" s="665"/>
    </row>
    <row r="43" spans="1:19" x14ac:dyDescent="0.4">
      <c r="A43" s="701"/>
      <c r="B43" s="701"/>
      <c r="C43" s="700" t="s">
        <v>106</v>
      </c>
      <c r="D43" s="698"/>
      <c r="E43" s="698"/>
      <c r="F43" s="688" t="s">
        <v>366</v>
      </c>
      <c r="G43" s="697">
        <v>4953</v>
      </c>
      <c r="H43" s="695">
        <v>3974</v>
      </c>
      <c r="I43" s="694">
        <v>1.2463512833417212</v>
      </c>
      <c r="J43" s="693">
        <v>979</v>
      </c>
      <c r="K43" s="697">
        <v>6900</v>
      </c>
      <c r="L43" s="695">
        <v>5140</v>
      </c>
      <c r="M43" s="694">
        <v>1.3424124513618676</v>
      </c>
      <c r="N43" s="693">
        <v>1760</v>
      </c>
      <c r="O43" s="692">
        <v>0.71782608695652173</v>
      </c>
      <c r="P43" s="691">
        <v>0.77315175097276267</v>
      </c>
      <c r="Q43" s="690">
        <v>-5.532566401624095E-2</v>
      </c>
      <c r="R43" s="665"/>
      <c r="S43" s="665"/>
    </row>
    <row r="44" spans="1:19" x14ac:dyDescent="0.4">
      <c r="A44" s="701"/>
      <c r="B44" s="701"/>
      <c r="C44" s="700" t="s">
        <v>105</v>
      </c>
      <c r="D44" s="698"/>
      <c r="E44" s="698"/>
      <c r="F44" s="688" t="s">
        <v>366</v>
      </c>
      <c r="G44" s="697">
        <v>5094</v>
      </c>
      <c r="H44" s="695">
        <v>5420</v>
      </c>
      <c r="I44" s="694">
        <v>0.93985239852398528</v>
      </c>
      <c r="J44" s="693">
        <v>-326</v>
      </c>
      <c r="K44" s="697">
        <v>6830</v>
      </c>
      <c r="L44" s="695">
        <v>8096</v>
      </c>
      <c r="M44" s="694">
        <v>0.84362648221343872</v>
      </c>
      <c r="N44" s="693">
        <v>-1266</v>
      </c>
      <c r="O44" s="692">
        <v>0.74582723279648611</v>
      </c>
      <c r="P44" s="691">
        <v>0.6694664031620553</v>
      </c>
      <c r="Q44" s="690">
        <v>7.6360829634430805E-2</v>
      </c>
      <c r="R44" s="665"/>
      <c r="S44" s="665"/>
    </row>
    <row r="45" spans="1:19" x14ac:dyDescent="0.4">
      <c r="A45" s="701"/>
      <c r="B45" s="701"/>
      <c r="C45" s="700" t="s">
        <v>371</v>
      </c>
      <c r="D45" s="698"/>
      <c r="E45" s="698"/>
      <c r="F45" s="688" t="s">
        <v>366</v>
      </c>
      <c r="G45" s="697">
        <v>2871</v>
      </c>
      <c r="H45" s="695">
        <v>3828</v>
      </c>
      <c r="I45" s="694">
        <v>0.75</v>
      </c>
      <c r="J45" s="693">
        <v>-957</v>
      </c>
      <c r="K45" s="697">
        <v>3666</v>
      </c>
      <c r="L45" s="695">
        <v>6219</v>
      </c>
      <c r="M45" s="694">
        <v>0.58948383984563435</v>
      </c>
      <c r="N45" s="693">
        <v>-2553</v>
      </c>
      <c r="O45" s="692">
        <v>0.7831423895253683</v>
      </c>
      <c r="P45" s="691">
        <v>0.61553304389773278</v>
      </c>
      <c r="Q45" s="690">
        <v>0.16760934562763552</v>
      </c>
      <c r="R45" s="665"/>
      <c r="S45" s="665"/>
    </row>
    <row r="46" spans="1:19" x14ac:dyDescent="0.4">
      <c r="A46" s="701"/>
      <c r="B46" s="701"/>
      <c r="C46" s="700" t="s">
        <v>373</v>
      </c>
      <c r="D46" s="698"/>
      <c r="E46" s="698"/>
      <c r="F46" s="688" t="s">
        <v>366</v>
      </c>
      <c r="G46" s="697">
        <v>6561</v>
      </c>
      <c r="H46" s="695">
        <v>6165</v>
      </c>
      <c r="I46" s="694">
        <v>1.0642335766423359</v>
      </c>
      <c r="J46" s="693">
        <v>396</v>
      </c>
      <c r="K46" s="697">
        <v>8371</v>
      </c>
      <c r="L46" s="695">
        <v>10143</v>
      </c>
      <c r="M46" s="694">
        <v>0.82529823523612345</v>
      </c>
      <c r="N46" s="693">
        <v>-1772</v>
      </c>
      <c r="O46" s="692">
        <v>0.78377732648429099</v>
      </c>
      <c r="P46" s="691">
        <v>0.60780834072759538</v>
      </c>
      <c r="Q46" s="690">
        <v>0.17596898575669562</v>
      </c>
      <c r="R46" s="665"/>
      <c r="S46" s="665"/>
    </row>
    <row r="47" spans="1:19" x14ac:dyDescent="0.4">
      <c r="A47" s="701"/>
      <c r="B47" s="701"/>
      <c r="C47" s="700" t="s">
        <v>377</v>
      </c>
      <c r="D47" s="698"/>
      <c r="E47" s="698"/>
      <c r="F47" s="688" t="s">
        <v>366</v>
      </c>
      <c r="G47" s="697">
        <v>12523</v>
      </c>
      <c r="H47" s="695">
        <v>13490</v>
      </c>
      <c r="I47" s="694">
        <v>0.92831727205337289</v>
      </c>
      <c r="J47" s="693">
        <v>-967</v>
      </c>
      <c r="K47" s="697">
        <v>14792</v>
      </c>
      <c r="L47" s="695">
        <v>17686</v>
      </c>
      <c r="M47" s="694">
        <v>0.83636774850163975</v>
      </c>
      <c r="N47" s="693">
        <v>-2894</v>
      </c>
      <c r="O47" s="692">
        <v>0.84660627366143859</v>
      </c>
      <c r="P47" s="691">
        <v>0.76275019789664145</v>
      </c>
      <c r="Q47" s="690">
        <v>8.3856075764797144E-2</v>
      </c>
      <c r="R47" s="665"/>
      <c r="S47" s="665"/>
    </row>
    <row r="48" spans="1:19" x14ac:dyDescent="0.4">
      <c r="A48" s="701"/>
      <c r="B48" s="701"/>
      <c r="C48" s="700" t="s">
        <v>372</v>
      </c>
      <c r="D48" s="698"/>
      <c r="E48" s="698"/>
      <c r="F48" s="688" t="s">
        <v>366</v>
      </c>
      <c r="G48" s="697">
        <v>1109</v>
      </c>
      <c r="H48" s="695">
        <v>1525</v>
      </c>
      <c r="I48" s="694">
        <v>0.72721311475409833</v>
      </c>
      <c r="J48" s="693">
        <v>-416</v>
      </c>
      <c r="K48" s="697">
        <v>2700</v>
      </c>
      <c r="L48" s="695">
        <v>2700</v>
      </c>
      <c r="M48" s="694">
        <v>1</v>
      </c>
      <c r="N48" s="693">
        <v>0</v>
      </c>
      <c r="O48" s="692">
        <v>0.41074074074074074</v>
      </c>
      <c r="P48" s="691">
        <v>0.56481481481481477</v>
      </c>
      <c r="Q48" s="690">
        <v>-0.15407407407407403</v>
      </c>
      <c r="R48" s="665"/>
      <c r="S48" s="665"/>
    </row>
    <row r="49" spans="1:19" x14ac:dyDescent="0.4">
      <c r="A49" s="701"/>
      <c r="B49" s="701"/>
      <c r="C49" s="700" t="s">
        <v>390</v>
      </c>
      <c r="D49" s="698"/>
      <c r="E49" s="698"/>
      <c r="F49" s="688" t="s">
        <v>366</v>
      </c>
      <c r="G49" s="697">
        <v>1054</v>
      </c>
      <c r="H49" s="695">
        <v>1498</v>
      </c>
      <c r="I49" s="694">
        <v>0.70360480640854473</v>
      </c>
      <c r="J49" s="693">
        <v>-444</v>
      </c>
      <c r="K49" s="697">
        <v>1760</v>
      </c>
      <c r="L49" s="695">
        <v>1703</v>
      </c>
      <c r="M49" s="694">
        <v>1.0334703464474457</v>
      </c>
      <c r="N49" s="693">
        <v>57</v>
      </c>
      <c r="O49" s="692">
        <v>0.59886363636363638</v>
      </c>
      <c r="P49" s="691">
        <v>0.87962419260129188</v>
      </c>
      <c r="Q49" s="690">
        <v>-0.2807605562376555</v>
      </c>
      <c r="R49" s="665"/>
      <c r="S49" s="665"/>
    </row>
    <row r="50" spans="1:19" x14ac:dyDescent="0.4">
      <c r="A50" s="701"/>
      <c r="B50" s="701"/>
      <c r="C50" s="700" t="s">
        <v>389</v>
      </c>
      <c r="D50" s="698"/>
      <c r="E50" s="698"/>
      <c r="F50" s="688" t="s">
        <v>366</v>
      </c>
      <c r="G50" s="697">
        <v>2193</v>
      </c>
      <c r="H50" s="695">
        <v>2249</v>
      </c>
      <c r="I50" s="694">
        <v>0.97510004446420628</v>
      </c>
      <c r="J50" s="693">
        <v>-56</v>
      </c>
      <c r="K50" s="697">
        <v>2970</v>
      </c>
      <c r="L50" s="695">
        <v>2699</v>
      </c>
      <c r="M50" s="694">
        <v>1.1004075583549462</v>
      </c>
      <c r="N50" s="693">
        <v>271</v>
      </c>
      <c r="O50" s="692">
        <v>0.73838383838383836</v>
      </c>
      <c r="P50" s="691">
        <v>0.83327158206743235</v>
      </c>
      <c r="Q50" s="690">
        <v>-9.4887743683593984E-2</v>
      </c>
      <c r="R50" s="665"/>
      <c r="S50" s="665"/>
    </row>
    <row r="51" spans="1:19" x14ac:dyDescent="0.4">
      <c r="A51" s="701"/>
      <c r="B51" s="701"/>
      <c r="C51" s="700" t="s">
        <v>388</v>
      </c>
      <c r="D51" s="698"/>
      <c r="E51" s="698"/>
      <c r="F51" s="688" t="s">
        <v>375</v>
      </c>
      <c r="G51" s="697">
        <v>947</v>
      </c>
      <c r="H51" s="695">
        <v>1010</v>
      </c>
      <c r="I51" s="694">
        <v>0.93762376237623757</v>
      </c>
      <c r="J51" s="693">
        <v>-63</v>
      </c>
      <c r="K51" s="697">
        <v>1340</v>
      </c>
      <c r="L51" s="695">
        <v>1300</v>
      </c>
      <c r="M51" s="694">
        <v>1.0307692307692307</v>
      </c>
      <c r="N51" s="693">
        <v>40</v>
      </c>
      <c r="O51" s="692">
        <v>0.70671641791044781</v>
      </c>
      <c r="P51" s="691">
        <v>0.77692307692307694</v>
      </c>
      <c r="Q51" s="690">
        <v>-7.0206659012629125E-2</v>
      </c>
      <c r="R51" s="665"/>
      <c r="S51" s="665"/>
    </row>
    <row r="52" spans="1:19" x14ac:dyDescent="0.4">
      <c r="A52" s="701"/>
      <c r="B52" s="701"/>
      <c r="C52" s="700" t="s">
        <v>387</v>
      </c>
      <c r="D52" s="698"/>
      <c r="E52" s="698"/>
      <c r="F52" s="688" t="s">
        <v>366</v>
      </c>
      <c r="G52" s="697">
        <v>1001</v>
      </c>
      <c r="H52" s="695">
        <v>1117</v>
      </c>
      <c r="I52" s="694">
        <v>0.89615040286481651</v>
      </c>
      <c r="J52" s="693">
        <v>-116</v>
      </c>
      <c r="K52" s="697">
        <v>1760</v>
      </c>
      <c r="L52" s="695">
        <v>1670</v>
      </c>
      <c r="M52" s="694">
        <v>1.0538922155688624</v>
      </c>
      <c r="N52" s="693">
        <v>90</v>
      </c>
      <c r="O52" s="692">
        <v>0.56874999999999998</v>
      </c>
      <c r="P52" s="691">
        <v>0.66886227544910182</v>
      </c>
      <c r="Q52" s="690">
        <v>-0.10011227544910184</v>
      </c>
      <c r="R52" s="665"/>
      <c r="S52" s="665"/>
    </row>
    <row r="53" spans="1:19" x14ac:dyDescent="0.4">
      <c r="A53" s="701"/>
      <c r="B53" s="701"/>
      <c r="C53" s="700" t="s">
        <v>386</v>
      </c>
      <c r="D53" s="698"/>
      <c r="E53" s="698"/>
      <c r="F53" s="688" t="s">
        <v>366</v>
      </c>
      <c r="G53" s="697">
        <v>1786</v>
      </c>
      <c r="H53" s="695">
        <v>2106</v>
      </c>
      <c r="I53" s="694">
        <v>0.84805318138651475</v>
      </c>
      <c r="J53" s="693">
        <v>-320</v>
      </c>
      <c r="K53" s="697">
        <v>2700</v>
      </c>
      <c r="L53" s="695">
        <v>3320</v>
      </c>
      <c r="M53" s="694">
        <v>0.81325301204819278</v>
      </c>
      <c r="N53" s="693">
        <v>-620</v>
      </c>
      <c r="O53" s="692">
        <v>0.66148148148148145</v>
      </c>
      <c r="P53" s="691">
        <v>0.63433734939759034</v>
      </c>
      <c r="Q53" s="690">
        <v>2.7144132083891104E-2</v>
      </c>
      <c r="R53" s="665"/>
      <c r="S53" s="665"/>
    </row>
    <row r="54" spans="1:19" x14ac:dyDescent="0.4">
      <c r="A54" s="701"/>
      <c r="B54" s="701"/>
      <c r="C54" s="700" t="s">
        <v>385</v>
      </c>
      <c r="D54" s="698"/>
      <c r="E54" s="698"/>
      <c r="F54" s="688" t="s">
        <v>366</v>
      </c>
      <c r="G54" s="697">
        <v>1027</v>
      </c>
      <c r="H54" s="695">
        <v>1590</v>
      </c>
      <c r="I54" s="694">
        <v>0.64591194968553456</v>
      </c>
      <c r="J54" s="693">
        <v>-563</v>
      </c>
      <c r="K54" s="697">
        <v>2700</v>
      </c>
      <c r="L54" s="695">
        <v>2700</v>
      </c>
      <c r="M54" s="694">
        <v>1</v>
      </c>
      <c r="N54" s="693">
        <v>0</v>
      </c>
      <c r="O54" s="692">
        <v>0.38037037037037036</v>
      </c>
      <c r="P54" s="691">
        <v>0.58888888888888891</v>
      </c>
      <c r="Q54" s="690">
        <v>-0.20851851851851855</v>
      </c>
      <c r="R54" s="665"/>
      <c r="S54" s="665"/>
    </row>
    <row r="55" spans="1:19" x14ac:dyDescent="0.4">
      <c r="A55" s="701"/>
      <c r="B55" s="701"/>
      <c r="C55" s="700" t="s">
        <v>120</v>
      </c>
      <c r="D55" s="698"/>
      <c r="E55" s="698"/>
      <c r="F55" s="688" t="s">
        <v>366</v>
      </c>
      <c r="G55" s="697">
        <v>852</v>
      </c>
      <c r="H55" s="695">
        <v>817</v>
      </c>
      <c r="I55" s="694">
        <v>1.0428396572827416</v>
      </c>
      <c r="J55" s="693">
        <v>35</v>
      </c>
      <c r="K55" s="697">
        <v>1760</v>
      </c>
      <c r="L55" s="695">
        <v>1300</v>
      </c>
      <c r="M55" s="694">
        <v>1.3538461538461539</v>
      </c>
      <c r="N55" s="693">
        <v>460</v>
      </c>
      <c r="O55" s="692">
        <v>0.48409090909090907</v>
      </c>
      <c r="P55" s="691">
        <v>0.62846153846153852</v>
      </c>
      <c r="Q55" s="690">
        <v>-0.14437062937062944</v>
      </c>
      <c r="R55" s="665"/>
      <c r="S55" s="665"/>
    </row>
    <row r="56" spans="1:19" x14ac:dyDescent="0.4">
      <c r="A56" s="701"/>
      <c r="B56" s="701"/>
      <c r="C56" s="700" t="s">
        <v>382</v>
      </c>
      <c r="D56" s="698"/>
      <c r="E56" s="698"/>
      <c r="F56" s="688" t="s">
        <v>366</v>
      </c>
      <c r="G56" s="697">
        <v>1030</v>
      </c>
      <c r="H56" s="695">
        <v>926</v>
      </c>
      <c r="I56" s="694">
        <v>1.1123110151187905</v>
      </c>
      <c r="J56" s="693">
        <v>104</v>
      </c>
      <c r="K56" s="697">
        <v>1760</v>
      </c>
      <c r="L56" s="695">
        <v>1203</v>
      </c>
      <c r="M56" s="694">
        <v>1.4630091438071489</v>
      </c>
      <c r="N56" s="693">
        <v>557</v>
      </c>
      <c r="O56" s="692">
        <v>0.58522727272727271</v>
      </c>
      <c r="P56" s="691">
        <v>0.769742310889443</v>
      </c>
      <c r="Q56" s="690">
        <v>-0.1845150381621703</v>
      </c>
      <c r="R56" s="665"/>
      <c r="S56" s="665"/>
    </row>
    <row r="57" spans="1:19" x14ac:dyDescent="0.4">
      <c r="A57" s="701"/>
      <c r="B57" s="701"/>
      <c r="C57" s="700" t="s">
        <v>381</v>
      </c>
      <c r="D57" s="698"/>
      <c r="E57" s="698"/>
      <c r="F57" s="688" t="s">
        <v>366</v>
      </c>
      <c r="G57" s="697">
        <v>849</v>
      </c>
      <c r="H57" s="695">
        <v>758</v>
      </c>
      <c r="I57" s="694">
        <v>1.1200527704485488</v>
      </c>
      <c r="J57" s="693">
        <v>91</v>
      </c>
      <c r="K57" s="697">
        <v>1760</v>
      </c>
      <c r="L57" s="695">
        <v>1198</v>
      </c>
      <c r="M57" s="694">
        <v>1.4691151919866443</v>
      </c>
      <c r="N57" s="693">
        <v>562</v>
      </c>
      <c r="O57" s="692">
        <v>0.48238636363636361</v>
      </c>
      <c r="P57" s="691">
        <v>0.63272120200333892</v>
      </c>
      <c r="Q57" s="690">
        <v>-0.15033483836697531</v>
      </c>
      <c r="R57" s="665"/>
      <c r="S57" s="665"/>
    </row>
    <row r="58" spans="1:19" x14ac:dyDescent="0.4">
      <c r="A58" s="701"/>
      <c r="B58" s="701"/>
      <c r="C58" s="700" t="s">
        <v>383</v>
      </c>
      <c r="D58" s="698"/>
      <c r="E58" s="698"/>
      <c r="F58" s="688" t="s">
        <v>366</v>
      </c>
      <c r="G58" s="697">
        <v>702</v>
      </c>
      <c r="H58" s="695">
        <v>856</v>
      </c>
      <c r="I58" s="694">
        <v>0.82009345794392519</v>
      </c>
      <c r="J58" s="693">
        <v>-154</v>
      </c>
      <c r="K58" s="697">
        <v>1200</v>
      </c>
      <c r="L58" s="695">
        <v>1195</v>
      </c>
      <c r="M58" s="694">
        <v>1.00418410041841</v>
      </c>
      <c r="N58" s="693">
        <v>5</v>
      </c>
      <c r="O58" s="692">
        <v>0.58499999999999996</v>
      </c>
      <c r="P58" s="691">
        <v>0.71631799163179921</v>
      </c>
      <c r="Q58" s="690">
        <v>-0.13131799163179925</v>
      </c>
      <c r="R58" s="665"/>
      <c r="S58" s="665"/>
    </row>
    <row r="59" spans="1:19" x14ac:dyDescent="0.4">
      <c r="A59" s="701"/>
      <c r="B59" s="701"/>
      <c r="C59" s="700" t="s">
        <v>380</v>
      </c>
      <c r="D59" s="698"/>
      <c r="E59" s="698"/>
      <c r="F59" s="688" t="s">
        <v>366</v>
      </c>
      <c r="G59" s="697">
        <v>2427</v>
      </c>
      <c r="H59" s="695">
        <v>2673</v>
      </c>
      <c r="I59" s="694">
        <v>0.90796857463524128</v>
      </c>
      <c r="J59" s="693">
        <v>-246</v>
      </c>
      <c r="K59" s="697">
        <v>4254</v>
      </c>
      <c r="L59" s="695">
        <v>4157</v>
      </c>
      <c r="M59" s="694">
        <v>1.0233341351936494</v>
      </c>
      <c r="N59" s="693">
        <v>97</v>
      </c>
      <c r="O59" s="692">
        <v>0.57052186177715092</v>
      </c>
      <c r="P59" s="691">
        <v>0.64301178734664421</v>
      </c>
      <c r="Q59" s="690">
        <v>-7.2489925569493296E-2</v>
      </c>
      <c r="R59" s="665"/>
      <c r="S59" s="665"/>
    </row>
    <row r="60" spans="1:19" x14ac:dyDescent="0.4">
      <c r="A60" s="701"/>
      <c r="B60" s="701"/>
      <c r="C60" s="700" t="s">
        <v>378</v>
      </c>
      <c r="D60" s="699" t="s">
        <v>171</v>
      </c>
      <c r="E60" s="698" t="s">
        <v>370</v>
      </c>
      <c r="F60" s="688" t="s">
        <v>366</v>
      </c>
      <c r="G60" s="697">
        <v>1827</v>
      </c>
      <c r="H60" s="695">
        <v>0</v>
      </c>
      <c r="I60" s="694" t="e">
        <v>#DIV/0!</v>
      </c>
      <c r="J60" s="693">
        <v>1827</v>
      </c>
      <c r="K60" s="697">
        <v>2700</v>
      </c>
      <c r="L60" s="695">
        <v>0</v>
      </c>
      <c r="M60" s="694" t="e">
        <v>#DIV/0!</v>
      </c>
      <c r="N60" s="693">
        <v>2700</v>
      </c>
      <c r="O60" s="692">
        <v>0.67666666666666664</v>
      </c>
      <c r="P60" s="691" t="e">
        <v>#DIV/0!</v>
      </c>
      <c r="Q60" s="690" t="e">
        <v>#DIV/0!</v>
      </c>
      <c r="R60" s="665"/>
      <c r="S60" s="665"/>
    </row>
    <row r="61" spans="1:19" x14ac:dyDescent="0.4">
      <c r="A61" s="701"/>
      <c r="B61" s="701"/>
      <c r="C61" s="700" t="s">
        <v>105</v>
      </c>
      <c r="D61" s="699" t="s">
        <v>171</v>
      </c>
      <c r="E61" s="698" t="s">
        <v>370</v>
      </c>
      <c r="F61" s="688" t="s">
        <v>366</v>
      </c>
      <c r="G61" s="697">
        <v>949</v>
      </c>
      <c r="H61" s="695">
        <v>795</v>
      </c>
      <c r="I61" s="694">
        <v>1.1937106918238993</v>
      </c>
      <c r="J61" s="693">
        <v>154</v>
      </c>
      <c r="K61" s="697">
        <v>1679</v>
      </c>
      <c r="L61" s="695">
        <v>1200</v>
      </c>
      <c r="M61" s="694">
        <v>1.3991666666666667</v>
      </c>
      <c r="N61" s="693">
        <v>479</v>
      </c>
      <c r="O61" s="692">
        <v>0.56521739130434778</v>
      </c>
      <c r="P61" s="691">
        <v>0.66249999999999998</v>
      </c>
      <c r="Q61" s="690">
        <v>-9.7282608695652195E-2</v>
      </c>
      <c r="R61" s="665"/>
      <c r="S61" s="665"/>
    </row>
    <row r="62" spans="1:19" x14ac:dyDescent="0.4">
      <c r="A62" s="701"/>
      <c r="B62" s="701"/>
      <c r="C62" s="700" t="s">
        <v>373</v>
      </c>
      <c r="D62" s="699" t="s">
        <v>171</v>
      </c>
      <c r="E62" s="698" t="s">
        <v>370</v>
      </c>
      <c r="F62" s="688" t="s">
        <v>366</v>
      </c>
      <c r="G62" s="697">
        <v>866</v>
      </c>
      <c r="H62" s="695">
        <v>0</v>
      </c>
      <c r="I62" s="694" t="e">
        <v>#DIV/0!</v>
      </c>
      <c r="J62" s="693">
        <v>866</v>
      </c>
      <c r="K62" s="697">
        <v>1760</v>
      </c>
      <c r="L62" s="695">
        <v>0</v>
      </c>
      <c r="M62" s="694" t="e">
        <v>#DIV/0!</v>
      </c>
      <c r="N62" s="693">
        <v>1760</v>
      </c>
      <c r="O62" s="692">
        <v>0.49204545454545456</v>
      </c>
      <c r="P62" s="691" t="e">
        <v>#DIV/0!</v>
      </c>
      <c r="Q62" s="690" t="e">
        <v>#DIV/0!</v>
      </c>
      <c r="R62" s="665"/>
      <c r="S62" s="665"/>
    </row>
    <row r="63" spans="1:19" x14ac:dyDescent="0.4">
      <c r="A63" s="701"/>
      <c r="B63" s="678"/>
      <c r="C63" s="677" t="s">
        <v>377</v>
      </c>
      <c r="D63" s="689" t="s">
        <v>171</v>
      </c>
      <c r="E63" s="675" t="s">
        <v>370</v>
      </c>
      <c r="F63" s="688" t="s">
        <v>375</v>
      </c>
      <c r="G63" s="673">
        <v>0</v>
      </c>
      <c r="H63" s="671">
        <v>0</v>
      </c>
      <c r="I63" s="670" t="e">
        <v>#DIV/0!</v>
      </c>
      <c r="J63" s="669">
        <v>0</v>
      </c>
      <c r="K63" s="673">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1310</v>
      </c>
      <c r="H64" s="684">
        <v>1060</v>
      </c>
      <c r="I64" s="683">
        <v>1.2358490566037736</v>
      </c>
      <c r="J64" s="682">
        <v>250</v>
      </c>
      <c r="K64" s="685">
        <v>3174</v>
      </c>
      <c r="L64" s="684">
        <v>1747</v>
      </c>
      <c r="M64" s="683">
        <v>1.8168288494562106</v>
      </c>
      <c r="N64" s="682">
        <v>1427</v>
      </c>
      <c r="O64" s="681">
        <v>0.41272841839949592</v>
      </c>
      <c r="P64" s="680">
        <v>0.6067544361763022</v>
      </c>
      <c r="Q64" s="679">
        <v>-0.19402601777680628</v>
      </c>
      <c r="R64" s="665"/>
      <c r="S64" s="665"/>
    </row>
    <row r="65" spans="1:19" x14ac:dyDescent="0.4">
      <c r="A65" s="701"/>
      <c r="B65" s="701"/>
      <c r="C65" s="700" t="s">
        <v>383</v>
      </c>
      <c r="D65" s="698"/>
      <c r="E65" s="698"/>
      <c r="F65" s="688" t="s">
        <v>366</v>
      </c>
      <c r="G65" s="697">
        <v>299</v>
      </c>
      <c r="H65" s="695">
        <v>219</v>
      </c>
      <c r="I65" s="694">
        <v>1.365296803652968</v>
      </c>
      <c r="J65" s="693">
        <v>80</v>
      </c>
      <c r="K65" s="696">
        <v>540</v>
      </c>
      <c r="L65" s="695">
        <v>305</v>
      </c>
      <c r="M65" s="694">
        <v>1.7704918032786885</v>
      </c>
      <c r="N65" s="693">
        <v>235</v>
      </c>
      <c r="O65" s="692">
        <v>0.5537037037037037</v>
      </c>
      <c r="P65" s="691">
        <v>0.71803278688524586</v>
      </c>
      <c r="Q65" s="690">
        <v>-0.16432908318154216</v>
      </c>
      <c r="R65" s="665"/>
      <c r="S65" s="665"/>
    </row>
    <row r="66" spans="1:19" x14ac:dyDescent="0.4">
      <c r="A66" s="701"/>
      <c r="B66" s="701"/>
      <c r="C66" s="700" t="s">
        <v>382</v>
      </c>
      <c r="D66" s="698"/>
      <c r="E66" s="698"/>
      <c r="F66" s="702"/>
      <c r="G66" s="697"/>
      <c r="H66" s="695">
        <v>261</v>
      </c>
      <c r="I66" s="694">
        <v>0</v>
      </c>
      <c r="J66" s="693">
        <v>-261</v>
      </c>
      <c r="K66" s="696"/>
      <c r="L66" s="695">
        <v>537</v>
      </c>
      <c r="M66" s="694">
        <v>0</v>
      </c>
      <c r="N66" s="693">
        <v>-537</v>
      </c>
      <c r="O66" s="692" t="e">
        <v>#DIV/0!</v>
      </c>
      <c r="P66" s="691">
        <v>0.48603351955307261</v>
      </c>
      <c r="Q66" s="690" t="e">
        <v>#DIV/0!</v>
      </c>
      <c r="R66" s="665"/>
      <c r="S66" s="665"/>
    </row>
    <row r="67" spans="1:19" x14ac:dyDescent="0.4">
      <c r="A67" s="701"/>
      <c r="B67" s="701"/>
      <c r="C67" s="700" t="s">
        <v>381</v>
      </c>
      <c r="D67" s="698"/>
      <c r="E67" s="698"/>
      <c r="F67" s="702"/>
      <c r="G67" s="697"/>
      <c r="H67" s="695">
        <v>158</v>
      </c>
      <c r="I67" s="694">
        <v>0</v>
      </c>
      <c r="J67" s="693">
        <v>-158</v>
      </c>
      <c r="K67" s="696"/>
      <c r="L67" s="695">
        <v>302</v>
      </c>
      <c r="M67" s="694">
        <v>0</v>
      </c>
      <c r="N67" s="693">
        <v>-302</v>
      </c>
      <c r="O67" s="692" t="e">
        <v>#DIV/0!</v>
      </c>
      <c r="P67" s="691">
        <v>0.52317880794701987</v>
      </c>
      <c r="Q67" s="690" t="e">
        <v>#DIV/0!</v>
      </c>
      <c r="R67" s="665"/>
      <c r="S67" s="665"/>
    </row>
    <row r="68" spans="1:19" x14ac:dyDescent="0.4">
      <c r="A68" s="701"/>
      <c r="B68" s="701"/>
      <c r="C68" s="700" t="s">
        <v>380</v>
      </c>
      <c r="D68" s="698"/>
      <c r="E68" s="698"/>
      <c r="F68" s="688" t="s">
        <v>366</v>
      </c>
      <c r="G68" s="697">
        <v>480</v>
      </c>
      <c r="H68" s="695">
        <v>422</v>
      </c>
      <c r="I68" s="694">
        <v>1.1374407582938388</v>
      </c>
      <c r="J68" s="693">
        <v>58</v>
      </c>
      <c r="K68" s="696">
        <v>1080</v>
      </c>
      <c r="L68" s="695">
        <v>603</v>
      </c>
      <c r="M68" s="694">
        <v>1.791044776119403</v>
      </c>
      <c r="N68" s="693">
        <v>477</v>
      </c>
      <c r="O68" s="692">
        <v>0.44444444444444442</v>
      </c>
      <c r="P68" s="691">
        <v>0.69983416252072972</v>
      </c>
      <c r="Q68" s="690">
        <v>-0.2553897180762853</v>
      </c>
      <c r="R68" s="665"/>
      <c r="S68" s="665"/>
    </row>
    <row r="69" spans="1:19" x14ac:dyDescent="0.4">
      <c r="A69" s="678"/>
      <c r="B69" s="678"/>
      <c r="C69" s="677" t="s">
        <v>371</v>
      </c>
      <c r="D69" s="675"/>
      <c r="E69" s="675"/>
      <c r="F69" s="674" t="s">
        <v>366</v>
      </c>
      <c r="G69" s="673">
        <v>531</v>
      </c>
      <c r="H69" s="671"/>
      <c r="I69" s="670" t="e">
        <v>#DIV/0!</v>
      </c>
      <c r="J69" s="669">
        <v>531</v>
      </c>
      <c r="K69" s="672">
        <v>1554</v>
      </c>
      <c r="L69" s="671"/>
      <c r="M69" s="670" t="e">
        <v>#DIV/0!</v>
      </c>
      <c r="N69" s="669">
        <v>1554</v>
      </c>
      <c r="O69" s="668">
        <v>0.34169884169884168</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４月月間</v>
      </c>
      <c r="E1" s="14" t="s">
        <v>69</v>
      </c>
      <c r="F1" s="6"/>
      <c r="G1" s="6"/>
      <c r="H1" s="10"/>
      <c r="I1" s="10"/>
      <c r="J1" s="10"/>
    </row>
    <row r="2" spans="1:11" ht="18" customHeight="1" x14ac:dyDescent="0.15">
      <c r="A2" s="294"/>
      <c r="B2" s="293"/>
      <c r="C2" s="871" t="s">
        <v>196</v>
      </c>
      <c r="D2" s="872"/>
      <c r="E2" s="873"/>
      <c r="F2" s="874"/>
      <c r="G2" s="871" t="s">
        <v>195</v>
      </c>
      <c r="H2" s="872"/>
      <c r="I2" s="873"/>
      <c r="J2" s="874"/>
    </row>
    <row r="3" spans="1:11" ht="18.75" customHeight="1" x14ac:dyDescent="0.15">
      <c r="A3" s="292"/>
      <c r="B3" s="291"/>
      <c r="C3" s="875" t="s">
        <v>202</v>
      </c>
      <c r="D3" s="877" t="s">
        <v>201</v>
      </c>
      <c r="E3" s="879" t="s">
        <v>192</v>
      </c>
      <c r="F3" s="880"/>
      <c r="G3" s="867" t="str">
        <f>C3</f>
        <v>13.4月</v>
      </c>
      <c r="H3" s="869" t="str">
        <f>D3</f>
        <v>12.4月</v>
      </c>
      <c r="I3" s="879" t="s">
        <v>192</v>
      </c>
      <c r="J3" s="880"/>
    </row>
    <row r="4" spans="1:11" ht="18" customHeight="1" x14ac:dyDescent="0.15">
      <c r="A4" s="290"/>
      <c r="B4" s="289"/>
      <c r="C4" s="876"/>
      <c r="D4" s="878"/>
      <c r="E4" s="268" t="s">
        <v>191</v>
      </c>
      <c r="F4" s="267" t="s">
        <v>190</v>
      </c>
      <c r="G4" s="868"/>
      <c r="H4" s="870"/>
      <c r="I4" s="268" t="s">
        <v>191</v>
      </c>
      <c r="J4" s="267" t="s">
        <v>190</v>
      </c>
    </row>
    <row r="5" spans="1:11" ht="13.5" customHeight="1" x14ac:dyDescent="0.15">
      <c r="A5" s="859" t="s">
        <v>189</v>
      </c>
      <c r="B5" s="860"/>
      <c r="C5" s="861">
        <f>C7+C12+C17+C22+C27</f>
        <v>493428</v>
      </c>
      <c r="D5" s="863">
        <f>D7+D12+D17+D22+D27</f>
        <v>482527</v>
      </c>
      <c r="E5" s="853">
        <f>C5/D5</f>
        <v>1.0225914819274362</v>
      </c>
      <c r="F5" s="855">
        <f>C5-D5</f>
        <v>10901</v>
      </c>
      <c r="G5" s="861">
        <f>G7+G12+G17+G22+G27</f>
        <v>675889</v>
      </c>
      <c r="H5" s="865">
        <f>H7+H12+H17+H22+H27</f>
        <v>682179</v>
      </c>
      <c r="I5" s="853">
        <f>G5/H5</f>
        <v>0.99077954613085417</v>
      </c>
      <c r="J5" s="855">
        <f>G5-H5</f>
        <v>-6290</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f>SUM(C8:C11)</f>
        <v>242360</v>
      </c>
      <c r="D7" s="261">
        <f>SUM(D8:D11)</f>
        <v>233272</v>
      </c>
      <c r="E7" s="260">
        <f t="shared" ref="E7:E34" si="0">C7/D7</f>
        <v>1.0389588120305908</v>
      </c>
      <c r="F7" s="259">
        <f t="shared" ref="F7:F34" si="1">C7-D7</f>
        <v>9088</v>
      </c>
      <c r="G7" s="262">
        <f>SUM(G8:G11)</f>
        <v>335978</v>
      </c>
      <c r="H7" s="264">
        <f>SUM(H8:H11)</f>
        <v>345801</v>
      </c>
      <c r="I7" s="260">
        <f t="shared" ref="I7:I34" si="2">G7/H7</f>
        <v>0.97159348874063411</v>
      </c>
      <c r="J7" s="259">
        <f t="shared" ref="J7:J34" si="3">G7-H7</f>
        <v>-9823</v>
      </c>
      <c r="K7" s="249"/>
    </row>
    <row r="8" spans="1:11" ht="18" customHeight="1" x14ac:dyDescent="0.15">
      <c r="A8" s="256" t="s">
        <v>186</v>
      </c>
      <c r="B8" s="258" t="s">
        <v>178</v>
      </c>
      <c r="C8" s="253">
        <f>'４月(月間)'!B9+'４月(月間)'!B14</f>
        <v>108077</v>
      </c>
      <c r="D8" s="254">
        <f>'４月(月間)'!C9+'４月(月間)'!C14</f>
        <v>111145</v>
      </c>
      <c r="E8" s="251">
        <f t="shared" si="0"/>
        <v>0.97239641909217689</v>
      </c>
      <c r="F8" s="250">
        <f t="shared" si="1"/>
        <v>-3068</v>
      </c>
      <c r="G8" s="253">
        <f>'４月(月間)'!F9+'４月(月間)'!F14</f>
        <v>152620</v>
      </c>
      <c r="H8" s="252">
        <f>'４月(月間)'!G9+'４月(月間)'!G14</f>
        <v>163897</v>
      </c>
      <c r="I8" s="251">
        <f t="shared" si="2"/>
        <v>0.93119459172529084</v>
      </c>
      <c r="J8" s="250">
        <f t="shared" si="3"/>
        <v>-11277</v>
      </c>
      <c r="K8" s="249"/>
    </row>
    <row r="9" spans="1:11" ht="18" customHeight="1" x14ac:dyDescent="0.15">
      <c r="A9" s="256"/>
      <c r="B9" s="258" t="s">
        <v>177</v>
      </c>
      <c r="C9" s="253">
        <f>'４月(月間)'!B19+'４月(月間)'!B22+'４月(月間)'!B23+'４月(月間)'!B24</f>
        <v>11239</v>
      </c>
      <c r="D9" s="254">
        <f>'４月(月間)'!C19+'４月(月間)'!C22+'４月(月間)'!C23+'４月(月間)'!C24</f>
        <v>10798</v>
      </c>
      <c r="E9" s="251">
        <f t="shared" si="0"/>
        <v>1.0408408964623079</v>
      </c>
      <c r="F9" s="250">
        <f t="shared" si="1"/>
        <v>441</v>
      </c>
      <c r="G9" s="253">
        <f>'４月(月間)'!F19+'４月(月間)'!F22+'４月(月間)'!F23+'４月(月間)'!F24</f>
        <v>12885</v>
      </c>
      <c r="H9" s="252">
        <f>'４月(月間)'!G19+'４月(月間)'!G22+'４月(月間)'!G23+'４月(月間)'!G24</f>
        <v>13355</v>
      </c>
      <c r="I9" s="251">
        <f t="shared" si="2"/>
        <v>0.9648071883189816</v>
      </c>
      <c r="J9" s="250">
        <f t="shared" si="3"/>
        <v>-470</v>
      </c>
      <c r="K9" s="249"/>
    </row>
    <row r="10" spans="1:11" ht="18" customHeight="1" x14ac:dyDescent="0.15">
      <c r="A10" s="256"/>
      <c r="B10" s="258" t="s">
        <v>175</v>
      </c>
      <c r="C10" s="253">
        <f>'４月(月間)'!B43+'４月(月間)'!B49+'４月(月間)'!B61</f>
        <v>99297</v>
      </c>
      <c r="D10" s="254">
        <f>'４月(月間)'!C43+'４月(月間)'!C49+'４月(月間)'!C61</f>
        <v>90037</v>
      </c>
      <c r="E10" s="251">
        <f t="shared" si="0"/>
        <v>1.1028466075058032</v>
      </c>
      <c r="F10" s="250">
        <f t="shared" si="1"/>
        <v>9260</v>
      </c>
      <c r="G10" s="253">
        <f>'４月(月間)'!F43+'４月(月間)'!F49+'４月(月間)'!F61</f>
        <v>133480</v>
      </c>
      <c r="H10" s="252">
        <f>'４月(月間)'!G43+'４月(月間)'!G49+'４月(月間)'!G61</f>
        <v>132795</v>
      </c>
      <c r="I10" s="251">
        <f t="shared" si="2"/>
        <v>1.0051583267442299</v>
      </c>
      <c r="J10" s="250">
        <f t="shared" si="3"/>
        <v>685</v>
      </c>
      <c r="K10" s="249"/>
    </row>
    <row r="11" spans="1:11" ht="18" customHeight="1" x14ac:dyDescent="0.15">
      <c r="A11" s="256"/>
      <c r="B11" s="258" t="s">
        <v>180</v>
      </c>
      <c r="C11" s="253">
        <f>'４月(月間)'!B71+'４月(月間)'!B72</f>
        <v>23747</v>
      </c>
      <c r="D11" s="288">
        <f>'４月(月間)'!C71+'４月(月間)'!C72</f>
        <v>21292</v>
      </c>
      <c r="E11" s="251">
        <f t="shared" si="0"/>
        <v>1.1153015216982904</v>
      </c>
      <c r="F11" s="250">
        <f t="shared" si="1"/>
        <v>2455</v>
      </c>
      <c r="G11" s="253">
        <f>'４月(月間)'!F71+'４月(月間)'!F72</f>
        <v>36993</v>
      </c>
      <c r="H11" s="288">
        <f>'４月(月間)'!G71+'４月(月間)'!G72</f>
        <v>35754</v>
      </c>
      <c r="I11" s="251">
        <f t="shared" si="2"/>
        <v>1.0346534653465347</v>
      </c>
      <c r="J11" s="250">
        <f t="shared" si="3"/>
        <v>1239</v>
      </c>
      <c r="K11" s="249"/>
    </row>
    <row r="12" spans="1:11" ht="18" customHeight="1" x14ac:dyDescent="0.15">
      <c r="A12" s="851" t="s">
        <v>185</v>
      </c>
      <c r="B12" s="852"/>
      <c r="C12" s="262">
        <f>SUM(C13:C16)</f>
        <v>91136</v>
      </c>
      <c r="D12" s="261">
        <f>SUM(D13:D16)</f>
        <v>95495</v>
      </c>
      <c r="E12" s="260">
        <f t="shared" si="0"/>
        <v>0.95435363108016125</v>
      </c>
      <c r="F12" s="259">
        <f t="shared" si="1"/>
        <v>-4359</v>
      </c>
      <c r="G12" s="262">
        <f>SUM(G13:G16)</f>
        <v>116977</v>
      </c>
      <c r="H12" s="261">
        <f>SUM(H13:H16)</f>
        <v>117057</v>
      </c>
      <c r="I12" s="260">
        <f t="shared" si="2"/>
        <v>0.99931657226821125</v>
      </c>
      <c r="J12" s="259">
        <f t="shared" si="3"/>
        <v>-80</v>
      </c>
      <c r="K12" s="249"/>
    </row>
    <row r="13" spans="1:11" ht="18" customHeight="1" x14ac:dyDescent="0.15">
      <c r="A13" s="256" t="s">
        <v>184</v>
      </c>
      <c r="B13" s="258" t="s">
        <v>178</v>
      </c>
      <c r="C13" s="253">
        <f>'４月(月間)'!B10+'４月(月間)'!B11+'４月(月間)'!B16</f>
        <v>13954</v>
      </c>
      <c r="D13" s="254">
        <f>'４月(月間)'!C10+'４月(月間)'!C11+'４月(月間)'!C16</f>
        <v>30480</v>
      </c>
      <c r="E13" s="251">
        <f t="shared" si="0"/>
        <v>0.45780839895013126</v>
      </c>
      <c r="F13" s="250">
        <f t="shared" si="1"/>
        <v>-16526</v>
      </c>
      <c r="G13" s="253">
        <f>'４月(月間)'!F10+'４月(月間)'!F11+'４月(月間)'!F16</f>
        <v>15000</v>
      </c>
      <c r="H13" s="254">
        <f>'４月(月間)'!G10+'４月(月間)'!G11+'４月(月間)'!G16</f>
        <v>33249</v>
      </c>
      <c r="I13" s="251">
        <f t="shared" si="2"/>
        <v>0.45114138771090861</v>
      </c>
      <c r="J13" s="250">
        <f t="shared" si="3"/>
        <v>-18249</v>
      </c>
      <c r="K13" s="249"/>
    </row>
    <row r="14" spans="1:11" ht="18" customHeight="1" x14ac:dyDescent="0.15">
      <c r="A14" s="256"/>
      <c r="B14" s="258" t="s">
        <v>177</v>
      </c>
      <c r="C14" s="253">
        <f>'４月(月間)'!B20+'４月(月間)'!B25+'４月(月間)'!B26+'４月(月間)'!B27+'４月(月間)'!B36</f>
        <v>17152</v>
      </c>
      <c r="D14" s="254">
        <f>'４月(月間)'!C20+'４月(月間)'!C25+'４月(月間)'!C26+'４月(月間)'!C27+'４月(月間)'!C36</f>
        <v>3874</v>
      </c>
      <c r="E14" s="251">
        <f t="shared" si="0"/>
        <v>4.4274651522973674</v>
      </c>
      <c r="F14" s="250">
        <f t="shared" si="1"/>
        <v>13278</v>
      </c>
      <c r="G14" s="253">
        <f>'４月(月間)'!F20+'４月(月間)'!F25+'４月(月間)'!F26+'４月(月間)'!F27+'４月(月間)'!F36</f>
        <v>19755</v>
      </c>
      <c r="H14" s="254">
        <f>'４月(月間)'!G20+'４月(月間)'!G25+'４月(月間)'!G26+'４月(月間)'!G27+'４月(月間)'!G36</f>
        <v>4455</v>
      </c>
      <c r="I14" s="251">
        <f t="shared" si="2"/>
        <v>4.4343434343434343</v>
      </c>
      <c r="J14" s="250">
        <f t="shared" si="3"/>
        <v>15300</v>
      </c>
      <c r="K14" s="249"/>
    </row>
    <row r="15" spans="1:11" ht="18" customHeight="1" x14ac:dyDescent="0.15">
      <c r="A15" s="256"/>
      <c r="B15" s="258" t="s">
        <v>175</v>
      </c>
      <c r="C15" s="253">
        <f>'４月(月間)'!B44+'４月(月間)'!B45+'４月(月間)'!B46+'４月(月間)'!B62</f>
        <v>49736</v>
      </c>
      <c r="D15" s="254">
        <f>'４月(月間)'!C44+'４月(月間)'!C45+'４月(月間)'!C46+'４月(月間)'!C62</f>
        <v>47528</v>
      </c>
      <c r="E15" s="251">
        <f t="shared" si="0"/>
        <v>1.0464568254502609</v>
      </c>
      <c r="F15" s="250">
        <f t="shared" si="1"/>
        <v>2208</v>
      </c>
      <c r="G15" s="253">
        <f>'４月(月間)'!F44+'４月(月間)'!F45+'４月(月間)'!F46+'４月(月間)'!F62</f>
        <v>66292</v>
      </c>
      <c r="H15" s="254">
        <f>'４月(月間)'!G44+'４月(月間)'!G45+'４月(月間)'!G46+'４月(月間)'!G62</f>
        <v>62007</v>
      </c>
      <c r="I15" s="251">
        <f t="shared" si="2"/>
        <v>1.0691051010369796</v>
      </c>
      <c r="J15" s="250">
        <f t="shared" si="3"/>
        <v>4285</v>
      </c>
      <c r="K15" s="249"/>
    </row>
    <row r="16" spans="1:11" ht="18" customHeight="1" x14ac:dyDescent="0.15">
      <c r="A16" s="279"/>
      <c r="B16" s="286" t="s">
        <v>180</v>
      </c>
      <c r="C16" s="285">
        <f>'４月(月間)'!B74+'４月(月間)'!B75</f>
        <v>10294</v>
      </c>
      <c r="D16" s="283">
        <f>'４月(月間)'!C74+'４月(月間)'!C75</f>
        <v>13613</v>
      </c>
      <c r="E16" s="282">
        <f t="shared" si="0"/>
        <v>0.75618893704547119</v>
      </c>
      <c r="F16" s="281">
        <f t="shared" si="1"/>
        <v>-3319</v>
      </c>
      <c r="G16" s="285">
        <f>'４月(月間)'!F74+'４月(月間)'!F75</f>
        <v>15930</v>
      </c>
      <c r="H16" s="283">
        <f>'４月(月間)'!G74+'４月(月間)'!G75</f>
        <v>17346</v>
      </c>
      <c r="I16" s="282">
        <f t="shared" si="2"/>
        <v>0.91836734693877553</v>
      </c>
      <c r="J16" s="281">
        <f t="shared" si="3"/>
        <v>-1416</v>
      </c>
      <c r="K16" s="249"/>
    </row>
    <row r="17" spans="1:11" ht="18" customHeight="1" x14ac:dyDescent="0.15">
      <c r="A17" s="851" t="s">
        <v>183</v>
      </c>
      <c r="B17" s="852"/>
      <c r="C17" s="262">
        <f>SUM(C18:C21)</f>
        <v>60667</v>
      </c>
      <c r="D17" s="261">
        <f>SUM(D18:D21)</f>
        <v>59599</v>
      </c>
      <c r="E17" s="260">
        <f t="shared" si="0"/>
        <v>1.0179197637544255</v>
      </c>
      <c r="F17" s="259">
        <f t="shared" si="1"/>
        <v>1068</v>
      </c>
      <c r="G17" s="262">
        <f>SUM(G18:G21)</f>
        <v>84350</v>
      </c>
      <c r="H17" s="264">
        <f>SUM(H18:H21)</f>
        <v>87231</v>
      </c>
      <c r="I17" s="260">
        <f t="shared" si="2"/>
        <v>0.96697275051300569</v>
      </c>
      <c r="J17" s="259">
        <f t="shared" si="3"/>
        <v>-2881</v>
      </c>
      <c r="K17" s="249"/>
    </row>
    <row r="18" spans="1:11" ht="18" customHeight="1" x14ac:dyDescent="0.15">
      <c r="A18" s="256" t="s">
        <v>182</v>
      </c>
      <c r="B18" s="258" t="s">
        <v>178</v>
      </c>
      <c r="C18" s="253">
        <f>'４月(月間)'!B12</f>
        <v>0</v>
      </c>
      <c r="D18" s="254">
        <f>'４月(月間)'!C12</f>
        <v>0</v>
      </c>
      <c r="E18" s="251" t="e">
        <f t="shared" si="0"/>
        <v>#DIV/0!</v>
      </c>
      <c r="F18" s="250">
        <f t="shared" si="1"/>
        <v>0</v>
      </c>
      <c r="G18" s="253">
        <f>'４月(月間)'!F12</f>
        <v>0</v>
      </c>
      <c r="H18" s="252">
        <f>'４月(月間)'!G12</f>
        <v>0</v>
      </c>
      <c r="I18" s="251" t="e">
        <f t="shared" si="2"/>
        <v>#DIV/0!</v>
      </c>
      <c r="J18" s="250">
        <f t="shared" si="3"/>
        <v>0</v>
      </c>
      <c r="K18" s="249"/>
    </row>
    <row r="19" spans="1:11" ht="18" customHeight="1" x14ac:dyDescent="0.15">
      <c r="A19" s="256"/>
      <c r="B19" s="258" t="s">
        <v>177</v>
      </c>
      <c r="C19" s="253">
        <f>'４月(月間)'!B21+'４月(月間)'!B35</f>
        <v>19913</v>
      </c>
      <c r="D19" s="254">
        <f>'４月(月間)'!C21+'４月(月間)'!C35</f>
        <v>18421</v>
      </c>
      <c r="E19" s="251">
        <f t="shared" si="0"/>
        <v>1.0809945171271917</v>
      </c>
      <c r="F19" s="250">
        <f t="shared" si="1"/>
        <v>1492</v>
      </c>
      <c r="G19" s="253">
        <f>'４月(月間)'!F21+'４月(月間)'!F35</f>
        <v>26085</v>
      </c>
      <c r="H19" s="252">
        <f>'４月(月間)'!G21+'４月(月間)'!G35</f>
        <v>26100</v>
      </c>
      <c r="I19" s="251">
        <f t="shared" si="2"/>
        <v>0.99942528735632186</v>
      </c>
      <c r="J19" s="250">
        <f t="shared" si="3"/>
        <v>-15</v>
      </c>
      <c r="K19" s="249"/>
    </row>
    <row r="20" spans="1:11" ht="18" customHeight="1" x14ac:dyDescent="0.15">
      <c r="A20" s="256"/>
      <c r="B20" s="258" t="s">
        <v>175</v>
      </c>
      <c r="C20" s="253">
        <f>'４月(月間)'!B48+'４月(月間)'!B64</f>
        <v>30437</v>
      </c>
      <c r="D20" s="254">
        <f>'４月(月間)'!C48+'４月(月間)'!C64</f>
        <v>30533</v>
      </c>
      <c r="E20" s="251">
        <f t="shared" si="0"/>
        <v>0.99685586087184352</v>
      </c>
      <c r="F20" s="250">
        <f t="shared" si="1"/>
        <v>-96</v>
      </c>
      <c r="G20" s="253">
        <f>'４月(月間)'!F48+'４月(月間)'!F64</f>
        <v>42335</v>
      </c>
      <c r="H20" s="252">
        <f>'４月(月間)'!G48+'４月(月間)'!G64</f>
        <v>45201</v>
      </c>
      <c r="I20" s="251">
        <f t="shared" si="2"/>
        <v>0.93659432313444391</v>
      </c>
      <c r="J20" s="250">
        <f t="shared" si="3"/>
        <v>-2866</v>
      </c>
      <c r="K20" s="249"/>
    </row>
    <row r="21" spans="1:11" ht="18" customHeight="1" x14ac:dyDescent="0.15">
      <c r="A21" s="279"/>
      <c r="B21" s="286" t="s">
        <v>180</v>
      </c>
      <c r="C21" s="285">
        <f>'４月(月間)'!B73+'４月(月間)'!B77</f>
        <v>10317</v>
      </c>
      <c r="D21" s="283">
        <f>'４月(月間)'!C73+'４月(月間)'!C77</f>
        <v>10645</v>
      </c>
      <c r="E21" s="282">
        <f t="shared" si="0"/>
        <v>0.96918741193048374</v>
      </c>
      <c r="F21" s="281">
        <f t="shared" si="1"/>
        <v>-328</v>
      </c>
      <c r="G21" s="285">
        <f>'４月(月間)'!F73+'４月(月間)'!F77</f>
        <v>15930</v>
      </c>
      <c r="H21" s="287">
        <f>'４月(月間)'!G73+'４月(月間)'!G77</f>
        <v>15930</v>
      </c>
      <c r="I21" s="282">
        <f t="shared" si="2"/>
        <v>1</v>
      </c>
      <c r="J21" s="281">
        <f t="shared" si="3"/>
        <v>0</v>
      </c>
      <c r="K21" s="249"/>
    </row>
    <row r="22" spans="1:11" ht="18" customHeight="1" x14ac:dyDescent="0.15">
      <c r="A22" s="851" t="s">
        <v>181</v>
      </c>
      <c r="B22" s="852"/>
      <c r="C22" s="262">
        <f>SUM(C23:C26)</f>
        <v>44858</v>
      </c>
      <c r="D22" s="261">
        <f>SUM(D23:D26)</f>
        <v>42200</v>
      </c>
      <c r="E22" s="260">
        <f t="shared" si="0"/>
        <v>1.0629857819905213</v>
      </c>
      <c r="F22" s="259">
        <f t="shared" si="1"/>
        <v>2658</v>
      </c>
      <c r="G22" s="262">
        <f>SUM(G23:G26)</f>
        <v>53483</v>
      </c>
      <c r="H22" s="264">
        <f>SUM(H23:H26)</f>
        <v>53420</v>
      </c>
      <c r="I22" s="260">
        <f t="shared" si="2"/>
        <v>1.0011793335829278</v>
      </c>
      <c r="J22" s="259">
        <f t="shared" si="3"/>
        <v>63</v>
      </c>
      <c r="K22" s="249"/>
    </row>
    <row r="23" spans="1:11" ht="18" customHeight="1" x14ac:dyDescent="0.15">
      <c r="A23" s="256"/>
      <c r="B23" s="258" t="s">
        <v>178</v>
      </c>
      <c r="C23" s="253">
        <f>'４月(月間)'!B13</f>
        <v>0</v>
      </c>
      <c r="D23" s="254">
        <f>'４月(月間)'!C13</f>
        <v>0</v>
      </c>
      <c r="E23" s="251" t="e">
        <f t="shared" si="0"/>
        <v>#DIV/0!</v>
      </c>
      <c r="F23" s="250">
        <f t="shared" si="1"/>
        <v>0</v>
      </c>
      <c r="G23" s="253">
        <f>'４月(月間)'!F13</f>
        <v>0</v>
      </c>
      <c r="H23" s="252">
        <f>'４月(月間)'!G13</f>
        <v>0</v>
      </c>
      <c r="I23" s="251" t="e">
        <f t="shared" si="2"/>
        <v>#DIV/0!</v>
      </c>
      <c r="J23" s="250">
        <f t="shared" si="3"/>
        <v>0</v>
      </c>
      <c r="K23" s="249"/>
    </row>
    <row r="24" spans="1:11" ht="18" customHeight="1" x14ac:dyDescent="0.15">
      <c r="A24" s="256"/>
      <c r="B24" s="258" t="s">
        <v>177</v>
      </c>
      <c r="C24" s="253">
        <f>'４月(月間)'!B28+'４月(月間)'!B37</f>
        <v>15144</v>
      </c>
      <c r="D24" s="254">
        <f>'４月(月間)'!C28+'４月(月間)'!C37</f>
        <v>14996</v>
      </c>
      <c r="E24" s="251">
        <f t="shared" si="0"/>
        <v>1.0098692984795945</v>
      </c>
      <c r="F24" s="250">
        <f t="shared" si="1"/>
        <v>148</v>
      </c>
      <c r="G24" s="253">
        <f>'４月(月間)'!F28+'４月(月間)'!F37</f>
        <v>17535</v>
      </c>
      <c r="H24" s="252">
        <f>'４月(月間)'!G28+'４月(月間)'!G37</f>
        <v>17665</v>
      </c>
      <c r="I24" s="251">
        <f t="shared" si="2"/>
        <v>0.99264081517124259</v>
      </c>
      <c r="J24" s="250">
        <f t="shared" si="3"/>
        <v>-130</v>
      </c>
      <c r="K24" s="249"/>
    </row>
    <row r="25" spans="1:11" ht="18" customHeight="1" x14ac:dyDescent="0.15">
      <c r="A25" s="256"/>
      <c r="B25" s="258" t="s">
        <v>175</v>
      </c>
      <c r="C25" s="253">
        <f>'４月(月間)'!B47+'４月(月間)'!B63</f>
        <v>21874</v>
      </c>
      <c r="D25" s="254">
        <f>'４月(月間)'!C47+'４月(月間)'!C63</f>
        <v>19935</v>
      </c>
      <c r="E25" s="251">
        <f t="shared" si="0"/>
        <v>1.0972661148733382</v>
      </c>
      <c r="F25" s="250">
        <f t="shared" si="1"/>
        <v>1939</v>
      </c>
      <c r="G25" s="253">
        <f>'４月(月間)'!F47+'４月(月間)'!F63</f>
        <v>25328</v>
      </c>
      <c r="H25" s="254">
        <f>'４月(月間)'!G47+'４月(月間)'!G63</f>
        <v>25489</v>
      </c>
      <c r="I25" s="251">
        <f t="shared" si="2"/>
        <v>0.99368354976656592</v>
      </c>
      <c r="J25" s="250">
        <f t="shared" si="3"/>
        <v>-161</v>
      </c>
      <c r="K25" s="249"/>
    </row>
    <row r="26" spans="1:11" ht="18" customHeight="1" x14ac:dyDescent="0.15">
      <c r="A26" s="279"/>
      <c r="B26" s="286" t="s">
        <v>180</v>
      </c>
      <c r="C26" s="285">
        <f>'４月(月間)'!B78</f>
        <v>7840</v>
      </c>
      <c r="D26" s="283">
        <f>'４月(月間)'!C78</f>
        <v>7269</v>
      </c>
      <c r="E26" s="282">
        <f t="shared" si="0"/>
        <v>1.078552758288623</v>
      </c>
      <c r="F26" s="281">
        <f t="shared" si="1"/>
        <v>571</v>
      </c>
      <c r="G26" s="284">
        <f>'４月(月間)'!F78</f>
        <v>10620</v>
      </c>
      <c r="H26" s="283">
        <f>'４月(月間)'!G78</f>
        <v>10266</v>
      </c>
      <c r="I26" s="282">
        <f t="shared" si="2"/>
        <v>1.0344827586206897</v>
      </c>
      <c r="J26" s="281">
        <f t="shared" si="3"/>
        <v>354</v>
      </c>
      <c r="K26" s="249"/>
    </row>
    <row r="27" spans="1:11" ht="18" customHeight="1" x14ac:dyDescent="0.15">
      <c r="A27" s="851" t="s">
        <v>179</v>
      </c>
      <c r="B27" s="852"/>
      <c r="C27" s="262">
        <f>SUM(C28:C34)</f>
        <v>54407</v>
      </c>
      <c r="D27" s="261">
        <f>SUM(D28:D34)</f>
        <v>51961</v>
      </c>
      <c r="E27" s="260">
        <f t="shared" si="0"/>
        <v>1.0470737668636092</v>
      </c>
      <c r="F27" s="259">
        <f t="shared" si="1"/>
        <v>2446</v>
      </c>
      <c r="G27" s="262">
        <f>SUM(G28:G34)</f>
        <v>85101</v>
      </c>
      <c r="H27" s="261">
        <f>SUM(H28:H34)</f>
        <v>78670</v>
      </c>
      <c r="I27" s="260">
        <f t="shared" si="2"/>
        <v>1.081746536163722</v>
      </c>
      <c r="J27" s="259">
        <f t="shared" si="3"/>
        <v>6431</v>
      </c>
      <c r="K27" s="249"/>
    </row>
    <row r="28" spans="1:11" ht="18" customHeight="1" x14ac:dyDescent="0.15">
      <c r="A28" s="256"/>
      <c r="B28" s="258" t="s">
        <v>178</v>
      </c>
      <c r="C28" s="253">
        <f>'４月(月間)'!B15+'４月(月間)'!B17</f>
        <v>0</v>
      </c>
      <c r="D28" s="254">
        <f>'４月(月間)'!C15+'４月(月間)'!C17</f>
        <v>0</v>
      </c>
      <c r="E28" s="251" t="e">
        <f t="shared" si="0"/>
        <v>#DIV/0!</v>
      </c>
      <c r="F28" s="250">
        <f t="shared" si="1"/>
        <v>0</v>
      </c>
      <c r="G28" s="253">
        <f>'４月(月間)'!F15+'４月(月間)'!F17</f>
        <v>0</v>
      </c>
      <c r="H28" s="252">
        <f>'４月(月間)'!G15+'４月(月間)'!G17</f>
        <v>0</v>
      </c>
      <c r="I28" s="251" t="e">
        <f t="shared" si="2"/>
        <v>#DIV/0!</v>
      </c>
      <c r="J28" s="250">
        <f t="shared" si="3"/>
        <v>0</v>
      </c>
      <c r="K28" s="249"/>
    </row>
    <row r="29" spans="1:11" ht="18" customHeight="1" x14ac:dyDescent="0.15">
      <c r="A29" s="256"/>
      <c r="B29" s="255" t="s">
        <v>177</v>
      </c>
      <c r="C29" s="253">
        <f>'４月(月間)'!B29+'４月(月間)'!B30+'４月(月間)'!B31+'４月(月間)'!B32+'４月(月間)'!B33+'４月(月間)'!B34</f>
        <v>6755</v>
      </c>
      <c r="D29" s="257">
        <f>'４月(月間)'!C29+'４月(月間)'!C30+'４月(月間)'!C31+'４月(月間)'!C32+'４月(月間)'!C33+'４月(月間)'!C34</f>
        <v>8100</v>
      </c>
      <c r="E29" s="251">
        <f t="shared" si="0"/>
        <v>0.83395061728395059</v>
      </c>
      <c r="F29" s="250">
        <f t="shared" si="1"/>
        <v>-1345</v>
      </c>
      <c r="G29" s="253">
        <f>'４月(月間)'!F29+'４月(月間)'!F30+'４月(月間)'!F31+'４月(月間)'!F32+'４月(月間)'!F33+'４月(月間)'!F34</f>
        <v>8700</v>
      </c>
      <c r="H29" s="252">
        <f>'４月(月間)'!G29+'４月(月間)'!G30+'４月(月間)'!G31+'４月(月間)'!G32+'４月(月間)'!G33+'４月(月間)'!G34</f>
        <v>10010</v>
      </c>
      <c r="I29" s="251">
        <f t="shared" si="2"/>
        <v>0.86913086913086912</v>
      </c>
      <c r="J29" s="250">
        <f t="shared" si="3"/>
        <v>-1310</v>
      </c>
      <c r="K29" s="249"/>
    </row>
    <row r="30" spans="1:11" ht="18" customHeight="1" x14ac:dyDescent="0.15">
      <c r="A30" s="256"/>
      <c r="B30" s="255" t="s">
        <v>176</v>
      </c>
      <c r="C30" s="253">
        <f>'４月(月間)'!B38</f>
        <v>1456</v>
      </c>
      <c r="D30" s="254">
        <f>'４月(月間)'!C38</f>
        <v>1373</v>
      </c>
      <c r="E30" s="251">
        <f t="shared" si="0"/>
        <v>1.0604515659140568</v>
      </c>
      <c r="F30" s="250">
        <f t="shared" si="1"/>
        <v>83</v>
      </c>
      <c r="G30" s="253">
        <f>'４月(月間)'!F38</f>
        <v>2598</v>
      </c>
      <c r="H30" s="252">
        <f>'４月(月間)'!G38</f>
        <v>2351</v>
      </c>
      <c r="I30" s="251">
        <f t="shared" si="2"/>
        <v>1.1050616758826031</v>
      </c>
      <c r="J30" s="250">
        <f t="shared" si="3"/>
        <v>247</v>
      </c>
      <c r="K30" s="249"/>
    </row>
    <row r="31" spans="1:11" ht="18" customHeight="1" x14ac:dyDescent="0.15">
      <c r="A31" s="256"/>
      <c r="B31" s="255" t="s">
        <v>175</v>
      </c>
      <c r="C31" s="253">
        <f>'４月(月間)'!B50+'４月(月間)'!B51+'４月(月間)'!B52+'４月(月間)'!B53+'４月(月間)'!B54+'４月(月間)'!B57+'４月(月間)'!B55+'４月(月間)'!B56+'４月(月間)'!B60+'４月(月間)'!B58+'４月(月間)'!B59</f>
        <v>44096</v>
      </c>
      <c r="D31" s="254">
        <f>'４月(月間)'!C51+'４月(月間)'!C52+'４月(月間)'!C53+'４月(月間)'!C54+'４月(月間)'!C57+'４月(月間)'!C55+'４月(月間)'!C56+'４月(月間)'!C60+'４月(月間)'!C58+'４月(月間)'!C59</f>
        <v>39157</v>
      </c>
      <c r="E31" s="251">
        <f t="shared" si="0"/>
        <v>1.1261332584212274</v>
      </c>
      <c r="F31" s="250">
        <f t="shared" si="1"/>
        <v>4939</v>
      </c>
      <c r="G31" s="253">
        <f>'４月(月間)'!F50+'４月(月間)'!F51+'４月(月間)'!F52+'４月(月間)'!F53+'４月(月間)'!F54+'４月(月間)'!F57+'４月(月間)'!F55+'４月(月間)'!F56+'４月(月間)'!F60+'４月(月間)'!F58+'４月(月間)'!F59</f>
        <v>70276</v>
      </c>
      <c r="H31" s="252">
        <f>'４月(月間)'!G51+'４月(月間)'!G52+'４月(月間)'!G53+'４月(月間)'!G54+'４月(月間)'!G57+'４月(月間)'!G55+'４月(月間)'!G56+'４月(月間)'!G60+'４月(月間)'!G58+'４月(月間)'!G59</f>
        <v>60624</v>
      </c>
      <c r="I31" s="251">
        <f t="shared" si="2"/>
        <v>1.1592108735814199</v>
      </c>
      <c r="J31" s="250">
        <f t="shared" si="3"/>
        <v>9652</v>
      </c>
      <c r="K31" s="249"/>
    </row>
    <row r="32" spans="1:11" ht="18" customHeight="1" x14ac:dyDescent="0.15">
      <c r="A32" s="256"/>
      <c r="B32" s="255" t="s">
        <v>174</v>
      </c>
      <c r="C32" s="253">
        <f>'４月(月間)'!B65</f>
        <v>2040</v>
      </c>
      <c r="D32" s="254">
        <f>'４月(月間)'!C65</f>
        <v>3249</v>
      </c>
      <c r="E32" s="251">
        <f t="shared" si="0"/>
        <v>0.62788550323176362</v>
      </c>
      <c r="F32" s="250">
        <f t="shared" si="1"/>
        <v>-1209</v>
      </c>
      <c r="G32" s="253">
        <f>'４月(月間)'!F65</f>
        <v>3356</v>
      </c>
      <c r="H32" s="252">
        <f>'４月(月間)'!G65</f>
        <v>5451</v>
      </c>
      <c r="I32" s="251">
        <f t="shared" si="2"/>
        <v>0.61566685011924416</v>
      </c>
      <c r="J32" s="250">
        <f t="shared" si="3"/>
        <v>-2095</v>
      </c>
      <c r="K32" s="249"/>
    </row>
    <row r="33" spans="1:11" ht="18" customHeight="1" x14ac:dyDescent="0.15">
      <c r="A33" s="256"/>
      <c r="B33" s="255" t="s">
        <v>173</v>
      </c>
      <c r="C33" s="253">
        <f>'４月(月間)'!B76</f>
        <v>0</v>
      </c>
      <c r="D33" s="257">
        <f>'４月(月間)'!C76</f>
        <v>0</v>
      </c>
      <c r="E33" s="251" t="e">
        <f t="shared" si="0"/>
        <v>#DIV/0!</v>
      </c>
      <c r="F33" s="250">
        <f t="shared" si="1"/>
        <v>0</v>
      </c>
      <c r="G33" s="280">
        <f>'４月(月間)'!F76</f>
        <v>0</v>
      </c>
      <c r="H33" s="257">
        <f>'４月(月間)'!G76</f>
        <v>0</v>
      </c>
      <c r="I33" s="251" t="e">
        <f t="shared" si="2"/>
        <v>#DIV/0!</v>
      </c>
      <c r="J33" s="250">
        <f t="shared" si="3"/>
        <v>0</v>
      </c>
      <c r="K33" s="249"/>
    </row>
    <row r="34" spans="1:11" ht="18" customHeight="1" thickBot="1" x14ac:dyDescent="0.2">
      <c r="A34" s="279"/>
      <c r="B34" s="270" t="s">
        <v>172</v>
      </c>
      <c r="C34" s="278">
        <f>'４月(月間)'!B80</f>
        <v>60</v>
      </c>
      <c r="D34" s="276">
        <f>'４月(月間)'!C80</f>
        <v>82</v>
      </c>
      <c r="E34" s="275">
        <f t="shared" si="0"/>
        <v>0.73170731707317072</v>
      </c>
      <c r="F34" s="274">
        <f t="shared" si="1"/>
        <v>-22</v>
      </c>
      <c r="G34" s="277">
        <f>'４月(月間)'!F80</f>
        <v>171</v>
      </c>
      <c r="H34" s="276">
        <f>'４月(月間)'!G80</f>
        <v>234</v>
      </c>
      <c r="I34" s="275">
        <f t="shared" si="2"/>
        <v>0.73076923076923073</v>
      </c>
      <c r="J34" s="274">
        <f t="shared" si="3"/>
        <v>-63</v>
      </c>
      <c r="K34" s="249"/>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F64" s="231">
        <v>0</v>
      </c>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A1:B1"/>
    <mergeCell ref="G5:G6"/>
    <mergeCell ref="H5:H6"/>
    <mergeCell ref="G3:G4"/>
    <mergeCell ref="H3:H4"/>
    <mergeCell ref="C2:F2"/>
    <mergeCell ref="G2:J2"/>
    <mergeCell ref="C3:C4"/>
    <mergeCell ref="D3:D4"/>
    <mergeCell ref="E3:F3"/>
    <mergeCell ref="I3:J3"/>
    <mergeCell ref="A17:B17"/>
    <mergeCell ref="A22:B22"/>
    <mergeCell ref="E5:E6"/>
    <mergeCell ref="A27:B27"/>
    <mergeCell ref="J5:J6"/>
    <mergeCell ref="A6:B6"/>
    <mergeCell ref="A7:B7"/>
    <mergeCell ref="A12:B12"/>
    <mergeCell ref="I5:I6"/>
    <mergeCell ref="A5:B5"/>
    <mergeCell ref="F5:F6"/>
    <mergeCell ref="C5:C6"/>
    <mergeCell ref="D5:D6"/>
  </mergeCells>
  <phoneticPr fontId="3"/>
  <hyperlinks>
    <hyperlink ref="A1" location="'R3'!A1" display="令和３年度"/>
    <hyperlink ref="A1:B1" location="'h25'!A1" display="'h25'!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M1"/>
      <selection pane="topRight" sqref="A1:M1"/>
      <selection pane="bottomLeft" sqref="A1:M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11月月間</v>
      </c>
      <c r="G1" s="14" t="s">
        <v>69</v>
      </c>
      <c r="H1" s="10"/>
      <c r="I1" s="10"/>
      <c r="J1" s="10"/>
      <c r="K1" s="10"/>
      <c r="L1" s="10"/>
      <c r="M1" s="10"/>
    </row>
    <row r="2" spans="1:13" s="788" customFormat="1" ht="19.5" thickBot="1" x14ac:dyDescent="0.45">
      <c r="A2" s="789"/>
      <c r="B2" s="789" t="s">
        <v>436</v>
      </c>
      <c r="C2" s="790">
        <v>11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435</v>
      </c>
      <c r="D4" s="1003" t="s">
        <v>434</v>
      </c>
      <c r="E4" s="1004" t="s">
        <v>192</v>
      </c>
      <c r="F4" s="1005"/>
      <c r="G4" s="982" t="s">
        <v>433</v>
      </c>
      <c r="H4" s="1001" t="s">
        <v>432</v>
      </c>
      <c r="I4" s="1004" t="s">
        <v>192</v>
      </c>
      <c r="J4" s="1005"/>
      <c r="K4" s="982" t="s">
        <v>433</v>
      </c>
      <c r="L4" s="983" t="s">
        <v>432</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509245</v>
      </c>
      <c r="D6" s="1006">
        <v>503973</v>
      </c>
      <c r="E6" s="971">
        <v>1.0104608778644888</v>
      </c>
      <c r="F6" s="991">
        <v>5272</v>
      </c>
      <c r="G6" s="997">
        <v>707227</v>
      </c>
      <c r="H6" s="999">
        <v>692718</v>
      </c>
      <c r="I6" s="971">
        <v>1.020945031022725</v>
      </c>
      <c r="J6" s="991">
        <v>14509</v>
      </c>
      <c r="K6" s="973">
        <v>0.72005876472476305</v>
      </c>
      <c r="L6" s="975">
        <v>0.7275298173282635</v>
      </c>
      <c r="M6" s="977">
        <v>-7.4710526035004499E-3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258381</v>
      </c>
      <c r="D8" s="766">
        <v>250053</v>
      </c>
      <c r="E8" s="765">
        <v>1.0333049393528573</v>
      </c>
      <c r="F8" s="764">
        <v>8328</v>
      </c>
      <c r="G8" s="767">
        <v>356828</v>
      </c>
      <c r="H8" s="774">
        <v>328995</v>
      </c>
      <c r="I8" s="765">
        <v>1.084600069909877</v>
      </c>
      <c r="J8" s="764">
        <v>27833</v>
      </c>
      <c r="K8" s="781">
        <v>0.72410517111885842</v>
      </c>
      <c r="L8" s="780">
        <v>0.76005106460584504</v>
      </c>
      <c r="M8" s="779">
        <v>-3.5945893486986624E-2</v>
      </c>
    </row>
    <row r="9" spans="1:13" ht="18" customHeight="1" x14ac:dyDescent="0.4">
      <c r="A9" s="747"/>
      <c r="B9" s="760" t="s">
        <v>428</v>
      </c>
      <c r="C9" s="759">
        <v>108818</v>
      </c>
      <c r="D9" s="758">
        <v>112108</v>
      </c>
      <c r="E9" s="757">
        <v>0.97065329860491667</v>
      </c>
      <c r="F9" s="756">
        <v>-3290</v>
      </c>
      <c r="G9" s="759">
        <v>146267</v>
      </c>
      <c r="H9" s="758">
        <v>149272</v>
      </c>
      <c r="I9" s="757">
        <v>0.97986896403880164</v>
      </c>
      <c r="J9" s="756">
        <v>-3005</v>
      </c>
      <c r="K9" s="778">
        <v>0.74396822249721395</v>
      </c>
      <c r="L9" s="777">
        <v>0.75103167372313628</v>
      </c>
      <c r="M9" s="776">
        <v>-7.0634512259223348E-3</v>
      </c>
    </row>
    <row r="10" spans="1:13" ht="18" customHeight="1" x14ac:dyDescent="0.4">
      <c r="A10" s="747"/>
      <c r="B10" s="746" t="s">
        <v>427</v>
      </c>
      <c r="C10" s="751">
        <v>9142</v>
      </c>
      <c r="D10" s="750">
        <v>9025</v>
      </c>
      <c r="E10" s="749">
        <v>1.0129639889196675</v>
      </c>
      <c r="F10" s="748">
        <v>117</v>
      </c>
      <c r="G10" s="751">
        <v>13035</v>
      </c>
      <c r="H10" s="750">
        <v>13315</v>
      </c>
      <c r="I10" s="749">
        <v>0.97897108524220799</v>
      </c>
      <c r="J10" s="748">
        <v>-280</v>
      </c>
      <c r="K10" s="741">
        <v>0.7013425393172229</v>
      </c>
      <c r="L10" s="740">
        <v>0.67780698460383026</v>
      </c>
      <c r="M10" s="739">
        <v>2.3535554713392637E-2</v>
      </c>
    </row>
    <row r="11" spans="1:13" ht="18" customHeight="1" x14ac:dyDescent="0.4">
      <c r="A11" s="747"/>
      <c r="B11" s="746" t="s">
        <v>425</v>
      </c>
      <c r="C11" s="751">
        <v>114420</v>
      </c>
      <c r="D11" s="750">
        <v>108130</v>
      </c>
      <c r="E11" s="749">
        <v>1.0581707204291131</v>
      </c>
      <c r="F11" s="748">
        <v>6290</v>
      </c>
      <c r="G11" s="751">
        <v>156285</v>
      </c>
      <c r="H11" s="750">
        <v>137557</v>
      </c>
      <c r="I11" s="749">
        <v>1.1361471971619037</v>
      </c>
      <c r="J11" s="748">
        <v>18728</v>
      </c>
      <c r="K11" s="741">
        <v>0.73212400422305401</v>
      </c>
      <c r="L11" s="740">
        <v>0.78607413653976166</v>
      </c>
      <c r="M11" s="739">
        <v>-5.3950132316707644E-2</v>
      </c>
    </row>
    <row r="12" spans="1:13" ht="18" customHeight="1" x14ac:dyDescent="0.4">
      <c r="A12" s="747"/>
      <c r="B12" s="737" t="s">
        <v>173</v>
      </c>
      <c r="C12" s="775">
        <v>26001</v>
      </c>
      <c r="D12" s="735">
        <v>20790</v>
      </c>
      <c r="E12" s="734">
        <v>1.2506493506493506</v>
      </c>
      <c r="F12" s="733">
        <v>5211</v>
      </c>
      <c r="G12" s="775">
        <v>41241</v>
      </c>
      <c r="H12" s="735">
        <v>28851</v>
      </c>
      <c r="I12" s="734">
        <v>1.4294478527607362</v>
      </c>
      <c r="J12" s="733">
        <v>12390</v>
      </c>
      <c r="K12" s="772">
        <v>0.63046482868989595</v>
      </c>
      <c r="L12" s="771">
        <v>0.72059893937818442</v>
      </c>
      <c r="M12" s="770">
        <v>-9.0134110688288471E-2</v>
      </c>
    </row>
    <row r="13" spans="1:13" ht="18" customHeight="1" x14ac:dyDescent="0.4">
      <c r="A13" s="769" t="s">
        <v>430</v>
      </c>
      <c r="B13" s="768"/>
      <c r="C13" s="767">
        <v>78799</v>
      </c>
      <c r="D13" s="766">
        <v>82849</v>
      </c>
      <c r="E13" s="765">
        <v>0.95111588552668103</v>
      </c>
      <c r="F13" s="764">
        <v>-4050</v>
      </c>
      <c r="G13" s="767">
        <v>114419</v>
      </c>
      <c r="H13" s="766">
        <v>127920</v>
      </c>
      <c r="I13" s="765">
        <v>0.89445747342088811</v>
      </c>
      <c r="J13" s="764">
        <v>-13501</v>
      </c>
      <c r="K13" s="763">
        <v>0.68868806754123002</v>
      </c>
      <c r="L13" s="762">
        <v>0.6476626016260163</v>
      </c>
      <c r="M13" s="773">
        <v>4.1025465915213721E-2</v>
      </c>
    </row>
    <row r="14" spans="1:13" ht="18" customHeight="1" x14ac:dyDescent="0.4">
      <c r="A14" s="747"/>
      <c r="B14" s="760" t="s">
        <v>428</v>
      </c>
      <c r="C14" s="759">
        <v>11093</v>
      </c>
      <c r="D14" s="758">
        <v>12090</v>
      </c>
      <c r="E14" s="757">
        <v>0.917535153019024</v>
      </c>
      <c r="F14" s="756">
        <v>-997</v>
      </c>
      <c r="G14" s="759">
        <v>15000</v>
      </c>
      <c r="H14" s="758">
        <v>16427</v>
      </c>
      <c r="I14" s="757">
        <v>0.91313082120898525</v>
      </c>
      <c r="J14" s="756">
        <v>-1427</v>
      </c>
      <c r="K14" s="755">
        <v>0.73953333333333338</v>
      </c>
      <c r="L14" s="754">
        <v>0.73598344189444209</v>
      </c>
      <c r="M14" s="753">
        <v>3.5498914388912839E-3</v>
      </c>
    </row>
    <row r="15" spans="1:13" ht="18" customHeight="1" x14ac:dyDescent="0.4">
      <c r="A15" s="747"/>
      <c r="B15" s="746" t="s">
        <v>427</v>
      </c>
      <c r="C15" s="751">
        <v>13160</v>
      </c>
      <c r="D15" s="750">
        <v>13559</v>
      </c>
      <c r="E15" s="749">
        <v>0.97057305110996384</v>
      </c>
      <c r="F15" s="748">
        <v>-399</v>
      </c>
      <c r="G15" s="751">
        <v>17345</v>
      </c>
      <c r="H15" s="750">
        <v>17700</v>
      </c>
      <c r="I15" s="749">
        <v>0.97994350282485876</v>
      </c>
      <c r="J15" s="748">
        <v>-355</v>
      </c>
      <c r="K15" s="741">
        <v>0.75872009224560388</v>
      </c>
      <c r="L15" s="740">
        <v>0.76604519774011304</v>
      </c>
      <c r="M15" s="739">
        <v>-7.3251054945091543E-3</v>
      </c>
    </row>
    <row r="16" spans="1:13" ht="18" customHeight="1" x14ac:dyDescent="0.4">
      <c r="A16" s="747"/>
      <c r="B16" s="746" t="s">
        <v>425</v>
      </c>
      <c r="C16" s="751">
        <v>43047</v>
      </c>
      <c r="D16" s="750">
        <v>41562</v>
      </c>
      <c r="E16" s="749">
        <v>1.0357297531398875</v>
      </c>
      <c r="F16" s="748">
        <v>1485</v>
      </c>
      <c r="G16" s="751">
        <v>57393</v>
      </c>
      <c r="H16" s="750">
        <v>62110</v>
      </c>
      <c r="I16" s="749">
        <v>0.9240540975688295</v>
      </c>
      <c r="J16" s="748">
        <v>-4717</v>
      </c>
      <c r="K16" s="741">
        <v>0.75003920338717267</v>
      </c>
      <c r="L16" s="740">
        <v>0.66916760586057</v>
      </c>
      <c r="M16" s="739">
        <v>8.0871597526602668E-2</v>
      </c>
    </row>
    <row r="17" spans="1:13" ht="18" customHeight="1" x14ac:dyDescent="0.4">
      <c r="A17" s="747"/>
      <c r="B17" s="746" t="s">
        <v>424</v>
      </c>
      <c r="C17" s="751">
        <v>1648</v>
      </c>
      <c r="D17" s="750">
        <v>0</v>
      </c>
      <c r="E17" s="749" t="e">
        <v>#DIV/0!</v>
      </c>
      <c r="F17" s="748">
        <v>1648</v>
      </c>
      <c r="G17" s="751">
        <v>4680</v>
      </c>
      <c r="H17" s="750">
        <v>0</v>
      </c>
      <c r="I17" s="749" t="e">
        <v>#DIV/0!</v>
      </c>
      <c r="J17" s="748">
        <v>4680</v>
      </c>
      <c r="K17" s="741">
        <v>0.35213675213675216</v>
      </c>
      <c r="L17" s="740" t="s">
        <v>171</v>
      </c>
      <c r="M17" s="739" t="e">
        <v>#VALUE!</v>
      </c>
    </row>
    <row r="18" spans="1:13" ht="18" customHeight="1" x14ac:dyDescent="0.4">
      <c r="A18" s="738"/>
      <c r="B18" s="737" t="s">
        <v>173</v>
      </c>
      <c r="C18" s="775">
        <v>9851</v>
      </c>
      <c r="D18" s="735">
        <v>15638</v>
      </c>
      <c r="E18" s="734">
        <v>0.62993989001151041</v>
      </c>
      <c r="F18" s="733">
        <v>-5787</v>
      </c>
      <c r="G18" s="775">
        <v>20001</v>
      </c>
      <c r="H18" s="735">
        <v>31683</v>
      </c>
      <c r="I18" s="734">
        <v>0.63128491620111726</v>
      </c>
      <c r="J18" s="733">
        <v>-11682</v>
      </c>
      <c r="K18" s="772">
        <v>0.49252537373131344</v>
      </c>
      <c r="L18" s="771">
        <v>0.49357699712779723</v>
      </c>
      <c r="M18" s="770">
        <v>-1.0516233964837918E-3</v>
      </c>
    </row>
    <row r="19" spans="1:13" ht="18" customHeight="1" x14ac:dyDescent="0.4">
      <c r="A19" s="769" t="s">
        <v>429</v>
      </c>
      <c r="B19" s="768"/>
      <c r="C19" s="767">
        <v>72048</v>
      </c>
      <c r="D19" s="766">
        <v>72567</v>
      </c>
      <c r="E19" s="765">
        <v>0.99284798875521929</v>
      </c>
      <c r="F19" s="764">
        <v>-519</v>
      </c>
      <c r="G19" s="767">
        <v>86372</v>
      </c>
      <c r="H19" s="774">
        <v>94281</v>
      </c>
      <c r="I19" s="765">
        <v>0.91611247229028114</v>
      </c>
      <c r="J19" s="764">
        <v>-7909</v>
      </c>
      <c r="K19" s="763">
        <v>0.83415921826517858</v>
      </c>
      <c r="L19" s="762">
        <v>0.76968848442422122</v>
      </c>
      <c r="M19" s="761">
        <v>6.4470733840957362E-2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22434</v>
      </c>
      <c r="D21" s="750">
        <v>20669</v>
      </c>
      <c r="E21" s="749">
        <v>1.0853935845952876</v>
      </c>
      <c r="F21" s="748">
        <v>1765</v>
      </c>
      <c r="G21" s="751">
        <v>26150</v>
      </c>
      <c r="H21" s="750">
        <v>26100</v>
      </c>
      <c r="I21" s="749">
        <v>1.0019157088122606</v>
      </c>
      <c r="J21" s="748">
        <v>50</v>
      </c>
      <c r="K21" s="741">
        <v>0.85789674952198858</v>
      </c>
      <c r="L21" s="740">
        <v>0.79191570881226059</v>
      </c>
      <c r="M21" s="739">
        <v>6.5981040709727989E-2</v>
      </c>
    </row>
    <row r="22" spans="1:13" ht="18" customHeight="1" x14ac:dyDescent="0.4">
      <c r="A22" s="747"/>
      <c r="B22" s="746" t="s">
        <v>425</v>
      </c>
      <c r="C22" s="751">
        <v>37612</v>
      </c>
      <c r="D22" s="750">
        <v>40146</v>
      </c>
      <c r="E22" s="749">
        <v>0.93688038658895034</v>
      </c>
      <c r="F22" s="748">
        <v>-2534</v>
      </c>
      <c r="G22" s="751">
        <v>44292</v>
      </c>
      <c r="H22" s="750">
        <v>52251</v>
      </c>
      <c r="I22" s="749">
        <v>0.84767755641040365</v>
      </c>
      <c r="J22" s="748">
        <v>-7959</v>
      </c>
      <c r="K22" s="741">
        <v>0.84918269664950785</v>
      </c>
      <c r="L22" s="740">
        <v>0.76832979273123958</v>
      </c>
      <c r="M22" s="739">
        <v>8.0852903918268271E-2</v>
      </c>
    </row>
    <row r="23" spans="1:13" ht="18" customHeight="1" x14ac:dyDescent="0.4">
      <c r="A23" s="738"/>
      <c r="B23" s="737" t="s">
        <v>173</v>
      </c>
      <c r="C23" s="775">
        <v>12002</v>
      </c>
      <c r="D23" s="735">
        <v>11752</v>
      </c>
      <c r="E23" s="734">
        <v>1.0212729748127978</v>
      </c>
      <c r="F23" s="733">
        <v>250</v>
      </c>
      <c r="G23" s="775">
        <v>15930</v>
      </c>
      <c r="H23" s="735">
        <v>15930</v>
      </c>
      <c r="I23" s="734">
        <v>1</v>
      </c>
      <c r="J23" s="733">
        <v>0</v>
      </c>
      <c r="K23" s="772">
        <v>0.75342121782799754</v>
      </c>
      <c r="L23" s="771">
        <v>0.73772755806654111</v>
      </c>
      <c r="M23" s="770">
        <v>1.5693659761456424E-2</v>
      </c>
    </row>
    <row r="24" spans="1:13" ht="18" customHeight="1" x14ac:dyDescent="0.4">
      <c r="A24" s="769" t="s">
        <v>181</v>
      </c>
      <c r="B24" s="768"/>
      <c r="C24" s="767">
        <v>44147</v>
      </c>
      <c r="D24" s="766">
        <v>41693</v>
      </c>
      <c r="E24" s="765">
        <v>1.0588588012376179</v>
      </c>
      <c r="F24" s="764">
        <v>2454</v>
      </c>
      <c r="G24" s="767">
        <v>57711</v>
      </c>
      <c r="H24" s="774">
        <v>57328</v>
      </c>
      <c r="I24" s="765">
        <v>1.0066808540329333</v>
      </c>
      <c r="J24" s="764">
        <v>383</v>
      </c>
      <c r="K24" s="763">
        <v>0.76496681741782324</v>
      </c>
      <c r="L24" s="762">
        <v>0.72727114150153505</v>
      </c>
      <c r="M24" s="773">
        <v>3.7695675916288196E-2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14446</v>
      </c>
      <c r="D26" s="750">
        <v>13781</v>
      </c>
      <c r="E26" s="749">
        <v>1.0482548436252812</v>
      </c>
      <c r="F26" s="748">
        <v>665</v>
      </c>
      <c r="G26" s="751">
        <v>17395</v>
      </c>
      <c r="H26" s="750">
        <v>17325</v>
      </c>
      <c r="I26" s="749">
        <v>1.0040404040404041</v>
      </c>
      <c r="J26" s="748">
        <v>70</v>
      </c>
      <c r="K26" s="741">
        <v>0.83046852543834437</v>
      </c>
      <c r="L26" s="740">
        <v>0.79544011544011539</v>
      </c>
      <c r="M26" s="739">
        <v>3.5028409998228982E-2</v>
      </c>
    </row>
    <row r="27" spans="1:13" ht="18" customHeight="1" x14ac:dyDescent="0.4">
      <c r="A27" s="747"/>
      <c r="B27" s="746" t="s">
        <v>425</v>
      </c>
      <c r="C27" s="751">
        <v>23249</v>
      </c>
      <c r="D27" s="750">
        <v>20789</v>
      </c>
      <c r="E27" s="749">
        <v>1.1183318100918755</v>
      </c>
      <c r="F27" s="748">
        <v>2460</v>
      </c>
      <c r="G27" s="751">
        <v>29696</v>
      </c>
      <c r="H27" s="750">
        <v>29383</v>
      </c>
      <c r="I27" s="749">
        <v>1.0106524180648675</v>
      </c>
      <c r="J27" s="748">
        <v>313</v>
      </c>
      <c r="K27" s="741">
        <v>0.78290005387931039</v>
      </c>
      <c r="L27" s="740">
        <v>0.7075179525576013</v>
      </c>
      <c r="M27" s="739">
        <v>7.5382101321709083E-2</v>
      </c>
    </row>
    <row r="28" spans="1:13" ht="18" customHeight="1" x14ac:dyDescent="0.4">
      <c r="A28" s="738"/>
      <c r="B28" s="737" t="s">
        <v>173</v>
      </c>
      <c r="C28" s="736">
        <v>6452</v>
      </c>
      <c r="D28" s="735">
        <v>7123</v>
      </c>
      <c r="E28" s="734">
        <v>0.90579811877018113</v>
      </c>
      <c r="F28" s="733">
        <v>-671</v>
      </c>
      <c r="G28" s="736">
        <v>10620</v>
      </c>
      <c r="H28" s="735">
        <v>10620</v>
      </c>
      <c r="I28" s="734">
        <v>1</v>
      </c>
      <c r="J28" s="733">
        <v>0</v>
      </c>
      <c r="K28" s="772">
        <v>0.607532956685499</v>
      </c>
      <c r="L28" s="771">
        <v>0.67071563088512243</v>
      </c>
      <c r="M28" s="770">
        <v>-6.3182674199623423E-2</v>
      </c>
    </row>
    <row r="29" spans="1:13" ht="18" customHeight="1" x14ac:dyDescent="0.4">
      <c r="A29" s="769" t="s">
        <v>179</v>
      </c>
      <c r="B29" s="768"/>
      <c r="C29" s="767">
        <v>55870</v>
      </c>
      <c r="D29" s="766">
        <v>56811</v>
      </c>
      <c r="E29" s="765">
        <v>0.98343630634912249</v>
      </c>
      <c r="F29" s="764">
        <v>-941</v>
      </c>
      <c r="G29" s="767">
        <v>91897</v>
      </c>
      <c r="H29" s="766">
        <v>84194</v>
      </c>
      <c r="I29" s="765">
        <v>1.0914910801244744</v>
      </c>
      <c r="J29" s="764">
        <v>7703</v>
      </c>
      <c r="K29" s="763">
        <v>0.60796326321860339</v>
      </c>
      <c r="L29" s="762">
        <v>0.67476304724802239</v>
      </c>
      <c r="M29" s="761">
        <v>-6.6799784029418996E-2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7480</v>
      </c>
      <c r="D31" s="752">
        <v>6702</v>
      </c>
      <c r="E31" s="749">
        <v>1.1160847508206506</v>
      </c>
      <c r="F31" s="748">
        <v>778</v>
      </c>
      <c r="G31" s="751">
        <v>12465</v>
      </c>
      <c r="H31" s="752">
        <v>9300</v>
      </c>
      <c r="I31" s="749">
        <v>1.3403225806451613</v>
      </c>
      <c r="J31" s="748">
        <v>3165</v>
      </c>
      <c r="K31" s="741">
        <v>0.60008022462896105</v>
      </c>
      <c r="L31" s="740">
        <v>0.72064516129032263</v>
      </c>
      <c r="M31" s="739">
        <v>-0.12056493666136159</v>
      </c>
    </row>
    <row r="32" spans="1:13" ht="18" customHeight="1" x14ac:dyDescent="0.4">
      <c r="A32" s="747"/>
      <c r="B32" s="746" t="s">
        <v>426</v>
      </c>
      <c r="C32" s="751">
        <v>1694</v>
      </c>
      <c r="D32" s="750">
        <v>1632</v>
      </c>
      <c r="E32" s="749">
        <v>1.0379901960784315</v>
      </c>
      <c r="F32" s="748">
        <v>62</v>
      </c>
      <c r="G32" s="751">
        <v>2494</v>
      </c>
      <c r="H32" s="750">
        <v>2379</v>
      </c>
      <c r="I32" s="749">
        <v>1.048339638503573</v>
      </c>
      <c r="J32" s="748">
        <v>115</v>
      </c>
      <c r="K32" s="741">
        <v>0.67923015236567763</v>
      </c>
      <c r="L32" s="740">
        <v>0.68600252206809587</v>
      </c>
      <c r="M32" s="739">
        <v>-6.772369702418235E-3</v>
      </c>
    </row>
    <row r="33" spans="1:13" ht="18" customHeight="1" x14ac:dyDescent="0.4">
      <c r="A33" s="747"/>
      <c r="B33" s="746" t="s">
        <v>425</v>
      </c>
      <c r="C33" s="751">
        <v>44027</v>
      </c>
      <c r="D33" s="750">
        <v>45017</v>
      </c>
      <c r="E33" s="749">
        <v>0.97800830797254368</v>
      </c>
      <c r="F33" s="748">
        <v>-990</v>
      </c>
      <c r="G33" s="751">
        <v>71903</v>
      </c>
      <c r="H33" s="750">
        <v>66956</v>
      </c>
      <c r="I33" s="749">
        <v>1.0738843419559114</v>
      </c>
      <c r="J33" s="748">
        <v>4947</v>
      </c>
      <c r="K33" s="741">
        <v>0.61231103013782462</v>
      </c>
      <c r="L33" s="740">
        <v>0.67233705717187409</v>
      </c>
      <c r="M33" s="739">
        <v>-6.0026027034049467E-2</v>
      </c>
    </row>
    <row r="34" spans="1:13" ht="18" customHeight="1" x14ac:dyDescent="0.4">
      <c r="A34" s="747"/>
      <c r="B34" s="746" t="s">
        <v>424</v>
      </c>
      <c r="C34" s="751">
        <v>2569</v>
      </c>
      <c r="D34" s="750">
        <v>3356</v>
      </c>
      <c r="E34" s="749">
        <v>0.76549463647199045</v>
      </c>
      <c r="F34" s="748">
        <v>-787</v>
      </c>
      <c r="G34" s="751">
        <v>4846</v>
      </c>
      <c r="H34" s="750">
        <v>5316</v>
      </c>
      <c r="I34" s="749">
        <v>0.91158765989465762</v>
      </c>
      <c r="J34" s="748">
        <v>-470</v>
      </c>
      <c r="K34" s="741">
        <v>0.53012794056954193</v>
      </c>
      <c r="L34" s="740">
        <v>0.63130173062452977</v>
      </c>
      <c r="M34" s="739">
        <v>-0.10117379005498783</v>
      </c>
    </row>
    <row r="35" spans="1:13" ht="18" customHeight="1" x14ac:dyDescent="0.4">
      <c r="A35" s="747"/>
      <c r="B35" s="746" t="s">
        <v>173</v>
      </c>
      <c r="C35" s="745">
        <v>0</v>
      </c>
      <c r="D35" s="744">
        <v>0</v>
      </c>
      <c r="E35" s="743" t="e">
        <v>#DIV/0!</v>
      </c>
      <c r="F35" s="742">
        <v>0</v>
      </c>
      <c r="G35" s="745">
        <v>0</v>
      </c>
      <c r="H35" s="744">
        <v>0</v>
      </c>
      <c r="I35" s="743" t="e">
        <v>#DIV/0!</v>
      </c>
      <c r="J35" s="742">
        <v>0</v>
      </c>
      <c r="K35" s="741" t="s">
        <v>171</v>
      </c>
      <c r="L35" s="740" t="s">
        <v>171</v>
      </c>
      <c r="M35" s="739" t="e">
        <v>#VALUE!</v>
      </c>
    </row>
    <row r="36" spans="1:13" ht="18" customHeight="1" thickBot="1" x14ac:dyDescent="0.45">
      <c r="A36" s="738"/>
      <c r="B36" s="737" t="s">
        <v>172</v>
      </c>
      <c r="C36" s="736">
        <v>100</v>
      </c>
      <c r="D36" s="735">
        <v>104</v>
      </c>
      <c r="E36" s="734">
        <v>0.96153846153846156</v>
      </c>
      <c r="F36" s="733">
        <v>-4</v>
      </c>
      <c r="G36" s="736">
        <v>189</v>
      </c>
      <c r="H36" s="735">
        <v>243</v>
      </c>
      <c r="I36" s="734">
        <v>0.77777777777777779</v>
      </c>
      <c r="J36" s="733">
        <v>-54</v>
      </c>
      <c r="K36" s="732">
        <v>0.52910052910052907</v>
      </c>
      <c r="L36" s="731">
        <v>0.4279835390946502</v>
      </c>
      <c r="M36" s="730">
        <v>0.10111699000587887</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M1"/>
      <selection pane="topRight" sqref="A1:M1"/>
      <selection pane="bottomLeft" sqref="A1:M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11月上旬</v>
      </c>
      <c r="G1" s="14" t="s">
        <v>69</v>
      </c>
      <c r="H1" s="10"/>
      <c r="I1" s="10"/>
      <c r="J1" s="10"/>
      <c r="K1" s="10"/>
      <c r="L1" s="10"/>
      <c r="M1" s="10"/>
    </row>
    <row r="2" spans="1:13" s="788" customFormat="1" ht="19.5" thickBot="1" x14ac:dyDescent="0.45">
      <c r="A2" s="789"/>
      <c r="B2" s="789" t="s">
        <v>436</v>
      </c>
      <c r="C2" s="790">
        <v>11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440</v>
      </c>
      <c r="D4" s="1003" t="s">
        <v>439</v>
      </c>
      <c r="E4" s="1004" t="s">
        <v>192</v>
      </c>
      <c r="F4" s="1005"/>
      <c r="G4" s="982" t="s">
        <v>438</v>
      </c>
      <c r="H4" s="1001" t="s">
        <v>437</v>
      </c>
      <c r="I4" s="1004" t="s">
        <v>192</v>
      </c>
      <c r="J4" s="1005"/>
      <c r="K4" s="982" t="s">
        <v>438</v>
      </c>
      <c r="L4" s="983" t="s">
        <v>437</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166702</v>
      </c>
      <c r="D6" s="1006">
        <v>151489</v>
      </c>
      <c r="E6" s="971">
        <v>1.1004231330327614</v>
      </c>
      <c r="F6" s="991">
        <v>15213</v>
      </c>
      <c r="G6" s="997">
        <v>208223</v>
      </c>
      <c r="H6" s="999">
        <v>200800</v>
      </c>
      <c r="I6" s="971">
        <v>1.0369671314741036</v>
      </c>
      <c r="J6" s="991">
        <v>7423</v>
      </c>
      <c r="K6" s="973">
        <v>0.80059359436757704</v>
      </c>
      <c r="L6" s="975">
        <v>0.75442729083665339</v>
      </c>
      <c r="M6" s="977">
        <v>4.6166303530923658E-2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87389</v>
      </c>
      <c r="D8" s="766">
        <v>78001</v>
      </c>
      <c r="E8" s="765">
        <v>1.1203574313149831</v>
      </c>
      <c r="F8" s="764">
        <v>9388</v>
      </c>
      <c r="G8" s="767">
        <v>106278</v>
      </c>
      <c r="H8" s="774">
        <v>98909</v>
      </c>
      <c r="I8" s="765">
        <v>1.0745028258298031</v>
      </c>
      <c r="J8" s="764">
        <v>7369</v>
      </c>
      <c r="K8" s="781">
        <v>0.82226801407629047</v>
      </c>
      <c r="L8" s="780">
        <v>0.78861377629942675</v>
      </c>
      <c r="M8" s="779">
        <v>3.3654237776863716E-2</v>
      </c>
    </row>
    <row r="9" spans="1:13" ht="18" customHeight="1" x14ac:dyDescent="0.4">
      <c r="A9" s="747"/>
      <c r="B9" s="760" t="s">
        <v>428</v>
      </c>
      <c r="C9" s="759">
        <v>41404</v>
      </c>
      <c r="D9" s="758">
        <v>36848</v>
      </c>
      <c r="E9" s="757">
        <v>1.1236430742509771</v>
      </c>
      <c r="F9" s="756">
        <v>4556</v>
      </c>
      <c r="G9" s="759">
        <v>49273</v>
      </c>
      <c r="H9" s="758">
        <v>48784</v>
      </c>
      <c r="I9" s="757">
        <v>1.0100237782879633</v>
      </c>
      <c r="J9" s="756">
        <v>489</v>
      </c>
      <c r="K9" s="778">
        <v>0.84029793193026603</v>
      </c>
      <c r="L9" s="777">
        <v>0.75532961626762873</v>
      </c>
      <c r="M9" s="776">
        <v>8.4968315662637295E-2</v>
      </c>
    </row>
    <row r="10" spans="1:13" ht="18" customHeight="1" x14ac:dyDescent="0.4">
      <c r="A10" s="747"/>
      <c r="B10" s="746" t="s">
        <v>427</v>
      </c>
      <c r="C10" s="751">
        <v>3511</v>
      </c>
      <c r="D10" s="750">
        <v>3355</v>
      </c>
      <c r="E10" s="749">
        <v>1.0464977645305513</v>
      </c>
      <c r="F10" s="748">
        <v>156</v>
      </c>
      <c r="G10" s="751">
        <v>4395</v>
      </c>
      <c r="H10" s="750">
        <v>4425</v>
      </c>
      <c r="I10" s="749">
        <v>0.99322033898305084</v>
      </c>
      <c r="J10" s="748">
        <v>-30</v>
      </c>
      <c r="K10" s="741">
        <v>0.79886234357224117</v>
      </c>
      <c r="L10" s="740">
        <v>0.75819209039548019</v>
      </c>
      <c r="M10" s="739">
        <v>4.0670253176760984E-2</v>
      </c>
    </row>
    <row r="11" spans="1:13" ht="18" customHeight="1" x14ac:dyDescent="0.4">
      <c r="A11" s="747"/>
      <c r="B11" s="746" t="s">
        <v>425</v>
      </c>
      <c r="C11" s="751">
        <v>42474</v>
      </c>
      <c r="D11" s="750">
        <v>37798</v>
      </c>
      <c r="E11" s="749">
        <v>1.1237102492195354</v>
      </c>
      <c r="F11" s="748">
        <v>4676</v>
      </c>
      <c r="G11" s="751">
        <v>52610</v>
      </c>
      <c r="H11" s="750">
        <v>45700</v>
      </c>
      <c r="I11" s="749">
        <v>1.151203501094092</v>
      </c>
      <c r="J11" s="748">
        <v>6910</v>
      </c>
      <c r="K11" s="741">
        <v>0.80733700817335108</v>
      </c>
      <c r="L11" s="740">
        <v>0.827089715536105</v>
      </c>
      <c r="M11" s="739">
        <v>-1.9752707362753918E-2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24624</v>
      </c>
      <c r="D13" s="766">
        <v>22689</v>
      </c>
      <c r="E13" s="765">
        <v>1.0852836176120586</v>
      </c>
      <c r="F13" s="764">
        <v>1935</v>
      </c>
      <c r="G13" s="767">
        <v>31948</v>
      </c>
      <c r="H13" s="766">
        <v>32805</v>
      </c>
      <c r="I13" s="765">
        <v>0.97387593354671542</v>
      </c>
      <c r="J13" s="764">
        <v>-857</v>
      </c>
      <c r="K13" s="763">
        <v>0.77075247276824843</v>
      </c>
      <c r="L13" s="762">
        <v>0.69163237311385461</v>
      </c>
      <c r="M13" s="773">
        <v>7.9120099654393816E-2</v>
      </c>
    </row>
    <row r="14" spans="1:13" ht="18" customHeight="1" x14ac:dyDescent="0.4">
      <c r="A14" s="747"/>
      <c r="B14" s="760" t="s">
        <v>428</v>
      </c>
      <c r="C14" s="759">
        <v>4011</v>
      </c>
      <c r="D14" s="758">
        <v>4403</v>
      </c>
      <c r="E14" s="757">
        <v>0.91096979332273453</v>
      </c>
      <c r="F14" s="756">
        <v>-392</v>
      </c>
      <c r="G14" s="759">
        <v>5000</v>
      </c>
      <c r="H14" s="758">
        <v>5905</v>
      </c>
      <c r="I14" s="757">
        <v>0.84674005080440307</v>
      </c>
      <c r="J14" s="756">
        <v>-905</v>
      </c>
      <c r="K14" s="755">
        <v>0.80220000000000002</v>
      </c>
      <c r="L14" s="754">
        <v>0.74563928873835728</v>
      </c>
      <c r="M14" s="753">
        <v>5.6560711261642749E-2</v>
      </c>
    </row>
    <row r="15" spans="1:13" ht="18" customHeight="1" x14ac:dyDescent="0.4">
      <c r="A15" s="747"/>
      <c r="B15" s="746" t="s">
        <v>427</v>
      </c>
      <c r="C15" s="751">
        <v>4959</v>
      </c>
      <c r="D15" s="750">
        <v>4534</v>
      </c>
      <c r="E15" s="749">
        <v>1.0937362152624615</v>
      </c>
      <c r="F15" s="748">
        <v>425</v>
      </c>
      <c r="G15" s="751">
        <v>5885</v>
      </c>
      <c r="H15" s="750">
        <v>6005</v>
      </c>
      <c r="I15" s="749">
        <v>0.98001665278934225</v>
      </c>
      <c r="J15" s="748">
        <v>-120</v>
      </c>
      <c r="K15" s="741">
        <v>0.84265080713678842</v>
      </c>
      <c r="L15" s="740">
        <v>0.75503746877601996</v>
      </c>
      <c r="M15" s="739">
        <v>8.7613338360768456E-2</v>
      </c>
    </row>
    <row r="16" spans="1:13" ht="18" customHeight="1" x14ac:dyDescent="0.4">
      <c r="A16" s="747"/>
      <c r="B16" s="746" t="s">
        <v>425</v>
      </c>
      <c r="C16" s="751">
        <v>14944</v>
      </c>
      <c r="D16" s="750">
        <v>13752</v>
      </c>
      <c r="E16" s="749">
        <v>1.0866783013379873</v>
      </c>
      <c r="F16" s="748">
        <v>1192</v>
      </c>
      <c r="G16" s="751">
        <v>19458</v>
      </c>
      <c r="H16" s="750">
        <v>20895</v>
      </c>
      <c r="I16" s="749">
        <v>0.93122756640344584</v>
      </c>
      <c r="J16" s="748">
        <v>-1437</v>
      </c>
      <c r="K16" s="741">
        <v>0.76801315654229618</v>
      </c>
      <c r="L16" s="740">
        <v>0.65814788226848531</v>
      </c>
      <c r="M16" s="739">
        <v>0.10986527427381088</v>
      </c>
    </row>
    <row r="17" spans="1:13" ht="18" customHeight="1" x14ac:dyDescent="0.4">
      <c r="A17" s="747"/>
      <c r="B17" s="746" t="s">
        <v>424</v>
      </c>
      <c r="C17" s="751">
        <v>710</v>
      </c>
      <c r="D17" s="750">
        <v>0</v>
      </c>
      <c r="E17" s="749" t="e">
        <v>#DIV/0!</v>
      </c>
      <c r="F17" s="748">
        <v>710</v>
      </c>
      <c r="G17" s="751">
        <v>1605</v>
      </c>
      <c r="H17" s="750">
        <v>0</v>
      </c>
      <c r="I17" s="749" t="e">
        <v>#DIV/0!</v>
      </c>
      <c r="J17" s="748">
        <v>1605</v>
      </c>
      <c r="K17" s="741">
        <v>0.44236760124610591</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20265</v>
      </c>
      <c r="D19" s="766">
        <v>20146</v>
      </c>
      <c r="E19" s="765">
        <v>1.0059068797776234</v>
      </c>
      <c r="F19" s="764">
        <v>119</v>
      </c>
      <c r="G19" s="767">
        <v>23583</v>
      </c>
      <c r="H19" s="774">
        <v>25880</v>
      </c>
      <c r="I19" s="765">
        <v>0.91124420401854711</v>
      </c>
      <c r="J19" s="764">
        <v>-2297</v>
      </c>
      <c r="K19" s="763">
        <v>0.85930543187889585</v>
      </c>
      <c r="L19" s="762">
        <v>0.77843894899536326</v>
      </c>
      <c r="M19" s="761">
        <v>8.0866482883532598E-2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7598</v>
      </c>
      <c r="D21" s="750">
        <v>6780</v>
      </c>
      <c r="E21" s="749">
        <v>1.1206489675516225</v>
      </c>
      <c r="F21" s="748">
        <v>818</v>
      </c>
      <c r="G21" s="751">
        <v>8725</v>
      </c>
      <c r="H21" s="813">
        <v>8700</v>
      </c>
      <c r="I21" s="749">
        <v>1.0028735632183907</v>
      </c>
      <c r="J21" s="748">
        <v>25</v>
      </c>
      <c r="K21" s="741">
        <v>0.8708309455587393</v>
      </c>
      <c r="L21" s="740">
        <v>0.77931034482758621</v>
      </c>
      <c r="M21" s="739">
        <v>9.152060073115309E-2</v>
      </c>
    </row>
    <row r="22" spans="1:13" ht="18" customHeight="1" x14ac:dyDescent="0.4">
      <c r="A22" s="747"/>
      <c r="B22" s="746" t="s">
        <v>425</v>
      </c>
      <c r="C22" s="751">
        <v>12667</v>
      </c>
      <c r="D22" s="750">
        <v>13366</v>
      </c>
      <c r="E22" s="749">
        <v>0.94770312733802187</v>
      </c>
      <c r="F22" s="748">
        <v>-699</v>
      </c>
      <c r="G22" s="751">
        <v>14858</v>
      </c>
      <c r="H22" s="750">
        <v>17180</v>
      </c>
      <c r="I22" s="749">
        <v>0.86484284051222349</v>
      </c>
      <c r="J22" s="748">
        <v>-2322</v>
      </c>
      <c r="K22" s="741">
        <v>0.85253735361421457</v>
      </c>
      <c r="L22" s="740">
        <v>0.77799767171129219</v>
      </c>
      <c r="M22" s="739">
        <v>7.4539681902922372E-2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13552</v>
      </c>
      <c r="D24" s="766">
        <v>11963</v>
      </c>
      <c r="E24" s="765">
        <v>1.1328262141603276</v>
      </c>
      <c r="F24" s="764">
        <v>1589</v>
      </c>
      <c r="G24" s="767">
        <v>15621</v>
      </c>
      <c r="H24" s="774">
        <v>15307</v>
      </c>
      <c r="I24" s="765">
        <v>1.0205134905598745</v>
      </c>
      <c r="J24" s="764">
        <v>314</v>
      </c>
      <c r="K24" s="763">
        <v>0.86755009282376283</v>
      </c>
      <c r="L24" s="762">
        <v>0.7815378584961129</v>
      </c>
      <c r="M24" s="773">
        <v>8.6012234327649928E-2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4996</v>
      </c>
      <c r="D26" s="750">
        <v>4493</v>
      </c>
      <c r="E26" s="749">
        <v>1.1119519252170043</v>
      </c>
      <c r="F26" s="748">
        <v>503</v>
      </c>
      <c r="G26" s="751">
        <v>5855</v>
      </c>
      <c r="H26" s="813">
        <v>5675</v>
      </c>
      <c r="I26" s="749">
        <v>1.0317180616740087</v>
      </c>
      <c r="J26" s="748">
        <v>180</v>
      </c>
      <c r="K26" s="741">
        <v>0.85328778821520068</v>
      </c>
      <c r="L26" s="740">
        <v>0.79171806167400882</v>
      </c>
      <c r="M26" s="739">
        <v>6.156972654119186E-2</v>
      </c>
    </row>
    <row r="27" spans="1:13" ht="18" customHeight="1" x14ac:dyDescent="0.4">
      <c r="A27" s="747"/>
      <c r="B27" s="746" t="s">
        <v>425</v>
      </c>
      <c r="C27" s="751">
        <v>8556</v>
      </c>
      <c r="D27" s="750">
        <v>7470</v>
      </c>
      <c r="E27" s="749">
        <v>1.1453815261044176</v>
      </c>
      <c r="F27" s="748">
        <v>1086</v>
      </c>
      <c r="G27" s="751">
        <v>9766</v>
      </c>
      <c r="H27" s="750">
        <v>9632</v>
      </c>
      <c r="I27" s="749">
        <v>1.0139119601328903</v>
      </c>
      <c r="J27" s="748">
        <v>134</v>
      </c>
      <c r="K27" s="741">
        <v>0.87610075773090312</v>
      </c>
      <c r="L27" s="740">
        <v>0.77553986710963452</v>
      </c>
      <c r="M27" s="739">
        <v>0.10056089062126861</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20872</v>
      </c>
      <c r="D29" s="766">
        <v>18690</v>
      </c>
      <c r="E29" s="765">
        <v>1.1167469234884966</v>
      </c>
      <c r="F29" s="764">
        <v>2182</v>
      </c>
      <c r="G29" s="767">
        <v>30793</v>
      </c>
      <c r="H29" s="766">
        <v>27899</v>
      </c>
      <c r="I29" s="765">
        <v>1.1037313165346427</v>
      </c>
      <c r="J29" s="764">
        <v>2894</v>
      </c>
      <c r="K29" s="763">
        <v>0.67781638684116519</v>
      </c>
      <c r="L29" s="762">
        <v>0.66991648446180863</v>
      </c>
      <c r="M29" s="761">
        <v>7.8999023793565604E-3</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2851</v>
      </c>
      <c r="D31" s="752">
        <v>2151</v>
      </c>
      <c r="E31" s="749">
        <v>1.3254300325430033</v>
      </c>
      <c r="F31" s="748">
        <v>700</v>
      </c>
      <c r="G31" s="751">
        <v>3955</v>
      </c>
      <c r="H31" s="752">
        <v>2900</v>
      </c>
      <c r="I31" s="749">
        <v>1.3637931034482758</v>
      </c>
      <c r="J31" s="748">
        <v>1055</v>
      </c>
      <c r="K31" s="741">
        <v>0.72085967130214923</v>
      </c>
      <c r="L31" s="740">
        <v>0.74172413793103453</v>
      </c>
      <c r="M31" s="739">
        <v>-2.0864466628885303E-2</v>
      </c>
    </row>
    <row r="32" spans="1:13" ht="18" customHeight="1" x14ac:dyDescent="0.4">
      <c r="A32" s="747"/>
      <c r="B32" s="746" t="s">
        <v>426</v>
      </c>
      <c r="C32" s="751">
        <v>568</v>
      </c>
      <c r="D32" s="750">
        <v>562</v>
      </c>
      <c r="E32" s="749">
        <v>1.01067615658363</v>
      </c>
      <c r="F32" s="748">
        <v>6</v>
      </c>
      <c r="G32" s="751">
        <v>890</v>
      </c>
      <c r="H32" s="750">
        <v>819</v>
      </c>
      <c r="I32" s="749">
        <v>1.0866910866910866</v>
      </c>
      <c r="J32" s="748">
        <v>71</v>
      </c>
      <c r="K32" s="741">
        <v>0.63820224719101126</v>
      </c>
      <c r="L32" s="740">
        <v>0.68620268620268621</v>
      </c>
      <c r="M32" s="739">
        <v>-4.8000439011674945E-2</v>
      </c>
    </row>
    <row r="33" spans="1:13" ht="18" customHeight="1" x14ac:dyDescent="0.4">
      <c r="A33" s="747"/>
      <c r="B33" s="746" t="s">
        <v>425</v>
      </c>
      <c r="C33" s="751">
        <v>16460</v>
      </c>
      <c r="D33" s="750">
        <v>14780</v>
      </c>
      <c r="E33" s="749">
        <v>1.1136671177266577</v>
      </c>
      <c r="F33" s="748">
        <v>1680</v>
      </c>
      <c r="G33" s="751">
        <v>24341</v>
      </c>
      <c r="H33" s="750">
        <v>22354</v>
      </c>
      <c r="I33" s="749">
        <v>1.0888878947839313</v>
      </c>
      <c r="J33" s="748">
        <v>1987</v>
      </c>
      <c r="K33" s="741">
        <v>0.67622529887843552</v>
      </c>
      <c r="L33" s="740">
        <v>0.66117920730070678</v>
      </c>
      <c r="M33" s="739">
        <v>1.5046091577728737E-2</v>
      </c>
    </row>
    <row r="34" spans="1:13" ht="18" customHeight="1" x14ac:dyDescent="0.4">
      <c r="A34" s="747"/>
      <c r="B34" s="746" t="s">
        <v>424</v>
      </c>
      <c r="C34" s="751">
        <v>993</v>
      </c>
      <c r="D34" s="750">
        <v>1197</v>
      </c>
      <c r="E34" s="749">
        <v>0.82957393483709274</v>
      </c>
      <c r="F34" s="748">
        <v>-204</v>
      </c>
      <c r="G34" s="751">
        <v>1607</v>
      </c>
      <c r="H34" s="750">
        <v>1826</v>
      </c>
      <c r="I34" s="749">
        <v>0.88006571741511497</v>
      </c>
      <c r="J34" s="748">
        <v>-219</v>
      </c>
      <c r="K34" s="741">
        <v>0.61792159303049154</v>
      </c>
      <c r="L34" s="740">
        <v>0.65553121577217965</v>
      </c>
      <c r="M34" s="739">
        <v>-3.7609622741688109E-2</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M1"/>
      <selection pane="topRight" sqref="A1:M1"/>
      <selection pane="bottomLeft" sqref="A1:M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11月中旬</v>
      </c>
      <c r="G1" s="14" t="s">
        <v>69</v>
      </c>
      <c r="H1" s="10"/>
      <c r="I1" s="10"/>
      <c r="J1" s="10"/>
      <c r="K1" s="10"/>
      <c r="L1" s="10"/>
      <c r="M1" s="10"/>
    </row>
    <row r="2" spans="1:13" s="788" customFormat="1" ht="19.5" thickBot="1" x14ac:dyDescent="0.45">
      <c r="A2" s="789"/>
      <c r="B2" s="789" t="s">
        <v>436</v>
      </c>
      <c r="C2" s="790">
        <v>11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444</v>
      </c>
      <c r="D4" s="1003" t="s">
        <v>443</v>
      </c>
      <c r="E4" s="1004" t="s">
        <v>192</v>
      </c>
      <c r="F4" s="1005"/>
      <c r="G4" s="982" t="s">
        <v>442</v>
      </c>
      <c r="H4" s="1001" t="s">
        <v>441</v>
      </c>
      <c r="I4" s="1004" t="s">
        <v>192</v>
      </c>
      <c r="J4" s="1005"/>
      <c r="K4" s="982" t="s">
        <v>442</v>
      </c>
      <c r="L4" s="983" t="s">
        <v>441</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143906</v>
      </c>
      <c r="D6" s="1006">
        <v>146898</v>
      </c>
      <c r="E6" s="971">
        <v>0.97963212569265745</v>
      </c>
      <c r="F6" s="991">
        <v>-2992</v>
      </c>
      <c r="G6" s="997">
        <v>205637</v>
      </c>
      <c r="H6" s="999">
        <v>201775</v>
      </c>
      <c r="I6" s="971">
        <v>1.0191401313344071</v>
      </c>
      <c r="J6" s="991">
        <v>3862</v>
      </c>
      <c r="K6" s="973">
        <v>0.69980596877021162</v>
      </c>
      <c r="L6" s="975">
        <v>0.72802874488910918</v>
      </c>
      <c r="M6" s="977">
        <v>-2.8222776118897563E-2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72901</v>
      </c>
      <c r="D8" s="766">
        <v>74028</v>
      </c>
      <c r="E8" s="765">
        <v>0.98477603069108988</v>
      </c>
      <c r="F8" s="764">
        <v>-1127</v>
      </c>
      <c r="G8" s="767">
        <v>105239</v>
      </c>
      <c r="H8" s="774">
        <v>100170</v>
      </c>
      <c r="I8" s="765">
        <v>1.0506039732454826</v>
      </c>
      <c r="J8" s="764">
        <v>5069</v>
      </c>
      <c r="K8" s="781">
        <v>0.69271847889090543</v>
      </c>
      <c r="L8" s="780">
        <v>0.73902365977837681</v>
      </c>
      <c r="M8" s="779">
        <v>-4.6305180887471376E-2</v>
      </c>
    </row>
    <row r="9" spans="1:13" ht="18" customHeight="1" x14ac:dyDescent="0.4">
      <c r="A9" s="747"/>
      <c r="B9" s="760" t="s">
        <v>428</v>
      </c>
      <c r="C9" s="759">
        <v>33156</v>
      </c>
      <c r="D9" s="758">
        <v>36188</v>
      </c>
      <c r="E9" s="757">
        <v>0.91621531999557859</v>
      </c>
      <c r="F9" s="756">
        <v>-3032</v>
      </c>
      <c r="G9" s="759">
        <v>49208</v>
      </c>
      <c r="H9" s="758">
        <v>49881</v>
      </c>
      <c r="I9" s="757">
        <v>0.98650788877528517</v>
      </c>
      <c r="J9" s="756">
        <v>-673</v>
      </c>
      <c r="K9" s="778">
        <v>0.67379287920663311</v>
      </c>
      <c r="L9" s="777">
        <v>0.72548665824662695</v>
      </c>
      <c r="M9" s="776">
        <v>-5.1693779039993837E-2</v>
      </c>
    </row>
    <row r="10" spans="1:13" ht="18" customHeight="1" x14ac:dyDescent="0.4">
      <c r="A10" s="747"/>
      <c r="B10" s="746" t="s">
        <v>427</v>
      </c>
      <c r="C10" s="751">
        <v>2969</v>
      </c>
      <c r="D10" s="750">
        <v>2678</v>
      </c>
      <c r="E10" s="749">
        <v>1.1086631814787156</v>
      </c>
      <c r="F10" s="748">
        <v>291</v>
      </c>
      <c r="G10" s="751">
        <v>4395</v>
      </c>
      <c r="H10" s="750">
        <v>4450</v>
      </c>
      <c r="I10" s="749">
        <v>0.98764044943820228</v>
      </c>
      <c r="J10" s="748">
        <v>-55</v>
      </c>
      <c r="K10" s="741">
        <v>0.6755403868031854</v>
      </c>
      <c r="L10" s="740">
        <v>0.60179775280898873</v>
      </c>
      <c r="M10" s="739">
        <v>7.3742633994196671E-2</v>
      </c>
    </row>
    <row r="11" spans="1:13" ht="18" customHeight="1" x14ac:dyDescent="0.4">
      <c r="A11" s="747"/>
      <c r="B11" s="746" t="s">
        <v>425</v>
      </c>
      <c r="C11" s="751">
        <v>36776</v>
      </c>
      <c r="D11" s="750">
        <v>35162</v>
      </c>
      <c r="E11" s="749">
        <v>1.0459018258347079</v>
      </c>
      <c r="F11" s="748">
        <v>1614</v>
      </c>
      <c r="G11" s="751">
        <v>51636</v>
      </c>
      <c r="H11" s="750">
        <v>45839</v>
      </c>
      <c r="I11" s="749">
        <v>1.1264643644058552</v>
      </c>
      <c r="J11" s="748">
        <v>5797</v>
      </c>
      <c r="K11" s="741">
        <v>0.71221628321326202</v>
      </c>
      <c r="L11" s="740">
        <v>0.76707607059490823</v>
      </c>
      <c r="M11" s="739">
        <v>-5.4859787381646208E-2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21840</v>
      </c>
      <c r="D13" s="766">
        <v>22353</v>
      </c>
      <c r="E13" s="765">
        <v>0.97705006039457787</v>
      </c>
      <c r="F13" s="764">
        <v>-513</v>
      </c>
      <c r="G13" s="767">
        <v>30961</v>
      </c>
      <c r="H13" s="766">
        <v>31917</v>
      </c>
      <c r="I13" s="765">
        <v>0.97004731021085944</v>
      </c>
      <c r="J13" s="764">
        <v>-956</v>
      </c>
      <c r="K13" s="763">
        <v>0.70540357223603889</v>
      </c>
      <c r="L13" s="762">
        <v>0.70034777704671491</v>
      </c>
      <c r="M13" s="773">
        <v>5.055795189323975E-3</v>
      </c>
    </row>
    <row r="14" spans="1:13" ht="18" customHeight="1" x14ac:dyDescent="0.4">
      <c r="A14" s="747"/>
      <c r="B14" s="760" t="s">
        <v>428</v>
      </c>
      <c r="C14" s="759">
        <v>3327</v>
      </c>
      <c r="D14" s="758">
        <v>4172</v>
      </c>
      <c r="E14" s="757">
        <v>0.79745925215723878</v>
      </c>
      <c r="F14" s="756">
        <v>-845</v>
      </c>
      <c r="G14" s="759">
        <v>5000</v>
      </c>
      <c r="H14" s="758">
        <v>5522</v>
      </c>
      <c r="I14" s="757">
        <v>0.90546903295907277</v>
      </c>
      <c r="J14" s="756">
        <v>-522</v>
      </c>
      <c r="K14" s="755">
        <v>0.66539999999999999</v>
      </c>
      <c r="L14" s="754">
        <v>0.75552336110105034</v>
      </c>
      <c r="M14" s="753">
        <v>-9.0123361101050348E-2</v>
      </c>
    </row>
    <row r="15" spans="1:13" ht="18" customHeight="1" x14ac:dyDescent="0.4">
      <c r="A15" s="747"/>
      <c r="B15" s="746" t="s">
        <v>427</v>
      </c>
      <c r="C15" s="751">
        <v>3870</v>
      </c>
      <c r="D15" s="750">
        <v>4388</v>
      </c>
      <c r="E15" s="749">
        <v>0.88195077484047402</v>
      </c>
      <c r="F15" s="748">
        <v>-518</v>
      </c>
      <c r="G15" s="751">
        <v>5580</v>
      </c>
      <c r="H15" s="750">
        <v>5835</v>
      </c>
      <c r="I15" s="749">
        <v>0.95629820051413883</v>
      </c>
      <c r="J15" s="748">
        <v>-255</v>
      </c>
      <c r="K15" s="741">
        <v>0.69354838709677424</v>
      </c>
      <c r="L15" s="740">
        <v>0.7520137103684662</v>
      </c>
      <c r="M15" s="739">
        <v>-5.846532327169196E-2</v>
      </c>
    </row>
    <row r="16" spans="1:13" ht="18" customHeight="1" x14ac:dyDescent="0.4">
      <c r="A16" s="747"/>
      <c r="B16" s="746" t="s">
        <v>425</v>
      </c>
      <c r="C16" s="751">
        <v>14236</v>
      </c>
      <c r="D16" s="750">
        <v>13793</v>
      </c>
      <c r="E16" s="749">
        <v>1.0321177408830566</v>
      </c>
      <c r="F16" s="748">
        <v>443</v>
      </c>
      <c r="G16" s="751">
        <v>18860</v>
      </c>
      <c r="H16" s="750">
        <v>20560</v>
      </c>
      <c r="I16" s="749">
        <v>0.91731517509727623</v>
      </c>
      <c r="J16" s="748">
        <v>-1700</v>
      </c>
      <c r="K16" s="741">
        <v>0.7548250265111347</v>
      </c>
      <c r="L16" s="740">
        <v>0.67086575875486376</v>
      </c>
      <c r="M16" s="739">
        <v>8.3959267756270939E-2</v>
      </c>
    </row>
    <row r="17" spans="1:13" ht="18" customHeight="1" x14ac:dyDescent="0.4">
      <c r="A17" s="747"/>
      <c r="B17" s="746" t="s">
        <v>424</v>
      </c>
      <c r="C17" s="751">
        <v>407</v>
      </c>
      <c r="D17" s="750">
        <v>0</v>
      </c>
      <c r="E17" s="749" t="e">
        <v>#DIV/0!</v>
      </c>
      <c r="F17" s="748">
        <v>407</v>
      </c>
      <c r="G17" s="751">
        <v>1521</v>
      </c>
      <c r="H17" s="750">
        <v>0</v>
      </c>
      <c r="I17" s="749" t="e">
        <v>#DIV/0!</v>
      </c>
      <c r="J17" s="748">
        <v>1521</v>
      </c>
      <c r="K17" s="741">
        <v>0.26758711374095989</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19686</v>
      </c>
      <c r="D19" s="766">
        <v>20026</v>
      </c>
      <c r="E19" s="765">
        <v>0.98302207130730046</v>
      </c>
      <c r="F19" s="764">
        <v>-340</v>
      </c>
      <c r="G19" s="767">
        <v>23352</v>
      </c>
      <c r="H19" s="774">
        <v>26085</v>
      </c>
      <c r="I19" s="765">
        <v>0.89522714203565268</v>
      </c>
      <c r="J19" s="764">
        <v>-2733</v>
      </c>
      <c r="K19" s="763">
        <v>0.84301130524152101</v>
      </c>
      <c r="L19" s="762">
        <v>0.76772091240176343</v>
      </c>
      <c r="M19" s="761">
        <v>7.5290392839757581E-2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7264</v>
      </c>
      <c r="D21" s="750">
        <v>6736</v>
      </c>
      <c r="E21" s="749">
        <v>1.0783847980997625</v>
      </c>
      <c r="F21" s="748">
        <v>528</v>
      </c>
      <c r="G21" s="751">
        <v>8710</v>
      </c>
      <c r="H21" s="750">
        <v>8700</v>
      </c>
      <c r="I21" s="749">
        <v>1.0011494252873563</v>
      </c>
      <c r="J21" s="748">
        <v>10</v>
      </c>
      <c r="K21" s="741">
        <v>0.83398392652123998</v>
      </c>
      <c r="L21" s="740">
        <v>0.77425287356321837</v>
      </c>
      <c r="M21" s="739">
        <v>5.9731052958021613E-2</v>
      </c>
    </row>
    <row r="22" spans="1:13" ht="18" customHeight="1" x14ac:dyDescent="0.4">
      <c r="A22" s="747"/>
      <c r="B22" s="746" t="s">
        <v>425</v>
      </c>
      <c r="C22" s="751">
        <v>12422</v>
      </c>
      <c r="D22" s="750">
        <v>13290</v>
      </c>
      <c r="E22" s="749">
        <v>0.93468773513920245</v>
      </c>
      <c r="F22" s="748">
        <v>-868</v>
      </c>
      <c r="G22" s="751">
        <v>14642</v>
      </c>
      <c r="H22" s="750">
        <v>17385</v>
      </c>
      <c r="I22" s="749">
        <v>0.84222030486051191</v>
      </c>
      <c r="J22" s="748">
        <v>-2743</v>
      </c>
      <c r="K22" s="741">
        <v>0.84838136866548286</v>
      </c>
      <c r="L22" s="740">
        <v>0.76445211389128565</v>
      </c>
      <c r="M22" s="739">
        <v>8.3929254774197215E-2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11979</v>
      </c>
      <c r="D24" s="766">
        <v>11865</v>
      </c>
      <c r="E24" s="765">
        <v>1.0096080910240202</v>
      </c>
      <c r="F24" s="764">
        <v>114</v>
      </c>
      <c r="G24" s="767">
        <v>15639</v>
      </c>
      <c r="H24" s="774">
        <v>15423</v>
      </c>
      <c r="I24" s="765">
        <v>1.0140050573818322</v>
      </c>
      <c r="J24" s="764">
        <v>216</v>
      </c>
      <c r="K24" s="763">
        <v>0.76596969115672353</v>
      </c>
      <c r="L24" s="762">
        <v>0.76930558257148418</v>
      </c>
      <c r="M24" s="773">
        <v>-3.33589141476065E-3</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4713</v>
      </c>
      <c r="D26" s="750">
        <v>4711</v>
      </c>
      <c r="E26" s="749">
        <v>1.0004245383145829</v>
      </c>
      <c r="F26" s="748">
        <v>2</v>
      </c>
      <c r="G26" s="751">
        <v>5840</v>
      </c>
      <c r="H26" s="750">
        <v>5815</v>
      </c>
      <c r="I26" s="749">
        <v>1.0042992261392949</v>
      </c>
      <c r="J26" s="748">
        <v>25</v>
      </c>
      <c r="K26" s="741">
        <v>0.8070205479452055</v>
      </c>
      <c r="L26" s="740">
        <v>0.81014617368873598</v>
      </c>
      <c r="M26" s="739">
        <v>-3.1256257435304802E-3</v>
      </c>
    </row>
    <row r="27" spans="1:13" ht="18" customHeight="1" x14ac:dyDescent="0.4">
      <c r="A27" s="747"/>
      <c r="B27" s="746" t="s">
        <v>425</v>
      </c>
      <c r="C27" s="751">
        <v>7266</v>
      </c>
      <c r="D27" s="750">
        <v>7154</v>
      </c>
      <c r="E27" s="749">
        <v>1.0156555772994129</v>
      </c>
      <c r="F27" s="748">
        <v>112</v>
      </c>
      <c r="G27" s="751">
        <v>9799</v>
      </c>
      <c r="H27" s="750">
        <v>9608</v>
      </c>
      <c r="I27" s="749">
        <v>1.019879267277269</v>
      </c>
      <c r="J27" s="748">
        <v>191</v>
      </c>
      <c r="K27" s="741">
        <v>0.74150423512603325</v>
      </c>
      <c r="L27" s="740">
        <v>0.74458784346378015</v>
      </c>
      <c r="M27" s="739">
        <v>-3.0836083377469015E-3</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17500</v>
      </c>
      <c r="D29" s="766">
        <v>18626</v>
      </c>
      <c r="E29" s="765">
        <v>0.93954686996671322</v>
      </c>
      <c r="F29" s="764">
        <v>-1126</v>
      </c>
      <c r="G29" s="767">
        <v>30446</v>
      </c>
      <c r="H29" s="766">
        <v>28180</v>
      </c>
      <c r="I29" s="765">
        <v>1.0804116394606103</v>
      </c>
      <c r="J29" s="764">
        <v>2266</v>
      </c>
      <c r="K29" s="763">
        <v>0.57478814951060897</v>
      </c>
      <c r="L29" s="762">
        <v>0.66096522356281051</v>
      </c>
      <c r="M29" s="761">
        <v>-8.6177074052201541E-2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2452</v>
      </c>
      <c r="D31" s="752">
        <v>2405</v>
      </c>
      <c r="E31" s="749">
        <v>1.0195426195426196</v>
      </c>
      <c r="F31" s="748">
        <v>47</v>
      </c>
      <c r="G31" s="751">
        <v>4405</v>
      </c>
      <c r="H31" s="752">
        <v>3500</v>
      </c>
      <c r="I31" s="749">
        <v>1.2585714285714287</v>
      </c>
      <c r="J31" s="748">
        <v>905</v>
      </c>
      <c r="K31" s="741">
        <v>0.55664018161180473</v>
      </c>
      <c r="L31" s="740">
        <v>0.68714285714285717</v>
      </c>
      <c r="M31" s="739">
        <v>-0.13050267553105244</v>
      </c>
    </row>
    <row r="32" spans="1:13" ht="18" customHeight="1" x14ac:dyDescent="0.4">
      <c r="A32" s="747"/>
      <c r="B32" s="746" t="s">
        <v>426</v>
      </c>
      <c r="C32" s="751">
        <v>552</v>
      </c>
      <c r="D32" s="750">
        <v>485</v>
      </c>
      <c r="E32" s="749">
        <v>1.1381443298969072</v>
      </c>
      <c r="F32" s="748">
        <v>67</v>
      </c>
      <c r="G32" s="751">
        <v>824</v>
      </c>
      <c r="H32" s="750">
        <v>780</v>
      </c>
      <c r="I32" s="749">
        <v>1.0564102564102564</v>
      </c>
      <c r="J32" s="748">
        <v>44</v>
      </c>
      <c r="K32" s="741">
        <v>0.66990291262135926</v>
      </c>
      <c r="L32" s="740">
        <v>0.62179487179487181</v>
      </c>
      <c r="M32" s="739">
        <v>4.8108040826487453E-2</v>
      </c>
    </row>
    <row r="33" spans="1:13" ht="18" customHeight="1" x14ac:dyDescent="0.4">
      <c r="A33" s="747"/>
      <c r="B33" s="746" t="s">
        <v>425</v>
      </c>
      <c r="C33" s="751">
        <v>13699</v>
      </c>
      <c r="D33" s="750">
        <v>14637</v>
      </c>
      <c r="E33" s="749">
        <v>0.93591582974653276</v>
      </c>
      <c r="F33" s="748">
        <v>-938</v>
      </c>
      <c r="G33" s="751">
        <v>23598</v>
      </c>
      <c r="H33" s="750">
        <v>22157</v>
      </c>
      <c r="I33" s="749">
        <v>1.0650358803087061</v>
      </c>
      <c r="J33" s="748">
        <v>1441</v>
      </c>
      <c r="K33" s="741">
        <v>0.58051529790660228</v>
      </c>
      <c r="L33" s="740">
        <v>0.66060387236539242</v>
      </c>
      <c r="M33" s="739">
        <v>-8.008857445879014E-2</v>
      </c>
    </row>
    <row r="34" spans="1:13" ht="18" customHeight="1" x14ac:dyDescent="0.4">
      <c r="A34" s="747"/>
      <c r="B34" s="746" t="s">
        <v>424</v>
      </c>
      <c r="C34" s="751">
        <v>797</v>
      </c>
      <c r="D34" s="750">
        <v>1099</v>
      </c>
      <c r="E34" s="749">
        <v>0.72520473157415832</v>
      </c>
      <c r="F34" s="748">
        <v>-302</v>
      </c>
      <c r="G34" s="751">
        <v>1619</v>
      </c>
      <c r="H34" s="750">
        <v>1743</v>
      </c>
      <c r="I34" s="749">
        <v>0.92885829030407341</v>
      </c>
      <c r="J34" s="748">
        <v>-124</v>
      </c>
      <c r="K34" s="741">
        <v>0.4922791846819024</v>
      </c>
      <c r="L34" s="740">
        <v>0.63052208835341361</v>
      </c>
      <c r="M34" s="739">
        <v>-0.13824290367151121</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15" activePane="bottomRight" state="frozen"/>
      <selection sqref="A1:M1"/>
      <selection pane="topRight" sqref="A1:M1"/>
      <selection pane="bottomLeft" sqref="A1:M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11月下旬</v>
      </c>
      <c r="G1" s="14" t="s">
        <v>69</v>
      </c>
      <c r="H1" s="10"/>
      <c r="I1" s="10"/>
      <c r="J1" s="10"/>
      <c r="K1" s="10"/>
      <c r="L1" s="10"/>
      <c r="M1" s="10"/>
    </row>
    <row r="2" spans="1:13" s="788" customFormat="1" ht="19.5" thickBot="1" x14ac:dyDescent="0.45">
      <c r="A2" s="789"/>
      <c r="B2" s="789" t="s">
        <v>436</v>
      </c>
      <c r="C2" s="790">
        <v>11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448</v>
      </c>
      <c r="D4" s="1003" t="s">
        <v>447</v>
      </c>
      <c r="E4" s="1004" t="s">
        <v>192</v>
      </c>
      <c r="F4" s="1005"/>
      <c r="G4" s="982" t="s">
        <v>446</v>
      </c>
      <c r="H4" s="1001" t="s">
        <v>445</v>
      </c>
      <c r="I4" s="1004" t="s">
        <v>192</v>
      </c>
      <c r="J4" s="1005"/>
      <c r="K4" s="982" t="s">
        <v>446</v>
      </c>
      <c r="L4" s="983" t="s">
        <v>445</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144231</v>
      </c>
      <c r="D6" s="1006">
        <v>150179</v>
      </c>
      <c r="E6" s="971">
        <v>0.96039392991030703</v>
      </c>
      <c r="F6" s="991">
        <v>-5948</v>
      </c>
      <c r="G6" s="997">
        <v>205386</v>
      </c>
      <c r="H6" s="999">
        <v>202816</v>
      </c>
      <c r="I6" s="971">
        <v>1.0126715840959293</v>
      </c>
      <c r="J6" s="991">
        <v>2570</v>
      </c>
      <c r="K6" s="973">
        <v>0.70224358038035695</v>
      </c>
      <c r="L6" s="975">
        <v>0.74046919375197218</v>
      </c>
      <c r="M6" s="977">
        <v>-3.822561337161523E-2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72090</v>
      </c>
      <c r="D8" s="766">
        <v>77234</v>
      </c>
      <c r="E8" s="765">
        <v>0.93339720848331043</v>
      </c>
      <c r="F8" s="764">
        <v>-5144</v>
      </c>
      <c r="G8" s="767">
        <v>104070</v>
      </c>
      <c r="H8" s="774">
        <v>101065</v>
      </c>
      <c r="I8" s="765">
        <v>1.0297333399297481</v>
      </c>
      <c r="J8" s="764">
        <v>3005</v>
      </c>
      <c r="K8" s="781">
        <v>0.69270683194004035</v>
      </c>
      <c r="L8" s="780">
        <v>0.76420125661702865</v>
      </c>
      <c r="M8" s="779">
        <v>-7.14944246769883E-2</v>
      </c>
    </row>
    <row r="9" spans="1:13" ht="18" customHeight="1" x14ac:dyDescent="0.4">
      <c r="A9" s="747"/>
      <c r="B9" s="760" t="s">
        <v>428</v>
      </c>
      <c r="C9" s="759">
        <v>34258</v>
      </c>
      <c r="D9" s="758">
        <v>39072</v>
      </c>
      <c r="E9" s="757">
        <v>0.87679156429156424</v>
      </c>
      <c r="F9" s="756">
        <v>-4814</v>
      </c>
      <c r="G9" s="759">
        <v>47786</v>
      </c>
      <c r="H9" s="758">
        <v>50607</v>
      </c>
      <c r="I9" s="757">
        <v>0.94425672337818878</v>
      </c>
      <c r="J9" s="756">
        <v>-2821</v>
      </c>
      <c r="K9" s="778">
        <v>0.71690453270832466</v>
      </c>
      <c r="L9" s="777">
        <v>0.7720671053411583</v>
      </c>
      <c r="M9" s="776">
        <v>-5.516257263283364E-2</v>
      </c>
    </row>
    <row r="10" spans="1:13" ht="18" customHeight="1" x14ac:dyDescent="0.4">
      <c r="A10" s="747"/>
      <c r="B10" s="746" t="s">
        <v>427</v>
      </c>
      <c r="C10" s="751">
        <v>2662</v>
      </c>
      <c r="D10" s="750">
        <v>2992</v>
      </c>
      <c r="E10" s="749">
        <v>0.88970588235294112</v>
      </c>
      <c r="F10" s="748">
        <v>-330</v>
      </c>
      <c r="G10" s="751">
        <v>4245</v>
      </c>
      <c r="H10" s="750">
        <v>4440</v>
      </c>
      <c r="I10" s="749">
        <v>0.95608108108108103</v>
      </c>
      <c r="J10" s="748">
        <v>-195</v>
      </c>
      <c r="K10" s="741">
        <v>0.62709069493521785</v>
      </c>
      <c r="L10" s="740">
        <v>0.67387387387387387</v>
      </c>
      <c r="M10" s="739">
        <v>-4.6783178938656023E-2</v>
      </c>
    </row>
    <row r="11" spans="1:13" ht="18" customHeight="1" x14ac:dyDescent="0.4">
      <c r="A11" s="747"/>
      <c r="B11" s="746" t="s">
        <v>425</v>
      </c>
      <c r="C11" s="751">
        <v>35170</v>
      </c>
      <c r="D11" s="750">
        <v>35170</v>
      </c>
      <c r="E11" s="749">
        <v>1</v>
      </c>
      <c r="F11" s="748">
        <v>0</v>
      </c>
      <c r="G11" s="751">
        <v>52039</v>
      </c>
      <c r="H11" s="750">
        <v>46018</v>
      </c>
      <c r="I11" s="749">
        <v>1.1308401060454605</v>
      </c>
      <c r="J11" s="748">
        <v>6021</v>
      </c>
      <c r="K11" s="741">
        <v>0.67583927439036107</v>
      </c>
      <c r="L11" s="740">
        <v>0.76426615672128295</v>
      </c>
      <c r="M11" s="739">
        <v>-8.8426882330921885E-2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22484</v>
      </c>
      <c r="D13" s="766">
        <v>22169</v>
      </c>
      <c r="E13" s="765">
        <v>1.0142090306283549</v>
      </c>
      <c r="F13" s="764">
        <v>315</v>
      </c>
      <c r="G13" s="767">
        <v>31509</v>
      </c>
      <c r="H13" s="766">
        <v>31515</v>
      </c>
      <c r="I13" s="765">
        <v>0.99980961446930028</v>
      </c>
      <c r="J13" s="764">
        <v>-6</v>
      </c>
      <c r="K13" s="763">
        <v>0.71357389952077188</v>
      </c>
      <c r="L13" s="762">
        <v>0.70344280501348566</v>
      </c>
      <c r="M13" s="773">
        <v>1.013109450728622E-2</v>
      </c>
    </row>
    <row r="14" spans="1:13" ht="18" customHeight="1" x14ac:dyDescent="0.4">
      <c r="A14" s="747"/>
      <c r="B14" s="760" t="s">
        <v>428</v>
      </c>
      <c r="C14" s="759">
        <v>3755</v>
      </c>
      <c r="D14" s="758">
        <v>3515</v>
      </c>
      <c r="E14" s="757">
        <v>1.0682788051209104</v>
      </c>
      <c r="F14" s="756">
        <v>240</v>
      </c>
      <c r="G14" s="759">
        <v>5000</v>
      </c>
      <c r="H14" s="758">
        <v>5000</v>
      </c>
      <c r="I14" s="757">
        <v>1</v>
      </c>
      <c r="J14" s="756">
        <v>0</v>
      </c>
      <c r="K14" s="755">
        <v>0.751</v>
      </c>
      <c r="L14" s="754">
        <v>0.70299999999999996</v>
      </c>
      <c r="M14" s="753">
        <v>4.8000000000000043E-2</v>
      </c>
    </row>
    <row r="15" spans="1:13" ht="18" customHeight="1" x14ac:dyDescent="0.4">
      <c r="A15" s="747"/>
      <c r="B15" s="746" t="s">
        <v>427</v>
      </c>
      <c r="C15" s="751">
        <v>4331</v>
      </c>
      <c r="D15" s="750">
        <v>4637</v>
      </c>
      <c r="E15" s="749">
        <v>0.93400905758033215</v>
      </c>
      <c r="F15" s="748">
        <v>-306</v>
      </c>
      <c r="G15" s="751">
        <v>5880</v>
      </c>
      <c r="H15" s="750">
        <v>5860</v>
      </c>
      <c r="I15" s="749">
        <v>1.0034129692832765</v>
      </c>
      <c r="J15" s="748">
        <v>20</v>
      </c>
      <c r="K15" s="741">
        <v>0.7365646258503401</v>
      </c>
      <c r="L15" s="740">
        <v>0.79129692832764509</v>
      </c>
      <c r="M15" s="739">
        <v>-5.4732302477304984E-2</v>
      </c>
    </row>
    <row r="16" spans="1:13" ht="18" customHeight="1" x14ac:dyDescent="0.4">
      <c r="A16" s="747"/>
      <c r="B16" s="746" t="s">
        <v>425</v>
      </c>
      <c r="C16" s="751">
        <v>13867</v>
      </c>
      <c r="D16" s="750">
        <v>14017</v>
      </c>
      <c r="E16" s="749">
        <v>0.98929870871085113</v>
      </c>
      <c r="F16" s="748">
        <v>-150</v>
      </c>
      <c r="G16" s="751">
        <v>19075</v>
      </c>
      <c r="H16" s="750">
        <v>20655</v>
      </c>
      <c r="I16" s="749">
        <v>0.92350520455095619</v>
      </c>
      <c r="J16" s="748">
        <v>-1580</v>
      </c>
      <c r="K16" s="741">
        <v>0.72697247706422019</v>
      </c>
      <c r="L16" s="740">
        <v>0.67862503025901721</v>
      </c>
      <c r="M16" s="739">
        <v>4.8347446805202976E-2</v>
      </c>
    </row>
    <row r="17" spans="1:13" ht="18" customHeight="1" x14ac:dyDescent="0.4">
      <c r="A17" s="747"/>
      <c r="B17" s="746" t="s">
        <v>424</v>
      </c>
      <c r="C17" s="751">
        <v>531</v>
      </c>
      <c r="D17" s="750">
        <v>0</v>
      </c>
      <c r="E17" s="749" t="e">
        <v>#DIV/0!</v>
      </c>
      <c r="F17" s="748">
        <v>531</v>
      </c>
      <c r="G17" s="751">
        <v>1554</v>
      </c>
      <c r="H17" s="750">
        <v>0</v>
      </c>
      <c r="I17" s="749" t="e">
        <v>#DIV/0!</v>
      </c>
      <c r="J17" s="748">
        <v>1554</v>
      </c>
      <c r="K17" s="741">
        <v>0.34169884169884168</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20095</v>
      </c>
      <c r="D19" s="766">
        <v>20643</v>
      </c>
      <c r="E19" s="765">
        <v>0.97345347091023593</v>
      </c>
      <c r="F19" s="764">
        <v>-548</v>
      </c>
      <c r="G19" s="767">
        <v>23507</v>
      </c>
      <c r="H19" s="774">
        <v>26386</v>
      </c>
      <c r="I19" s="765">
        <v>0.8908891078602289</v>
      </c>
      <c r="J19" s="764">
        <v>-2879</v>
      </c>
      <c r="K19" s="763">
        <v>0.8548517462883396</v>
      </c>
      <c r="L19" s="762">
        <v>0.78234669900704923</v>
      </c>
      <c r="M19" s="761">
        <v>7.2505047281290369E-2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7572</v>
      </c>
      <c r="D21" s="750">
        <v>7153</v>
      </c>
      <c r="E21" s="749">
        <v>1.0585768209143016</v>
      </c>
      <c r="F21" s="748">
        <v>419</v>
      </c>
      <c r="G21" s="751">
        <v>8715</v>
      </c>
      <c r="H21" s="750">
        <v>8700</v>
      </c>
      <c r="I21" s="749">
        <v>1.0017241379310344</v>
      </c>
      <c r="J21" s="748">
        <v>15</v>
      </c>
      <c r="K21" s="741">
        <v>0.86884681583476764</v>
      </c>
      <c r="L21" s="740">
        <v>0.82218390804597696</v>
      </c>
      <c r="M21" s="739">
        <v>4.6662907788790675E-2</v>
      </c>
    </row>
    <row r="22" spans="1:13" ht="18" customHeight="1" x14ac:dyDescent="0.4">
      <c r="A22" s="747"/>
      <c r="B22" s="746" t="s">
        <v>425</v>
      </c>
      <c r="C22" s="751">
        <v>12523</v>
      </c>
      <c r="D22" s="750">
        <v>13490</v>
      </c>
      <c r="E22" s="749">
        <v>0.92831727205337289</v>
      </c>
      <c r="F22" s="748">
        <v>-967</v>
      </c>
      <c r="G22" s="751">
        <v>14792</v>
      </c>
      <c r="H22" s="750">
        <v>17686</v>
      </c>
      <c r="I22" s="749">
        <v>0.83636774850163975</v>
      </c>
      <c r="J22" s="748">
        <v>-2894</v>
      </c>
      <c r="K22" s="741">
        <v>0.84660627366143859</v>
      </c>
      <c r="L22" s="740">
        <v>0.76275019789664145</v>
      </c>
      <c r="M22" s="739">
        <v>8.3856075764797144E-2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12164</v>
      </c>
      <c r="D24" s="766">
        <v>10742</v>
      </c>
      <c r="E24" s="765">
        <v>1.132377583317818</v>
      </c>
      <c r="F24" s="764">
        <v>1422</v>
      </c>
      <c r="G24" s="767">
        <v>15831</v>
      </c>
      <c r="H24" s="774">
        <v>15978</v>
      </c>
      <c r="I24" s="765">
        <v>0.99079984979346603</v>
      </c>
      <c r="J24" s="764">
        <v>-147</v>
      </c>
      <c r="K24" s="763">
        <v>0.76836586444318111</v>
      </c>
      <c r="L24" s="762">
        <v>0.67229941169107521</v>
      </c>
      <c r="M24" s="773">
        <v>9.6066452752105902E-2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4737</v>
      </c>
      <c r="D26" s="750">
        <v>4577</v>
      </c>
      <c r="E26" s="749">
        <v>1.0349573956740223</v>
      </c>
      <c r="F26" s="748">
        <v>160</v>
      </c>
      <c r="G26" s="751">
        <v>5700</v>
      </c>
      <c r="H26" s="750">
        <v>5835</v>
      </c>
      <c r="I26" s="749">
        <v>0.9768637532133676</v>
      </c>
      <c r="J26" s="748">
        <v>-135</v>
      </c>
      <c r="K26" s="741">
        <v>0.83105263157894738</v>
      </c>
      <c r="L26" s="740">
        <v>0.78440445586975149</v>
      </c>
      <c r="M26" s="739">
        <v>4.6648175709195883E-2</v>
      </c>
    </row>
    <row r="27" spans="1:13" ht="18" customHeight="1" x14ac:dyDescent="0.4">
      <c r="A27" s="747"/>
      <c r="B27" s="746" t="s">
        <v>425</v>
      </c>
      <c r="C27" s="751">
        <v>7427</v>
      </c>
      <c r="D27" s="750">
        <v>6165</v>
      </c>
      <c r="E27" s="749">
        <v>1.2047039740470398</v>
      </c>
      <c r="F27" s="748">
        <v>1262</v>
      </c>
      <c r="G27" s="751">
        <v>10131</v>
      </c>
      <c r="H27" s="750">
        <v>10143</v>
      </c>
      <c r="I27" s="749">
        <v>0.99881691807157647</v>
      </c>
      <c r="J27" s="748">
        <v>-12</v>
      </c>
      <c r="K27" s="741">
        <v>0.73309643667949853</v>
      </c>
      <c r="L27" s="740">
        <v>0.60780834072759538</v>
      </c>
      <c r="M27" s="739">
        <v>0.12528809595190316</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17398</v>
      </c>
      <c r="D29" s="766">
        <v>19391</v>
      </c>
      <c r="E29" s="765">
        <v>0.89722035996080651</v>
      </c>
      <c r="F29" s="764">
        <v>-1993</v>
      </c>
      <c r="G29" s="767">
        <v>30469</v>
      </c>
      <c r="H29" s="766">
        <v>27872</v>
      </c>
      <c r="I29" s="765">
        <v>1.0931759471871412</v>
      </c>
      <c r="J29" s="764">
        <v>2597</v>
      </c>
      <c r="K29" s="763">
        <v>0.57100659686894872</v>
      </c>
      <c r="L29" s="762">
        <v>0.69571613088404138</v>
      </c>
      <c r="M29" s="761">
        <v>-0.12470953401509266</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2177</v>
      </c>
      <c r="D31" s="752">
        <v>2146</v>
      </c>
      <c r="E31" s="749">
        <v>1.0144454799627214</v>
      </c>
      <c r="F31" s="748">
        <v>31</v>
      </c>
      <c r="G31" s="751">
        <v>4105</v>
      </c>
      <c r="H31" s="752">
        <v>2900</v>
      </c>
      <c r="I31" s="749">
        <v>1.4155172413793105</v>
      </c>
      <c r="J31" s="748">
        <v>1205</v>
      </c>
      <c r="K31" s="741">
        <v>0.53032886723507922</v>
      </c>
      <c r="L31" s="740">
        <v>0.74</v>
      </c>
      <c r="M31" s="739">
        <v>-0.20967113276492078</v>
      </c>
    </row>
    <row r="32" spans="1:13" ht="18" customHeight="1" x14ac:dyDescent="0.4">
      <c r="A32" s="747"/>
      <c r="B32" s="746" t="s">
        <v>426</v>
      </c>
      <c r="C32" s="751">
        <v>574</v>
      </c>
      <c r="D32" s="750">
        <v>585</v>
      </c>
      <c r="E32" s="749">
        <v>0.98119658119658115</v>
      </c>
      <c r="F32" s="748">
        <v>-11</v>
      </c>
      <c r="G32" s="751">
        <v>780</v>
      </c>
      <c r="H32" s="750">
        <v>780</v>
      </c>
      <c r="I32" s="749">
        <v>1</v>
      </c>
      <c r="J32" s="748">
        <v>0</v>
      </c>
      <c r="K32" s="741">
        <v>0.73589743589743595</v>
      </c>
      <c r="L32" s="740">
        <v>0.75</v>
      </c>
      <c r="M32" s="739">
        <v>-1.4102564102564052E-2</v>
      </c>
    </row>
    <row r="33" spans="1:13" ht="18" customHeight="1" x14ac:dyDescent="0.4">
      <c r="A33" s="747"/>
      <c r="B33" s="746" t="s">
        <v>425</v>
      </c>
      <c r="C33" s="751">
        <v>13868</v>
      </c>
      <c r="D33" s="750">
        <v>15600</v>
      </c>
      <c r="E33" s="749">
        <v>0.88897435897435895</v>
      </c>
      <c r="F33" s="748">
        <v>-1732</v>
      </c>
      <c r="G33" s="751">
        <v>23964</v>
      </c>
      <c r="H33" s="750">
        <v>22445</v>
      </c>
      <c r="I33" s="749">
        <v>1.0676765426598351</v>
      </c>
      <c r="J33" s="748">
        <v>1519</v>
      </c>
      <c r="K33" s="741">
        <v>0.57870138541145055</v>
      </c>
      <c r="L33" s="740">
        <v>0.69503230118066384</v>
      </c>
      <c r="M33" s="739">
        <v>-0.11633091576921328</v>
      </c>
    </row>
    <row r="34" spans="1:13" ht="18" customHeight="1" x14ac:dyDescent="0.4">
      <c r="A34" s="747"/>
      <c r="B34" s="746" t="s">
        <v>424</v>
      </c>
      <c r="C34" s="751">
        <v>779</v>
      </c>
      <c r="D34" s="750">
        <v>1060</v>
      </c>
      <c r="E34" s="749">
        <v>0.73490566037735849</v>
      </c>
      <c r="F34" s="748">
        <v>-281</v>
      </c>
      <c r="G34" s="751">
        <v>1620</v>
      </c>
      <c r="H34" s="750">
        <v>1747</v>
      </c>
      <c r="I34" s="749">
        <v>0.92730394962793361</v>
      </c>
      <c r="J34" s="748">
        <v>-127</v>
      </c>
      <c r="K34" s="741">
        <v>0.48086419753086418</v>
      </c>
      <c r="L34" s="740">
        <v>0.6067544361763022</v>
      </c>
      <c r="M34" s="739">
        <v>-0.12589023864543802</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showGridLines="0" view="pageBreakPreview" zoomScale="90" zoomScaleNormal="90" zoomScaleSheetLayoutView="90" workbookViewId="0">
      <pane xSplit="6" ySplit="5" topLeftCell="G6" activePane="bottomRight" state="frozen"/>
      <selection sqref="A1:M1"/>
      <selection pane="topRight" sqref="A1:M1"/>
      <selection pane="bottomLeft" sqref="A1:M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12月（月間）</v>
      </c>
      <c r="K1" s="13" t="s">
        <v>70</v>
      </c>
      <c r="L1" s="9"/>
      <c r="M1" s="9"/>
      <c r="N1" s="9"/>
      <c r="O1" s="9"/>
      <c r="P1" s="9"/>
      <c r="Q1" s="9"/>
    </row>
    <row r="2" spans="1:19" x14ac:dyDescent="0.4">
      <c r="A2" s="828">
        <f>'12月（上旬）'!A2:B2</f>
        <v>25</v>
      </c>
      <c r="B2" s="829"/>
      <c r="C2" s="2">
        <f>'12月（上旬）'!C2</f>
        <v>2013</v>
      </c>
      <c r="D2" s="3" t="s">
        <v>413</v>
      </c>
      <c r="E2" s="3">
        <f>'12月（上旬）'!E2</f>
        <v>12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450</v>
      </c>
      <c r="H3" s="959" t="s">
        <v>449</v>
      </c>
      <c r="I3" s="955" t="s">
        <v>407</v>
      </c>
      <c r="J3" s="956"/>
      <c r="K3" s="967" t="str">
        <f>G3</f>
        <v>13'12/1-12/31</v>
      </c>
      <c r="L3" s="959" t="str">
        <f>H3</f>
        <v>12'12/1-12/31</v>
      </c>
      <c r="M3" s="955" t="s">
        <v>407</v>
      </c>
      <c r="N3" s="956"/>
      <c r="O3" s="963" t="str">
        <f>G3</f>
        <v>13'12/1-12/31</v>
      </c>
      <c r="P3" s="965" t="str">
        <f>H3</f>
        <v>12'12/1-12/31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f>SUM(G6,G40,G70,G81)</f>
        <v>501879</v>
      </c>
      <c r="H5" s="723">
        <f>SUM(H6,H40,H70,H81)</f>
        <v>479504</v>
      </c>
      <c r="I5" s="722">
        <f t="shared" ref="I5:I36" si="0">G5/H5</f>
        <v>1.0466628015616137</v>
      </c>
      <c r="J5" s="721">
        <f t="shared" ref="J5:J36" si="1">G5-H5</f>
        <v>22375</v>
      </c>
      <c r="K5" s="724">
        <f>SUM(K6,K40,K70,K81)</f>
        <v>738216</v>
      </c>
      <c r="L5" s="723">
        <f>SUM(L6,L40,L70,L81)</f>
        <v>715814</v>
      </c>
      <c r="M5" s="722">
        <f t="shared" ref="M5:M36" si="2">K5/L5</f>
        <v>1.0312958394219727</v>
      </c>
      <c r="N5" s="721">
        <f t="shared" ref="N5:N36" si="3">K5-L5</f>
        <v>22402</v>
      </c>
      <c r="O5" s="720">
        <f t="shared" ref="O5:O36" si="4">G5/K5</f>
        <v>0.67985386390975</v>
      </c>
      <c r="P5" s="719">
        <f t="shared" ref="P5:P36" si="5">H5/L5</f>
        <v>0.66987234113889926</v>
      </c>
      <c r="Q5" s="718">
        <f t="shared" ref="Q5:Q36" si="6">O5-P5</f>
        <v>9.981522770850737E-3</v>
      </c>
      <c r="R5" s="665"/>
      <c r="S5" s="665"/>
    </row>
    <row r="6" spans="1:19" x14ac:dyDescent="0.4">
      <c r="A6" s="687" t="s">
        <v>401</v>
      </c>
      <c r="B6" s="686" t="s">
        <v>400</v>
      </c>
      <c r="C6" s="686"/>
      <c r="D6" s="686"/>
      <c r="E6" s="686"/>
      <c r="F6" s="686"/>
      <c r="G6" s="685">
        <f>SUM(G7,G17,G37)</f>
        <v>185563</v>
      </c>
      <c r="H6" s="684">
        <f>SUM(H7,H17,H37)</f>
        <v>180972</v>
      </c>
      <c r="I6" s="683">
        <f t="shared" si="0"/>
        <v>1.0253685653029199</v>
      </c>
      <c r="J6" s="682">
        <f t="shared" si="1"/>
        <v>4591</v>
      </c>
      <c r="K6" s="706">
        <f>SUM(K7,K17,K37)</f>
        <v>261592</v>
      </c>
      <c r="L6" s="684">
        <f>SUM(L7,L17,L37)</f>
        <v>262217</v>
      </c>
      <c r="M6" s="683">
        <f t="shared" si="2"/>
        <v>0.9976164779552813</v>
      </c>
      <c r="N6" s="682">
        <f t="shared" si="3"/>
        <v>-625</v>
      </c>
      <c r="O6" s="681">
        <f t="shared" si="4"/>
        <v>0.70936037799321083</v>
      </c>
      <c r="P6" s="680">
        <f t="shared" si="5"/>
        <v>0.69016120236292844</v>
      </c>
      <c r="Q6" s="679">
        <f t="shared" si="6"/>
        <v>1.9199175630282395E-2</v>
      </c>
      <c r="R6" s="665"/>
      <c r="S6" s="665"/>
    </row>
    <row r="7" spans="1:19" x14ac:dyDescent="0.4">
      <c r="A7" s="701"/>
      <c r="B7" s="687" t="s">
        <v>399</v>
      </c>
      <c r="C7" s="686"/>
      <c r="D7" s="686"/>
      <c r="E7" s="686"/>
      <c r="F7" s="686"/>
      <c r="G7" s="685">
        <f>SUM(G8:G16)</f>
        <v>123432</v>
      </c>
      <c r="H7" s="684">
        <f>SUM(H8:H16)</f>
        <v>122195</v>
      </c>
      <c r="I7" s="683">
        <f t="shared" si="0"/>
        <v>1.0101231637955725</v>
      </c>
      <c r="J7" s="682">
        <f t="shared" si="1"/>
        <v>1237</v>
      </c>
      <c r="K7" s="685">
        <f>SUM(K8:K16)</f>
        <v>169695</v>
      </c>
      <c r="L7" s="684">
        <f>SUM(L8:L16)</f>
        <v>174599</v>
      </c>
      <c r="M7" s="683">
        <f t="shared" si="2"/>
        <v>0.97191278300563</v>
      </c>
      <c r="N7" s="682">
        <f t="shared" si="3"/>
        <v>-4904</v>
      </c>
      <c r="O7" s="681">
        <f t="shared" si="4"/>
        <v>0.72737558560947579</v>
      </c>
      <c r="P7" s="680">
        <f t="shared" si="5"/>
        <v>0.69986082394515436</v>
      </c>
      <c r="Q7" s="679">
        <f t="shared" si="6"/>
        <v>2.751476166432143E-2</v>
      </c>
      <c r="R7" s="665"/>
      <c r="S7" s="665"/>
    </row>
    <row r="8" spans="1:19" x14ac:dyDescent="0.4">
      <c r="A8" s="701"/>
      <c r="B8" s="701"/>
      <c r="C8" s="700" t="s">
        <v>378</v>
      </c>
      <c r="D8" s="699"/>
      <c r="E8" s="698"/>
      <c r="F8" s="688" t="s">
        <v>366</v>
      </c>
      <c r="G8" s="697">
        <v>106862</v>
      </c>
      <c r="H8" s="695">
        <v>103590</v>
      </c>
      <c r="I8" s="694">
        <f t="shared" si="0"/>
        <v>1.0315860604305436</v>
      </c>
      <c r="J8" s="693">
        <f t="shared" si="1"/>
        <v>3272</v>
      </c>
      <c r="K8" s="697">
        <v>146317</v>
      </c>
      <c r="L8" s="695">
        <v>151108</v>
      </c>
      <c r="M8" s="694">
        <f t="shared" si="2"/>
        <v>0.96829420017470946</v>
      </c>
      <c r="N8" s="693">
        <f t="shared" si="3"/>
        <v>-4791</v>
      </c>
      <c r="O8" s="692">
        <f t="shared" si="4"/>
        <v>0.7303457561322334</v>
      </c>
      <c r="P8" s="691">
        <f t="shared" si="5"/>
        <v>0.68553617280355772</v>
      </c>
      <c r="Q8" s="690">
        <f t="shared" si="6"/>
        <v>4.4809583328675684E-2</v>
      </c>
      <c r="R8" s="665"/>
      <c r="S8" s="665"/>
    </row>
    <row r="9" spans="1:19" x14ac:dyDescent="0.4">
      <c r="A9" s="701"/>
      <c r="B9" s="701"/>
      <c r="C9" s="700" t="s">
        <v>106</v>
      </c>
      <c r="D9" s="698"/>
      <c r="E9" s="698"/>
      <c r="F9" s="688" t="s">
        <v>366</v>
      </c>
      <c r="G9" s="697">
        <v>14321</v>
      </c>
      <c r="H9" s="695">
        <v>14237</v>
      </c>
      <c r="I9" s="694">
        <f t="shared" si="0"/>
        <v>1.0059001194071784</v>
      </c>
      <c r="J9" s="693">
        <f t="shared" si="1"/>
        <v>84</v>
      </c>
      <c r="K9" s="697">
        <v>19460</v>
      </c>
      <c r="L9" s="695">
        <v>17315</v>
      </c>
      <c r="M9" s="694">
        <f t="shared" si="2"/>
        <v>1.1238810280103957</v>
      </c>
      <c r="N9" s="693">
        <f t="shared" si="3"/>
        <v>2145</v>
      </c>
      <c r="O9" s="692">
        <f t="shared" si="4"/>
        <v>0.7359198355601233</v>
      </c>
      <c r="P9" s="691">
        <f t="shared" si="5"/>
        <v>0.82223505630955818</v>
      </c>
      <c r="Q9" s="690">
        <f t="shared" si="6"/>
        <v>-8.6315220749434873E-2</v>
      </c>
      <c r="R9" s="665"/>
      <c r="S9" s="665"/>
    </row>
    <row r="10" spans="1:19" x14ac:dyDescent="0.4">
      <c r="A10" s="701"/>
      <c r="B10" s="701"/>
      <c r="C10" s="700" t="s">
        <v>105</v>
      </c>
      <c r="D10" s="698"/>
      <c r="E10" s="698"/>
      <c r="F10" s="702"/>
      <c r="G10" s="697"/>
      <c r="H10" s="695">
        <v>1293</v>
      </c>
      <c r="I10" s="694">
        <f t="shared" si="0"/>
        <v>0</v>
      </c>
      <c r="J10" s="693">
        <f t="shared" si="1"/>
        <v>-1293</v>
      </c>
      <c r="K10" s="697"/>
      <c r="L10" s="695">
        <v>1441</v>
      </c>
      <c r="M10" s="694">
        <f t="shared" si="2"/>
        <v>0</v>
      </c>
      <c r="N10" s="693">
        <f t="shared" si="3"/>
        <v>-1441</v>
      </c>
      <c r="O10" s="692" t="e">
        <f t="shared" si="4"/>
        <v>#DIV/0!</v>
      </c>
      <c r="P10" s="691">
        <f t="shared" si="5"/>
        <v>0.89729354614850798</v>
      </c>
      <c r="Q10" s="690" t="e">
        <f t="shared" si="6"/>
        <v>#DIV/0!</v>
      </c>
      <c r="R10" s="665"/>
      <c r="S10" s="665"/>
    </row>
    <row r="11" spans="1:19" x14ac:dyDescent="0.4">
      <c r="A11" s="701"/>
      <c r="B11" s="701"/>
      <c r="C11" s="700" t="s">
        <v>377</v>
      </c>
      <c r="D11" s="698"/>
      <c r="E11" s="698"/>
      <c r="F11" s="702"/>
      <c r="G11" s="697"/>
      <c r="H11" s="695">
        <v>413</v>
      </c>
      <c r="I11" s="694">
        <f t="shared" si="0"/>
        <v>0</v>
      </c>
      <c r="J11" s="693">
        <f t="shared" si="1"/>
        <v>-413</v>
      </c>
      <c r="K11" s="697"/>
      <c r="L11" s="695">
        <v>495</v>
      </c>
      <c r="M11" s="694">
        <f t="shared" si="2"/>
        <v>0</v>
      </c>
      <c r="N11" s="693">
        <f t="shared" si="3"/>
        <v>-495</v>
      </c>
      <c r="O11" s="692" t="e">
        <f t="shared" si="4"/>
        <v>#DIV/0!</v>
      </c>
      <c r="P11" s="691">
        <f t="shared" si="5"/>
        <v>0.83434343434343439</v>
      </c>
      <c r="Q11" s="690" t="e">
        <f t="shared" si="6"/>
        <v>#DIV/0!</v>
      </c>
      <c r="R11" s="665"/>
      <c r="S11" s="665"/>
    </row>
    <row r="12" spans="1:19" x14ac:dyDescent="0.4">
      <c r="A12" s="701"/>
      <c r="B12" s="701"/>
      <c r="C12" s="700" t="s">
        <v>373</v>
      </c>
      <c r="D12" s="698"/>
      <c r="E12" s="698"/>
      <c r="F12" s="702"/>
      <c r="G12" s="697"/>
      <c r="H12" s="695">
        <v>292</v>
      </c>
      <c r="I12" s="694">
        <f t="shared" si="0"/>
        <v>0</v>
      </c>
      <c r="J12" s="693">
        <f t="shared" si="1"/>
        <v>-292</v>
      </c>
      <c r="K12" s="697"/>
      <c r="L12" s="695">
        <v>330</v>
      </c>
      <c r="M12" s="694">
        <f t="shared" si="2"/>
        <v>0</v>
      </c>
      <c r="N12" s="693">
        <f t="shared" si="3"/>
        <v>-330</v>
      </c>
      <c r="O12" s="692" t="e">
        <f t="shared" si="4"/>
        <v>#DIV/0!</v>
      </c>
      <c r="P12" s="691">
        <f t="shared" si="5"/>
        <v>0.88484848484848488</v>
      </c>
      <c r="Q12" s="690" t="e">
        <f t="shared" si="6"/>
        <v>#DIV/0!</v>
      </c>
      <c r="R12" s="665"/>
      <c r="S12" s="665"/>
    </row>
    <row r="13" spans="1:19" x14ac:dyDescent="0.4">
      <c r="A13" s="701"/>
      <c r="B13" s="701"/>
      <c r="C13" s="700" t="s">
        <v>372</v>
      </c>
      <c r="D13" s="698"/>
      <c r="E13" s="698"/>
      <c r="F13" s="688" t="s">
        <v>366</v>
      </c>
      <c r="G13" s="697">
        <v>2249</v>
      </c>
      <c r="H13" s="695">
        <v>2370</v>
      </c>
      <c r="I13" s="694">
        <f t="shared" si="0"/>
        <v>0.94894514767932492</v>
      </c>
      <c r="J13" s="693">
        <f t="shared" si="1"/>
        <v>-121</v>
      </c>
      <c r="K13" s="697">
        <v>3918</v>
      </c>
      <c r="L13" s="695">
        <v>3910</v>
      </c>
      <c r="M13" s="694">
        <f t="shared" si="2"/>
        <v>1.0020460358056267</v>
      </c>
      <c r="N13" s="693">
        <f t="shared" si="3"/>
        <v>8</v>
      </c>
      <c r="O13" s="692">
        <f t="shared" si="4"/>
        <v>0.57401735579377233</v>
      </c>
      <c r="P13" s="691">
        <f t="shared" si="5"/>
        <v>0.60613810741687979</v>
      </c>
      <c r="Q13" s="690">
        <f t="shared" si="6"/>
        <v>-3.2120751623107457E-2</v>
      </c>
      <c r="R13" s="665"/>
      <c r="S13" s="665"/>
    </row>
    <row r="14" spans="1:19" x14ac:dyDescent="0.4">
      <c r="A14" s="701"/>
      <c r="B14" s="701"/>
      <c r="C14" s="700" t="s">
        <v>389</v>
      </c>
      <c r="D14" s="698"/>
      <c r="E14" s="698"/>
      <c r="F14" s="702"/>
      <c r="G14" s="697"/>
      <c r="H14" s="695"/>
      <c r="I14" s="694" t="e">
        <f t="shared" si="0"/>
        <v>#DIV/0!</v>
      </c>
      <c r="J14" s="693">
        <f t="shared" si="1"/>
        <v>0</v>
      </c>
      <c r="K14" s="697"/>
      <c r="L14" s="695"/>
      <c r="M14" s="694" t="e">
        <f t="shared" si="2"/>
        <v>#DIV/0!</v>
      </c>
      <c r="N14" s="693">
        <f t="shared" si="3"/>
        <v>0</v>
      </c>
      <c r="O14" s="692" t="e">
        <f t="shared" si="4"/>
        <v>#DIV/0!</v>
      </c>
      <c r="P14" s="691" t="e">
        <f t="shared" si="5"/>
        <v>#DIV/0!</v>
      </c>
      <c r="Q14" s="690" t="e">
        <f t="shared" si="6"/>
        <v>#DIV/0!</v>
      </c>
      <c r="R14" s="665"/>
      <c r="S14" s="665"/>
    </row>
    <row r="15" spans="1:19" x14ac:dyDescent="0.4">
      <c r="A15" s="701"/>
      <c r="B15" s="701"/>
      <c r="C15" s="700" t="s">
        <v>371</v>
      </c>
      <c r="D15" s="698"/>
      <c r="E15" s="698"/>
      <c r="F15" s="702"/>
      <c r="G15" s="697"/>
      <c r="H15" s="695"/>
      <c r="I15" s="694" t="e">
        <f t="shared" si="0"/>
        <v>#DIV/0!</v>
      </c>
      <c r="J15" s="693">
        <f t="shared" si="1"/>
        <v>0</v>
      </c>
      <c r="K15" s="697"/>
      <c r="L15" s="695"/>
      <c r="M15" s="694" t="e">
        <f t="shared" si="2"/>
        <v>#DIV/0!</v>
      </c>
      <c r="N15" s="693">
        <f t="shared" si="3"/>
        <v>0</v>
      </c>
      <c r="O15" s="692" t="e">
        <f t="shared" si="4"/>
        <v>#DIV/0!</v>
      </c>
      <c r="P15" s="691" t="e">
        <f t="shared" si="5"/>
        <v>#DIV/0!</v>
      </c>
      <c r="Q15" s="690" t="e">
        <f t="shared" si="6"/>
        <v>#DIV/0!</v>
      </c>
      <c r="R15" s="665"/>
      <c r="S15" s="665"/>
    </row>
    <row r="16" spans="1:19" x14ac:dyDescent="0.4">
      <c r="A16" s="701"/>
      <c r="B16" s="701"/>
      <c r="C16" s="677" t="s">
        <v>398</v>
      </c>
      <c r="D16" s="675"/>
      <c r="E16" s="675"/>
      <c r="F16" s="717"/>
      <c r="G16" s="673"/>
      <c r="H16" s="671"/>
      <c r="I16" s="670" t="e">
        <f t="shared" si="0"/>
        <v>#DIV/0!</v>
      </c>
      <c r="J16" s="669">
        <f t="shared" si="1"/>
        <v>0</v>
      </c>
      <c r="K16" s="673"/>
      <c r="L16" s="671"/>
      <c r="M16" s="670" t="e">
        <f t="shared" si="2"/>
        <v>#DIV/0!</v>
      </c>
      <c r="N16" s="669">
        <f t="shared" si="3"/>
        <v>0</v>
      </c>
      <c r="O16" s="668" t="e">
        <f t="shared" si="4"/>
        <v>#DIV/0!</v>
      </c>
      <c r="P16" s="667" t="e">
        <f t="shared" si="5"/>
        <v>#DIV/0!</v>
      </c>
      <c r="Q16" s="666" t="e">
        <f t="shared" si="6"/>
        <v>#DIV/0!</v>
      </c>
      <c r="R16" s="665"/>
      <c r="S16" s="665"/>
    </row>
    <row r="17" spans="1:19" x14ac:dyDescent="0.4">
      <c r="A17" s="701"/>
      <c r="B17" s="687" t="s">
        <v>397</v>
      </c>
      <c r="C17" s="686"/>
      <c r="D17" s="686"/>
      <c r="E17" s="686"/>
      <c r="F17" s="703"/>
      <c r="G17" s="685">
        <f>SUM(G18:G36)</f>
        <v>60707</v>
      </c>
      <c r="H17" s="684">
        <f>SUM(H18:H36)</f>
        <v>57442</v>
      </c>
      <c r="I17" s="683">
        <f t="shared" si="0"/>
        <v>1.0568399428989241</v>
      </c>
      <c r="J17" s="682">
        <f t="shared" si="1"/>
        <v>3265</v>
      </c>
      <c r="K17" s="685">
        <f>SUM(K18:K36)</f>
        <v>89210</v>
      </c>
      <c r="L17" s="684">
        <f>SUM(L18:L36)</f>
        <v>85200</v>
      </c>
      <c r="M17" s="683">
        <f t="shared" si="2"/>
        <v>1.0470657276995305</v>
      </c>
      <c r="N17" s="682">
        <f t="shared" si="3"/>
        <v>4010</v>
      </c>
      <c r="O17" s="681">
        <f t="shared" si="4"/>
        <v>0.68049546015020734</v>
      </c>
      <c r="P17" s="680">
        <f t="shared" si="5"/>
        <v>0.67420187793427233</v>
      </c>
      <c r="Q17" s="679">
        <f t="shared" si="6"/>
        <v>6.2935822159350119E-3</v>
      </c>
      <c r="R17" s="665"/>
      <c r="S17" s="665"/>
    </row>
    <row r="18" spans="1:19" x14ac:dyDescent="0.4">
      <c r="A18" s="701"/>
      <c r="B18" s="701"/>
      <c r="C18" s="700" t="s">
        <v>378</v>
      </c>
      <c r="D18" s="698"/>
      <c r="E18" s="698"/>
      <c r="F18" s="702"/>
      <c r="G18" s="697"/>
      <c r="H18" s="695"/>
      <c r="I18" s="694" t="e">
        <f t="shared" si="0"/>
        <v>#DIV/0!</v>
      </c>
      <c r="J18" s="693">
        <f t="shared" si="1"/>
        <v>0</v>
      </c>
      <c r="K18" s="697"/>
      <c r="L18" s="695"/>
      <c r="M18" s="694" t="e">
        <f t="shared" si="2"/>
        <v>#DIV/0!</v>
      </c>
      <c r="N18" s="693">
        <f t="shared" si="3"/>
        <v>0</v>
      </c>
      <c r="O18" s="692" t="e">
        <f t="shared" si="4"/>
        <v>#DIV/0!</v>
      </c>
      <c r="P18" s="691" t="e">
        <f t="shared" si="5"/>
        <v>#DIV/0!</v>
      </c>
      <c r="Q18" s="690" t="e">
        <f t="shared" si="6"/>
        <v>#DIV/0!</v>
      </c>
      <c r="R18" s="665"/>
      <c r="S18" s="665"/>
    </row>
    <row r="19" spans="1:19" x14ac:dyDescent="0.4">
      <c r="A19" s="701"/>
      <c r="B19" s="701"/>
      <c r="C19" s="700" t="s">
        <v>105</v>
      </c>
      <c r="D19" s="698"/>
      <c r="E19" s="698"/>
      <c r="F19" s="688" t="s">
        <v>366</v>
      </c>
      <c r="G19" s="697">
        <v>10085</v>
      </c>
      <c r="H19" s="695">
        <v>10483</v>
      </c>
      <c r="I19" s="694">
        <f t="shared" si="0"/>
        <v>0.9620337689592674</v>
      </c>
      <c r="J19" s="693">
        <f t="shared" si="1"/>
        <v>-398</v>
      </c>
      <c r="K19" s="697">
        <v>13925</v>
      </c>
      <c r="L19" s="695">
        <v>13570</v>
      </c>
      <c r="M19" s="694">
        <f t="shared" si="2"/>
        <v>1.0261606484893147</v>
      </c>
      <c r="N19" s="693">
        <f t="shared" si="3"/>
        <v>355</v>
      </c>
      <c r="O19" s="692">
        <f t="shared" si="4"/>
        <v>0.72423698384201074</v>
      </c>
      <c r="P19" s="691">
        <f t="shared" si="5"/>
        <v>0.77251289609432572</v>
      </c>
      <c r="Q19" s="690">
        <f t="shared" si="6"/>
        <v>-4.8275912252314979E-2</v>
      </c>
      <c r="R19" s="665"/>
      <c r="S19" s="665"/>
    </row>
    <row r="20" spans="1:19" x14ac:dyDescent="0.4">
      <c r="A20" s="701"/>
      <c r="B20" s="701"/>
      <c r="C20" s="700" t="s">
        <v>377</v>
      </c>
      <c r="D20" s="698"/>
      <c r="E20" s="698"/>
      <c r="F20" s="688" t="s">
        <v>366</v>
      </c>
      <c r="G20" s="697">
        <v>19651</v>
      </c>
      <c r="H20" s="695">
        <v>18361</v>
      </c>
      <c r="I20" s="694">
        <f t="shared" si="0"/>
        <v>1.0702576112412179</v>
      </c>
      <c r="J20" s="693">
        <f t="shared" si="1"/>
        <v>1290</v>
      </c>
      <c r="K20" s="697">
        <v>27000</v>
      </c>
      <c r="L20" s="695">
        <v>26990</v>
      </c>
      <c r="M20" s="694">
        <f t="shared" si="2"/>
        <v>1.0003705075954057</v>
      </c>
      <c r="N20" s="693">
        <f t="shared" si="3"/>
        <v>10</v>
      </c>
      <c r="O20" s="692">
        <f t="shared" si="4"/>
        <v>0.7278148148148148</v>
      </c>
      <c r="P20" s="691">
        <f t="shared" si="5"/>
        <v>0.6802889959244165</v>
      </c>
      <c r="Q20" s="690">
        <f t="shared" si="6"/>
        <v>4.7525818890398308E-2</v>
      </c>
      <c r="R20" s="665"/>
      <c r="S20" s="665"/>
    </row>
    <row r="21" spans="1:19" x14ac:dyDescent="0.4">
      <c r="A21" s="701"/>
      <c r="B21" s="701"/>
      <c r="C21" s="700" t="s">
        <v>378</v>
      </c>
      <c r="D21" s="699" t="s">
        <v>171</v>
      </c>
      <c r="E21" s="698" t="s">
        <v>370</v>
      </c>
      <c r="F21" s="688" t="s">
        <v>366</v>
      </c>
      <c r="G21" s="697">
        <v>5687</v>
      </c>
      <c r="H21" s="695">
        <v>5275</v>
      </c>
      <c r="I21" s="694">
        <f t="shared" si="0"/>
        <v>1.0781042654028437</v>
      </c>
      <c r="J21" s="693">
        <f t="shared" si="1"/>
        <v>412</v>
      </c>
      <c r="K21" s="697">
        <v>9000</v>
      </c>
      <c r="L21" s="695">
        <v>8850</v>
      </c>
      <c r="M21" s="694">
        <f t="shared" si="2"/>
        <v>1.0169491525423728</v>
      </c>
      <c r="N21" s="693">
        <f t="shared" si="3"/>
        <v>150</v>
      </c>
      <c r="O21" s="692">
        <f t="shared" si="4"/>
        <v>0.63188888888888894</v>
      </c>
      <c r="P21" s="691">
        <f t="shared" si="5"/>
        <v>0.596045197740113</v>
      </c>
      <c r="Q21" s="690">
        <f t="shared" si="6"/>
        <v>3.5843691148775947E-2</v>
      </c>
      <c r="R21" s="665"/>
      <c r="S21" s="665"/>
    </row>
    <row r="22" spans="1:19" x14ac:dyDescent="0.4">
      <c r="A22" s="701"/>
      <c r="B22" s="701"/>
      <c r="C22" s="700" t="s">
        <v>378</v>
      </c>
      <c r="D22" s="699" t="s">
        <v>171</v>
      </c>
      <c r="E22" s="698" t="s">
        <v>395</v>
      </c>
      <c r="F22" s="688" t="s">
        <v>366</v>
      </c>
      <c r="G22" s="697">
        <v>2606</v>
      </c>
      <c r="H22" s="695">
        <v>2473</v>
      </c>
      <c r="I22" s="694">
        <f t="shared" si="0"/>
        <v>1.0537808329963607</v>
      </c>
      <c r="J22" s="693">
        <f t="shared" si="1"/>
        <v>133</v>
      </c>
      <c r="K22" s="697">
        <v>4630</v>
      </c>
      <c r="L22" s="695">
        <v>4440</v>
      </c>
      <c r="M22" s="694">
        <f t="shared" si="2"/>
        <v>1.0427927927927927</v>
      </c>
      <c r="N22" s="693">
        <f t="shared" si="3"/>
        <v>190</v>
      </c>
      <c r="O22" s="692">
        <f t="shared" si="4"/>
        <v>0.5628509719222462</v>
      </c>
      <c r="P22" s="691">
        <f t="shared" si="5"/>
        <v>0.55698198198198201</v>
      </c>
      <c r="Q22" s="690">
        <f t="shared" si="6"/>
        <v>5.868989940264191E-3</v>
      </c>
      <c r="R22" s="665"/>
      <c r="S22" s="665"/>
    </row>
    <row r="23" spans="1:19" x14ac:dyDescent="0.4">
      <c r="A23" s="701"/>
      <c r="B23" s="701"/>
      <c r="C23" s="700" t="s">
        <v>378</v>
      </c>
      <c r="D23" s="699" t="s">
        <v>171</v>
      </c>
      <c r="E23" s="698" t="s">
        <v>396</v>
      </c>
      <c r="F23" s="688" t="s">
        <v>375</v>
      </c>
      <c r="G23" s="697"/>
      <c r="H23" s="695"/>
      <c r="I23" s="694" t="e">
        <f t="shared" si="0"/>
        <v>#DIV/0!</v>
      </c>
      <c r="J23" s="693">
        <f t="shared" si="1"/>
        <v>0</v>
      </c>
      <c r="K23" s="697"/>
      <c r="L23" s="695"/>
      <c r="M23" s="694" t="e">
        <f t="shared" si="2"/>
        <v>#DIV/0!</v>
      </c>
      <c r="N23" s="693">
        <f t="shared" si="3"/>
        <v>0</v>
      </c>
      <c r="O23" s="692" t="e">
        <f t="shared" si="4"/>
        <v>#DIV/0!</v>
      </c>
      <c r="P23" s="691" t="e">
        <f t="shared" si="5"/>
        <v>#DIV/0!</v>
      </c>
      <c r="Q23" s="690" t="e">
        <f t="shared" si="6"/>
        <v>#DIV/0!</v>
      </c>
      <c r="R23" s="665"/>
      <c r="S23" s="665"/>
    </row>
    <row r="24" spans="1:19" x14ac:dyDescent="0.4">
      <c r="A24" s="701"/>
      <c r="B24" s="701"/>
      <c r="C24" s="700" t="s">
        <v>105</v>
      </c>
      <c r="D24" s="699" t="s">
        <v>171</v>
      </c>
      <c r="E24" s="698" t="s">
        <v>370</v>
      </c>
      <c r="F24" s="688" t="s">
        <v>366</v>
      </c>
      <c r="G24" s="697">
        <v>2066</v>
      </c>
      <c r="H24" s="695">
        <v>2496</v>
      </c>
      <c r="I24" s="694">
        <f t="shared" si="0"/>
        <v>0.82772435897435892</v>
      </c>
      <c r="J24" s="693">
        <f t="shared" si="1"/>
        <v>-430</v>
      </c>
      <c r="K24" s="697">
        <v>4350</v>
      </c>
      <c r="L24" s="695">
        <v>4430</v>
      </c>
      <c r="M24" s="694">
        <f t="shared" si="2"/>
        <v>0.98194130925507905</v>
      </c>
      <c r="N24" s="693">
        <f t="shared" si="3"/>
        <v>-80</v>
      </c>
      <c r="O24" s="692">
        <f t="shared" si="4"/>
        <v>0.4749425287356322</v>
      </c>
      <c r="P24" s="691">
        <f t="shared" si="5"/>
        <v>0.56343115124153498</v>
      </c>
      <c r="Q24" s="690">
        <f t="shared" si="6"/>
        <v>-8.8488622505902781E-2</v>
      </c>
      <c r="R24" s="665"/>
      <c r="S24" s="665"/>
    </row>
    <row r="25" spans="1:19" x14ac:dyDescent="0.4">
      <c r="A25" s="701"/>
      <c r="B25" s="701"/>
      <c r="C25" s="700" t="s">
        <v>105</v>
      </c>
      <c r="D25" s="699" t="s">
        <v>171</v>
      </c>
      <c r="E25" s="698" t="s">
        <v>395</v>
      </c>
      <c r="F25" s="702"/>
      <c r="G25" s="697"/>
      <c r="H25" s="695"/>
      <c r="I25" s="694" t="e">
        <f t="shared" si="0"/>
        <v>#DIV/0!</v>
      </c>
      <c r="J25" s="693">
        <f t="shared" si="1"/>
        <v>0</v>
      </c>
      <c r="K25" s="697"/>
      <c r="L25" s="695"/>
      <c r="M25" s="694" t="e">
        <f t="shared" si="2"/>
        <v>#DIV/0!</v>
      </c>
      <c r="N25" s="693">
        <f t="shared" si="3"/>
        <v>0</v>
      </c>
      <c r="O25" s="692" t="e">
        <f t="shared" si="4"/>
        <v>#DIV/0!</v>
      </c>
      <c r="P25" s="691" t="e">
        <f t="shared" si="5"/>
        <v>#DIV/0!</v>
      </c>
      <c r="Q25" s="690" t="e">
        <f t="shared" si="6"/>
        <v>#DIV/0!</v>
      </c>
      <c r="R25" s="665"/>
      <c r="S25" s="665"/>
    </row>
    <row r="26" spans="1:19" x14ac:dyDescent="0.4">
      <c r="A26" s="701"/>
      <c r="B26" s="701"/>
      <c r="C26" s="700" t="s">
        <v>371</v>
      </c>
      <c r="D26" s="699" t="s">
        <v>171</v>
      </c>
      <c r="E26" s="698" t="s">
        <v>370</v>
      </c>
      <c r="F26" s="702"/>
      <c r="G26" s="697"/>
      <c r="H26" s="695"/>
      <c r="I26" s="694" t="e">
        <f t="shared" si="0"/>
        <v>#DIV/0!</v>
      </c>
      <c r="J26" s="693">
        <f t="shared" si="1"/>
        <v>0</v>
      </c>
      <c r="K26" s="697"/>
      <c r="L26" s="695"/>
      <c r="M26" s="694" t="e">
        <f t="shared" si="2"/>
        <v>#DIV/0!</v>
      </c>
      <c r="N26" s="693">
        <f t="shared" si="3"/>
        <v>0</v>
      </c>
      <c r="O26" s="692" t="e">
        <f t="shared" si="4"/>
        <v>#DIV/0!</v>
      </c>
      <c r="P26" s="691" t="e">
        <f t="shared" si="5"/>
        <v>#DIV/0!</v>
      </c>
      <c r="Q26" s="690" t="e">
        <f t="shared" si="6"/>
        <v>#DIV/0!</v>
      </c>
      <c r="R26" s="665"/>
      <c r="S26" s="665"/>
    </row>
    <row r="27" spans="1:19" x14ac:dyDescent="0.4">
      <c r="A27" s="701"/>
      <c r="B27" s="701"/>
      <c r="C27" s="700" t="s">
        <v>373</v>
      </c>
      <c r="D27" s="699" t="s">
        <v>171</v>
      </c>
      <c r="E27" s="698" t="s">
        <v>370</v>
      </c>
      <c r="F27" s="702"/>
      <c r="G27" s="697"/>
      <c r="H27" s="695"/>
      <c r="I27" s="694" t="e">
        <f t="shared" si="0"/>
        <v>#DIV/0!</v>
      </c>
      <c r="J27" s="693">
        <f t="shared" si="1"/>
        <v>0</v>
      </c>
      <c r="K27" s="697"/>
      <c r="L27" s="695"/>
      <c r="M27" s="694" t="e">
        <f t="shared" si="2"/>
        <v>#DIV/0!</v>
      </c>
      <c r="N27" s="693">
        <f t="shared" si="3"/>
        <v>0</v>
      </c>
      <c r="O27" s="692" t="e">
        <f t="shared" si="4"/>
        <v>#DIV/0!</v>
      </c>
      <c r="P27" s="691" t="e">
        <f t="shared" si="5"/>
        <v>#DIV/0!</v>
      </c>
      <c r="Q27" s="690" t="e">
        <f t="shared" si="6"/>
        <v>#DIV/0!</v>
      </c>
      <c r="R27" s="665"/>
      <c r="S27" s="665"/>
    </row>
    <row r="28" spans="1:19" x14ac:dyDescent="0.4">
      <c r="A28" s="701"/>
      <c r="B28" s="701"/>
      <c r="C28" s="700" t="s">
        <v>389</v>
      </c>
      <c r="D28" s="698"/>
      <c r="E28" s="698"/>
      <c r="F28" s="702"/>
      <c r="G28" s="697"/>
      <c r="H28" s="695"/>
      <c r="I28" s="694" t="e">
        <f t="shared" si="0"/>
        <v>#DIV/0!</v>
      </c>
      <c r="J28" s="693">
        <f t="shared" si="1"/>
        <v>0</v>
      </c>
      <c r="K28" s="697"/>
      <c r="L28" s="695"/>
      <c r="M28" s="694" t="e">
        <f t="shared" si="2"/>
        <v>#DIV/0!</v>
      </c>
      <c r="N28" s="693">
        <f t="shared" si="3"/>
        <v>0</v>
      </c>
      <c r="O28" s="692" t="e">
        <f t="shared" si="4"/>
        <v>#DIV/0!</v>
      </c>
      <c r="P28" s="691" t="e">
        <f t="shared" si="5"/>
        <v>#DIV/0!</v>
      </c>
      <c r="Q28" s="690" t="e">
        <f t="shared" si="6"/>
        <v>#DIV/0!</v>
      </c>
      <c r="R28" s="665"/>
      <c r="S28" s="665"/>
    </row>
    <row r="29" spans="1:19" x14ac:dyDescent="0.4">
      <c r="A29" s="701"/>
      <c r="B29" s="701"/>
      <c r="C29" s="700" t="s">
        <v>120</v>
      </c>
      <c r="D29" s="698"/>
      <c r="E29" s="698"/>
      <c r="F29" s="702"/>
      <c r="G29" s="697"/>
      <c r="H29" s="695"/>
      <c r="I29" s="694" t="e">
        <f t="shared" si="0"/>
        <v>#DIV/0!</v>
      </c>
      <c r="J29" s="693">
        <f t="shared" si="1"/>
        <v>0</v>
      </c>
      <c r="K29" s="697"/>
      <c r="L29" s="695"/>
      <c r="M29" s="694" t="e">
        <f t="shared" si="2"/>
        <v>#DIV/0!</v>
      </c>
      <c r="N29" s="693">
        <f t="shared" si="3"/>
        <v>0</v>
      </c>
      <c r="O29" s="692" t="e">
        <f t="shared" si="4"/>
        <v>#DIV/0!</v>
      </c>
      <c r="P29" s="691" t="e">
        <f t="shared" si="5"/>
        <v>#DIV/0!</v>
      </c>
      <c r="Q29" s="690" t="e">
        <f t="shared" si="6"/>
        <v>#DIV/0!</v>
      </c>
      <c r="R29" s="665"/>
      <c r="S29" s="665"/>
    </row>
    <row r="30" spans="1:19" x14ac:dyDescent="0.4">
      <c r="A30" s="701"/>
      <c r="B30" s="701"/>
      <c r="C30" s="700" t="s">
        <v>119</v>
      </c>
      <c r="D30" s="698"/>
      <c r="E30" s="698"/>
      <c r="F30" s="702"/>
      <c r="G30" s="697"/>
      <c r="H30" s="695"/>
      <c r="I30" s="694" t="e">
        <f t="shared" si="0"/>
        <v>#DIV/0!</v>
      </c>
      <c r="J30" s="693">
        <f t="shared" si="1"/>
        <v>0</v>
      </c>
      <c r="K30" s="697"/>
      <c r="L30" s="695"/>
      <c r="M30" s="694" t="e">
        <f t="shared" si="2"/>
        <v>#DIV/0!</v>
      </c>
      <c r="N30" s="693">
        <f t="shared" si="3"/>
        <v>0</v>
      </c>
      <c r="O30" s="692" t="e">
        <f t="shared" si="4"/>
        <v>#DIV/0!</v>
      </c>
      <c r="P30" s="691" t="e">
        <f t="shared" si="5"/>
        <v>#DIV/0!</v>
      </c>
      <c r="Q30" s="690" t="e">
        <f t="shared" si="6"/>
        <v>#DIV/0!</v>
      </c>
      <c r="R30" s="665"/>
      <c r="S30" s="665"/>
    </row>
    <row r="31" spans="1:19" x14ac:dyDescent="0.4">
      <c r="A31" s="701"/>
      <c r="B31" s="701"/>
      <c r="C31" s="700" t="s">
        <v>118</v>
      </c>
      <c r="D31" s="698"/>
      <c r="E31" s="698"/>
      <c r="F31" s="688" t="s">
        <v>366</v>
      </c>
      <c r="G31" s="697">
        <v>4266</v>
      </c>
      <c r="H31" s="695">
        <v>3064</v>
      </c>
      <c r="I31" s="694">
        <f t="shared" si="0"/>
        <v>1.3922976501305484</v>
      </c>
      <c r="J31" s="693">
        <f t="shared" si="1"/>
        <v>1202</v>
      </c>
      <c r="K31" s="697">
        <v>7835</v>
      </c>
      <c r="L31" s="695">
        <v>4495</v>
      </c>
      <c r="M31" s="694">
        <f t="shared" si="2"/>
        <v>1.743047830923248</v>
      </c>
      <c r="N31" s="693">
        <f t="shared" si="3"/>
        <v>3340</v>
      </c>
      <c r="O31" s="692">
        <f t="shared" si="4"/>
        <v>0.54447989789406515</v>
      </c>
      <c r="P31" s="691">
        <f t="shared" si="5"/>
        <v>0.68164627363737484</v>
      </c>
      <c r="Q31" s="690">
        <f t="shared" si="6"/>
        <v>-0.1371663757433097</v>
      </c>
      <c r="R31" s="665"/>
      <c r="S31" s="665"/>
    </row>
    <row r="32" spans="1:19" x14ac:dyDescent="0.4">
      <c r="A32" s="701"/>
      <c r="B32" s="701"/>
      <c r="C32" s="700" t="s">
        <v>117</v>
      </c>
      <c r="D32" s="698"/>
      <c r="E32" s="698"/>
      <c r="F32" s="702"/>
      <c r="G32" s="697"/>
      <c r="H32" s="695"/>
      <c r="I32" s="694" t="e">
        <f t="shared" si="0"/>
        <v>#DIV/0!</v>
      </c>
      <c r="J32" s="693">
        <f t="shared" si="1"/>
        <v>0</v>
      </c>
      <c r="K32" s="697"/>
      <c r="L32" s="695"/>
      <c r="M32" s="694" t="e">
        <f t="shared" si="2"/>
        <v>#DIV/0!</v>
      </c>
      <c r="N32" s="693">
        <f t="shared" si="3"/>
        <v>0</v>
      </c>
      <c r="O32" s="692" t="e">
        <f t="shared" si="4"/>
        <v>#DIV/0!</v>
      </c>
      <c r="P32" s="691" t="e">
        <f t="shared" si="5"/>
        <v>#DIV/0!</v>
      </c>
      <c r="Q32" s="690" t="e">
        <f t="shared" si="6"/>
        <v>#DIV/0!</v>
      </c>
      <c r="R32" s="665"/>
      <c r="S32" s="665"/>
    </row>
    <row r="33" spans="1:19" x14ac:dyDescent="0.4">
      <c r="A33" s="701"/>
      <c r="B33" s="701"/>
      <c r="C33" s="700" t="s">
        <v>116</v>
      </c>
      <c r="D33" s="698"/>
      <c r="E33" s="698"/>
      <c r="F33" s="688" t="s">
        <v>366</v>
      </c>
      <c r="G33" s="697">
        <v>2155</v>
      </c>
      <c r="H33" s="695">
        <v>2439</v>
      </c>
      <c r="I33" s="694">
        <f t="shared" si="0"/>
        <v>0.88355883558835591</v>
      </c>
      <c r="J33" s="693">
        <f t="shared" si="1"/>
        <v>-284</v>
      </c>
      <c r="K33" s="697">
        <v>4345</v>
      </c>
      <c r="L33" s="695">
        <v>4950</v>
      </c>
      <c r="M33" s="694">
        <f t="shared" si="2"/>
        <v>0.87777777777777777</v>
      </c>
      <c r="N33" s="693">
        <f t="shared" si="3"/>
        <v>-605</v>
      </c>
      <c r="O33" s="692">
        <f t="shared" si="4"/>
        <v>0.49597238204833144</v>
      </c>
      <c r="P33" s="691">
        <f t="shared" si="5"/>
        <v>0.49272727272727274</v>
      </c>
      <c r="Q33" s="690">
        <f t="shared" si="6"/>
        <v>3.2451093210587034E-3</v>
      </c>
      <c r="R33" s="665"/>
      <c r="S33" s="665"/>
    </row>
    <row r="34" spans="1:19" x14ac:dyDescent="0.4">
      <c r="A34" s="701"/>
      <c r="B34" s="701"/>
      <c r="C34" s="700" t="s">
        <v>374</v>
      </c>
      <c r="D34" s="698"/>
      <c r="E34" s="698"/>
      <c r="F34" s="702"/>
      <c r="G34" s="697"/>
      <c r="H34" s="695"/>
      <c r="I34" s="694" t="e">
        <f t="shared" si="0"/>
        <v>#DIV/0!</v>
      </c>
      <c r="J34" s="693">
        <f t="shared" si="1"/>
        <v>0</v>
      </c>
      <c r="K34" s="697"/>
      <c r="L34" s="695"/>
      <c r="M34" s="694" t="e">
        <f t="shared" si="2"/>
        <v>#DIV/0!</v>
      </c>
      <c r="N34" s="693">
        <f t="shared" si="3"/>
        <v>0</v>
      </c>
      <c r="O34" s="692" t="e">
        <f t="shared" si="4"/>
        <v>#DIV/0!</v>
      </c>
      <c r="P34" s="691" t="e">
        <f t="shared" si="5"/>
        <v>#DIV/0!</v>
      </c>
      <c r="Q34" s="690" t="e">
        <f t="shared" si="6"/>
        <v>#DIV/0!</v>
      </c>
      <c r="R34" s="665"/>
      <c r="S34" s="665"/>
    </row>
    <row r="35" spans="1:19" x14ac:dyDescent="0.4">
      <c r="A35" s="701"/>
      <c r="B35" s="701"/>
      <c r="C35" s="700" t="s">
        <v>371</v>
      </c>
      <c r="D35" s="698"/>
      <c r="E35" s="698"/>
      <c r="F35" s="702"/>
      <c r="G35" s="697"/>
      <c r="H35" s="695"/>
      <c r="I35" s="694" t="e">
        <f t="shared" si="0"/>
        <v>#DIV/0!</v>
      </c>
      <c r="J35" s="693">
        <f t="shared" si="1"/>
        <v>0</v>
      </c>
      <c r="K35" s="697"/>
      <c r="L35" s="695"/>
      <c r="M35" s="694" t="e">
        <f t="shared" si="2"/>
        <v>#DIV/0!</v>
      </c>
      <c r="N35" s="693">
        <f t="shared" si="3"/>
        <v>0</v>
      </c>
      <c r="O35" s="692" t="e">
        <f t="shared" si="4"/>
        <v>#DIV/0!</v>
      </c>
      <c r="P35" s="691" t="e">
        <f t="shared" si="5"/>
        <v>#DIV/0!</v>
      </c>
      <c r="Q35" s="690" t="e">
        <f t="shared" si="6"/>
        <v>#DIV/0!</v>
      </c>
      <c r="R35" s="665"/>
      <c r="S35" s="665"/>
    </row>
    <row r="36" spans="1:19" x14ac:dyDescent="0.4">
      <c r="A36" s="701"/>
      <c r="B36" s="678"/>
      <c r="C36" s="677" t="s">
        <v>373</v>
      </c>
      <c r="D36" s="675"/>
      <c r="E36" s="675"/>
      <c r="F36" s="688" t="s">
        <v>366</v>
      </c>
      <c r="G36" s="673">
        <v>14191</v>
      </c>
      <c r="H36" s="671">
        <v>12851</v>
      </c>
      <c r="I36" s="670">
        <f t="shared" si="0"/>
        <v>1.1042720410862967</v>
      </c>
      <c r="J36" s="669">
        <f t="shared" si="1"/>
        <v>1340</v>
      </c>
      <c r="K36" s="672">
        <v>18125</v>
      </c>
      <c r="L36" s="671">
        <v>17475</v>
      </c>
      <c r="M36" s="670">
        <f t="shared" si="2"/>
        <v>1.0371959942775393</v>
      </c>
      <c r="N36" s="669">
        <f t="shared" si="3"/>
        <v>650</v>
      </c>
      <c r="O36" s="668">
        <f t="shared" si="4"/>
        <v>0.78295172413793102</v>
      </c>
      <c r="P36" s="667">
        <f t="shared" si="5"/>
        <v>0.73539341917024326</v>
      </c>
      <c r="Q36" s="666">
        <f t="shared" si="6"/>
        <v>4.7558304967687759E-2</v>
      </c>
      <c r="R36" s="665"/>
      <c r="S36" s="665"/>
    </row>
    <row r="37" spans="1:19" x14ac:dyDescent="0.4">
      <c r="A37" s="701"/>
      <c r="B37" s="687" t="s">
        <v>394</v>
      </c>
      <c r="C37" s="686"/>
      <c r="D37" s="686"/>
      <c r="E37" s="686"/>
      <c r="F37" s="703"/>
      <c r="G37" s="685">
        <f>SUM(G38:G39)</f>
        <v>1424</v>
      </c>
      <c r="H37" s="684">
        <f>SUM(H38:H39)</f>
        <v>1335</v>
      </c>
      <c r="I37" s="683">
        <f t="shared" ref="I37:I68" si="7">G37/H37</f>
        <v>1.0666666666666667</v>
      </c>
      <c r="J37" s="682">
        <f t="shared" ref="J37:J68" si="8">G37-H37</f>
        <v>89</v>
      </c>
      <c r="K37" s="685">
        <f>SUM(K38:K39)</f>
        <v>2687</v>
      </c>
      <c r="L37" s="684">
        <f>SUM(L38:L39)</f>
        <v>2418</v>
      </c>
      <c r="M37" s="683">
        <f t="shared" ref="M37:M68" si="9">K37/L37</f>
        <v>1.1112489660876759</v>
      </c>
      <c r="N37" s="682">
        <f t="shared" ref="N37:N68" si="10">K37-L37</f>
        <v>269</v>
      </c>
      <c r="O37" s="681">
        <f t="shared" ref="O37:O68" si="11">G37/K37</f>
        <v>0.52995906215109789</v>
      </c>
      <c r="P37" s="680">
        <f t="shared" ref="P37:P68" si="12">H37/L37</f>
        <v>0.55210918114143925</v>
      </c>
      <c r="Q37" s="679">
        <f t="shared" ref="Q37:Q68" si="13">O37-P37</f>
        <v>-2.2150118990341361E-2</v>
      </c>
      <c r="R37" s="665"/>
      <c r="S37" s="665"/>
    </row>
    <row r="38" spans="1:19" x14ac:dyDescent="0.4">
      <c r="A38" s="701"/>
      <c r="B38" s="701"/>
      <c r="C38" s="700" t="s">
        <v>111</v>
      </c>
      <c r="D38" s="698"/>
      <c r="E38" s="698"/>
      <c r="F38" s="688" t="s">
        <v>366</v>
      </c>
      <c r="G38" s="697">
        <v>702</v>
      </c>
      <c r="H38" s="695">
        <v>669</v>
      </c>
      <c r="I38" s="694">
        <f t="shared" si="7"/>
        <v>1.0493273542600896</v>
      </c>
      <c r="J38" s="693">
        <f t="shared" si="8"/>
        <v>33</v>
      </c>
      <c r="K38" s="696">
        <v>1495</v>
      </c>
      <c r="L38" s="695">
        <v>1209</v>
      </c>
      <c r="M38" s="694">
        <f t="shared" si="9"/>
        <v>1.2365591397849462</v>
      </c>
      <c r="N38" s="693">
        <f t="shared" si="10"/>
        <v>286</v>
      </c>
      <c r="O38" s="692">
        <f t="shared" si="11"/>
        <v>0.46956521739130436</v>
      </c>
      <c r="P38" s="691">
        <f t="shared" si="12"/>
        <v>0.5533498759305211</v>
      </c>
      <c r="Q38" s="690">
        <f t="shared" si="13"/>
        <v>-8.3784658539216739E-2</v>
      </c>
      <c r="R38" s="665"/>
      <c r="S38" s="665"/>
    </row>
    <row r="39" spans="1:19" x14ac:dyDescent="0.4">
      <c r="A39" s="678"/>
      <c r="B39" s="678"/>
      <c r="C39" s="716" t="s">
        <v>110</v>
      </c>
      <c r="D39" s="715"/>
      <c r="E39" s="715"/>
      <c r="F39" s="688" t="s">
        <v>366</v>
      </c>
      <c r="G39" s="714">
        <v>722</v>
      </c>
      <c r="H39" s="712">
        <v>666</v>
      </c>
      <c r="I39" s="711">
        <f t="shared" si="7"/>
        <v>1.0840840840840842</v>
      </c>
      <c r="J39" s="710">
        <f t="shared" si="8"/>
        <v>56</v>
      </c>
      <c r="K39" s="713">
        <v>1192</v>
      </c>
      <c r="L39" s="712">
        <v>1209</v>
      </c>
      <c r="M39" s="711">
        <f t="shared" si="9"/>
        <v>0.98593879239040527</v>
      </c>
      <c r="N39" s="710">
        <f t="shared" si="10"/>
        <v>-17</v>
      </c>
      <c r="O39" s="709">
        <f t="shared" si="11"/>
        <v>0.60570469798657722</v>
      </c>
      <c r="P39" s="708">
        <f t="shared" si="12"/>
        <v>0.5508684863523573</v>
      </c>
      <c r="Q39" s="707">
        <f t="shared" si="13"/>
        <v>5.4836211634219922E-2</v>
      </c>
      <c r="R39" s="665"/>
      <c r="S39" s="665"/>
    </row>
    <row r="40" spans="1:19" x14ac:dyDescent="0.4">
      <c r="A40" s="687" t="s">
        <v>393</v>
      </c>
      <c r="B40" s="686" t="s">
        <v>392</v>
      </c>
      <c r="C40" s="686"/>
      <c r="D40" s="686"/>
      <c r="E40" s="686"/>
      <c r="F40" s="703"/>
      <c r="G40" s="685">
        <f>SUM(G41,G64)</f>
        <v>264152</v>
      </c>
      <c r="H40" s="684">
        <f>SUM(H41,H64)</f>
        <v>246287</v>
      </c>
      <c r="I40" s="683">
        <f t="shared" si="7"/>
        <v>1.0725373243411143</v>
      </c>
      <c r="J40" s="682">
        <f t="shared" si="8"/>
        <v>17865</v>
      </c>
      <c r="K40" s="706">
        <f>SUM(K41,K64)</f>
        <v>386669</v>
      </c>
      <c r="L40" s="684">
        <f>SUM(L41,L64)</f>
        <v>363765</v>
      </c>
      <c r="M40" s="683">
        <f t="shared" si="9"/>
        <v>1.0629637265817218</v>
      </c>
      <c r="N40" s="682">
        <f t="shared" si="10"/>
        <v>22904</v>
      </c>
      <c r="O40" s="681">
        <f t="shared" si="11"/>
        <v>0.68314760169550703</v>
      </c>
      <c r="P40" s="680">
        <f t="shared" si="12"/>
        <v>0.67704974365318271</v>
      </c>
      <c r="Q40" s="679">
        <f t="shared" si="13"/>
        <v>6.0978580423243223E-3</v>
      </c>
      <c r="R40" s="665"/>
      <c r="S40" s="665"/>
    </row>
    <row r="41" spans="1:19" x14ac:dyDescent="0.4">
      <c r="A41" s="705"/>
      <c r="B41" s="687" t="s">
        <v>391</v>
      </c>
      <c r="C41" s="686"/>
      <c r="D41" s="686"/>
      <c r="E41" s="686"/>
      <c r="F41" s="703"/>
      <c r="G41" s="685">
        <f>SUM(G42:G63)</f>
        <v>260708</v>
      </c>
      <c r="H41" s="684">
        <f>SUM(H42:H63)</f>
        <v>243557</v>
      </c>
      <c r="I41" s="683">
        <f t="shared" si="7"/>
        <v>1.0704188341948702</v>
      </c>
      <c r="J41" s="682">
        <f t="shared" si="8"/>
        <v>17151</v>
      </c>
      <c r="K41" s="685">
        <f>SUM(K42:K63)</f>
        <v>376761</v>
      </c>
      <c r="L41" s="684">
        <f>SUM(L42:L63)</f>
        <v>358444</v>
      </c>
      <c r="M41" s="683">
        <f t="shared" si="9"/>
        <v>1.0511014272801331</v>
      </c>
      <c r="N41" s="682">
        <f t="shared" si="10"/>
        <v>18317</v>
      </c>
      <c r="O41" s="681">
        <f t="shared" si="11"/>
        <v>0.69197183360273484</v>
      </c>
      <c r="P41" s="680">
        <f t="shared" si="12"/>
        <v>0.67948410351407751</v>
      </c>
      <c r="Q41" s="679">
        <f t="shared" si="13"/>
        <v>1.2487730088657334E-2</v>
      </c>
      <c r="R41" s="665"/>
      <c r="S41" s="665"/>
    </row>
    <row r="42" spans="1:19" x14ac:dyDescent="0.4">
      <c r="A42" s="701"/>
      <c r="B42" s="701"/>
      <c r="C42" s="700" t="s">
        <v>378</v>
      </c>
      <c r="D42" s="698"/>
      <c r="E42" s="698"/>
      <c r="F42" s="688" t="s">
        <v>366</v>
      </c>
      <c r="G42" s="697">
        <v>105379</v>
      </c>
      <c r="H42" s="695">
        <v>100025</v>
      </c>
      <c r="I42" s="694">
        <f t="shared" si="7"/>
        <v>1.0535266183454137</v>
      </c>
      <c r="J42" s="693">
        <f t="shared" si="8"/>
        <v>5354</v>
      </c>
      <c r="K42" s="697">
        <v>144160</v>
      </c>
      <c r="L42" s="695">
        <v>129804</v>
      </c>
      <c r="M42" s="694">
        <f t="shared" si="9"/>
        <v>1.1105975162552773</v>
      </c>
      <c r="N42" s="693">
        <f t="shared" si="10"/>
        <v>14356</v>
      </c>
      <c r="O42" s="692">
        <f t="shared" si="11"/>
        <v>0.73098640399556047</v>
      </c>
      <c r="P42" s="691">
        <f t="shared" si="12"/>
        <v>0.77058488182182372</v>
      </c>
      <c r="Q42" s="690">
        <f t="shared" si="13"/>
        <v>-3.9598477826263245E-2</v>
      </c>
      <c r="R42" s="665"/>
      <c r="S42" s="665"/>
    </row>
    <row r="43" spans="1:19" x14ac:dyDescent="0.4">
      <c r="A43" s="701"/>
      <c r="B43" s="701"/>
      <c r="C43" s="700" t="s">
        <v>106</v>
      </c>
      <c r="D43" s="698"/>
      <c r="E43" s="698"/>
      <c r="F43" s="688" t="s">
        <v>366</v>
      </c>
      <c r="G43" s="697">
        <v>16933</v>
      </c>
      <c r="H43" s="695">
        <v>13323</v>
      </c>
      <c r="I43" s="694">
        <f t="shared" si="7"/>
        <v>1.2709599939953464</v>
      </c>
      <c r="J43" s="693">
        <f t="shared" si="8"/>
        <v>3610</v>
      </c>
      <c r="K43" s="697">
        <v>24694</v>
      </c>
      <c r="L43" s="695">
        <v>17179</v>
      </c>
      <c r="M43" s="694">
        <f t="shared" si="9"/>
        <v>1.4374527038826475</v>
      </c>
      <c r="N43" s="693">
        <f t="shared" si="10"/>
        <v>7515</v>
      </c>
      <c r="O43" s="692">
        <f t="shared" si="11"/>
        <v>0.6857131286952296</v>
      </c>
      <c r="P43" s="691">
        <f t="shared" si="12"/>
        <v>0.77553990337039413</v>
      </c>
      <c r="Q43" s="690">
        <f t="shared" si="13"/>
        <v>-8.9826774675164534E-2</v>
      </c>
      <c r="R43" s="665"/>
      <c r="S43" s="665"/>
    </row>
    <row r="44" spans="1:19" x14ac:dyDescent="0.4">
      <c r="A44" s="701"/>
      <c r="B44" s="701"/>
      <c r="C44" s="700" t="s">
        <v>105</v>
      </c>
      <c r="D44" s="698"/>
      <c r="E44" s="698"/>
      <c r="F44" s="688" t="s">
        <v>366</v>
      </c>
      <c r="G44" s="697">
        <v>15974</v>
      </c>
      <c r="H44" s="695">
        <v>16262</v>
      </c>
      <c r="I44" s="694">
        <f t="shared" si="7"/>
        <v>0.98229000122986099</v>
      </c>
      <c r="J44" s="693">
        <f t="shared" si="8"/>
        <v>-288</v>
      </c>
      <c r="K44" s="697">
        <v>22996</v>
      </c>
      <c r="L44" s="695">
        <v>26242</v>
      </c>
      <c r="M44" s="694">
        <f t="shared" si="9"/>
        <v>0.87630515966770828</v>
      </c>
      <c r="N44" s="693">
        <f t="shared" si="10"/>
        <v>-3246</v>
      </c>
      <c r="O44" s="692">
        <f t="shared" si="11"/>
        <v>0.69464254652983126</v>
      </c>
      <c r="P44" s="691">
        <f t="shared" si="12"/>
        <v>0.61969362091304014</v>
      </c>
      <c r="Q44" s="690">
        <f t="shared" si="13"/>
        <v>7.4948925616791118E-2</v>
      </c>
      <c r="R44" s="665"/>
      <c r="S44" s="665"/>
    </row>
    <row r="45" spans="1:19" x14ac:dyDescent="0.4">
      <c r="A45" s="701"/>
      <c r="B45" s="701"/>
      <c r="C45" s="700" t="s">
        <v>371</v>
      </c>
      <c r="D45" s="698"/>
      <c r="E45" s="698"/>
      <c r="F45" s="688" t="s">
        <v>366</v>
      </c>
      <c r="G45" s="697">
        <v>6775</v>
      </c>
      <c r="H45" s="695">
        <v>10305</v>
      </c>
      <c r="I45" s="694">
        <f t="shared" si="7"/>
        <v>0.65744784085395436</v>
      </c>
      <c r="J45" s="693">
        <f t="shared" si="8"/>
        <v>-3530</v>
      </c>
      <c r="K45" s="697">
        <v>11279</v>
      </c>
      <c r="L45" s="695">
        <v>19504</v>
      </c>
      <c r="M45" s="694">
        <f t="shared" si="9"/>
        <v>0.57829163248564397</v>
      </c>
      <c r="N45" s="693">
        <f t="shared" si="10"/>
        <v>-8225</v>
      </c>
      <c r="O45" s="692">
        <f t="shared" si="11"/>
        <v>0.60067381860093982</v>
      </c>
      <c r="P45" s="691">
        <f t="shared" si="12"/>
        <v>0.5283531583264971</v>
      </c>
      <c r="Q45" s="690">
        <f t="shared" si="13"/>
        <v>7.2320660274442727E-2</v>
      </c>
      <c r="R45" s="665"/>
      <c r="S45" s="665"/>
    </row>
    <row r="46" spans="1:19" x14ac:dyDescent="0.4">
      <c r="A46" s="701"/>
      <c r="B46" s="701"/>
      <c r="C46" s="700" t="s">
        <v>373</v>
      </c>
      <c r="D46" s="698"/>
      <c r="E46" s="698"/>
      <c r="F46" s="688" t="s">
        <v>366</v>
      </c>
      <c r="G46" s="697">
        <v>18998</v>
      </c>
      <c r="H46" s="695">
        <v>20888</v>
      </c>
      <c r="I46" s="694">
        <f t="shared" si="7"/>
        <v>0.90951742627345844</v>
      </c>
      <c r="J46" s="693">
        <f t="shared" si="8"/>
        <v>-1890</v>
      </c>
      <c r="K46" s="697">
        <v>25986</v>
      </c>
      <c r="L46" s="695">
        <v>32262</v>
      </c>
      <c r="M46" s="694">
        <f t="shared" si="9"/>
        <v>0.80546773293658169</v>
      </c>
      <c r="N46" s="693">
        <f t="shared" si="10"/>
        <v>-6276</v>
      </c>
      <c r="O46" s="692">
        <f t="shared" si="11"/>
        <v>0.73108596936812131</v>
      </c>
      <c r="P46" s="691">
        <f t="shared" si="12"/>
        <v>0.64744901122063103</v>
      </c>
      <c r="Q46" s="690">
        <f t="shared" si="13"/>
        <v>8.3636958147490281E-2</v>
      </c>
      <c r="R46" s="665"/>
      <c r="S46" s="665"/>
    </row>
    <row r="47" spans="1:19" x14ac:dyDescent="0.4">
      <c r="A47" s="701"/>
      <c r="B47" s="701"/>
      <c r="C47" s="700" t="s">
        <v>377</v>
      </c>
      <c r="D47" s="698"/>
      <c r="E47" s="698"/>
      <c r="F47" s="688" t="s">
        <v>366</v>
      </c>
      <c r="G47" s="697">
        <v>34956</v>
      </c>
      <c r="H47" s="695">
        <v>33877</v>
      </c>
      <c r="I47" s="694">
        <f t="shared" si="7"/>
        <v>1.0318505180505948</v>
      </c>
      <c r="J47" s="693">
        <f t="shared" si="8"/>
        <v>1079</v>
      </c>
      <c r="K47" s="697">
        <v>45406</v>
      </c>
      <c r="L47" s="695">
        <v>51955</v>
      </c>
      <c r="M47" s="694">
        <f t="shared" si="9"/>
        <v>0.87394860937349628</v>
      </c>
      <c r="N47" s="693">
        <f t="shared" si="10"/>
        <v>-6549</v>
      </c>
      <c r="O47" s="692">
        <f t="shared" si="11"/>
        <v>0.76985420429018192</v>
      </c>
      <c r="P47" s="691">
        <f t="shared" si="12"/>
        <v>0.65204503897603694</v>
      </c>
      <c r="Q47" s="690">
        <f t="shared" si="13"/>
        <v>0.11780916531414498</v>
      </c>
      <c r="R47" s="665"/>
      <c r="S47" s="665"/>
    </row>
    <row r="48" spans="1:19" x14ac:dyDescent="0.4">
      <c r="A48" s="701"/>
      <c r="B48" s="701"/>
      <c r="C48" s="700" t="s">
        <v>372</v>
      </c>
      <c r="D48" s="698"/>
      <c r="E48" s="698"/>
      <c r="F48" s="688" t="s">
        <v>366</v>
      </c>
      <c r="G48" s="697">
        <v>4465</v>
      </c>
      <c r="H48" s="695">
        <v>4007</v>
      </c>
      <c r="I48" s="694">
        <f t="shared" si="7"/>
        <v>1.1142999750436735</v>
      </c>
      <c r="J48" s="693">
        <f t="shared" si="8"/>
        <v>458</v>
      </c>
      <c r="K48" s="697">
        <v>8276</v>
      </c>
      <c r="L48" s="695">
        <v>8370</v>
      </c>
      <c r="M48" s="694">
        <f t="shared" si="9"/>
        <v>0.9887694145758662</v>
      </c>
      <c r="N48" s="693">
        <f t="shared" si="10"/>
        <v>-94</v>
      </c>
      <c r="O48" s="692">
        <f t="shared" si="11"/>
        <v>0.53951184146930886</v>
      </c>
      <c r="P48" s="691">
        <f t="shared" si="12"/>
        <v>0.4787335722819594</v>
      </c>
      <c r="Q48" s="690">
        <f t="shared" si="13"/>
        <v>6.0778269187349465E-2</v>
      </c>
      <c r="R48" s="665"/>
      <c r="S48" s="665"/>
    </row>
    <row r="49" spans="1:19" x14ac:dyDescent="0.4">
      <c r="A49" s="701"/>
      <c r="B49" s="701"/>
      <c r="C49" s="700" t="s">
        <v>390</v>
      </c>
      <c r="D49" s="698"/>
      <c r="E49" s="698"/>
      <c r="F49" s="688" t="s">
        <v>366</v>
      </c>
      <c r="G49" s="697">
        <v>3117</v>
      </c>
      <c r="H49" s="695">
        <v>4166</v>
      </c>
      <c r="I49" s="694">
        <f t="shared" si="7"/>
        <v>0.74819971195391266</v>
      </c>
      <c r="J49" s="693">
        <f t="shared" si="8"/>
        <v>-1049</v>
      </c>
      <c r="K49" s="697">
        <v>5280</v>
      </c>
      <c r="L49" s="695">
        <v>5447</v>
      </c>
      <c r="M49" s="694">
        <f t="shared" si="9"/>
        <v>0.96934092160822471</v>
      </c>
      <c r="N49" s="693">
        <f t="shared" si="10"/>
        <v>-167</v>
      </c>
      <c r="O49" s="692">
        <f t="shared" si="11"/>
        <v>0.59034090909090908</v>
      </c>
      <c r="P49" s="691">
        <f t="shared" si="12"/>
        <v>0.76482467413255006</v>
      </c>
      <c r="Q49" s="690">
        <f t="shared" si="13"/>
        <v>-0.17448376504164098</v>
      </c>
      <c r="R49" s="665"/>
      <c r="S49" s="665"/>
    </row>
    <row r="50" spans="1:19" x14ac:dyDescent="0.4">
      <c r="A50" s="701"/>
      <c r="B50" s="701"/>
      <c r="C50" s="700" t="s">
        <v>389</v>
      </c>
      <c r="D50" s="698"/>
      <c r="E50" s="698"/>
      <c r="F50" s="688" t="s">
        <v>366</v>
      </c>
      <c r="G50" s="697">
        <v>7426</v>
      </c>
      <c r="H50" s="695">
        <v>7104</v>
      </c>
      <c r="I50" s="694">
        <f t="shared" si="7"/>
        <v>1.0453265765765767</v>
      </c>
      <c r="J50" s="693">
        <f t="shared" si="8"/>
        <v>322</v>
      </c>
      <c r="K50" s="697">
        <v>9180</v>
      </c>
      <c r="L50" s="695">
        <v>8640</v>
      </c>
      <c r="M50" s="694">
        <f t="shared" si="9"/>
        <v>1.0625</v>
      </c>
      <c r="N50" s="693">
        <f t="shared" si="10"/>
        <v>540</v>
      </c>
      <c r="O50" s="692">
        <f t="shared" si="11"/>
        <v>0.80893246187363832</v>
      </c>
      <c r="P50" s="691">
        <f t="shared" si="12"/>
        <v>0.82222222222222219</v>
      </c>
      <c r="Q50" s="690">
        <f t="shared" si="13"/>
        <v>-1.3289760348583868E-2</v>
      </c>
      <c r="R50" s="665"/>
      <c r="S50" s="665"/>
    </row>
    <row r="51" spans="1:19" x14ac:dyDescent="0.4">
      <c r="A51" s="701"/>
      <c r="B51" s="701"/>
      <c r="C51" s="700" t="s">
        <v>388</v>
      </c>
      <c r="D51" s="698"/>
      <c r="E51" s="698"/>
      <c r="F51" s="688" t="s">
        <v>375</v>
      </c>
      <c r="G51" s="697">
        <v>3247</v>
      </c>
      <c r="H51" s="695">
        <v>2444</v>
      </c>
      <c r="I51" s="694">
        <f t="shared" si="7"/>
        <v>1.3285597381342062</v>
      </c>
      <c r="J51" s="693">
        <f t="shared" si="8"/>
        <v>803</v>
      </c>
      <c r="K51" s="697">
        <v>4386</v>
      </c>
      <c r="L51" s="695">
        <v>3878</v>
      </c>
      <c r="M51" s="694">
        <f t="shared" si="9"/>
        <v>1.1309953584321815</v>
      </c>
      <c r="N51" s="693">
        <f t="shared" si="10"/>
        <v>508</v>
      </c>
      <c r="O51" s="692">
        <f t="shared" si="11"/>
        <v>0.74031007751937983</v>
      </c>
      <c r="P51" s="691">
        <f t="shared" si="12"/>
        <v>0.630221763795771</v>
      </c>
      <c r="Q51" s="690">
        <f t="shared" si="13"/>
        <v>0.11008831372360883</v>
      </c>
      <c r="R51" s="665"/>
      <c r="S51" s="665"/>
    </row>
    <row r="52" spans="1:19" x14ac:dyDescent="0.4">
      <c r="A52" s="701"/>
      <c r="B52" s="701"/>
      <c r="C52" s="700" t="s">
        <v>387</v>
      </c>
      <c r="D52" s="698"/>
      <c r="E52" s="698"/>
      <c r="F52" s="688" t="s">
        <v>366</v>
      </c>
      <c r="G52" s="697">
        <v>3064</v>
      </c>
      <c r="H52" s="695">
        <v>3873</v>
      </c>
      <c r="I52" s="694">
        <f t="shared" si="7"/>
        <v>0.79111799638523106</v>
      </c>
      <c r="J52" s="693">
        <f t="shared" si="8"/>
        <v>-809</v>
      </c>
      <c r="K52" s="697">
        <v>5391</v>
      </c>
      <c r="L52" s="695">
        <v>5195</v>
      </c>
      <c r="M52" s="694">
        <f t="shared" si="9"/>
        <v>1.0377285851780558</v>
      </c>
      <c r="N52" s="693">
        <f t="shared" si="10"/>
        <v>196</v>
      </c>
      <c r="O52" s="692">
        <f t="shared" si="11"/>
        <v>0.56835466518271194</v>
      </c>
      <c r="P52" s="691">
        <f t="shared" si="12"/>
        <v>0.74552454282964387</v>
      </c>
      <c r="Q52" s="690">
        <f t="shared" si="13"/>
        <v>-0.17716987764693193</v>
      </c>
      <c r="R52" s="665"/>
      <c r="S52" s="665"/>
    </row>
    <row r="53" spans="1:19" x14ac:dyDescent="0.4">
      <c r="A53" s="701"/>
      <c r="B53" s="701"/>
      <c r="C53" s="700" t="s">
        <v>386</v>
      </c>
      <c r="D53" s="698"/>
      <c r="E53" s="698"/>
      <c r="F53" s="688" t="s">
        <v>366</v>
      </c>
      <c r="G53" s="697">
        <v>5575</v>
      </c>
      <c r="H53" s="695">
        <v>5642</v>
      </c>
      <c r="I53" s="694">
        <f t="shared" si="7"/>
        <v>0.98812477844735913</v>
      </c>
      <c r="J53" s="693">
        <f t="shared" si="8"/>
        <v>-67</v>
      </c>
      <c r="K53" s="697">
        <v>8370</v>
      </c>
      <c r="L53" s="695">
        <v>9634</v>
      </c>
      <c r="M53" s="694">
        <f t="shared" si="9"/>
        <v>0.8687980070583351</v>
      </c>
      <c r="N53" s="693">
        <f t="shared" si="10"/>
        <v>-1264</v>
      </c>
      <c r="O53" s="692">
        <f t="shared" si="11"/>
        <v>0.66606929510155322</v>
      </c>
      <c r="P53" s="691">
        <f t="shared" si="12"/>
        <v>0.58563421216524802</v>
      </c>
      <c r="Q53" s="690">
        <f t="shared" si="13"/>
        <v>8.0435082936305191E-2</v>
      </c>
      <c r="R53" s="665"/>
      <c r="S53" s="665"/>
    </row>
    <row r="54" spans="1:19" x14ac:dyDescent="0.4">
      <c r="A54" s="701"/>
      <c r="B54" s="701"/>
      <c r="C54" s="700" t="s">
        <v>385</v>
      </c>
      <c r="D54" s="698"/>
      <c r="E54" s="698"/>
      <c r="F54" s="688" t="s">
        <v>366</v>
      </c>
      <c r="G54" s="697">
        <v>5440</v>
      </c>
      <c r="H54" s="695">
        <v>5203</v>
      </c>
      <c r="I54" s="694">
        <f t="shared" si="7"/>
        <v>1.0455506438593118</v>
      </c>
      <c r="J54" s="693">
        <f t="shared" si="8"/>
        <v>237</v>
      </c>
      <c r="K54" s="697">
        <v>8368</v>
      </c>
      <c r="L54" s="695">
        <v>8370</v>
      </c>
      <c r="M54" s="694">
        <f t="shared" si="9"/>
        <v>0.99976105137395455</v>
      </c>
      <c r="N54" s="693">
        <f t="shared" si="10"/>
        <v>-2</v>
      </c>
      <c r="O54" s="692">
        <f t="shared" si="11"/>
        <v>0.65009560229445507</v>
      </c>
      <c r="P54" s="691">
        <f t="shared" si="12"/>
        <v>0.62162485065710871</v>
      </c>
      <c r="Q54" s="690">
        <f t="shared" si="13"/>
        <v>2.8470751637346359E-2</v>
      </c>
      <c r="R54" s="665"/>
      <c r="S54" s="665"/>
    </row>
    <row r="55" spans="1:19" x14ac:dyDescent="0.4">
      <c r="A55" s="701"/>
      <c r="B55" s="701"/>
      <c r="C55" s="700" t="s">
        <v>120</v>
      </c>
      <c r="D55" s="698"/>
      <c r="E55" s="698"/>
      <c r="F55" s="688" t="s">
        <v>366</v>
      </c>
      <c r="G55" s="697">
        <v>2654</v>
      </c>
      <c r="H55" s="695">
        <v>2389</v>
      </c>
      <c r="I55" s="694">
        <f t="shared" si="7"/>
        <v>1.110925073252407</v>
      </c>
      <c r="J55" s="693">
        <f t="shared" si="8"/>
        <v>265</v>
      </c>
      <c r="K55" s="697">
        <v>5456</v>
      </c>
      <c r="L55" s="695">
        <v>4274</v>
      </c>
      <c r="M55" s="694">
        <f t="shared" si="9"/>
        <v>1.2765559195133365</v>
      </c>
      <c r="N55" s="693">
        <f t="shared" si="10"/>
        <v>1182</v>
      </c>
      <c r="O55" s="692">
        <f t="shared" si="11"/>
        <v>0.48643695014662758</v>
      </c>
      <c r="P55" s="691">
        <f t="shared" si="12"/>
        <v>0.55896116050538136</v>
      </c>
      <c r="Q55" s="690">
        <f t="shared" si="13"/>
        <v>-7.2524210358753782E-2</v>
      </c>
      <c r="R55" s="665"/>
      <c r="S55" s="665"/>
    </row>
    <row r="56" spans="1:19" x14ac:dyDescent="0.4">
      <c r="A56" s="701"/>
      <c r="B56" s="701"/>
      <c r="C56" s="700" t="s">
        <v>382</v>
      </c>
      <c r="D56" s="698"/>
      <c r="E56" s="698"/>
      <c r="F56" s="688" t="s">
        <v>366</v>
      </c>
      <c r="G56" s="697">
        <v>3553</v>
      </c>
      <c r="H56" s="695">
        <v>2313</v>
      </c>
      <c r="I56" s="694">
        <f t="shared" si="7"/>
        <v>1.5361003026372677</v>
      </c>
      <c r="J56" s="693">
        <f t="shared" si="8"/>
        <v>1240</v>
      </c>
      <c r="K56" s="697">
        <v>5344</v>
      </c>
      <c r="L56" s="695">
        <v>3746</v>
      </c>
      <c r="M56" s="694">
        <f t="shared" si="9"/>
        <v>1.4265883609183128</v>
      </c>
      <c r="N56" s="693">
        <f t="shared" si="10"/>
        <v>1598</v>
      </c>
      <c r="O56" s="692">
        <f t="shared" si="11"/>
        <v>0.66485778443113774</v>
      </c>
      <c r="P56" s="691">
        <f t="shared" si="12"/>
        <v>0.61745862253069939</v>
      </c>
      <c r="Q56" s="690">
        <f t="shared" si="13"/>
        <v>4.7399161900438358E-2</v>
      </c>
      <c r="R56" s="665"/>
      <c r="S56" s="665"/>
    </row>
    <row r="57" spans="1:19" x14ac:dyDescent="0.4">
      <c r="A57" s="701"/>
      <c r="B57" s="701"/>
      <c r="C57" s="700" t="s">
        <v>381</v>
      </c>
      <c r="D57" s="698"/>
      <c r="E57" s="698"/>
      <c r="F57" s="688" t="s">
        <v>366</v>
      </c>
      <c r="G57" s="697">
        <v>2315</v>
      </c>
      <c r="H57" s="695">
        <v>1843</v>
      </c>
      <c r="I57" s="694">
        <f t="shared" si="7"/>
        <v>1.2561041779706998</v>
      </c>
      <c r="J57" s="693">
        <f t="shared" si="8"/>
        <v>472</v>
      </c>
      <c r="K57" s="697">
        <v>5446</v>
      </c>
      <c r="L57" s="695">
        <v>3743</v>
      </c>
      <c r="M57" s="694">
        <f t="shared" si="9"/>
        <v>1.4549826342506011</v>
      </c>
      <c r="N57" s="693">
        <f t="shared" si="10"/>
        <v>1703</v>
      </c>
      <c r="O57" s="692">
        <f t="shared" si="11"/>
        <v>0.42508262945280939</v>
      </c>
      <c r="P57" s="691">
        <f t="shared" si="12"/>
        <v>0.49238578680203043</v>
      </c>
      <c r="Q57" s="690">
        <f t="shared" si="13"/>
        <v>-6.7303157349221043E-2</v>
      </c>
      <c r="R57" s="665"/>
      <c r="S57" s="665"/>
    </row>
    <row r="58" spans="1:19" x14ac:dyDescent="0.4">
      <c r="A58" s="701"/>
      <c r="B58" s="701"/>
      <c r="C58" s="700" t="s">
        <v>383</v>
      </c>
      <c r="D58" s="698"/>
      <c r="E58" s="698"/>
      <c r="F58" s="688" t="s">
        <v>366</v>
      </c>
      <c r="G58" s="697">
        <v>2045</v>
      </c>
      <c r="H58" s="695">
        <v>1891</v>
      </c>
      <c r="I58" s="694">
        <f t="shared" si="7"/>
        <v>1.0814383923849815</v>
      </c>
      <c r="J58" s="693">
        <f t="shared" si="8"/>
        <v>154</v>
      </c>
      <c r="K58" s="697">
        <v>3738</v>
      </c>
      <c r="L58" s="695">
        <v>3724</v>
      </c>
      <c r="M58" s="694">
        <f t="shared" si="9"/>
        <v>1.0037593984962405</v>
      </c>
      <c r="N58" s="693">
        <f t="shared" si="10"/>
        <v>14</v>
      </c>
      <c r="O58" s="692">
        <f t="shared" si="11"/>
        <v>0.54708400214018194</v>
      </c>
      <c r="P58" s="691">
        <f t="shared" si="12"/>
        <v>0.50778732545649841</v>
      </c>
      <c r="Q58" s="690">
        <f t="shared" si="13"/>
        <v>3.9296676683683529E-2</v>
      </c>
      <c r="R58" s="665"/>
      <c r="S58" s="665"/>
    </row>
    <row r="59" spans="1:19" x14ac:dyDescent="0.4">
      <c r="A59" s="701"/>
      <c r="B59" s="701"/>
      <c r="C59" s="700" t="s">
        <v>380</v>
      </c>
      <c r="D59" s="698"/>
      <c r="E59" s="698"/>
      <c r="F59" s="688" t="s">
        <v>366</v>
      </c>
      <c r="G59" s="697">
        <v>5398</v>
      </c>
      <c r="H59" s="695">
        <v>5516</v>
      </c>
      <c r="I59" s="694">
        <f t="shared" si="7"/>
        <v>0.97860768672951415</v>
      </c>
      <c r="J59" s="693">
        <f t="shared" si="8"/>
        <v>-118</v>
      </c>
      <c r="K59" s="697">
        <v>12827</v>
      </c>
      <c r="L59" s="695">
        <v>12757</v>
      </c>
      <c r="M59" s="694">
        <f t="shared" si="9"/>
        <v>1.0054871835070942</v>
      </c>
      <c r="N59" s="693">
        <f t="shared" si="10"/>
        <v>70</v>
      </c>
      <c r="O59" s="692">
        <f t="shared" si="11"/>
        <v>0.42083105948390115</v>
      </c>
      <c r="P59" s="691">
        <f t="shared" si="12"/>
        <v>0.43239006035901856</v>
      </c>
      <c r="Q59" s="690">
        <f t="shared" si="13"/>
        <v>-1.1559000875117409E-2</v>
      </c>
      <c r="R59" s="665"/>
      <c r="S59" s="665"/>
    </row>
    <row r="60" spans="1:19" x14ac:dyDescent="0.4">
      <c r="A60" s="701"/>
      <c r="B60" s="701"/>
      <c r="C60" s="700" t="s">
        <v>378</v>
      </c>
      <c r="D60" s="699" t="s">
        <v>171</v>
      </c>
      <c r="E60" s="698" t="s">
        <v>370</v>
      </c>
      <c r="F60" s="688" t="s">
        <v>366</v>
      </c>
      <c r="G60" s="697">
        <v>6751</v>
      </c>
      <c r="H60" s="695"/>
      <c r="I60" s="694" t="e">
        <f t="shared" si="7"/>
        <v>#DIV/0!</v>
      </c>
      <c r="J60" s="693">
        <f t="shared" si="8"/>
        <v>6751</v>
      </c>
      <c r="K60" s="697">
        <v>9180</v>
      </c>
      <c r="L60" s="695"/>
      <c r="M60" s="694" t="e">
        <f t="shared" si="9"/>
        <v>#DIV/0!</v>
      </c>
      <c r="N60" s="693">
        <f t="shared" si="10"/>
        <v>9180</v>
      </c>
      <c r="O60" s="692">
        <f t="shared" si="11"/>
        <v>0.73540305010893248</v>
      </c>
      <c r="P60" s="691" t="e">
        <f t="shared" si="12"/>
        <v>#DIV/0!</v>
      </c>
      <c r="Q60" s="690" t="e">
        <f t="shared" si="13"/>
        <v>#DIV/0!</v>
      </c>
      <c r="R60" s="665"/>
      <c r="S60" s="665"/>
    </row>
    <row r="61" spans="1:19" x14ac:dyDescent="0.4">
      <c r="A61" s="701"/>
      <c r="B61" s="701"/>
      <c r="C61" s="700" t="s">
        <v>105</v>
      </c>
      <c r="D61" s="699" t="s">
        <v>171</v>
      </c>
      <c r="E61" s="698" t="s">
        <v>370</v>
      </c>
      <c r="F61" s="688" t="s">
        <v>366</v>
      </c>
      <c r="G61" s="697">
        <v>3308</v>
      </c>
      <c r="H61" s="695">
        <v>2486</v>
      </c>
      <c r="I61" s="694">
        <f t="shared" si="7"/>
        <v>1.3306516492357201</v>
      </c>
      <c r="J61" s="693">
        <f t="shared" si="8"/>
        <v>822</v>
      </c>
      <c r="K61" s="697">
        <v>5513</v>
      </c>
      <c r="L61" s="695">
        <v>3720</v>
      </c>
      <c r="M61" s="694">
        <f t="shared" si="9"/>
        <v>1.4819892473118279</v>
      </c>
      <c r="N61" s="693">
        <f t="shared" si="10"/>
        <v>1793</v>
      </c>
      <c r="O61" s="692">
        <f t="shared" si="11"/>
        <v>0.6000362778886269</v>
      </c>
      <c r="P61" s="691">
        <f t="shared" si="12"/>
        <v>0.66827956989247317</v>
      </c>
      <c r="Q61" s="690">
        <f t="shared" si="13"/>
        <v>-6.8243292003846268E-2</v>
      </c>
      <c r="R61" s="665"/>
      <c r="S61" s="665"/>
    </row>
    <row r="62" spans="1:19" x14ac:dyDescent="0.4">
      <c r="A62" s="701"/>
      <c r="B62" s="701"/>
      <c r="C62" s="700" t="s">
        <v>373</v>
      </c>
      <c r="D62" s="699" t="s">
        <v>171</v>
      </c>
      <c r="E62" s="698" t="s">
        <v>370</v>
      </c>
      <c r="F62" s="688" t="s">
        <v>366</v>
      </c>
      <c r="G62" s="697">
        <v>3335</v>
      </c>
      <c r="H62" s="695"/>
      <c r="I62" s="694" t="e">
        <f t="shared" si="7"/>
        <v>#DIV/0!</v>
      </c>
      <c r="J62" s="693">
        <f t="shared" si="8"/>
        <v>3335</v>
      </c>
      <c r="K62" s="697">
        <v>5485</v>
      </c>
      <c r="L62" s="695"/>
      <c r="M62" s="694" t="e">
        <f t="shared" si="9"/>
        <v>#DIV/0!</v>
      </c>
      <c r="N62" s="693">
        <f t="shared" si="10"/>
        <v>5485</v>
      </c>
      <c r="O62" s="692">
        <f t="shared" si="11"/>
        <v>0.60802187784867823</v>
      </c>
      <c r="P62" s="691" t="e">
        <f t="shared" si="12"/>
        <v>#DIV/0!</v>
      </c>
      <c r="Q62" s="690" t="e">
        <f t="shared" si="13"/>
        <v>#DIV/0!</v>
      </c>
      <c r="R62" s="665"/>
      <c r="S62" s="665"/>
    </row>
    <row r="63" spans="1:19" x14ac:dyDescent="0.4">
      <c r="A63" s="701"/>
      <c r="B63" s="678"/>
      <c r="C63" s="677" t="s">
        <v>377</v>
      </c>
      <c r="D63" s="689" t="s">
        <v>171</v>
      </c>
      <c r="E63" s="675" t="s">
        <v>370</v>
      </c>
      <c r="F63" s="688" t="s">
        <v>375</v>
      </c>
      <c r="G63" s="673"/>
      <c r="H63" s="671"/>
      <c r="I63" s="670" t="e">
        <f t="shared" si="7"/>
        <v>#DIV/0!</v>
      </c>
      <c r="J63" s="669">
        <f t="shared" si="8"/>
        <v>0</v>
      </c>
      <c r="K63" s="673"/>
      <c r="L63" s="671"/>
      <c r="M63" s="670" t="e">
        <f t="shared" si="9"/>
        <v>#DIV/0!</v>
      </c>
      <c r="N63" s="669">
        <f t="shared" si="10"/>
        <v>0</v>
      </c>
      <c r="O63" s="668" t="e">
        <f t="shared" si="11"/>
        <v>#DIV/0!</v>
      </c>
      <c r="P63" s="667" t="e">
        <f t="shared" si="12"/>
        <v>#DIV/0!</v>
      </c>
      <c r="Q63" s="666" t="e">
        <f t="shared" si="13"/>
        <v>#DIV/0!</v>
      </c>
      <c r="R63" s="665"/>
      <c r="S63" s="665"/>
    </row>
    <row r="64" spans="1:19" x14ac:dyDescent="0.4">
      <c r="A64" s="701"/>
      <c r="B64" s="687" t="s">
        <v>384</v>
      </c>
      <c r="C64" s="686"/>
      <c r="D64" s="704"/>
      <c r="E64" s="686"/>
      <c r="F64" s="703"/>
      <c r="G64" s="685">
        <f>SUM(G65:G69)</f>
        <v>3444</v>
      </c>
      <c r="H64" s="684">
        <f>SUM(H65:H69)</f>
        <v>2730</v>
      </c>
      <c r="I64" s="683">
        <f t="shared" si="7"/>
        <v>1.2615384615384615</v>
      </c>
      <c r="J64" s="682">
        <f t="shared" si="8"/>
        <v>714</v>
      </c>
      <c r="K64" s="685">
        <f>SUM(K65:K69)</f>
        <v>9908</v>
      </c>
      <c r="L64" s="684">
        <f>SUM(L65:L69)</f>
        <v>5321</v>
      </c>
      <c r="M64" s="683">
        <f t="shared" si="9"/>
        <v>1.8620560045104304</v>
      </c>
      <c r="N64" s="682">
        <f t="shared" si="10"/>
        <v>4587</v>
      </c>
      <c r="O64" s="681">
        <f t="shared" si="11"/>
        <v>0.34759790068631408</v>
      </c>
      <c r="P64" s="680">
        <f t="shared" si="12"/>
        <v>0.51306145461379438</v>
      </c>
      <c r="Q64" s="679">
        <f t="shared" si="13"/>
        <v>-0.1654635539274803</v>
      </c>
      <c r="R64" s="665"/>
      <c r="S64" s="665"/>
    </row>
    <row r="65" spans="1:19" x14ac:dyDescent="0.4">
      <c r="A65" s="701"/>
      <c r="B65" s="701"/>
      <c r="C65" s="700" t="s">
        <v>383</v>
      </c>
      <c r="D65" s="698"/>
      <c r="E65" s="698"/>
      <c r="F65" s="688" t="s">
        <v>366</v>
      </c>
      <c r="G65" s="697">
        <f>'12月（上旬～中旬）'!G65+'12月（下旬）'!G65</f>
        <v>621</v>
      </c>
      <c r="H65" s="695">
        <f>'12月（上旬～中旬）'!H65+'12月（下旬）'!H65</f>
        <v>591</v>
      </c>
      <c r="I65" s="694">
        <f t="shared" si="7"/>
        <v>1.0507614213197969</v>
      </c>
      <c r="J65" s="693">
        <f t="shared" si="8"/>
        <v>30</v>
      </c>
      <c r="K65" s="697">
        <f>'12月（上旬～中旬）'!K65+'12月（下旬）'!K65</f>
        <v>1656</v>
      </c>
      <c r="L65" s="695">
        <f>'12月（上旬～中旬）'!L65+'12月（下旬）'!L65</f>
        <v>926</v>
      </c>
      <c r="M65" s="694">
        <f t="shared" si="9"/>
        <v>1.7883369330453565</v>
      </c>
      <c r="N65" s="693">
        <f t="shared" si="10"/>
        <v>730</v>
      </c>
      <c r="O65" s="692">
        <f t="shared" si="11"/>
        <v>0.375</v>
      </c>
      <c r="P65" s="691">
        <f t="shared" si="12"/>
        <v>0.63822894168466526</v>
      </c>
      <c r="Q65" s="690">
        <f t="shared" si="13"/>
        <v>-0.26322894168466526</v>
      </c>
      <c r="R65" s="665"/>
      <c r="S65" s="665"/>
    </row>
    <row r="66" spans="1:19" x14ac:dyDescent="0.4">
      <c r="A66" s="701"/>
      <c r="B66" s="701"/>
      <c r="C66" s="700" t="s">
        <v>382</v>
      </c>
      <c r="D66" s="698"/>
      <c r="E66" s="698"/>
      <c r="F66" s="702"/>
      <c r="G66" s="697">
        <f>'12月（上旬～中旬）'!G66+'12月（下旬）'!G66</f>
        <v>0</v>
      </c>
      <c r="H66" s="695">
        <f>'12月（上旬～中旬）'!H66+'12月（下旬）'!H66</f>
        <v>683</v>
      </c>
      <c r="I66" s="694">
        <f t="shared" si="7"/>
        <v>0</v>
      </c>
      <c r="J66" s="693">
        <f t="shared" si="8"/>
        <v>-683</v>
      </c>
      <c r="K66" s="697">
        <f>'12月（上旬～中旬）'!K66+'12月（下旬）'!K66</f>
        <v>0</v>
      </c>
      <c r="L66" s="695">
        <f>'12月（上旬～中旬）'!L66+'12月（下旬）'!L66</f>
        <v>1648</v>
      </c>
      <c r="M66" s="694">
        <f t="shared" si="9"/>
        <v>0</v>
      </c>
      <c r="N66" s="693">
        <f t="shared" si="10"/>
        <v>-1648</v>
      </c>
      <c r="O66" s="692" t="e">
        <f t="shared" si="11"/>
        <v>#DIV/0!</v>
      </c>
      <c r="P66" s="691">
        <f t="shared" si="12"/>
        <v>0.41444174757281554</v>
      </c>
      <c r="Q66" s="690" t="e">
        <f t="shared" si="13"/>
        <v>#DIV/0!</v>
      </c>
      <c r="R66" s="665"/>
      <c r="S66" s="665"/>
    </row>
    <row r="67" spans="1:19" x14ac:dyDescent="0.4">
      <c r="A67" s="701"/>
      <c r="B67" s="701"/>
      <c r="C67" s="700" t="s">
        <v>381</v>
      </c>
      <c r="D67" s="698"/>
      <c r="E67" s="698"/>
      <c r="F67" s="702"/>
      <c r="G67" s="697">
        <f>'12月（上旬～中旬）'!G67+'12月（下旬）'!G67</f>
        <v>0</v>
      </c>
      <c r="H67" s="695">
        <f>'12月（上旬～中旬）'!H67+'12月（下旬）'!H67</f>
        <v>454</v>
      </c>
      <c r="I67" s="694">
        <f t="shared" si="7"/>
        <v>0</v>
      </c>
      <c r="J67" s="693">
        <f t="shared" si="8"/>
        <v>-454</v>
      </c>
      <c r="K67" s="697">
        <f>'12月（上旬～中旬）'!K67+'12月（下旬）'!K67</f>
        <v>0</v>
      </c>
      <c r="L67" s="695">
        <f>'12月（上旬～中旬）'!L67+'12月（下旬）'!L67</f>
        <v>907</v>
      </c>
      <c r="M67" s="694">
        <f t="shared" si="9"/>
        <v>0</v>
      </c>
      <c r="N67" s="693">
        <f t="shared" si="10"/>
        <v>-907</v>
      </c>
      <c r="O67" s="692" t="e">
        <f t="shared" si="11"/>
        <v>#DIV/0!</v>
      </c>
      <c r="P67" s="691">
        <f t="shared" si="12"/>
        <v>0.5005512679162073</v>
      </c>
      <c r="Q67" s="690" t="e">
        <f t="shared" si="13"/>
        <v>#DIV/0!</v>
      </c>
      <c r="R67" s="665"/>
      <c r="S67" s="665"/>
    </row>
    <row r="68" spans="1:19" x14ac:dyDescent="0.4">
      <c r="A68" s="701"/>
      <c r="B68" s="701"/>
      <c r="C68" s="700" t="s">
        <v>380</v>
      </c>
      <c r="D68" s="698"/>
      <c r="E68" s="698"/>
      <c r="F68" s="688" t="s">
        <v>366</v>
      </c>
      <c r="G68" s="697">
        <f>'12月（上旬～中旬）'!G68+'12月（下旬）'!G68</f>
        <v>1276</v>
      </c>
      <c r="H68" s="695">
        <f>'12月（上旬～中旬）'!H68+'12月（下旬）'!H68</f>
        <v>1002</v>
      </c>
      <c r="I68" s="694">
        <f t="shared" si="7"/>
        <v>1.2734530938123751</v>
      </c>
      <c r="J68" s="693">
        <f t="shared" si="8"/>
        <v>274</v>
      </c>
      <c r="K68" s="697">
        <f>'12月（上旬～中旬）'!K68+'12月（下旬）'!K68</f>
        <v>3349</v>
      </c>
      <c r="L68" s="695">
        <f>'12月（上旬～中旬）'!L68+'12月（下旬）'!L68</f>
        <v>1840</v>
      </c>
      <c r="M68" s="694">
        <f t="shared" si="9"/>
        <v>1.8201086956521739</v>
      </c>
      <c r="N68" s="693">
        <f t="shared" si="10"/>
        <v>1509</v>
      </c>
      <c r="O68" s="692">
        <f t="shared" si="11"/>
        <v>0.38100925649447598</v>
      </c>
      <c r="P68" s="691">
        <f t="shared" si="12"/>
        <v>0.54456521739130437</v>
      </c>
      <c r="Q68" s="690">
        <f t="shared" si="13"/>
        <v>-0.16355596089682839</v>
      </c>
      <c r="R68" s="665"/>
      <c r="S68" s="665"/>
    </row>
    <row r="69" spans="1:19" x14ac:dyDescent="0.4">
      <c r="A69" s="678"/>
      <c r="B69" s="678"/>
      <c r="C69" s="677" t="s">
        <v>371</v>
      </c>
      <c r="D69" s="675"/>
      <c r="E69" s="675"/>
      <c r="F69" s="674" t="s">
        <v>366</v>
      </c>
      <c r="G69" s="673">
        <f>'12月（上旬～中旬）'!G69+'12月（下旬）'!G69</f>
        <v>1547</v>
      </c>
      <c r="H69" s="671">
        <f>'12月（上旬～中旬）'!H69+'12月（下旬）'!H69</f>
        <v>0</v>
      </c>
      <c r="I69" s="670" t="e">
        <f t="shared" ref="I69:I82" si="14">G69/H69</f>
        <v>#DIV/0!</v>
      </c>
      <c r="J69" s="669">
        <f t="shared" ref="J69:J82" si="15">G69-H69</f>
        <v>1547</v>
      </c>
      <c r="K69" s="673">
        <f>'12月（上旬～中旬）'!K69+'12月（下旬）'!K69</f>
        <v>4903</v>
      </c>
      <c r="L69" s="671">
        <f>'12月（上旬～中旬）'!L69+'12月（下旬）'!L69</f>
        <v>0</v>
      </c>
      <c r="M69" s="670" t="e">
        <f t="shared" ref="M69:M82" si="16">K69/L69</f>
        <v>#DIV/0!</v>
      </c>
      <c r="N69" s="669">
        <f t="shared" ref="N69:N82" si="17">K69-L69</f>
        <v>4903</v>
      </c>
      <c r="O69" s="668">
        <f t="shared" ref="O69:O82" si="18">G69/K69</f>
        <v>0.31552110952478074</v>
      </c>
      <c r="P69" s="667" t="e">
        <f t="shared" ref="P69:P82" si="19">H69/L69</f>
        <v>#DIV/0!</v>
      </c>
      <c r="Q69" s="666" t="e">
        <f t="shared" ref="Q69:Q82" si="20">O69-P69</f>
        <v>#DIV/0!</v>
      </c>
      <c r="R69" s="665"/>
      <c r="S69" s="665"/>
    </row>
    <row r="70" spans="1:19" x14ac:dyDescent="0.4">
      <c r="A70" s="687" t="s">
        <v>379</v>
      </c>
      <c r="B70" s="686" t="s">
        <v>173</v>
      </c>
      <c r="C70" s="686"/>
      <c r="D70" s="686"/>
      <c r="E70" s="686"/>
      <c r="F70" s="686"/>
      <c r="G70" s="685">
        <f>SUM(G71:G80)</f>
        <v>52085</v>
      </c>
      <c r="H70" s="684">
        <f>SUM(H71:H80)</f>
        <v>52117</v>
      </c>
      <c r="I70" s="683">
        <f t="shared" si="14"/>
        <v>0.99938599689160923</v>
      </c>
      <c r="J70" s="682">
        <f t="shared" si="15"/>
        <v>-32</v>
      </c>
      <c r="K70" s="685">
        <f>SUM(K71:K80)</f>
        <v>89739</v>
      </c>
      <c r="L70" s="684">
        <f>SUM(L71:L80)</f>
        <v>89562</v>
      </c>
      <c r="M70" s="683">
        <f t="shared" si="16"/>
        <v>1.0019762845849802</v>
      </c>
      <c r="N70" s="682">
        <f t="shared" si="17"/>
        <v>177</v>
      </c>
      <c r="O70" s="681">
        <f t="shared" si="18"/>
        <v>0.58040539787606282</v>
      </c>
      <c r="P70" s="680">
        <f t="shared" si="19"/>
        <v>0.58190973850516958</v>
      </c>
      <c r="Q70" s="679">
        <f t="shared" si="20"/>
        <v>-1.5043406291067596E-3</v>
      </c>
      <c r="R70" s="665"/>
      <c r="S70" s="665"/>
    </row>
    <row r="71" spans="1:19" x14ac:dyDescent="0.4">
      <c r="A71" s="701"/>
      <c r="B71" s="700"/>
      <c r="C71" s="698" t="s">
        <v>378</v>
      </c>
      <c r="D71" s="698"/>
      <c r="E71" s="698"/>
      <c r="F71" s="688" t="s">
        <v>366</v>
      </c>
      <c r="G71" s="697">
        <v>19842</v>
      </c>
      <c r="H71" s="695">
        <v>14791</v>
      </c>
      <c r="I71" s="694">
        <f t="shared" si="14"/>
        <v>1.3414914475018593</v>
      </c>
      <c r="J71" s="693">
        <f t="shared" si="15"/>
        <v>5051</v>
      </c>
      <c r="K71" s="697">
        <v>27435</v>
      </c>
      <c r="L71" s="695">
        <v>19116</v>
      </c>
      <c r="M71" s="694">
        <f t="shared" si="16"/>
        <v>1.4351851851851851</v>
      </c>
      <c r="N71" s="693">
        <f t="shared" si="17"/>
        <v>8319</v>
      </c>
      <c r="O71" s="692">
        <f t="shared" si="18"/>
        <v>0.72323674138873706</v>
      </c>
      <c r="P71" s="691">
        <f t="shared" si="19"/>
        <v>0.77374973843900396</v>
      </c>
      <c r="Q71" s="690">
        <f t="shared" si="20"/>
        <v>-5.0512997050266906E-2</v>
      </c>
      <c r="R71" s="665"/>
      <c r="S71" s="665"/>
    </row>
    <row r="72" spans="1:19" x14ac:dyDescent="0.4">
      <c r="A72" s="701"/>
      <c r="B72" s="700"/>
      <c r="C72" s="698" t="s">
        <v>372</v>
      </c>
      <c r="D72" s="698"/>
      <c r="E72" s="698"/>
      <c r="F72" s="688" t="s">
        <v>366</v>
      </c>
      <c r="G72" s="697">
        <v>3939</v>
      </c>
      <c r="H72" s="695">
        <v>5457</v>
      </c>
      <c r="I72" s="694">
        <f t="shared" si="14"/>
        <v>0.72182517866959872</v>
      </c>
      <c r="J72" s="693">
        <f t="shared" si="15"/>
        <v>-1518</v>
      </c>
      <c r="K72" s="697">
        <v>10797</v>
      </c>
      <c r="L72" s="695">
        <v>10797</v>
      </c>
      <c r="M72" s="694">
        <f t="shared" si="16"/>
        <v>1</v>
      </c>
      <c r="N72" s="693">
        <f t="shared" si="17"/>
        <v>0</v>
      </c>
      <c r="O72" s="692">
        <f t="shared" si="18"/>
        <v>0.36482356210058348</v>
      </c>
      <c r="P72" s="691">
        <f t="shared" si="19"/>
        <v>0.50541817171436509</v>
      </c>
      <c r="Q72" s="690">
        <f t="shared" si="20"/>
        <v>-0.14059460961378162</v>
      </c>
      <c r="R72" s="665"/>
      <c r="S72" s="665"/>
    </row>
    <row r="73" spans="1:19" x14ac:dyDescent="0.4">
      <c r="A73" s="701"/>
      <c r="B73" s="700"/>
      <c r="C73" s="698" t="s">
        <v>377</v>
      </c>
      <c r="D73" s="698"/>
      <c r="E73" s="698"/>
      <c r="F73" s="688" t="s">
        <v>366</v>
      </c>
      <c r="G73" s="697">
        <v>11036</v>
      </c>
      <c r="H73" s="695">
        <v>10973</v>
      </c>
      <c r="I73" s="694">
        <f t="shared" si="14"/>
        <v>1.0057413651690512</v>
      </c>
      <c r="J73" s="693">
        <f t="shared" si="15"/>
        <v>63</v>
      </c>
      <c r="K73" s="697">
        <v>16461</v>
      </c>
      <c r="L73" s="695">
        <v>16461</v>
      </c>
      <c r="M73" s="694">
        <f t="shared" si="16"/>
        <v>1</v>
      </c>
      <c r="N73" s="693">
        <f t="shared" si="17"/>
        <v>0</v>
      </c>
      <c r="O73" s="692">
        <f t="shared" si="18"/>
        <v>0.6704331450094162</v>
      </c>
      <c r="P73" s="691">
        <f t="shared" si="19"/>
        <v>0.66660591701597716</v>
      </c>
      <c r="Q73" s="690">
        <f t="shared" si="20"/>
        <v>3.8272279934390419E-3</v>
      </c>
      <c r="R73" s="665"/>
      <c r="S73" s="665"/>
    </row>
    <row r="74" spans="1:19" x14ac:dyDescent="0.4">
      <c r="A74" s="701"/>
      <c r="B74" s="700"/>
      <c r="C74" s="698" t="s">
        <v>105</v>
      </c>
      <c r="D74" s="698"/>
      <c r="E74" s="698"/>
      <c r="F74" s="688"/>
      <c r="G74" s="697"/>
      <c r="H74" s="695">
        <v>6483</v>
      </c>
      <c r="I74" s="694">
        <f t="shared" si="14"/>
        <v>0</v>
      </c>
      <c r="J74" s="693">
        <f t="shared" si="15"/>
        <v>-6483</v>
      </c>
      <c r="K74" s="697"/>
      <c r="L74" s="695">
        <v>16107</v>
      </c>
      <c r="M74" s="694">
        <f t="shared" si="16"/>
        <v>0</v>
      </c>
      <c r="N74" s="693">
        <f t="shared" si="17"/>
        <v>-16107</v>
      </c>
      <c r="O74" s="692" t="e">
        <f t="shared" si="18"/>
        <v>#DIV/0!</v>
      </c>
      <c r="P74" s="691">
        <f t="shared" si="19"/>
        <v>0.4024958092754703</v>
      </c>
      <c r="Q74" s="690" t="e">
        <f t="shared" si="20"/>
        <v>#DIV/0!</v>
      </c>
      <c r="R74" s="665"/>
      <c r="S74" s="665"/>
    </row>
    <row r="75" spans="1:19" x14ac:dyDescent="0.4">
      <c r="A75" s="701"/>
      <c r="B75" s="700"/>
      <c r="C75" s="698" t="s">
        <v>371</v>
      </c>
      <c r="D75" s="698"/>
      <c r="E75" s="698"/>
      <c r="F75" s="688" t="s">
        <v>366</v>
      </c>
      <c r="G75" s="697">
        <v>8533</v>
      </c>
      <c r="H75" s="695">
        <v>7182</v>
      </c>
      <c r="I75" s="694">
        <f t="shared" si="14"/>
        <v>1.1881091617933723</v>
      </c>
      <c r="J75" s="693">
        <f t="shared" si="15"/>
        <v>1351</v>
      </c>
      <c r="K75" s="697">
        <v>16461</v>
      </c>
      <c r="L75" s="695">
        <v>16284</v>
      </c>
      <c r="M75" s="694">
        <f t="shared" si="16"/>
        <v>1.0108695652173914</v>
      </c>
      <c r="N75" s="693">
        <f t="shared" si="17"/>
        <v>177</v>
      </c>
      <c r="O75" s="692">
        <f t="shared" si="18"/>
        <v>0.51837676933357635</v>
      </c>
      <c r="P75" s="691">
        <f t="shared" si="19"/>
        <v>0.44104642593957261</v>
      </c>
      <c r="Q75" s="690">
        <f t="shared" si="20"/>
        <v>7.7330343394003742E-2</v>
      </c>
      <c r="R75" s="665"/>
      <c r="S75" s="665"/>
    </row>
    <row r="76" spans="1:19" x14ac:dyDescent="0.4">
      <c r="A76" s="701"/>
      <c r="B76" s="700"/>
      <c r="C76" s="698" t="s">
        <v>376</v>
      </c>
      <c r="D76" s="698"/>
      <c r="E76" s="698"/>
      <c r="F76" s="688" t="s">
        <v>375</v>
      </c>
      <c r="G76" s="697"/>
      <c r="H76" s="695"/>
      <c r="I76" s="694" t="e">
        <f t="shared" si="14"/>
        <v>#DIV/0!</v>
      </c>
      <c r="J76" s="693">
        <f t="shared" si="15"/>
        <v>0</v>
      </c>
      <c r="K76" s="697"/>
      <c r="L76" s="695"/>
      <c r="M76" s="694" t="e">
        <f t="shared" si="16"/>
        <v>#DIV/0!</v>
      </c>
      <c r="N76" s="693">
        <f t="shared" si="17"/>
        <v>0</v>
      </c>
      <c r="O76" s="692" t="e">
        <f t="shared" si="18"/>
        <v>#DIV/0!</v>
      </c>
      <c r="P76" s="691" t="e">
        <f t="shared" si="19"/>
        <v>#DIV/0!</v>
      </c>
      <c r="Q76" s="690" t="e">
        <f t="shared" si="20"/>
        <v>#DIV/0!</v>
      </c>
      <c r="R76" s="665"/>
      <c r="S76" s="665"/>
    </row>
    <row r="77" spans="1:19" x14ac:dyDescent="0.4">
      <c r="A77" s="701"/>
      <c r="B77" s="700"/>
      <c r="C77" s="698" t="s">
        <v>374</v>
      </c>
      <c r="D77" s="698"/>
      <c r="E77" s="698"/>
      <c r="F77" s="688"/>
      <c r="G77" s="697"/>
      <c r="H77" s="695"/>
      <c r="I77" s="694" t="e">
        <f t="shared" si="14"/>
        <v>#DIV/0!</v>
      </c>
      <c r="J77" s="693">
        <f t="shared" si="15"/>
        <v>0</v>
      </c>
      <c r="K77" s="697"/>
      <c r="L77" s="695"/>
      <c r="M77" s="694" t="e">
        <f t="shared" si="16"/>
        <v>#DIV/0!</v>
      </c>
      <c r="N77" s="693">
        <f t="shared" si="17"/>
        <v>0</v>
      </c>
      <c r="O77" s="692" t="e">
        <f t="shared" si="18"/>
        <v>#DIV/0!</v>
      </c>
      <c r="P77" s="691" t="e">
        <f t="shared" si="19"/>
        <v>#DIV/0!</v>
      </c>
      <c r="Q77" s="690" t="e">
        <f t="shared" si="20"/>
        <v>#DIV/0!</v>
      </c>
      <c r="R77" s="665"/>
      <c r="S77" s="665"/>
    </row>
    <row r="78" spans="1:19" x14ac:dyDescent="0.4">
      <c r="A78" s="701"/>
      <c r="B78" s="700"/>
      <c r="C78" s="698" t="s">
        <v>373</v>
      </c>
      <c r="D78" s="698"/>
      <c r="E78" s="698"/>
      <c r="F78" s="688" t="s">
        <v>366</v>
      </c>
      <c r="G78" s="697">
        <v>6945</v>
      </c>
      <c r="H78" s="695">
        <v>7231</v>
      </c>
      <c r="I78" s="694">
        <f t="shared" si="14"/>
        <v>0.96044807080625083</v>
      </c>
      <c r="J78" s="693">
        <f t="shared" si="15"/>
        <v>-286</v>
      </c>
      <c r="K78" s="697">
        <v>10974</v>
      </c>
      <c r="L78" s="695">
        <v>10797</v>
      </c>
      <c r="M78" s="694">
        <f t="shared" si="16"/>
        <v>1.0163934426229508</v>
      </c>
      <c r="N78" s="693">
        <f t="shared" si="17"/>
        <v>177</v>
      </c>
      <c r="O78" s="692">
        <f t="shared" si="18"/>
        <v>0.63285948605795517</v>
      </c>
      <c r="P78" s="691">
        <f t="shared" si="19"/>
        <v>0.66972307122348795</v>
      </c>
      <c r="Q78" s="690">
        <f t="shared" si="20"/>
        <v>-3.6863585165532786E-2</v>
      </c>
      <c r="R78" s="665"/>
      <c r="S78" s="665"/>
    </row>
    <row r="79" spans="1:19" x14ac:dyDescent="0.4">
      <c r="A79" s="701"/>
      <c r="B79" s="700"/>
      <c r="C79" s="698" t="s">
        <v>372</v>
      </c>
      <c r="D79" s="699" t="s">
        <v>171</v>
      </c>
      <c r="E79" s="698" t="s">
        <v>370</v>
      </c>
      <c r="F79" s="688" t="s">
        <v>366</v>
      </c>
      <c r="G79" s="697">
        <v>1164</v>
      </c>
      <c r="H79" s="695"/>
      <c r="I79" s="694" t="e">
        <f t="shared" si="14"/>
        <v>#DIV/0!</v>
      </c>
      <c r="J79" s="693">
        <f t="shared" si="15"/>
        <v>1164</v>
      </c>
      <c r="K79" s="697">
        <v>4248</v>
      </c>
      <c r="L79" s="695"/>
      <c r="M79" s="694" t="e">
        <f t="shared" si="16"/>
        <v>#DIV/0!</v>
      </c>
      <c r="N79" s="693">
        <f t="shared" si="17"/>
        <v>4248</v>
      </c>
      <c r="O79" s="692">
        <f t="shared" si="18"/>
        <v>0.27401129943502822</v>
      </c>
      <c r="P79" s="691" t="e">
        <f t="shared" si="19"/>
        <v>#DIV/0!</v>
      </c>
      <c r="Q79" s="690" t="e">
        <f t="shared" si="20"/>
        <v>#DIV/0!</v>
      </c>
      <c r="R79" s="665"/>
      <c r="S79" s="665"/>
    </row>
    <row r="80" spans="1:19" x14ac:dyDescent="0.4">
      <c r="A80" s="678"/>
      <c r="B80" s="677"/>
      <c r="C80" s="675" t="s">
        <v>371</v>
      </c>
      <c r="D80" s="689" t="s">
        <v>171</v>
      </c>
      <c r="E80" s="675" t="s">
        <v>370</v>
      </c>
      <c r="F80" s="688" t="s">
        <v>366</v>
      </c>
      <c r="G80" s="673">
        <v>626</v>
      </c>
      <c r="H80" s="671"/>
      <c r="I80" s="670" t="e">
        <f t="shared" si="14"/>
        <v>#DIV/0!</v>
      </c>
      <c r="J80" s="669">
        <f t="shared" si="15"/>
        <v>626</v>
      </c>
      <c r="K80" s="673">
        <v>3363</v>
      </c>
      <c r="L80" s="671"/>
      <c r="M80" s="670" t="e">
        <f t="shared" si="16"/>
        <v>#DIV/0!</v>
      </c>
      <c r="N80" s="669">
        <f t="shared" si="17"/>
        <v>3363</v>
      </c>
      <c r="O80" s="668">
        <f t="shared" si="18"/>
        <v>0.18614332441272674</v>
      </c>
      <c r="P80" s="667" t="e">
        <f t="shared" si="19"/>
        <v>#DIV/0!</v>
      </c>
      <c r="Q80" s="666" t="e">
        <f t="shared" si="20"/>
        <v>#DIV/0!</v>
      </c>
      <c r="R80" s="665"/>
      <c r="S80" s="665"/>
    </row>
    <row r="81" spans="1:19" x14ac:dyDescent="0.4">
      <c r="A81" s="687" t="s">
        <v>369</v>
      </c>
      <c r="B81" s="686" t="s">
        <v>368</v>
      </c>
      <c r="C81" s="686"/>
      <c r="D81" s="686"/>
      <c r="E81" s="686"/>
      <c r="F81" s="686"/>
      <c r="G81" s="685">
        <f>SUM(G82)</f>
        <v>79</v>
      </c>
      <c r="H81" s="684">
        <f>SUM(H82)</f>
        <v>128</v>
      </c>
      <c r="I81" s="683">
        <f t="shared" si="14"/>
        <v>0.6171875</v>
      </c>
      <c r="J81" s="682">
        <f t="shared" si="15"/>
        <v>-49</v>
      </c>
      <c r="K81" s="685">
        <f>SUM(K82)</f>
        <v>216</v>
      </c>
      <c r="L81" s="684">
        <f>SUM(L82)</f>
        <v>270</v>
      </c>
      <c r="M81" s="683">
        <f t="shared" si="16"/>
        <v>0.8</v>
      </c>
      <c r="N81" s="682">
        <f t="shared" si="17"/>
        <v>-54</v>
      </c>
      <c r="O81" s="681">
        <f t="shared" si="18"/>
        <v>0.36574074074074076</v>
      </c>
      <c r="P81" s="680">
        <f t="shared" si="19"/>
        <v>0.47407407407407409</v>
      </c>
      <c r="Q81" s="679">
        <f t="shared" si="20"/>
        <v>-0.10833333333333334</v>
      </c>
      <c r="R81" s="665"/>
      <c r="S81" s="665"/>
    </row>
    <row r="82" spans="1:19" ht="18.75" x14ac:dyDescent="0.4">
      <c r="A82" s="678"/>
      <c r="B82" s="677"/>
      <c r="C82" s="676" t="s">
        <v>367</v>
      </c>
      <c r="D82" s="675"/>
      <c r="E82" s="675"/>
      <c r="F82" s="674" t="s">
        <v>366</v>
      </c>
      <c r="G82" s="673">
        <v>79</v>
      </c>
      <c r="H82" s="671">
        <v>128</v>
      </c>
      <c r="I82" s="670">
        <f t="shared" si="14"/>
        <v>0.6171875</v>
      </c>
      <c r="J82" s="669">
        <f t="shared" si="15"/>
        <v>-49</v>
      </c>
      <c r="K82" s="672">
        <v>216</v>
      </c>
      <c r="L82" s="671">
        <v>270</v>
      </c>
      <c r="M82" s="670">
        <f t="shared" si="16"/>
        <v>0.8</v>
      </c>
      <c r="N82" s="669">
        <f t="shared" si="17"/>
        <v>-54</v>
      </c>
      <c r="O82" s="668">
        <f t="shared" si="18"/>
        <v>0.36574074074074076</v>
      </c>
      <c r="P82" s="667">
        <f t="shared" si="19"/>
        <v>0.47407407407407409</v>
      </c>
      <c r="Q82" s="666">
        <f t="shared" si="20"/>
        <v>-0.10833333333333334</v>
      </c>
      <c r="R82" s="665"/>
      <c r="S82" s="665"/>
    </row>
    <row r="83" spans="1:19" x14ac:dyDescent="0.4">
      <c r="G83" s="664"/>
      <c r="H83" s="664"/>
      <c r="I83" s="664"/>
      <c r="J83" s="664"/>
      <c r="K83" s="664"/>
      <c r="L83" s="664"/>
      <c r="M83" s="664"/>
      <c r="N83" s="664"/>
      <c r="O83" s="663"/>
      <c r="P83" s="663"/>
      <c r="Q83" s="663"/>
    </row>
    <row r="84" spans="1:19" x14ac:dyDescent="0.4">
      <c r="C84" s="661" t="s">
        <v>365</v>
      </c>
    </row>
    <row r="85" spans="1:19" x14ac:dyDescent="0.4">
      <c r="C85" s="662" t="s">
        <v>364</v>
      </c>
    </row>
    <row r="86" spans="1:19" x14ac:dyDescent="0.4">
      <c r="C86" s="661" t="s">
        <v>363</v>
      </c>
    </row>
    <row r="87" spans="1:19" x14ac:dyDescent="0.4">
      <c r="C87" s="661" t="s">
        <v>362</v>
      </c>
    </row>
    <row r="88" spans="1:19" x14ac:dyDescent="0.4">
      <c r="C88"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pageSetup paperSize="9" scale="62"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M1"/>
      <selection pane="topRight" sqref="A1:M1"/>
      <selection pane="bottomLeft" sqref="A1:M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12月（上旬）</v>
      </c>
      <c r="K1" s="13" t="s">
        <v>70</v>
      </c>
      <c r="L1" s="9"/>
      <c r="M1" s="9"/>
      <c r="N1" s="9"/>
      <c r="O1" s="9"/>
      <c r="P1" s="9"/>
      <c r="Q1" s="9"/>
    </row>
    <row r="2" spans="1:19" x14ac:dyDescent="0.4">
      <c r="A2" s="828">
        <v>25</v>
      </c>
      <c r="B2" s="829"/>
      <c r="C2" s="2">
        <v>2013</v>
      </c>
      <c r="D2" s="3" t="s">
        <v>413</v>
      </c>
      <c r="E2" s="3">
        <v>12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452</v>
      </c>
      <c r="H3" s="959" t="s">
        <v>451</v>
      </c>
      <c r="I3" s="955" t="s">
        <v>407</v>
      </c>
      <c r="J3" s="956"/>
      <c r="K3" s="967" t="s">
        <v>452</v>
      </c>
      <c r="L3" s="959" t="s">
        <v>451</v>
      </c>
      <c r="M3" s="955" t="s">
        <v>407</v>
      </c>
      <c r="N3" s="956"/>
      <c r="O3" s="963" t="s">
        <v>452</v>
      </c>
      <c r="P3" s="965" t="s">
        <v>451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137044</v>
      </c>
      <c r="H5" s="723">
        <v>141664</v>
      </c>
      <c r="I5" s="722">
        <v>0.9673876214140501</v>
      </c>
      <c r="J5" s="721">
        <v>-4620</v>
      </c>
      <c r="K5" s="724">
        <v>205145</v>
      </c>
      <c r="L5" s="723">
        <v>204191</v>
      </c>
      <c r="M5" s="722">
        <v>1.0046720962236337</v>
      </c>
      <c r="N5" s="721">
        <v>954</v>
      </c>
      <c r="O5" s="720">
        <v>0.66803480465036924</v>
      </c>
      <c r="P5" s="719">
        <v>0.69378180233213016</v>
      </c>
      <c r="Q5" s="718">
        <v>-2.5746997681760919E-2</v>
      </c>
      <c r="R5" s="665"/>
      <c r="S5" s="665"/>
    </row>
    <row r="6" spans="1:19" x14ac:dyDescent="0.4">
      <c r="A6" s="687" t="s">
        <v>401</v>
      </c>
      <c r="B6" s="686" t="s">
        <v>400</v>
      </c>
      <c r="C6" s="686"/>
      <c r="D6" s="686"/>
      <c r="E6" s="686"/>
      <c r="F6" s="686"/>
      <c r="G6" s="685">
        <v>56156</v>
      </c>
      <c r="H6" s="684">
        <v>59695</v>
      </c>
      <c r="I6" s="683">
        <v>0.94071530278917836</v>
      </c>
      <c r="J6" s="682">
        <v>-3539</v>
      </c>
      <c r="K6" s="706">
        <v>80569</v>
      </c>
      <c r="L6" s="684">
        <v>85484</v>
      </c>
      <c r="M6" s="683">
        <v>0.94250386037153155</v>
      </c>
      <c r="N6" s="682">
        <v>-4915</v>
      </c>
      <c r="O6" s="681">
        <v>0.69699263984907345</v>
      </c>
      <c r="P6" s="680">
        <v>0.69831781385990366</v>
      </c>
      <c r="Q6" s="679">
        <v>-1.3251740108302101E-3</v>
      </c>
      <c r="R6" s="665"/>
      <c r="S6" s="665"/>
    </row>
    <row r="7" spans="1:19" x14ac:dyDescent="0.4">
      <c r="A7" s="701"/>
      <c r="B7" s="687" t="s">
        <v>399</v>
      </c>
      <c r="C7" s="686"/>
      <c r="D7" s="686"/>
      <c r="E7" s="686"/>
      <c r="F7" s="686"/>
      <c r="G7" s="685">
        <v>38288</v>
      </c>
      <c r="H7" s="684">
        <v>40501</v>
      </c>
      <c r="I7" s="683">
        <v>0.94535937384262114</v>
      </c>
      <c r="J7" s="682">
        <v>-2213</v>
      </c>
      <c r="K7" s="685">
        <v>51620</v>
      </c>
      <c r="L7" s="684">
        <v>56694</v>
      </c>
      <c r="M7" s="683">
        <v>0.91050199315624225</v>
      </c>
      <c r="N7" s="682">
        <v>-5074</v>
      </c>
      <c r="O7" s="681">
        <v>0.74172801239829522</v>
      </c>
      <c r="P7" s="680">
        <v>0.71437894662574519</v>
      </c>
      <c r="Q7" s="679">
        <v>2.734906577255003E-2</v>
      </c>
      <c r="R7" s="665"/>
      <c r="S7" s="665"/>
    </row>
    <row r="8" spans="1:19" x14ac:dyDescent="0.4">
      <c r="A8" s="701"/>
      <c r="B8" s="701"/>
      <c r="C8" s="700" t="s">
        <v>378</v>
      </c>
      <c r="D8" s="699"/>
      <c r="E8" s="698"/>
      <c r="F8" s="688" t="s">
        <v>366</v>
      </c>
      <c r="G8" s="697">
        <v>33420</v>
      </c>
      <c r="H8" s="695">
        <v>34447</v>
      </c>
      <c r="I8" s="694">
        <v>0.97018608296803788</v>
      </c>
      <c r="J8" s="693">
        <v>-1027</v>
      </c>
      <c r="K8" s="697">
        <v>45360</v>
      </c>
      <c r="L8" s="695">
        <v>49651</v>
      </c>
      <c r="M8" s="694">
        <v>0.91357676582546177</v>
      </c>
      <c r="N8" s="693">
        <v>-4291</v>
      </c>
      <c r="O8" s="692">
        <v>0.73677248677248675</v>
      </c>
      <c r="P8" s="691">
        <v>0.69378260256591007</v>
      </c>
      <c r="Q8" s="690">
        <v>4.2989884206576678E-2</v>
      </c>
      <c r="R8" s="665"/>
      <c r="S8" s="665"/>
    </row>
    <row r="9" spans="1:19" x14ac:dyDescent="0.4">
      <c r="A9" s="701"/>
      <c r="B9" s="701"/>
      <c r="C9" s="700" t="s">
        <v>106</v>
      </c>
      <c r="D9" s="698"/>
      <c r="E9" s="698"/>
      <c r="F9" s="688" t="s">
        <v>366</v>
      </c>
      <c r="G9" s="697">
        <v>4310</v>
      </c>
      <c r="H9" s="695">
        <v>4672</v>
      </c>
      <c r="I9" s="694">
        <v>0.92251712328767121</v>
      </c>
      <c r="J9" s="693">
        <v>-362</v>
      </c>
      <c r="K9" s="697">
        <v>5000</v>
      </c>
      <c r="L9" s="695">
        <v>5000</v>
      </c>
      <c r="M9" s="694">
        <v>1</v>
      </c>
      <c r="N9" s="693">
        <v>0</v>
      </c>
      <c r="O9" s="692">
        <v>0.86199999999999999</v>
      </c>
      <c r="P9" s="691">
        <v>0.93440000000000001</v>
      </c>
      <c r="Q9" s="690">
        <v>-7.240000000000002E-2</v>
      </c>
      <c r="R9" s="665"/>
      <c r="S9" s="665"/>
    </row>
    <row r="10" spans="1:19" x14ac:dyDescent="0.4">
      <c r="A10" s="701"/>
      <c r="B10" s="701"/>
      <c r="C10" s="700" t="s">
        <v>105</v>
      </c>
      <c r="D10" s="698"/>
      <c r="E10" s="698"/>
      <c r="F10" s="702"/>
      <c r="G10" s="697"/>
      <c r="H10" s="695">
        <v>681</v>
      </c>
      <c r="I10" s="694">
        <v>0</v>
      </c>
      <c r="J10" s="693">
        <v>-681</v>
      </c>
      <c r="K10" s="697"/>
      <c r="L10" s="695">
        <v>783</v>
      </c>
      <c r="M10" s="694">
        <v>0</v>
      </c>
      <c r="N10" s="693">
        <v>-783</v>
      </c>
      <c r="O10" s="692" t="e">
        <v>#DIV/0!</v>
      </c>
      <c r="P10" s="691">
        <v>0.86973180076628354</v>
      </c>
      <c r="Q10" s="690" t="e">
        <v>#DIV/0!</v>
      </c>
      <c r="R10" s="665"/>
      <c r="S10" s="665"/>
    </row>
    <row r="11" spans="1:19" x14ac:dyDescent="0.4">
      <c r="A11" s="701"/>
      <c r="B11" s="701"/>
      <c r="C11" s="700" t="s">
        <v>377</v>
      </c>
      <c r="D11" s="698"/>
      <c r="E11" s="698"/>
      <c r="F11" s="702"/>
      <c r="G11" s="697"/>
      <c r="H11" s="695"/>
      <c r="I11" s="694" t="e">
        <v>#DIV/0!</v>
      </c>
      <c r="J11" s="693">
        <v>0</v>
      </c>
      <c r="K11" s="697"/>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7"/>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558</v>
      </c>
      <c r="H13" s="695">
        <v>701</v>
      </c>
      <c r="I13" s="694">
        <v>0.79600570613409416</v>
      </c>
      <c r="J13" s="693">
        <v>-143</v>
      </c>
      <c r="K13" s="697">
        <v>1260</v>
      </c>
      <c r="L13" s="695">
        <v>1260</v>
      </c>
      <c r="M13" s="694">
        <v>1</v>
      </c>
      <c r="N13" s="693">
        <v>0</v>
      </c>
      <c r="O13" s="692">
        <v>0.44285714285714284</v>
      </c>
      <c r="P13" s="691">
        <v>0.55634920634920637</v>
      </c>
      <c r="Q13" s="690">
        <v>-0.11349206349206353</v>
      </c>
      <c r="R13" s="665"/>
      <c r="S13" s="665"/>
    </row>
    <row r="14" spans="1:19" x14ac:dyDescent="0.4">
      <c r="A14" s="701"/>
      <c r="B14" s="701"/>
      <c r="C14" s="700" t="s">
        <v>389</v>
      </c>
      <c r="D14" s="698"/>
      <c r="E14" s="698"/>
      <c r="F14" s="702"/>
      <c r="G14" s="697"/>
      <c r="H14" s="695"/>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17435</v>
      </c>
      <c r="H17" s="684">
        <v>18737</v>
      </c>
      <c r="I17" s="683">
        <v>0.93051182152959389</v>
      </c>
      <c r="J17" s="682">
        <v>-1302</v>
      </c>
      <c r="K17" s="685">
        <v>28070</v>
      </c>
      <c r="L17" s="684">
        <v>28010</v>
      </c>
      <c r="M17" s="683">
        <v>1.0021420921099606</v>
      </c>
      <c r="N17" s="682">
        <v>60</v>
      </c>
      <c r="O17" s="681">
        <v>0.6211257570359815</v>
      </c>
      <c r="P17" s="680">
        <v>0.6689396644055694</v>
      </c>
      <c r="Q17" s="679">
        <v>-4.7813907369587905E-2</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3355</v>
      </c>
      <c r="H19" s="695">
        <v>3606</v>
      </c>
      <c r="I19" s="694">
        <v>0.93039378813089291</v>
      </c>
      <c r="J19" s="693">
        <v>-251</v>
      </c>
      <c r="K19" s="697">
        <v>4690</v>
      </c>
      <c r="L19" s="695">
        <v>4375</v>
      </c>
      <c r="M19" s="694">
        <v>1.0720000000000001</v>
      </c>
      <c r="N19" s="693">
        <v>315</v>
      </c>
      <c r="O19" s="692">
        <v>0.71535181236673773</v>
      </c>
      <c r="P19" s="691">
        <v>0.82422857142857142</v>
      </c>
      <c r="Q19" s="690">
        <v>-0.10887675906183369</v>
      </c>
      <c r="R19" s="665"/>
      <c r="S19" s="665"/>
    </row>
    <row r="20" spans="1:19" x14ac:dyDescent="0.4">
      <c r="A20" s="701"/>
      <c r="B20" s="701"/>
      <c r="C20" s="700" t="s">
        <v>377</v>
      </c>
      <c r="D20" s="698"/>
      <c r="E20" s="698"/>
      <c r="F20" s="688" t="s">
        <v>366</v>
      </c>
      <c r="G20" s="697">
        <v>5945</v>
      </c>
      <c r="H20" s="695">
        <v>6013</v>
      </c>
      <c r="I20" s="694">
        <v>0.98869116913354393</v>
      </c>
      <c r="J20" s="693">
        <v>-68</v>
      </c>
      <c r="K20" s="697">
        <v>8715</v>
      </c>
      <c r="L20" s="695">
        <v>8700</v>
      </c>
      <c r="M20" s="694">
        <v>1.0017241379310344</v>
      </c>
      <c r="N20" s="693">
        <v>15</v>
      </c>
      <c r="O20" s="692">
        <v>0.68215720022948934</v>
      </c>
      <c r="P20" s="691">
        <v>0.69114942528735634</v>
      </c>
      <c r="Q20" s="690">
        <v>-8.9922250578670093E-3</v>
      </c>
      <c r="R20" s="665"/>
      <c r="S20" s="665"/>
    </row>
    <row r="21" spans="1:19" x14ac:dyDescent="0.4">
      <c r="A21" s="701"/>
      <c r="B21" s="701"/>
      <c r="C21" s="700" t="s">
        <v>378</v>
      </c>
      <c r="D21" s="699" t="s">
        <v>171</v>
      </c>
      <c r="E21" s="698" t="s">
        <v>370</v>
      </c>
      <c r="F21" s="688" t="s">
        <v>366</v>
      </c>
      <c r="G21" s="697">
        <v>1417</v>
      </c>
      <c r="H21" s="695">
        <v>1534</v>
      </c>
      <c r="I21" s="694">
        <v>0.92372881355932202</v>
      </c>
      <c r="J21" s="693">
        <v>-117</v>
      </c>
      <c r="K21" s="697">
        <v>2910</v>
      </c>
      <c r="L21" s="695">
        <v>2950</v>
      </c>
      <c r="M21" s="694">
        <v>0.98644067796610169</v>
      </c>
      <c r="N21" s="693">
        <v>-40</v>
      </c>
      <c r="O21" s="692">
        <v>0.48694158075601374</v>
      </c>
      <c r="P21" s="691">
        <v>0.52</v>
      </c>
      <c r="Q21" s="690">
        <v>-3.3058419243986281E-2</v>
      </c>
      <c r="R21" s="665"/>
      <c r="S21" s="665"/>
    </row>
    <row r="22" spans="1:19" x14ac:dyDescent="0.4">
      <c r="A22" s="701"/>
      <c r="B22" s="701"/>
      <c r="C22" s="700" t="s">
        <v>378</v>
      </c>
      <c r="D22" s="699" t="s">
        <v>171</v>
      </c>
      <c r="E22" s="698" t="s">
        <v>395</v>
      </c>
      <c r="F22" s="688" t="s">
        <v>366</v>
      </c>
      <c r="G22" s="697">
        <v>635</v>
      </c>
      <c r="H22" s="695">
        <v>688</v>
      </c>
      <c r="I22" s="694">
        <v>0.92296511627906974</v>
      </c>
      <c r="J22" s="693">
        <v>-53</v>
      </c>
      <c r="K22" s="697">
        <v>1485</v>
      </c>
      <c r="L22" s="695">
        <v>1475</v>
      </c>
      <c r="M22" s="694">
        <v>1.006779661016949</v>
      </c>
      <c r="N22" s="693">
        <v>10</v>
      </c>
      <c r="O22" s="692">
        <v>0.42760942760942761</v>
      </c>
      <c r="P22" s="691">
        <v>0.46644067796610167</v>
      </c>
      <c r="Q22" s="690">
        <v>-3.8831250356674063E-2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470</v>
      </c>
      <c r="H24" s="695">
        <v>699</v>
      </c>
      <c r="I24" s="694">
        <v>0.67238912732474965</v>
      </c>
      <c r="J24" s="693">
        <v>-229</v>
      </c>
      <c r="K24" s="697">
        <v>1200</v>
      </c>
      <c r="L24" s="695">
        <v>1480</v>
      </c>
      <c r="M24" s="694">
        <v>0.81081081081081086</v>
      </c>
      <c r="N24" s="693">
        <v>-280</v>
      </c>
      <c r="O24" s="692">
        <v>0.39166666666666666</v>
      </c>
      <c r="P24" s="691">
        <v>0.4722972972972973</v>
      </c>
      <c r="Q24" s="690">
        <v>-8.063063063063064E-2</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960</v>
      </c>
      <c r="H31" s="695">
        <v>999</v>
      </c>
      <c r="I31" s="694">
        <v>0.96096096096096095</v>
      </c>
      <c r="J31" s="693">
        <v>-39</v>
      </c>
      <c r="K31" s="697">
        <v>2030</v>
      </c>
      <c r="L31" s="695">
        <v>1450</v>
      </c>
      <c r="M31" s="694">
        <v>1.4</v>
      </c>
      <c r="N31" s="693">
        <v>580</v>
      </c>
      <c r="O31" s="692">
        <v>0.47290640394088668</v>
      </c>
      <c r="P31" s="691">
        <v>0.68896551724137933</v>
      </c>
      <c r="Q31" s="690">
        <v>-0.21605911330049266</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355</v>
      </c>
      <c r="H33" s="695">
        <v>764</v>
      </c>
      <c r="I33" s="694">
        <v>0.46465968586387435</v>
      </c>
      <c r="J33" s="693">
        <v>-409</v>
      </c>
      <c r="K33" s="697">
        <v>1200</v>
      </c>
      <c r="L33" s="695">
        <v>1750</v>
      </c>
      <c r="M33" s="694">
        <v>0.68571428571428572</v>
      </c>
      <c r="N33" s="693">
        <v>-550</v>
      </c>
      <c r="O33" s="692">
        <v>0.29583333333333334</v>
      </c>
      <c r="P33" s="691">
        <v>0.43657142857142855</v>
      </c>
      <c r="Q33" s="690">
        <v>-0.14073809523809522</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4298</v>
      </c>
      <c r="H36" s="671">
        <v>4434</v>
      </c>
      <c r="I36" s="670">
        <v>0.96932792061344164</v>
      </c>
      <c r="J36" s="669">
        <v>-136</v>
      </c>
      <c r="K36" s="673">
        <v>5840</v>
      </c>
      <c r="L36" s="671">
        <v>5830</v>
      </c>
      <c r="M36" s="670">
        <v>1.0017152658662092</v>
      </c>
      <c r="N36" s="669">
        <v>10</v>
      </c>
      <c r="O36" s="668">
        <v>0.73595890410958908</v>
      </c>
      <c r="P36" s="667">
        <v>0.76054888507718699</v>
      </c>
      <c r="Q36" s="666">
        <v>-2.4589980967597902E-2</v>
      </c>
      <c r="R36" s="665"/>
      <c r="S36" s="665"/>
    </row>
    <row r="37" spans="1:19" x14ac:dyDescent="0.4">
      <c r="A37" s="701"/>
      <c r="B37" s="687" t="s">
        <v>394</v>
      </c>
      <c r="C37" s="686"/>
      <c r="D37" s="686"/>
      <c r="E37" s="686"/>
      <c r="F37" s="703"/>
      <c r="G37" s="685">
        <v>433</v>
      </c>
      <c r="H37" s="684">
        <v>457</v>
      </c>
      <c r="I37" s="683">
        <v>0.94748358862144422</v>
      </c>
      <c r="J37" s="682">
        <v>-24</v>
      </c>
      <c r="K37" s="685">
        <v>879</v>
      </c>
      <c r="L37" s="684">
        <v>780</v>
      </c>
      <c r="M37" s="683">
        <v>1.1269230769230769</v>
      </c>
      <c r="N37" s="682">
        <v>99</v>
      </c>
      <c r="O37" s="681">
        <v>0.49260523321956767</v>
      </c>
      <c r="P37" s="680">
        <v>0.58589743589743593</v>
      </c>
      <c r="Q37" s="679">
        <v>-9.3292202677868252E-2</v>
      </c>
      <c r="R37" s="665"/>
      <c r="S37" s="665"/>
    </row>
    <row r="38" spans="1:19" x14ac:dyDescent="0.4">
      <c r="A38" s="701"/>
      <c r="B38" s="701"/>
      <c r="C38" s="700" t="s">
        <v>111</v>
      </c>
      <c r="D38" s="698"/>
      <c r="E38" s="698"/>
      <c r="F38" s="688" t="s">
        <v>366</v>
      </c>
      <c r="G38" s="697">
        <v>225</v>
      </c>
      <c r="H38" s="695">
        <v>228</v>
      </c>
      <c r="I38" s="694">
        <v>0.98684210526315785</v>
      </c>
      <c r="J38" s="693">
        <v>-3</v>
      </c>
      <c r="K38" s="697">
        <v>489</v>
      </c>
      <c r="L38" s="695">
        <v>390</v>
      </c>
      <c r="M38" s="694">
        <v>1.2538461538461538</v>
      </c>
      <c r="N38" s="693">
        <v>99</v>
      </c>
      <c r="O38" s="692">
        <v>0.46012269938650308</v>
      </c>
      <c r="P38" s="691">
        <v>0.58461538461538465</v>
      </c>
      <c r="Q38" s="690">
        <v>-0.12449268522888157</v>
      </c>
      <c r="R38" s="665"/>
      <c r="S38" s="665"/>
    </row>
    <row r="39" spans="1:19" x14ac:dyDescent="0.4">
      <c r="A39" s="678"/>
      <c r="B39" s="678"/>
      <c r="C39" s="716" t="s">
        <v>110</v>
      </c>
      <c r="D39" s="715"/>
      <c r="E39" s="715"/>
      <c r="F39" s="688" t="s">
        <v>366</v>
      </c>
      <c r="G39" s="714">
        <v>208</v>
      </c>
      <c r="H39" s="712">
        <v>229</v>
      </c>
      <c r="I39" s="711">
        <v>0.90829694323144106</v>
      </c>
      <c r="J39" s="710">
        <v>-21</v>
      </c>
      <c r="K39" s="714">
        <v>390</v>
      </c>
      <c r="L39" s="712">
        <v>390</v>
      </c>
      <c r="M39" s="711">
        <v>1</v>
      </c>
      <c r="N39" s="710">
        <v>0</v>
      </c>
      <c r="O39" s="709">
        <v>0.53333333333333333</v>
      </c>
      <c r="P39" s="708">
        <v>0.5871794871794872</v>
      </c>
      <c r="Q39" s="707">
        <v>-5.3846153846153877E-2</v>
      </c>
      <c r="R39" s="665"/>
      <c r="S39" s="665"/>
    </row>
    <row r="40" spans="1:19" x14ac:dyDescent="0.4">
      <c r="A40" s="687" t="s">
        <v>393</v>
      </c>
      <c r="B40" s="686" t="s">
        <v>392</v>
      </c>
      <c r="C40" s="686"/>
      <c r="D40" s="686"/>
      <c r="E40" s="686"/>
      <c r="F40" s="703"/>
      <c r="G40" s="685">
        <v>80888</v>
      </c>
      <c r="H40" s="684">
        <v>81969</v>
      </c>
      <c r="I40" s="683">
        <v>0.98681208749649263</v>
      </c>
      <c r="J40" s="682">
        <v>-1081</v>
      </c>
      <c r="K40" s="706">
        <v>124576</v>
      </c>
      <c r="L40" s="684">
        <v>118707</v>
      </c>
      <c r="M40" s="683">
        <v>1.0494410607630553</v>
      </c>
      <c r="N40" s="682">
        <v>5869</v>
      </c>
      <c r="O40" s="681">
        <v>0.64930644746981758</v>
      </c>
      <c r="P40" s="680">
        <v>0.69051530238317871</v>
      </c>
      <c r="Q40" s="679">
        <v>-4.1208854913361126E-2</v>
      </c>
      <c r="R40" s="665"/>
      <c r="S40" s="665"/>
    </row>
    <row r="41" spans="1:19" x14ac:dyDescent="0.4">
      <c r="A41" s="705"/>
      <c r="B41" s="687" t="s">
        <v>416</v>
      </c>
      <c r="C41" s="686"/>
      <c r="D41" s="686"/>
      <c r="E41" s="686"/>
      <c r="F41" s="703"/>
      <c r="G41" s="685">
        <v>80087</v>
      </c>
      <c r="H41" s="684">
        <v>81153</v>
      </c>
      <c r="I41" s="683">
        <v>0.98686431801658592</v>
      </c>
      <c r="J41" s="682">
        <v>-1066</v>
      </c>
      <c r="K41" s="685">
        <v>121418</v>
      </c>
      <c r="L41" s="684">
        <v>116979</v>
      </c>
      <c r="M41" s="683">
        <v>1.0379469819369289</v>
      </c>
      <c r="N41" s="682">
        <v>4439</v>
      </c>
      <c r="O41" s="681">
        <v>0.65959742377571695</v>
      </c>
      <c r="P41" s="680">
        <v>0.6937399020336984</v>
      </c>
      <c r="Q41" s="679">
        <v>-3.4142478257981446E-2</v>
      </c>
      <c r="R41" s="665"/>
      <c r="S41" s="665"/>
    </row>
    <row r="42" spans="1:19" x14ac:dyDescent="0.4">
      <c r="A42" s="701"/>
      <c r="B42" s="701"/>
      <c r="C42" s="700" t="s">
        <v>415</v>
      </c>
      <c r="D42" s="698"/>
      <c r="E42" s="698"/>
      <c r="F42" s="688" t="s">
        <v>366</v>
      </c>
      <c r="G42" s="697">
        <v>32895</v>
      </c>
      <c r="H42" s="695">
        <v>32369</v>
      </c>
      <c r="I42" s="694">
        <v>1.0162501158515864</v>
      </c>
      <c r="J42" s="693">
        <v>526</v>
      </c>
      <c r="K42" s="697">
        <v>47093</v>
      </c>
      <c r="L42" s="695">
        <v>42035</v>
      </c>
      <c r="M42" s="694">
        <v>1.1203282978470321</v>
      </c>
      <c r="N42" s="693">
        <v>5058</v>
      </c>
      <c r="O42" s="692">
        <v>0.69851145605504006</v>
      </c>
      <c r="P42" s="691">
        <v>0.77004876888307361</v>
      </c>
      <c r="Q42" s="690">
        <v>-7.153731282803355E-2</v>
      </c>
      <c r="R42" s="665"/>
      <c r="S42" s="665"/>
    </row>
    <row r="43" spans="1:19" x14ac:dyDescent="0.4">
      <c r="A43" s="701"/>
      <c r="B43" s="701"/>
      <c r="C43" s="700" t="s">
        <v>106</v>
      </c>
      <c r="D43" s="698"/>
      <c r="E43" s="698"/>
      <c r="F43" s="688" t="s">
        <v>366</v>
      </c>
      <c r="G43" s="697">
        <v>4559</v>
      </c>
      <c r="H43" s="695">
        <v>4511</v>
      </c>
      <c r="I43" s="694">
        <v>1.0106406561737973</v>
      </c>
      <c r="J43" s="693">
        <v>48</v>
      </c>
      <c r="K43" s="697">
        <v>6829</v>
      </c>
      <c r="L43" s="695">
        <v>5140</v>
      </c>
      <c r="M43" s="694">
        <v>1.3285992217898832</v>
      </c>
      <c r="N43" s="693">
        <v>1689</v>
      </c>
      <c r="O43" s="692">
        <v>0.66759408405330212</v>
      </c>
      <c r="P43" s="691">
        <v>0.87762645914396886</v>
      </c>
      <c r="Q43" s="690">
        <v>-0.21003237509066675</v>
      </c>
      <c r="R43" s="665"/>
      <c r="S43" s="665"/>
    </row>
    <row r="44" spans="1:19" x14ac:dyDescent="0.4">
      <c r="A44" s="701"/>
      <c r="B44" s="701"/>
      <c r="C44" s="700" t="s">
        <v>105</v>
      </c>
      <c r="D44" s="698"/>
      <c r="E44" s="698"/>
      <c r="F44" s="688" t="s">
        <v>366</v>
      </c>
      <c r="G44" s="697">
        <v>4999</v>
      </c>
      <c r="H44" s="695">
        <v>5943</v>
      </c>
      <c r="I44" s="694">
        <v>0.84115766447921925</v>
      </c>
      <c r="J44" s="693">
        <v>-944</v>
      </c>
      <c r="K44" s="697">
        <v>7859</v>
      </c>
      <c r="L44" s="695">
        <v>8644</v>
      </c>
      <c r="M44" s="694">
        <v>0.90918556223970382</v>
      </c>
      <c r="N44" s="693">
        <v>-785</v>
      </c>
      <c r="O44" s="692">
        <v>0.63608601603257409</v>
      </c>
      <c r="P44" s="691">
        <v>0.6875289217954651</v>
      </c>
      <c r="Q44" s="690">
        <v>-5.1442905762891011E-2</v>
      </c>
      <c r="R44" s="665"/>
      <c r="S44" s="665"/>
    </row>
    <row r="45" spans="1:19" x14ac:dyDescent="0.4">
      <c r="A45" s="701"/>
      <c r="B45" s="701"/>
      <c r="C45" s="700" t="s">
        <v>371</v>
      </c>
      <c r="D45" s="698"/>
      <c r="E45" s="698"/>
      <c r="F45" s="688" t="s">
        <v>366</v>
      </c>
      <c r="G45" s="697">
        <v>1706</v>
      </c>
      <c r="H45" s="695">
        <v>3223</v>
      </c>
      <c r="I45" s="694">
        <v>0.5293205088426931</v>
      </c>
      <c r="J45" s="693">
        <v>-1517</v>
      </c>
      <c r="K45" s="697">
        <v>3684</v>
      </c>
      <c r="L45" s="695">
        <v>6446</v>
      </c>
      <c r="M45" s="694">
        <v>0.57151721998138383</v>
      </c>
      <c r="N45" s="693">
        <v>-2762</v>
      </c>
      <c r="O45" s="692">
        <v>0.46308360477741584</v>
      </c>
      <c r="P45" s="691">
        <v>0.5</v>
      </c>
      <c r="Q45" s="690">
        <v>-3.6916395222584164E-2</v>
      </c>
      <c r="R45" s="665"/>
      <c r="S45" s="665"/>
    </row>
    <row r="46" spans="1:19" x14ac:dyDescent="0.4">
      <c r="A46" s="701"/>
      <c r="B46" s="701"/>
      <c r="C46" s="700" t="s">
        <v>373</v>
      </c>
      <c r="D46" s="698"/>
      <c r="E46" s="698"/>
      <c r="F46" s="688" t="s">
        <v>366</v>
      </c>
      <c r="G46" s="697">
        <v>6723</v>
      </c>
      <c r="H46" s="695">
        <v>7133</v>
      </c>
      <c r="I46" s="694">
        <v>0.94252067853638022</v>
      </c>
      <c r="J46" s="693">
        <v>-410</v>
      </c>
      <c r="K46" s="697">
        <v>8806</v>
      </c>
      <c r="L46" s="695">
        <v>10731</v>
      </c>
      <c r="M46" s="694">
        <v>0.82061317677756029</v>
      </c>
      <c r="N46" s="693">
        <v>-1925</v>
      </c>
      <c r="O46" s="692">
        <v>0.76345673404496939</v>
      </c>
      <c r="P46" s="691">
        <v>0.66470971950424007</v>
      </c>
      <c r="Q46" s="690">
        <v>9.8747014540729317E-2</v>
      </c>
      <c r="R46" s="665"/>
      <c r="S46" s="665"/>
    </row>
    <row r="47" spans="1:19" x14ac:dyDescent="0.4">
      <c r="A47" s="701"/>
      <c r="B47" s="701"/>
      <c r="C47" s="700" t="s">
        <v>377</v>
      </c>
      <c r="D47" s="698"/>
      <c r="E47" s="698"/>
      <c r="F47" s="688" t="s">
        <v>366</v>
      </c>
      <c r="G47" s="697">
        <v>10676</v>
      </c>
      <c r="H47" s="695">
        <v>11094</v>
      </c>
      <c r="I47" s="694">
        <v>0.96232197584279788</v>
      </c>
      <c r="J47" s="693">
        <v>-418</v>
      </c>
      <c r="K47" s="697">
        <v>14127</v>
      </c>
      <c r="L47" s="695">
        <v>16863</v>
      </c>
      <c r="M47" s="694">
        <v>0.83775128980608438</v>
      </c>
      <c r="N47" s="693">
        <v>-2736</v>
      </c>
      <c r="O47" s="692">
        <v>0.75571600481347778</v>
      </c>
      <c r="P47" s="691">
        <v>0.65789005515032917</v>
      </c>
      <c r="Q47" s="690">
        <v>9.7825949663148615E-2</v>
      </c>
      <c r="R47" s="665"/>
      <c r="S47" s="665"/>
    </row>
    <row r="48" spans="1:19" x14ac:dyDescent="0.4">
      <c r="A48" s="701"/>
      <c r="B48" s="701"/>
      <c r="C48" s="700" t="s">
        <v>372</v>
      </c>
      <c r="D48" s="698"/>
      <c r="E48" s="698"/>
      <c r="F48" s="688" t="s">
        <v>366</v>
      </c>
      <c r="G48" s="697">
        <v>1314</v>
      </c>
      <c r="H48" s="695">
        <v>1242</v>
      </c>
      <c r="I48" s="694">
        <v>1.0579710144927537</v>
      </c>
      <c r="J48" s="693">
        <v>72</v>
      </c>
      <c r="K48" s="697">
        <v>2606</v>
      </c>
      <c r="L48" s="695">
        <v>2700</v>
      </c>
      <c r="M48" s="694">
        <v>0.96518518518518515</v>
      </c>
      <c r="N48" s="693">
        <v>-94</v>
      </c>
      <c r="O48" s="692">
        <v>0.50422102839600924</v>
      </c>
      <c r="P48" s="691">
        <v>0.46</v>
      </c>
      <c r="Q48" s="690">
        <v>4.4221028396009221E-2</v>
      </c>
      <c r="R48" s="665"/>
      <c r="S48" s="665"/>
    </row>
    <row r="49" spans="1:19" x14ac:dyDescent="0.4">
      <c r="A49" s="701"/>
      <c r="B49" s="701"/>
      <c r="C49" s="700" t="s">
        <v>390</v>
      </c>
      <c r="D49" s="698"/>
      <c r="E49" s="698"/>
      <c r="F49" s="688" t="s">
        <v>366</v>
      </c>
      <c r="G49" s="697">
        <v>939</v>
      </c>
      <c r="H49" s="695">
        <v>1513</v>
      </c>
      <c r="I49" s="694">
        <v>0.62062128222075352</v>
      </c>
      <c r="J49" s="693">
        <v>-574</v>
      </c>
      <c r="K49" s="697">
        <v>1760</v>
      </c>
      <c r="L49" s="695">
        <v>1760</v>
      </c>
      <c r="M49" s="694">
        <v>1</v>
      </c>
      <c r="N49" s="693">
        <v>0</v>
      </c>
      <c r="O49" s="692">
        <v>0.53352272727272732</v>
      </c>
      <c r="P49" s="691">
        <v>0.85965909090909087</v>
      </c>
      <c r="Q49" s="690">
        <v>-0.32613636363636356</v>
      </c>
      <c r="R49" s="665"/>
      <c r="S49" s="665"/>
    </row>
    <row r="50" spans="1:19" x14ac:dyDescent="0.4">
      <c r="A50" s="701"/>
      <c r="B50" s="701"/>
      <c r="C50" s="700" t="s">
        <v>389</v>
      </c>
      <c r="D50" s="698"/>
      <c r="E50" s="698"/>
      <c r="F50" s="688" t="s">
        <v>366</v>
      </c>
      <c r="G50" s="697">
        <v>2684</v>
      </c>
      <c r="H50" s="695">
        <v>2487</v>
      </c>
      <c r="I50" s="694">
        <v>1.0792119018898272</v>
      </c>
      <c r="J50" s="693">
        <v>197</v>
      </c>
      <c r="K50" s="697">
        <v>3240</v>
      </c>
      <c r="L50" s="695">
        <v>2700</v>
      </c>
      <c r="M50" s="694">
        <v>1.2</v>
      </c>
      <c r="N50" s="693">
        <v>540</v>
      </c>
      <c r="O50" s="692">
        <v>0.82839506172839505</v>
      </c>
      <c r="P50" s="691">
        <v>0.9211111111111111</v>
      </c>
      <c r="Q50" s="690">
        <v>-9.2716049382716048E-2</v>
      </c>
      <c r="R50" s="665"/>
      <c r="S50" s="665"/>
    </row>
    <row r="51" spans="1:19" x14ac:dyDescent="0.4">
      <c r="A51" s="701"/>
      <c r="B51" s="701"/>
      <c r="C51" s="700" t="s">
        <v>388</v>
      </c>
      <c r="D51" s="698"/>
      <c r="E51" s="698"/>
      <c r="F51" s="688" t="s">
        <v>375</v>
      </c>
      <c r="G51" s="697">
        <v>1500</v>
      </c>
      <c r="H51" s="695">
        <v>1092</v>
      </c>
      <c r="I51" s="694">
        <v>1.3736263736263736</v>
      </c>
      <c r="J51" s="693">
        <v>408</v>
      </c>
      <c r="K51" s="697">
        <v>1660</v>
      </c>
      <c r="L51" s="695">
        <v>1358</v>
      </c>
      <c r="M51" s="694">
        <v>1.2223858615611194</v>
      </c>
      <c r="N51" s="693">
        <v>302</v>
      </c>
      <c r="O51" s="692">
        <v>0.90361445783132532</v>
      </c>
      <c r="P51" s="691">
        <v>0.80412371134020622</v>
      </c>
      <c r="Q51" s="690">
        <v>9.9490746491119109E-2</v>
      </c>
      <c r="R51" s="665"/>
      <c r="S51" s="665"/>
    </row>
    <row r="52" spans="1:19" x14ac:dyDescent="0.4">
      <c r="A52" s="701"/>
      <c r="B52" s="701"/>
      <c r="C52" s="700" t="s">
        <v>387</v>
      </c>
      <c r="D52" s="698"/>
      <c r="E52" s="698"/>
      <c r="F52" s="688" t="s">
        <v>366</v>
      </c>
      <c r="G52" s="697">
        <v>895</v>
      </c>
      <c r="H52" s="695">
        <v>1122</v>
      </c>
      <c r="I52" s="694">
        <v>0.79768270944741537</v>
      </c>
      <c r="J52" s="693">
        <v>-227</v>
      </c>
      <c r="K52" s="697">
        <v>1704</v>
      </c>
      <c r="L52" s="695">
        <v>1670</v>
      </c>
      <c r="M52" s="694">
        <v>1.0203592814371258</v>
      </c>
      <c r="N52" s="693">
        <v>34</v>
      </c>
      <c r="O52" s="692">
        <v>0.52523474178403751</v>
      </c>
      <c r="P52" s="691">
        <v>0.67185628742514969</v>
      </c>
      <c r="Q52" s="690">
        <v>-0.14662154564111218</v>
      </c>
      <c r="R52" s="665"/>
      <c r="S52" s="665"/>
    </row>
    <row r="53" spans="1:19" x14ac:dyDescent="0.4">
      <c r="A53" s="701"/>
      <c r="B53" s="701"/>
      <c r="C53" s="700" t="s">
        <v>386</v>
      </c>
      <c r="D53" s="698"/>
      <c r="E53" s="698"/>
      <c r="F53" s="688" t="s">
        <v>366</v>
      </c>
      <c r="G53" s="697">
        <v>1594</v>
      </c>
      <c r="H53" s="695">
        <v>2250</v>
      </c>
      <c r="I53" s="694">
        <v>0.70844444444444443</v>
      </c>
      <c r="J53" s="693">
        <v>-656</v>
      </c>
      <c r="K53" s="697">
        <v>2700</v>
      </c>
      <c r="L53" s="695">
        <v>3632</v>
      </c>
      <c r="M53" s="694">
        <v>0.74339207048458145</v>
      </c>
      <c r="N53" s="693">
        <v>-932</v>
      </c>
      <c r="O53" s="692">
        <v>0.59037037037037032</v>
      </c>
      <c r="P53" s="691">
        <v>0.61949339207048459</v>
      </c>
      <c r="Q53" s="690">
        <v>-2.9123021700114271E-2</v>
      </c>
      <c r="R53" s="665"/>
      <c r="S53" s="665"/>
    </row>
    <row r="54" spans="1:19" x14ac:dyDescent="0.4">
      <c r="A54" s="701"/>
      <c r="B54" s="701"/>
      <c r="C54" s="700" t="s">
        <v>385</v>
      </c>
      <c r="D54" s="698"/>
      <c r="E54" s="698"/>
      <c r="F54" s="688" t="s">
        <v>366</v>
      </c>
      <c r="G54" s="697">
        <v>1549</v>
      </c>
      <c r="H54" s="695">
        <v>1905</v>
      </c>
      <c r="I54" s="694">
        <v>0.81312335958005244</v>
      </c>
      <c r="J54" s="693">
        <v>-356</v>
      </c>
      <c r="K54" s="697">
        <v>2700</v>
      </c>
      <c r="L54" s="695">
        <v>2700</v>
      </c>
      <c r="M54" s="694">
        <v>1</v>
      </c>
      <c r="N54" s="693">
        <v>0</v>
      </c>
      <c r="O54" s="692">
        <v>0.57370370370370372</v>
      </c>
      <c r="P54" s="691">
        <v>0.7055555555555556</v>
      </c>
      <c r="Q54" s="690">
        <v>-0.13185185185185189</v>
      </c>
      <c r="R54" s="665"/>
      <c r="S54" s="665"/>
    </row>
    <row r="55" spans="1:19" x14ac:dyDescent="0.4">
      <c r="A55" s="701"/>
      <c r="B55" s="701"/>
      <c r="C55" s="700" t="s">
        <v>120</v>
      </c>
      <c r="D55" s="698"/>
      <c r="E55" s="698"/>
      <c r="F55" s="688" t="s">
        <v>366</v>
      </c>
      <c r="G55" s="697">
        <v>473</v>
      </c>
      <c r="H55" s="695">
        <v>642</v>
      </c>
      <c r="I55" s="694">
        <v>0.73676012461059193</v>
      </c>
      <c r="J55" s="693">
        <v>-169</v>
      </c>
      <c r="K55" s="697">
        <v>1760</v>
      </c>
      <c r="L55" s="695">
        <v>1628</v>
      </c>
      <c r="M55" s="694">
        <v>1.0810810810810811</v>
      </c>
      <c r="N55" s="693">
        <v>132</v>
      </c>
      <c r="O55" s="692">
        <v>0.26874999999999999</v>
      </c>
      <c r="P55" s="691">
        <v>0.39434889434889436</v>
      </c>
      <c r="Q55" s="690">
        <v>-0.12559889434889437</v>
      </c>
      <c r="R55" s="665"/>
      <c r="S55" s="665"/>
    </row>
    <row r="56" spans="1:19" x14ac:dyDescent="0.4">
      <c r="A56" s="701"/>
      <c r="B56" s="701"/>
      <c r="C56" s="700" t="s">
        <v>382</v>
      </c>
      <c r="D56" s="698"/>
      <c r="E56" s="698"/>
      <c r="F56" s="688" t="s">
        <v>366</v>
      </c>
      <c r="G56" s="697">
        <v>1236</v>
      </c>
      <c r="H56" s="695">
        <v>819</v>
      </c>
      <c r="I56" s="694">
        <v>1.5091575091575091</v>
      </c>
      <c r="J56" s="693">
        <v>417</v>
      </c>
      <c r="K56" s="697">
        <v>1704</v>
      </c>
      <c r="L56" s="695">
        <v>1200</v>
      </c>
      <c r="M56" s="694">
        <v>1.42</v>
      </c>
      <c r="N56" s="693">
        <v>504</v>
      </c>
      <c r="O56" s="692">
        <v>0.72535211267605637</v>
      </c>
      <c r="P56" s="691">
        <v>0.6825</v>
      </c>
      <c r="Q56" s="690">
        <v>4.2852112676056375E-2</v>
      </c>
      <c r="R56" s="665"/>
      <c r="S56" s="665"/>
    </row>
    <row r="57" spans="1:19" x14ac:dyDescent="0.4">
      <c r="A57" s="701"/>
      <c r="B57" s="701"/>
      <c r="C57" s="700" t="s">
        <v>381</v>
      </c>
      <c r="D57" s="698"/>
      <c r="E57" s="698"/>
      <c r="F57" s="688" t="s">
        <v>366</v>
      </c>
      <c r="G57" s="697">
        <v>519</v>
      </c>
      <c r="H57" s="695">
        <v>546</v>
      </c>
      <c r="I57" s="694">
        <v>0.9505494505494505</v>
      </c>
      <c r="J57" s="693">
        <v>-27</v>
      </c>
      <c r="K57" s="697">
        <v>1760</v>
      </c>
      <c r="L57" s="695">
        <v>1207</v>
      </c>
      <c r="M57" s="694">
        <v>1.4581607290803646</v>
      </c>
      <c r="N57" s="693">
        <v>553</v>
      </c>
      <c r="O57" s="692">
        <v>0.29488636363636361</v>
      </c>
      <c r="P57" s="691">
        <v>0.45236122618061309</v>
      </c>
      <c r="Q57" s="690">
        <v>-0.15747486254424947</v>
      </c>
      <c r="R57" s="665"/>
      <c r="S57" s="665"/>
    </row>
    <row r="58" spans="1:19" x14ac:dyDescent="0.4">
      <c r="A58" s="701"/>
      <c r="B58" s="701"/>
      <c r="C58" s="700" t="s">
        <v>383</v>
      </c>
      <c r="D58" s="698"/>
      <c r="E58" s="698"/>
      <c r="F58" s="688" t="s">
        <v>366</v>
      </c>
      <c r="G58" s="697">
        <v>569</v>
      </c>
      <c r="H58" s="695">
        <v>629</v>
      </c>
      <c r="I58" s="694">
        <v>0.90461049284578698</v>
      </c>
      <c r="J58" s="693">
        <v>-60</v>
      </c>
      <c r="K58" s="697">
        <v>1200</v>
      </c>
      <c r="L58" s="695">
        <v>1205</v>
      </c>
      <c r="M58" s="694">
        <v>0.99585062240663902</v>
      </c>
      <c r="N58" s="693">
        <v>-5</v>
      </c>
      <c r="O58" s="692">
        <v>0.47416666666666668</v>
      </c>
      <c r="P58" s="691">
        <v>0.52199170124481331</v>
      </c>
      <c r="Q58" s="690">
        <v>-4.782503457814663E-2</v>
      </c>
      <c r="R58" s="665"/>
      <c r="S58" s="665"/>
    </row>
    <row r="59" spans="1:19" x14ac:dyDescent="0.4">
      <c r="A59" s="701"/>
      <c r="B59" s="701"/>
      <c r="C59" s="700" t="s">
        <v>380</v>
      </c>
      <c r="D59" s="698"/>
      <c r="E59" s="698"/>
      <c r="F59" s="688" t="s">
        <v>366</v>
      </c>
      <c r="G59" s="697">
        <v>1667</v>
      </c>
      <c r="H59" s="695">
        <v>1928</v>
      </c>
      <c r="I59" s="694">
        <v>0.86462655601659755</v>
      </c>
      <c r="J59" s="693">
        <v>-261</v>
      </c>
      <c r="K59" s="697">
        <v>4146</v>
      </c>
      <c r="L59" s="695">
        <v>4160</v>
      </c>
      <c r="M59" s="694">
        <v>0.9966346153846154</v>
      </c>
      <c r="N59" s="693">
        <v>-14</v>
      </c>
      <c r="O59" s="692">
        <v>0.40207428847081522</v>
      </c>
      <c r="P59" s="691">
        <v>0.46346153846153848</v>
      </c>
      <c r="Q59" s="690">
        <v>-6.1387249990723258E-2</v>
      </c>
      <c r="R59" s="665"/>
      <c r="S59" s="665"/>
    </row>
    <row r="60" spans="1:19" x14ac:dyDescent="0.4">
      <c r="A60" s="701"/>
      <c r="B60" s="701"/>
      <c r="C60" s="700" t="s">
        <v>378</v>
      </c>
      <c r="D60" s="699" t="s">
        <v>171</v>
      </c>
      <c r="E60" s="698" t="s">
        <v>370</v>
      </c>
      <c r="F60" s="688" t="s">
        <v>366</v>
      </c>
      <c r="G60" s="697">
        <v>1541</v>
      </c>
      <c r="H60" s="695"/>
      <c r="I60" s="694" t="e">
        <v>#DIV/0!</v>
      </c>
      <c r="J60" s="693">
        <v>1541</v>
      </c>
      <c r="K60" s="697">
        <v>2700</v>
      </c>
      <c r="L60" s="695"/>
      <c r="M60" s="694" t="e">
        <v>#DIV/0!</v>
      </c>
      <c r="N60" s="693">
        <v>2700</v>
      </c>
      <c r="O60" s="692">
        <v>0.57074074074074077</v>
      </c>
      <c r="P60" s="691" t="e">
        <v>#DIV/0!</v>
      </c>
      <c r="Q60" s="690" t="e">
        <v>#DIV/0!</v>
      </c>
      <c r="R60" s="665"/>
      <c r="S60" s="665"/>
    </row>
    <row r="61" spans="1:19" x14ac:dyDescent="0.4">
      <c r="A61" s="701"/>
      <c r="B61" s="701"/>
      <c r="C61" s="700" t="s">
        <v>105</v>
      </c>
      <c r="D61" s="699" t="s">
        <v>171</v>
      </c>
      <c r="E61" s="698" t="s">
        <v>370</v>
      </c>
      <c r="F61" s="688" t="s">
        <v>366</v>
      </c>
      <c r="G61" s="697">
        <v>1198</v>
      </c>
      <c r="H61" s="695">
        <v>705</v>
      </c>
      <c r="I61" s="694">
        <v>1.699290780141844</v>
      </c>
      <c r="J61" s="693">
        <v>493</v>
      </c>
      <c r="K61" s="697">
        <v>1679</v>
      </c>
      <c r="L61" s="695">
        <v>1200</v>
      </c>
      <c r="M61" s="694">
        <v>1.3991666666666667</v>
      </c>
      <c r="N61" s="693">
        <v>479</v>
      </c>
      <c r="O61" s="692">
        <v>0.7135199523525908</v>
      </c>
      <c r="P61" s="691">
        <v>0.58750000000000002</v>
      </c>
      <c r="Q61" s="690">
        <v>0.12601995235259078</v>
      </c>
      <c r="R61" s="665"/>
      <c r="S61" s="665"/>
    </row>
    <row r="62" spans="1:19" x14ac:dyDescent="0.4">
      <c r="A62" s="701"/>
      <c r="B62" s="701"/>
      <c r="C62" s="700" t="s">
        <v>373</v>
      </c>
      <c r="D62" s="699" t="s">
        <v>171</v>
      </c>
      <c r="E62" s="698" t="s">
        <v>370</v>
      </c>
      <c r="F62" s="688" t="s">
        <v>366</v>
      </c>
      <c r="G62" s="697">
        <v>851</v>
      </c>
      <c r="H62" s="695"/>
      <c r="I62" s="694" t="e">
        <v>#DIV/0!</v>
      </c>
      <c r="J62" s="693">
        <v>851</v>
      </c>
      <c r="K62" s="697">
        <v>1701</v>
      </c>
      <c r="L62" s="695"/>
      <c r="M62" s="694" t="e">
        <v>#DIV/0!</v>
      </c>
      <c r="N62" s="693">
        <v>1701</v>
      </c>
      <c r="O62" s="692">
        <v>0.50029394473838917</v>
      </c>
      <c r="P62" s="691" t="e">
        <v>#DIV/0!</v>
      </c>
      <c r="Q62" s="690" t="e">
        <v>#DIV/0!</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414</v>
      </c>
      <c r="C64" s="686"/>
      <c r="D64" s="704"/>
      <c r="E64" s="686"/>
      <c r="F64" s="703"/>
      <c r="G64" s="685">
        <v>801</v>
      </c>
      <c r="H64" s="684">
        <v>816</v>
      </c>
      <c r="I64" s="683">
        <v>0.98161764705882348</v>
      </c>
      <c r="J64" s="682">
        <v>-15</v>
      </c>
      <c r="K64" s="685">
        <v>3158</v>
      </c>
      <c r="L64" s="684">
        <v>1728</v>
      </c>
      <c r="M64" s="683">
        <v>1.8275462962962963</v>
      </c>
      <c r="N64" s="682">
        <v>1430</v>
      </c>
      <c r="O64" s="681">
        <v>0.25364154528182392</v>
      </c>
      <c r="P64" s="680">
        <v>0.47222222222222221</v>
      </c>
      <c r="Q64" s="679">
        <v>-0.21858067694039829</v>
      </c>
      <c r="R64" s="665"/>
      <c r="S64" s="665"/>
    </row>
    <row r="65" spans="1:19" x14ac:dyDescent="0.4">
      <c r="A65" s="701"/>
      <c r="B65" s="701"/>
      <c r="C65" s="700" t="s">
        <v>383</v>
      </c>
      <c r="D65" s="698"/>
      <c r="E65" s="698"/>
      <c r="F65" s="688" t="s">
        <v>366</v>
      </c>
      <c r="G65" s="697">
        <v>171</v>
      </c>
      <c r="H65" s="695">
        <v>185</v>
      </c>
      <c r="I65" s="694">
        <v>0.92432432432432432</v>
      </c>
      <c r="J65" s="693">
        <v>-14</v>
      </c>
      <c r="K65" s="697">
        <v>540</v>
      </c>
      <c r="L65" s="695">
        <v>295</v>
      </c>
      <c r="M65" s="694">
        <v>1.8305084745762712</v>
      </c>
      <c r="N65" s="693">
        <v>245</v>
      </c>
      <c r="O65" s="692">
        <v>0.31666666666666665</v>
      </c>
      <c r="P65" s="691">
        <v>0.6271186440677966</v>
      </c>
      <c r="Q65" s="690">
        <v>-0.31045197740112995</v>
      </c>
      <c r="R65" s="665"/>
      <c r="S65" s="665"/>
    </row>
    <row r="66" spans="1:19" x14ac:dyDescent="0.4">
      <c r="A66" s="701"/>
      <c r="B66" s="701"/>
      <c r="C66" s="700" t="s">
        <v>382</v>
      </c>
      <c r="D66" s="698"/>
      <c r="E66" s="698"/>
      <c r="F66" s="702"/>
      <c r="G66" s="697"/>
      <c r="H66" s="695">
        <v>214</v>
      </c>
      <c r="I66" s="694">
        <v>0</v>
      </c>
      <c r="J66" s="693">
        <v>-214</v>
      </c>
      <c r="K66" s="697"/>
      <c r="L66" s="695">
        <v>540</v>
      </c>
      <c r="M66" s="694">
        <v>0</v>
      </c>
      <c r="N66" s="693">
        <v>-540</v>
      </c>
      <c r="O66" s="692" t="e">
        <v>#DIV/0!</v>
      </c>
      <c r="P66" s="691">
        <v>0.39629629629629631</v>
      </c>
      <c r="Q66" s="690" t="e">
        <v>#DIV/0!</v>
      </c>
      <c r="R66" s="665"/>
      <c r="S66" s="665"/>
    </row>
    <row r="67" spans="1:19" x14ac:dyDescent="0.4">
      <c r="A67" s="701"/>
      <c r="B67" s="701"/>
      <c r="C67" s="700" t="s">
        <v>381</v>
      </c>
      <c r="D67" s="698"/>
      <c r="E67" s="698"/>
      <c r="F67" s="702"/>
      <c r="G67" s="697"/>
      <c r="H67" s="695">
        <v>135</v>
      </c>
      <c r="I67" s="694">
        <v>0</v>
      </c>
      <c r="J67" s="693">
        <v>-135</v>
      </c>
      <c r="K67" s="697"/>
      <c r="L67" s="695">
        <v>293</v>
      </c>
      <c r="M67" s="694">
        <v>0</v>
      </c>
      <c r="N67" s="693">
        <v>-293</v>
      </c>
      <c r="O67" s="692" t="e">
        <v>#DIV/0!</v>
      </c>
      <c r="P67" s="691">
        <v>0.46075085324232085</v>
      </c>
      <c r="Q67" s="690" t="e">
        <v>#DIV/0!</v>
      </c>
      <c r="R67" s="665"/>
      <c r="S67" s="665"/>
    </row>
    <row r="68" spans="1:19" x14ac:dyDescent="0.4">
      <c r="A68" s="701"/>
      <c r="B68" s="701"/>
      <c r="C68" s="700" t="s">
        <v>380</v>
      </c>
      <c r="D68" s="698"/>
      <c r="E68" s="698"/>
      <c r="F68" s="688" t="s">
        <v>366</v>
      </c>
      <c r="G68" s="697">
        <v>357</v>
      </c>
      <c r="H68" s="695">
        <v>282</v>
      </c>
      <c r="I68" s="694">
        <v>1.2659574468085106</v>
      </c>
      <c r="J68" s="693">
        <v>75</v>
      </c>
      <c r="K68" s="697">
        <v>1082</v>
      </c>
      <c r="L68" s="695">
        <v>600</v>
      </c>
      <c r="M68" s="694">
        <v>1.8033333333333332</v>
      </c>
      <c r="N68" s="693">
        <v>482</v>
      </c>
      <c r="O68" s="692">
        <v>0.32994454713493532</v>
      </c>
      <c r="P68" s="691">
        <v>0.47</v>
      </c>
      <c r="Q68" s="690">
        <v>-0.14005545286506466</v>
      </c>
      <c r="R68" s="665"/>
      <c r="S68" s="665"/>
    </row>
    <row r="69" spans="1:19" x14ac:dyDescent="0.4">
      <c r="A69" s="678"/>
      <c r="B69" s="678"/>
      <c r="C69" s="677" t="s">
        <v>371</v>
      </c>
      <c r="D69" s="675"/>
      <c r="E69" s="675"/>
      <c r="F69" s="674" t="s">
        <v>366</v>
      </c>
      <c r="G69" s="673">
        <v>273</v>
      </c>
      <c r="H69" s="671"/>
      <c r="I69" s="670" t="e">
        <v>#DIV/0!</v>
      </c>
      <c r="J69" s="669">
        <v>273</v>
      </c>
      <c r="K69" s="673">
        <v>1536</v>
      </c>
      <c r="L69" s="671"/>
      <c r="M69" s="670" t="e">
        <v>#DIV/0!</v>
      </c>
      <c r="N69" s="669">
        <v>1536</v>
      </c>
      <c r="O69" s="668">
        <v>0.177734375</v>
      </c>
      <c r="P69" s="667" t="e">
        <v>#DIV/0!</v>
      </c>
      <c r="Q69" s="666" t="e">
        <v>#DIV/0!</v>
      </c>
      <c r="R69" s="665"/>
      <c r="S69" s="665"/>
    </row>
    <row r="70" spans="1:19" x14ac:dyDescent="0.4">
      <c r="C70" s="726"/>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selection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12月（中旬）</v>
      </c>
      <c r="K1" s="13" t="s">
        <v>70</v>
      </c>
      <c r="L1" s="9"/>
      <c r="M1" s="9"/>
      <c r="N1" s="9"/>
      <c r="O1" s="9"/>
      <c r="P1" s="9"/>
      <c r="Q1" s="9"/>
    </row>
    <row r="2" spans="1:19" x14ac:dyDescent="0.4">
      <c r="A2" s="828">
        <v>25</v>
      </c>
      <c r="B2" s="829"/>
      <c r="C2" s="2">
        <v>2013</v>
      </c>
      <c r="D2" s="3" t="s">
        <v>413</v>
      </c>
      <c r="E2" s="3">
        <v>12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454</v>
      </c>
      <c r="H3" s="959" t="s">
        <v>453</v>
      </c>
      <c r="I3" s="955" t="s">
        <v>407</v>
      </c>
      <c r="J3" s="956"/>
      <c r="K3" s="967" t="s">
        <v>454</v>
      </c>
      <c r="L3" s="959" t="s">
        <v>453</v>
      </c>
      <c r="M3" s="955" t="s">
        <v>407</v>
      </c>
      <c r="N3" s="956"/>
      <c r="O3" s="963" t="s">
        <v>454</v>
      </c>
      <c r="P3" s="965" t="s">
        <v>453</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121874</v>
      </c>
      <c r="H5" s="723">
        <v>114893</v>
      </c>
      <c r="I5" s="722">
        <v>1.0607608818639951</v>
      </c>
      <c r="J5" s="721">
        <v>6981</v>
      </c>
      <c r="K5" s="724">
        <v>207296</v>
      </c>
      <c r="L5" s="723">
        <v>198666</v>
      </c>
      <c r="M5" s="722">
        <v>1.0434397430863862</v>
      </c>
      <c r="N5" s="721">
        <v>8630</v>
      </c>
      <c r="O5" s="720">
        <v>0.58792258413090459</v>
      </c>
      <c r="P5" s="719">
        <v>0.57832241047788746</v>
      </c>
      <c r="Q5" s="718">
        <v>9.60017365301713E-3</v>
      </c>
      <c r="R5" s="665"/>
      <c r="S5" s="665"/>
    </row>
    <row r="6" spans="1:19" x14ac:dyDescent="0.4">
      <c r="A6" s="687" t="s">
        <v>401</v>
      </c>
      <c r="B6" s="686" t="s">
        <v>400</v>
      </c>
      <c r="C6" s="686"/>
      <c r="D6" s="686"/>
      <c r="E6" s="686"/>
      <c r="F6" s="686"/>
      <c r="G6" s="685">
        <v>49411</v>
      </c>
      <c r="H6" s="684">
        <v>47949</v>
      </c>
      <c r="I6" s="683">
        <v>1.0304907297336754</v>
      </c>
      <c r="J6" s="682">
        <v>1462</v>
      </c>
      <c r="K6" s="706">
        <v>84061</v>
      </c>
      <c r="L6" s="684">
        <v>82910</v>
      </c>
      <c r="M6" s="683">
        <v>1.0138825232179471</v>
      </c>
      <c r="N6" s="682">
        <v>1151</v>
      </c>
      <c r="O6" s="681">
        <v>0.58779933619633362</v>
      </c>
      <c r="P6" s="680">
        <v>0.57832589554939096</v>
      </c>
      <c r="Q6" s="679">
        <v>9.4734406469426657E-3</v>
      </c>
      <c r="R6" s="665"/>
      <c r="S6" s="665"/>
    </row>
    <row r="7" spans="1:19" x14ac:dyDescent="0.4">
      <c r="A7" s="701"/>
      <c r="B7" s="687" t="s">
        <v>399</v>
      </c>
      <c r="C7" s="686"/>
      <c r="D7" s="686"/>
      <c r="E7" s="686"/>
      <c r="F7" s="686"/>
      <c r="G7" s="685">
        <v>31657</v>
      </c>
      <c r="H7" s="684">
        <v>31985</v>
      </c>
      <c r="I7" s="683">
        <v>0.98974519305924658</v>
      </c>
      <c r="J7" s="682">
        <v>-328</v>
      </c>
      <c r="K7" s="685">
        <v>54228</v>
      </c>
      <c r="L7" s="684">
        <v>55415</v>
      </c>
      <c r="M7" s="683">
        <v>0.97857980691148605</v>
      </c>
      <c r="N7" s="682">
        <v>-1187</v>
      </c>
      <c r="O7" s="681">
        <v>0.58377590912443755</v>
      </c>
      <c r="P7" s="680">
        <v>0.57719029143733647</v>
      </c>
      <c r="Q7" s="679">
        <v>6.5856176871010863E-3</v>
      </c>
      <c r="R7" s="665"/>
      <c r="S7" s="665"/>
    </row>
    <row r="8" spans="1:19" x14ac:dyDescent="0.4">
      <c r="A8" s="701"/>
      <c r="B8" s="701"/>
      <c r="C8" s="700" t="s">
        <v>378</v>
      </c>
      <c r="D8" s="699"/>
      <c r="E8" s="698"/>
      <c r="F8" s="688" t="s">
        <v>366</v>
      </c>
      <c r="G8" s="697">
        <v>27977</v>
      </c>
      <c r="H8" s="695">
        <v>26223</v>
      </c>
      <c r="I8" s="694">
        <v>1.0668878465469245</v>
      </c>
      <c r="J8" s="693">
        <v>1754</v>
      </c>
      <c r="K8" s="697">
        <v>47638</v>
      </c>
      <c r="L8" s="695">
        <v>47672</v>
      </c>
      <c r="M8" s="694">
        <v>0.99928679308608825</v>
      </c>
      <c r="N8" s="693">
        <v>-34</v>
      </c>
      <c r="O8" s="692">
        <v>0.58728326126201769</v>
      </c>
      <c r="P8" s="691">
        <v>0.5500713206913912</v>
      </c>
      <c r="Q8" s="690">
        <v>3.7211940570626489E-2</v>
      </c>
      <c r="R8" s="665"/>
      <c r="S8" s="665"/>
    </row>
    <row r="9" spans="1:19" x14ac:dyDescent="0.4">
      <c r="A9" s="701"/>
      <c r="B9" s="701"/>
      <c r="C9" s="700" t="s">
        <v>106</v>
      </c>
      <c r="D9" s="698"/>
      <c r="E9" s="698"/>
      <c r="F9" s="688" t="s">
        <v>366</v>
      </c>
      <c r="G9" s="697">
        <v>3098</v>
      </c>
      <c r="H9" s="695">
        <v>3762</v>
      </c>
      <c r="I9" s="694">
        <v>0.82349813928761295</v>
      </c>
      <c r="J9" s="693">
        <v>-664</v>
      </c>
      <c r="K9" s="697">
        <v>5330</v>
      </c>
      <c r="L9" s="695">
        <v>5000</v>
      </c>
      <c r="M9" s="694">
        <v>1.0660000000000001</v>
      </c>
      <c r="N9" s="693">
        <v>330</v>
      </c>
      <c r="O9" s="692">
        <v>0.58123827392120075</v>
      </c>
      <c r="P9" s="691">
        <v>0.75239999999999996</v>
      </c>
      <c r="Q9" s="690">
        <v>-0.1711617260787992</v>
      </c>
      <c r="R9" s="665"/>
      <c r="S9" s="665"/>
    </row>
    <row r="10" spans="1:19" x14ac:dyDescent="0.4">
      <c r="A10" s="701"/>
      <c r="B10" s="701"/>
      <c r="C10" s="700" t="s">
        <v>105</v>
      </c>
      <c r="D10" s="698"/>
      <c r="E10" s="698"/>
      <c r="F10" s="702"/>
      <c r="G10" s="697"/>
      <c r="H10" s="695">
        <v>612</v>
      </c>
      <c r="I10" s="694">
        <v>0</v>
      </c>
      <c r="J10" s="693">
        <v>-612</v>
      </c>
      <c r="K10" s="697"/>
      <c r="L10" s="695">
        <v>658</v>
      </c>
      <c r="M10" s="694">
        <v>0</v>
      </c>
      <c r="N10" s="693">
        <v>-658</v>
      </c>
      <c r="O10" s="692" t="e">
        <v>#DIV/0!</v>
      </c>
      <c r="P10" s="691">
        <v>0.93009118541033431</v>
      </c>
      <c r="Q10" s="690" t="e">
        <v>#DIV/0!</v>
      </c>
      <c r="R10" s="665"/>
      <c r="S10" s="665"/>
    </row>
    <row r="11" spans="1:19" x14ac:dyDescent="0.4">
      <c r="A11" s="701"/>
      <c r="B11" s="701"/>
      <c r="C11" s="700" t="s">
        <v>377</v>
      </c>
      <c r="D11" s="698"/>
      <c r="E11" s="698"/>
      <c r="F11" s="702"/>
      <c r="G11" s="697"/>
      <c r="H11" s="695">
        <v>413</v>
      </c>
      <c r="I11" s="694">
        <v>0</v>
      </c>
      <c r="J11" s="693">
        <v>-413</v>
      </c>
      <c r="K11" s="697"/>
      <c r="L11" s="695">
        <v>495</v>
      </c>
      <c r="M11" s="694">
        <v>0</v>
      </c>
      <c r="N11" s="693">
        <v>-495</v>
      </c>
      <c r="O11" s="692" t="e">
        <v>#DIV/0!</v>
      </c>
      <c r="P11" s="691">
        <v>0.83434343434343439</v>
      </c>
      <c r="Q11" s="690" t="e">
        <v>#DIV/0!</v>
      </c>
      <c r="R11" s="665"/>
      <c r="S11" s="665"/>
    </row>
    <row r="12" spans="1:19" x14ac:dyDescent="0.4">
      <c r="A12" s="701"/>
      <c r="B12" s="701"/>
      <c r="C12" s="700" t="s">
        <v>373</v>
      </c>
      <c r="D12" s="698"/>
      <c r="E12" s="698"/>
      <c r="F12" s="702"/>
      <c r="G12" s="697"/>
      <c r="H12" s="695">
        <v>292</v>
      </c>
      <c r="I12" s="694">
        <v>0</v>
      </c>
      <c r="J12" s="693">
        <v>-292</v>
      </c>
      <c r="K12" s="697"/>
      <c r="L12" s="695">
        <v>330</v>
      </c>
      <c r="M12" s="694">
        <v>0</v>
      </c>
      <c r="N12" s="693">
        <v>-330</v>
      </c>
      <c r="O12" s="692" t="e">
        <v>#DIV/0!</v>
      </c>
      <c r="P12" s="691">
        <v>0.88484848484848488</v>
      </c>
      <c r="Q12" s="690" t="e">
        <v>#DIV/0!</v>
      </c>
      <c r="R12" s="665"/>
      <c r="S12" s="665"/>
    </row>
    <row r="13" spans="1:19" x14ac:dyDescent="0.4">
      <c r="A13" s="701"/>
      <c r="B13" s="701"/>
      <c r="C13" s="700" t="s">
        <v>372</v>
      </c>
      <c r="D13" s="698"/>
      <c r="E13" s="698"/>
      <c r="F13" s="688" t="s">
        <v>366</v>
      </c>
      <c r="G13" s="697">
        <v>582</v>
      </c>
      <c r="H13" s="695">
        <v>683</v>
      </c>
      <c r="I13" s="694">
        <v>0.85212298682284038</v>
      </c>
      <c r="J13" s="693">
        <v>-101</v>
      </c>
      <c r="K13" s="697">
        <v>1260</v>
      </c>
      <c r="L13" s="695">
        <v>1260</v>
      </c>
      <c r="M13" s="694">
        <v>1</v>
      </c>
      <c r="N13" s="693">
        <v>0</v>
      </c>
      <c r="O13" s="692">
        <v>0.46190476190476193</v>
      </c>
      <c r="P13" s="691">
        <v>0.54206349206349203</v>
      </c>
      <c r="Q13" s="690">
        <v>-8.0158730158730096E-2</v>
      </c>
      <c r="R13" s="665"/>
      <c r="S13" s="665"/>
    </row>
    <row r="14" spans="1:19" x14ac:dyDescent="0.4">
      <c r="A14" s="701"/>
      <c r="B14" s="701"/>
      <c r="C14" s="700" t="s">
        <v>389</v>
      </c>
      <c r="D14" s="698"/>
      <c r="E14" s="698"/>
      <c r="F14" s="702"/>
      <c r="G14" s="697"/>
      <c r="H14" s="695"/>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17307</v>
      </c>
      <c r="H17" s="684">
        <v>15588</v>
      </c>
      <c r="I17" s="683">
        <v>1.1102771362586605</v>
      </c>
      <c r="J17" s="682">
        <v>1719</v>
      </c>
      <c r="K17" s="685">
        <v>28965</v>
      </c>
      <c r="L17" s="684">
        <v>26715</v>
      </c>
      <c r="M17" s="683">
        <v>1.0842223469960697</v>
      </c>
      <c r="N17" s="682">
        <v>2250</v>
      </c>
      <c r="O17" s="681">
        <v>0.59751424132573794</v>
      </c>
      <c r="P17" s="680">
        <v>0.58349241998877033</v>
      </c>
      <c r="Q17" s="679">
        <v>1.402182133696761E-2</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2719</v>
      </c>
      <c r="H19" s="695">
        <v>3120</v>
      </c>
      <c r="I19" s="694">
        <v>0.87147435897435899</v>
      </c>
      <c r="J19" s="693">
        <v>-401</v>
      </c>
      <c r="K19" s="697">
        <v>4400</v>
      </c>
      <c r="L19" s="695">
        <v>4390</v>
      </c>
      <c r="M19" s="694">
        <v>1.0022779043280183</v>
      </c>
      <c r="N19" s="693">
        <v>10</v>
      </c>
      <c r="O19" s="692">
        <v>0.61795454545454542</v>
      </c>
      <c r="P19" s="691">
        <v>0.71070615034168561</v>
      </c>
      <c r="Q19" s="690">
        <v>-9.2751604887140182E-2</v>
      </c>
      <c r="R19" s="665"/>
      <c r="S19" s="665"/>
    </row>
    <row r="20" spans="1:19" x14ac:dyDescent="0.4">
      <c r="A20" s="701"/>
      <c r="B20" s="701"/>
      <c r="C20" s="700" t="s">
        <v>377</v>
      </c>
      <c r="D20" s="698"/>
      <c r="E20" s="698"/>
      <c r="F20" s="688" t="s">
        <v>366</v>
      </c>
      <c r="G20" s="697">
        <v>6351</v>
      </c>
      <c r="H20" s="695">
        <v>6004</v>
      </c>
      <c r="I20" s="694">
        <v>1.0577948034643572</v>
      </c>
      <c r="J20" s="693">
        <v>347</v>
      </c>
      <c r="K20" s="697">
        <v>8705</v>
      </c>
      <c r="L20" s="695">
        <v>8720</v>
      </c>
      <c r="M20" s="694">
        <v>0.99827981651376152</v>
      </c>
      <c r="N20" s="693">
        <v>-15</v>
      </c>
      <c r="O20" s="692">
        <v>0.72958070074669734</v>
      </c>
      <c r="P20" s="691">
        <v>0.68853211009174309</v>
      </c>
      <c r="Q20" s="690">
        <v>4.1048590654954253E-2</v>
      </c>
      <c r="R20" s="665"/>
      <c r="S20" s="665"/>
    </row>
    <row r="21" spans="1:19" x14ac:dyDescent="0.4">
      <c r="A21" s="701"/>
      <c r="B21" s="701"/>
      <c r="C21" s="700" t="s">
        <v>378</v>
      </c>
      <c r="D21" s="699" t="s">
        <v>171</v>
      </c>
      <c r="E21" s="698" t="s">
        <v>370</v>
      </c>
      <c r="F21" s="688" t="s">
        <v>366</v>
      </c>
      <c r="G21" s="697">
        <v>1463</v>
      </c>
      <c r="H21" s="695">
        <v>1003</v>
      </c>
      <c r="I21" s="694">
        <v>1.4586241276171485</v>
      </c>
      <c r="J21" s="693">
        <v>460</v>
      </c>
      <c r="K21" s="697">
        <v>2900</v>
      </c>
      <c r="L21" s="695">
        <v>2650</v>
      </c>
      <c r="M21" s="694">
        <v>1.0943396226415094</v>
      </c>
      <c r="N21" s="693">
        <v>250</v>
      </c>
      <c r="O21" s="692">
        <v>0.5044827586206897</v>
      </c>
      <c r="P21" s="691">
        <v>0.37849056603773584</v>
      </c>
      <c r="Q21" s="690">
        <v>0.12599219258295385</v>
      </c>
      <c r="R21" s="665"/>
      <c r="S21" s="665"/>
    </row>
    <row r="22" spans="1:19" x14ac:dyDescent="0.4">
      <c r="A22" s="701"/>
      <c r="B22" s="701"/>
      <c r="C22" s="700" t="s">
        <v>378</v>
      </c>
      <c r="D22" s="699" t="s">
        <v>171</v>
      </c>
      <c r="E22" s="698" t="s">
        <v>395</v>
      </c>
      <c r="F22" s="688" t="s">
        <v>366</v>
      </c>
      <c r="G22" s="697">
        <v>610</v>
      </c>
      <c r="H22" s="695">
        <v>466</v>
      </c>
      <c r="I22" s="694">
        <v>1.3090128755364807</v>
      </c>
      <c r="J22" s="693">
        <v>144</v>
      </c>
      <c r="K22" s="697">
        <v>1500</v>
      </c>
      <c r="L22" s="695">
        <v>1335</v>
      </c>
      <c r="M22" s="694">
        <v>1.1235955056179776</v>
      </c>
      <c r="N22" s="693">
        <v>165</v>
      </c>
      <c r="O22" s="692">
        <v>0.40666666666666668</v>
      </c>
      <c r="P22" s="691">
        <v>0.34906367041198499</v>
      </c>
      <c r="Q22" s="690">
        <v>5.7602996254681682E-2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532</v>
      </c>
      <c r="H24" s="695">
        <v>552</v>
      </c>
      <c r="I24" s="694">
        <v>0.96376811594202894</v>
      </c>
      <c r="J24" s="693">
        <v>-20</v>
      </c>
      <c r="K24" s="697">
        <v>1500</v>
      </c>
      <c r="L24" s="695">
        <v>1325</v>
      </c>
      <c r="M24" s="694">
        <v>1.1320754716981132</v>
      </c>
      <c r="N24" s="693">
        <v>175</v>
      </c>
      <c r="O24" s="692">
        <v>0.35466666666666669</v>
      </c>
      <c r="P24" s="691">
        <v>0.41660377358490563</v>
      </c>
      <c r="Q24" s="690">
        <v>-6.1937106918238949E-2</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1198</v>
      </c>
      <c r="H31" s="695">
        <v>775</v>
      </c>
      <c r="I31" s="694">
        <v>1.5458064516129033</v>
      </c>
      <c r="J31" s="693">
        <v>423</v>
      </c>
      <c r="K31" s="697">
        <v>2610</v>
      </c>
      <c r="L31" s="695">
        <v>1450</v>
      </c>
      <c r="M31" s="694">
        <v>1.8</v>
      </c>
      <c r="N31" s="693">
        <v>1160</v>
      </c>
      <c r="O31" s="692">
        <v>0.45900383141762452</v>
      </c>
      <c r="P31" s="691">
        <v>0.53448275862068961</v>
      </c>
      <c r="Q31" s="690">
        <v>-7.5478927203065094E-2</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594</v>
      </c>
      <c r="H33" s="695">
        <v>604</v>
      </c>
      <c r="I33" s="694">
        <v>0.98344370860927155</v>
      </c>
      <c r="J33" s="693">
        <v>-10</v>
      </c>
      <c r="K33" s="697">
        <v>1500</v>
      </c>
      <c r="L33" s="695">
        <v>1605</v>
      </c>
      <c r="M33" s="694">
        <v>0.93457943925233644</v>
      </c>
      <c r="N33" s="693">
        <v>-105</v>
      </c>
      <c r="O33" s="692">
        <v>0.39600000000000002</v>
      </c>
      <c r="P33" s="691">
        <v>0.37632398753894081</v>
      </c>
      <c r="Q33" s="690">
        <v>1.9676012461059211E-2</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3840</v>
      </c>
      <c r="H36" s="671">
        <v>3064</v>
      </c>
      <c r="I36" s="670">
        <v>1.2532637075718016</v>
      </c>
      <c r="J36" s="669">
        <v>776</v>
      </c>
      <c r="K36" s="673">
        <v>5850</v>
      </c>
      <c r="L36" s="671">
        <v>5240</v>
      </c>
      <c r="M36" s="670">
        <v>1.116412213740458</v>
      </c>
      <c r="N36" s="669">
        <v>610</v>
      </c>
      <c r="O36" s="668">
        <v>0.65641025641025641</v>
      </c>
      <c r="P36" s="667">
        <v>0.58473282442748087</v>
      </c>
      <c r="Q36" s="666">
        <v>7.1677431982775541E-2</v>
      </c>
      <c r="R36" s="665"/>
      <c r="S36" s="665"/>
    </row>
    <row r="37" spans="1:19" x14ac:dyDescent="0.4">
      <c r="A37" s="701"/>
      <c r="B37" s="687" t="s">
        <v>394</v>
      </c>
      <c r="C37" s="686"/>
      <c r="D37" s="686"/>
      <c r="E37" s="686"/>
      <c r="F37" s="703"/>
      <c r="G37" s="685">
        <v>447</v>
      </c>
      <c r="H37" s="684">
        <v>376</v>
      </c>
      <c r="I37" s="683">
        <v>1.1888297872340425</v>
      </c>
      <c r="J37" s="682">
        <v>71</v>
      </c>
      <c r="K37" s="685">
        <v>868</v>
      </c>
      <c r="L37" s="684">
        <v>780</v>
      </c>
      <c r="M37" s="683">
        <v>1.1128205128205129</v>
      </c>
      <c r="N37" s="682">
        <v>88</v>
      </c>
      <c r="O37" s="681">
        <v>0.51497695852534564</v>
      </c>
      <c r="P37" s="680">
        <v>0.48205128205128206</v>
      </c>
      <c r="Q37" s="679">
        <v>3.2925676474063581E-2</v>
      </c>
      <c r="R37" s="665"/>
      <c r="S37" s="665"/>
    </row>
    <row r="38" spans="1:19" x14ac:dyDescent="0.4">
      <c r="A38" s="701"/>
      <c r="B38" s="701"/>
      <c r="C38" s="700" t="s">
        <v>111</v>
      </c>
      <c r="D38" s="698"/>
      <c r="E38" s="698"/>
      <c r="F38" s="688" t="s">
        <v>366</v>
      </c>
      <c r="G38" s="697">
        <v>193</v>
      </c>
      <c r="H38" s="695">
        <v>196</v>
      </c>
      <c r="I38" s="694">
        <v>0.98469387755102045</v>
      </c>
      <c r="J38" s="693">
        <v>-3</v>
      </c>
      <c r="K38" s="696">
        <v>456</v>
      </c>
      <c r="L38" s="695">
        <v>390</v>
      </c>
      <c r="M38" s="694">
        <v>1.1692307692307693</v>
      </c>
      <c r="N38" s="693">
        <v>66</v>
      </c>
      <c r="O38" s="692">
        <v>0.4232456140350877</v>
      </c>
      <c r="P38" s="691">
        <v>0.50256410256410255</v>
      </c>
      <c r="Q38" s="690">
        <v>-7.9318488529014852E-2</v>
      </c>
      <c r="R38" s="665"/>
      <c r="S38" s="665"/>
    </row>
    <row r="39" spans="1:19" x14ac:dyDescent="0.4">
      <c r="A39" s="678"/>
      <c r="B39" s="678"/>
      <c r="C39" s="716" t="s">
        <v>110</v>
      </c>
      <c r="D39" s="715"/>
      <c r="E39" s="715"/>
      <c r="F39" s="688" t="s">
        <v>366</v>
      </c>
      <c r="G39" s="714">
        <v>254</v>
      </c>
      <c r="H39" s="712">
        <v>180</v>
      </c>
      <c r="I39" s="711">
        <v>1.4111111111111112</v>
      </c>
      <c r="J39" s="710">
        <v>74</v>
      </c>
      <c r="K39" s="713">
        <v>412</v>
      </c>
      <c r="L39" s="712">
        <v>390</v>
      </c>
      <c r="M39" s="711">
        <v>1.0564102564102564</v>
      </c>
      <c r="N39" s="710">
        <v>22</v>
      </c>
      <c r="O39" s="709">
        <v>0.61650485436893199</v>
      </c>
      <c r="P39" s="708">
        <v>0.46153846153846156</v>
      </c>
      <c r="Q39" s="707">
        <v>0.15496639283047042</v>
      </c>
      <c r="R39" s="665"/>
      <c r="S39" s="665"/>
    </row>
    <row r="40" spans="1:19" x14ac:dyDescent="0.4">
      <c r="A40" s="687" t="s">
        <v>393</v>
      </c>
      <c r="B40" s="686" t="s">
        <v>392</v>
      </c>
      <c r="C40" s="686"/>
      <c r="D40" s="686"/>
      <c r="E40" s="686"/>
      <c r="F40" s="703"/>
      <c r="G40" s="685">
        <v>72463</v>
      </c>
      <c r="H40" s="684">
        <v>66944</v>
      </c>
      <c r="I40" s="683">
        <v>1.0824420411089866</v>
      </c>
      <c r="J40" s="682">
        <v>5519</v>
      </c>
      <c r="K40" s="706">
        <v>123235</v>
      </c>
      <c r="L40" s="684">
        <v>115756</v>
      </c>
      <c r="M40" s="683">
        <v>1.0646100418120874</v>
      </c>
      <c r="N40" s="682">
        <v>7479</v>
      </c>
      <c r="O40" s="681">
        <v>0.58800665395382801</v>
      </c>
      <c r="P40" s="680">
        <v>0.57831991430249841</v>
      </c>
      <c r="Q40" s="679">
        <v>9.6867396513296011E-3</v>
      </c>
      <c r="R40" s="665"/>
      <c r="S40" s="665"/>
    </row>
    <row r="41" spans="1:19" x14ac:dyDescent="0.4">
      <c r="A41" s="705"/>
      <c r="B41" s="687" t="s">
        <v>391</v>
      </c>
      <c r="C41" s="686"/>
      <c r="D41" s="686"/>
      <c r="E41" s="686"/>
      <c r="F41" s="703"/>
      <c r="G41" s="685">
        <v>71729</v>
      </c>
      <c r="H41" s="684">
        <v>66266</v>
      </c>
      <c r="I41" s="683">
        <v>1.0824404672079195</v>
      </c>
      <c r="J41" s="682">
        <v>5463</v>
      </c>
      <c r="K41" s="685">
        <v>120015</v>
      </c>
      <c r="L41" s="684">
        <v>114069</v>
      </c>
      <c r="M41" s="683">
        <v>1.0521263445809115</v>
      </c>
      <c r="N41" s="682">
        <v>5946</v>
      </c>
      <c r="O41" s="681">
        <v>0.59766695829687955</v>
      </c>
      <c r="P41" s="680">
        <v>0.58092908678080812</v>
      </c>
      <c r="Q41" s="679">
        <v>1.6737871516071423E-2</v>
      </c>
      <c r="R41" s="665"/>
      <c r="S41" s="665"/>
    </row>
    <row r="42" spans="1:19" x14ac:dyDescent="0.4">
      <c r="A42" s="701"/>
      <c r="B42" s="701"/>
      <c r="C42" s="700" t="s">
        <v>378</v>
      </c>
      <c r="D42" s="698"/>
      <c r="E42" s="698"/>
      <c r="F42" s="688" t="s">
        <v>366</v>
      </c>
      <c r="G42" s="697">
        <v>27658</v>
      </c>
      <c r="H42" s="695">
        <v>26427</v>
      </c>
      <c r="I42" s="694">
        <v>1.0465811480682634</v>
      </c>
      <c r="J42" s="693">
        <v>1231</v>
      </c>
      <c r="K42" s="697">
        <v>45997</v>
      </c>
      <c r="L42" s="695">
        <v>40434</v>
      </c>
      <c r="M42" s="694">
        <v>1.1375822327743979</v>
      </c>
      <c r="N42" s="693">
        <v>5563</v>
      </c>
      <c r="O42" s="692">
        <v>0.60130008478813834</v>
      </c>
      <c r="P42" s="691">
        <v>0.65358361774744023</v>
      </c>
      <c r="Q42" s="690">
        <v>-5.2283532959301882E-2</v>
      </c>
      <c r="R42" s="665"/>
      <c r="S42" s="665"/>
    </row>
    <row r="43" spans="1:19" x14ac:dyDescent="0.4">
      <c r="A43" s="701"/>
      <c r="B43" s="701"/>
      <c r="C43" s="700" t="s">
        <v>106</v>
      </c>
      <c r="D43" s="698"/>
      <c r="E43" s="698"/>
      <c r="F43" s="688" t="s">
        <v>366</v>
      </c>
      <c r="G43" s="697">
        <v>4825</v>
      </c>
      <c r="H43" s="695">
        <v>3636</v>
      </c>
      <c r="I43" s="694">
        <v>1.3270077007700769</v>
      </c>
      <c r="J43" s="693">
        <v>1189</v>
      </c>
      <c r="K43" s="696">
        <v>7305</v>
      </c>
      <c r="L43" s="695">
        <v>5140</v>
      </c>
      <c r="M43" s="694">
        <v>1.4212062256809339</v>
      </c>
      <c r="N43" s="693">
        <v>2165</v>
      </c>
      <c r="O43" s="692">
        <v>0.66050650239561948</v>
      </c>
      <c r="P43" s="691">
        <v>0.70739299610894946</v>
      </c>
      <c r="Q43" s="690">
        <v>-4.688649371332998E-2</v>
      </c>
      <c r="R43" s="665"/>
      <c r="S43" s="665"/>
    </row>
    <row r="44" spans="1:19" x14ac:dyDescent="0.4">
      <c r="A44" s="701"/>
      <c r="B44" s="701"/>
      <c r="C44" s="700" t="s">
        <v>105</v>
      </c>
      <c r="D44" s="698"/>
      <c r="E44" s="698"/>
      <c r="F44" s="688" t="s">
        <v>366</v>
      </c>
      <c r="G44" s="697">
        <v>5171</v>
      </c>
      <c r="H44" s="695">
        <v>4121</v>
      </c>
      <c r="I44" s="694">
        <v>1.2547925260859014</v>
      </c>
      <c r="J44" s="693">
        <v>1050</v>
      </c>
      <c r="K44" s="696">
        <v>7624</v>
      </c>
      <c r="L44" s="695">
        <v>9018</v>
      </c>
      <c r="M44" s="694">
        <v>0.84542027056997116</v>
      </c>
      <c r="N44" s="693">
        <v>-1394</v>
      </c>
      <c r="O44" s="692">
        <v>0.67825288562434416</v>
      </c>
      <c r="P44" s="691">
        <v>0.45697493901086716</v>
      </c>
      <c r="Q44" s="690">
        <v>0.22127794661347699</v>
      </c>
      <c r="R44" s="665"/>
      <c r="S44" s="665"/>
    </row>
    <row r="45" spans="1:19" x14ac:dyDescent="0.4">
      <c r="A45" s="701"/>
      <c r="B45" s="701"/>
      <c r="C45" s="700" t="s">
        <v>371</v>
      </c>
      <c r="D45" s="698"/>
      <c r="E45" s="698"/>
      <c r="F45" s="688" t="s">
        <v>366</v>
      </c>
      <c r="G45" s="697">
        <v>1958</v>
      </c>
      <c r="H45" s="695">
        <v>2468</v>
      </c>
      <c r="I45" s="694">
        <v>0.79335494327390599</v>
      </c>
      <c r="J45" s="693">
        <v>-510</v>
      </c>
      <c r="K45" s="696">
        <v>3602</v>
      </c>
      <c r="L45" s="695">
        <v>6436</v>
      </c>
      <c r="M45" s="694">
        <v>0.55966438781852079</v>
      </c>
      <c r="N45" s="693">
        <v>-2834</v>
      </c>
      <c r="O45" s="692">
        <v>0.54358689616879508</v>
      </c>
      <c r="P45" s="691">
        <v>0.38346799254195152</v>
      </c>
      <c r="Q45" s="690">
        <v>0.16011890362684356</v>
      </c>
      <c r="R45" s="665"/>
      <c r="S45" s="665"/>
    </row>
    <row r="46" spans="1:19" x14ac:dyDescent="0.4">
      <c r="A46" s="701"/>
      <c r="B46" s="701"/>
      <c r="C46" s="700" t="s">
        <v>373</v>
      </c>
      <c r="D46" s="698"/>
      <c r="E46" s="698"/>
      <c r="F46" s="688" t="s">
        <v>366</v>
      </c>
      <c r="G46" s="697">
        <v>4114</v>
      </c>
      <c r="H46" s="695">
        <v>5178</v>
      </c>
      <c r="I46" s="694">
        <v>0.79451525685592894</v>
      </c>
      <c r="J46" s="693">
        <v>-1064</v>
      </c>
      <c r="K46" s="696">
        <v>7742</v>
      </c>
      <c r="L46" s="695">
        <v>10146</v>
      </c>
      <c r="M46" s="694">
        <v>0.76305933372757739</v>
      </c>
      <c r="N46" s="693">
        <v>-2404</v>
      </c>
      <c r="O46" s="692">
        <v>0.53138723843967972</v>
      </c>
      <c r="P46" s="691">
        <v>0.51034890597279714</v>
      </c>
      <c r="Q46" s="690">
        <v>2.1038332466882581E-2</v>
      </c>
      <c r="R46" s="665"/>
      <c r="S46" s="665"/>
    </row>
    <row r="47" spans="1:19" x14ac:dyDescent="0.4">
      <c r="A47" s="701"/>
      <c r="B47" s="701"/>
      <c r="C47" s="700" t="s">
        <v>377</v>
      </c>
      <c r="D47" s="698"/>
      <c r="E47" s="698"/>
      <c r="F47" s="688" t="s">
        <v>366</v>
      </c>
      <c r="G47" s="697">
        <v>12123</v>
      </c>
      <c r="H47" s="695">
        <v>11109</v>
      </c>
      <c r="I47" s="694">
        <v>1.0912773426951121</v>
      </c>
      <c r="J47" s="693">
        <v>1014</v>
      </c>
      <c r="K47" s="696">
        <v>15136</v>
      </c>
      <c r="L47" s="695">
        <v>16680</v>
      </c>
      <c r="M47" s="694">
        <v>0.90743405275779376</v>
      </c>
      <c r="N47" s="693">
        <v>-1544</v>
      </c>
      <c r="O47" s="692">
        <v>0.80093816067653278</v>
      </c>
      <c r="P47" s="691">
        <v>0.66600719424460431</v>
      </c>
      <c r="Q47" s="690">
        <v>0.13493096643192848</v>
      </c>
      <c r="R47" s="665"/>
      <c r="S47" s="665"/>
    </row>
    <row r="48" spans="1:19" x14ac:dyDescent="0.4">
      <c r="A48" s="701"/>
      <c r="B48" s="701"/>
      <c r="C48" s="700" t="s">
        <v>372</v>
      </c>
      <c r="D48" s="698"/>
      <c r="E48" s="698"/>
      <c r="F48" s="688" t="s">
        <v>366</v>
      </c>
      <c r="G48" s="697">
        <v>1407</v>
      </c>
      <c r="H48" s="695">
        <v>1140</v>
      </c>
      <c r="I48" s="694">
        <v>1.2342105263157894</v>
      </c>
      <c r="J48" s="693">
        <v>267</v>
      </c>
      <c r="K48" s="696">
        <v>2700</v>
      </c>
      <c r="L48" s="695">
        <v>2700</v>
      </c>
      <c r="M48" s="694">
        <v>1</v>
      </c>
      <c r="N48" s="693">
        <v>0</v>
      </c>
      <c r="O48" s="692">
        <v>0.52111111111111108</v>
      </c>
      <c r="P48" s="691">
        <v>0.42222222222222222</v>
      </c>
      <c r="Q48" s="690">
        <v>9.888888888888886E-2</v>
      </c>
      <c r="R48" s="665"/>
      <c r="S48" s="665"/>
    </row>
    <row r="49" spans="1:19" x14ac:dyDescent="0.4">
      <c r="A49" s="701"/>
      <c r="B49" s="701"/>
      <c r="C49" s="700" t="s">
        <v>390</v>
      </c>
      <c r="D49" s="698"/>
      <c r="E49" s="698"/>
      <c r="F49" s="688" t="s">
        <v>366</v>
      </c>
      <c r="G49" s="697">
        <v>671</v>
      </c>
      <c r="H49" s="695">
        <v>1176</v>
      </c>
      <c r="I49" s="694">
        <v>0.57057823129251706</v>
      </c>
      <c r="J49" s="693">
        <v>-505</v>
      </c>
      <c r="K49" s="696">
        <v>1584</v>
      </c>
      <c r="L49" s="695">
        <v>1751</v>
      </c>
      <c r="M49" s="694">
        <v>0.90462592804111941</v>
      </c>
      <c r="N49" s="693">
        <v>-167</v>
      </c>
      <c r="O49" s="692">
        <v>0.4236111111111111</v>
      </c>
      <c r="P49" s="691">
        <v>0.67161621930325532</v>
      </c>
      <c r="Q49" s="690">
        <v>-0.24800510819214422</v>
      </c>
      <c r="R49" s="665"/>
      <c r="S49" s="665"/>
    </row>
    <row r="50" spans="1:19" x14ac:dyDescent="0.4">
      <c r="A50" s="701"/>
      <c r="B50" s="701"/>
      <c r="C50" s="700" t="s">
        <v>389</v>
      </c>
      <c r="D50" s="698"/>
      <c r="E50" s="698"/>
      <c r="F50" s="688" t="s">
        <v>366</v>
      </c>
      <c r="G50" s="697">
        <v>2203</v>
      </c>
      <c r="H50" s="695">
        <v>2245</v>
      </c>
      <c r="I50" s="694">
        <v>0.98129175946547886</v>
      </c>
      <c r="J50" s="693">
        <v>-42</v>
      </c>
      <c r="K50" s="696">
        <v>2970</v>
      </c>
      <c r="L50" s="695">
        <v>2970</v>
      </c>
      <c r="M50" s="694">
        <v>1</v>
      </c>
      <c r="N50" s="693">
        <v>0</v>
      </c>
      <c r="O50" s="692">
        <v>0.74175084175084172</v>
      </c>
      <c r="P50" s="691">
        <v>0.75589225589225584</v>
      </c>
      <c r="Q50" s="690">
        <v>-1.4141414141414121E-2</v>
      </c>
      <c r="R50" s="665"/>
      <c r="S50" s="665"/>
    </row>
    <row r="51" spans="1:19" x14ac:dyDescent="0.4">
      <c r="A51" s="701"/>
      <c r="B51" s="701"/>
      <c r="C51" s="700" t="s">
        <v>388</v>
      </c>
      <c r="D51" s="698"/>
      <c r="E51" s="698"/>
      <c r="F51" s="688" t="s">
        <v>375</v>
      </c>
      <c r="G51" s="697">
        <v>736</v>
      </c>
      <c r="H51" s="695">
        <v>483</v>
      </c>
      <c r="I51" s="694">
        <v>1.5238095238095237</v>
      </c>
      <c r="J51" s="693">
        <v>253</v>
      </c>
      <c r="K51" s="696">
        <v>1340</v>
      </c>
      <c r="L51" s="695">
        <v>1260</v>
      </c>
      <c r="M51" s="694">
        <v>1.0634920634920635</v>
      </c>
      <c r="N51" s="693">
        <v>80</v>
      </c>
      <c r="O51" s="692">
        <v>0.54925373134328359</v>
      </c>
      <c r="P51" s="691">
        <v>0.38333333333333336</v>
      </c>
      <c r="Q51" s="690">
        <v>0.16592039800995023</v>
      </c>
      <c r="R51" s="665"/>
      <c r="S51" s="665"/>
    </row>
    <row r="52" spans="1:19" x14ac:dyDescent="0.4">
      <c r="A52" s="701"/>
      <c r="B52" s="701"/>
      <c r="C52" s="700" t="s">
        <v>387</v>
      </c>
      <c r="D52" s="698"/>
      <c r="E52" s="698"/>
      <c r="F52" s="688" t="s">
        <v>366</v>
      </c>
      <c r="G52" s="697">
        <v>576</v>
      </c>
      <c r="H52" s="695">
        <v>1115</v>
      </c>
      <c r="I52" s="694">
        <v>0.5165919282511211</v>
      </c>
      <c r="J52" s="693">
        <v>-539</v>
      </c>
      <c r="K52" s="696">
        <v>1760</v>
      </c>
      <c r="L52" s="695">
        <v>1679</v>
      </c>
      <c r="M52" s="694">
        <v>1.0482430017867779</v>
      </c>
      <c r="N52" s="693">
        <v>81</v>
      </c>
      <c r="O52" s="692">
        <v>0.32727272727272727</v>
      </c>
      <c r="P52" s="691">
        <v>0.66408576533650987</v>
      </c>
      <c r="Q52" s="690">
        <v>-0.3368130380637826</v>
      </c>
      <c r="R52" s="665"/>
      <c r="S52" s="665"/>
    </row>
    <row r="53" spans="1:19" x14ac:dyDescent="0.4">
      <c r="A53" s="701"/>
      <c r="B53" s="701"/>
      <c r="C53" s="700" t="s">
        <v>386</v>
      </c>
      <c r="D53" s="698"/>
      <c r="E53" s="698"/>
      <c r="F53" s="688" t="s">
        <v>366</v>
      </c>
      <c r="G53" s="697">
        <v>1499</v>
      </c>
      <c r="H53" s="695">
        <v>1375</v>
      </c>
      <c r="I53" s="694">
        <v>1.0901818181818181</v>
      </c>
      <c r="J53" s="693">
        <v>124</v>
      </c>
      <c r="K53" s="696">
        <v>2700</v>
      </c>
      <c r="L53" s="695">
        <v>3032</v>
      </c>
      <c r="M53" s="694">
        <v>0.89050131926121368</v>
      </c>
      <c r="N53" s="693">
        <v>-332</v>
      </c>
      <c r="O53" s="692">
        <v>0.55518518518518523</v>
      </c>
      <c r="P53" s="691">
        <v>0.45349604221635886</v>
      </c>
      <c r="Q53" s="690">
        <v>0.10168914296882636</v>
      </c>
      <c r="R53" s="665"/>
      <c r="S53" s="665"/>
    </row>
    <row r="54" spans="1:19" x14ac:dyDescent="0.4">
      <c r="A54" s="701"/>
      <c r="B54" s="701"/>
      <c r="C54" s="700" t="s">
        <v>385</v>
      </c>
      <c r="D54" s="698"/>
      <c r="E54" s="698"/>
      <c r="F54" s="688" t="s">
        <v>366</v>
      </c>
      <c r="G54" s="697">
        <v>1652</v>
      </c>
      <c r="H54" s="695">
        <v>1317</v>
      </c>
      <c r="I54" s="694">
        <v>1.2543659832953682</v>
      </c>
      <c r="J54" s="693">
        <v>335</v>
      </c>
      <c r="K54" s="696">
        <v>2700</v>
      </c>
      <c r="L54" s="695">
        <v>2700</v>
      </c>
      <c r="M54" s="694">
        <v>1</v>
      </c>
      <c r="N54" s="693">
        <v>0</v>
      </c>
      <c r="O54" s="692">
        <v>0.61185185185185187</v>
      </c>
      <c r="P54" s="691">
        <v>0.48777777777777775</v>
      </c>
      <c r="Q54" s="690">
        <v>0.12407407407407411</v>
      </c>
      <c r="R54" s="665"/>
      <c r="S54" s="665"/>
    </row>
    <row r="55" spans="1:19" x14ac:dyDescent="0.4">
      <c r="A55" s="701"/>
      <c r="B55" s="701"/>
      <c r="C55" s="700" t="s">
        <v>120</v>
      </c>
      <c r="D55" s="698"/>
      <c r="E55" s="698"/>
      <c r="F55" s="688" t="s">
        <v>366</v>
      </c>
      <c r="G55" s="697">
        <v>772</v>
      </c>
      <c r="H55" s="695">
        <v>619</v>
      </c>
      <c r="I55" s="694">
        <v>1.247172859450727</v>
      </c>
      <c r="J55" s="693">
        <v>153</v>
      </c>
      <c r="K55" s="696">
        <v>1760</v>
      </c>
      <c r="L55" s="695">
        <v>1260</v>
      </c>
      <c r="M55" s="694">
        <v>1.3968253968253967</v>
      </c>
      <c r="N55" s="693">
        <v>500</v>
      </c>
      <c r="O55" s="692">
        <v>0.43863636363636366</v>
      </c>
      <c r="P55" s="691">
        <v>0.49126984126984125</v>
      </c>
      <c r="Q55" s="690">
        <v>-5.2633477633477588E-2</v>
      </c>
      <c r="R55" s="665"/>
      <c r="S55" s="665"/>
    </row>
    <row r="56" spans="1:19" x14ac:dyDescent="0.4">
      <c r="A56" s="701"/>
      <c r="B56" s="701"/>
      <c r="C56" s="700" t="s">
        <v>382</v>
      </c>
      <c r="D56" s="698"/>
      <c r="E56" s="698"/>
      <c r="F56" s="688" t="s">
        <v>366</v>
      </c>
      <c r="G56" s="697">
        <v>870</v>
      </c>
      <c r="H56" s="695">
        <v>648</v>
      </c>
      <c r="I56" s="694">
        <v>1.3425925925925926</v>
      </c>
      <c r="J56" s="693">
        <v>222</v>
      </c>
      <c r="K56" s="696">
        <v>1760</v>
      </c>
      <c r="L56" s="695">
        <v>1216</v>
      </c>
      <c r="M56" s="694">
        <v>1.4473684210526316</v>
      </c>
      <c r="N56" s="693">
        <v>544</v>
      </c>
      <c r="O56" s="692">
        <v>0.49431818181818182</v>
      </c>
      <c r="P56" s="691">
        <v>0.53289473684210531</v>
      </c>
      <c r="Q56" s="690">
        <v>-3.8576555023923487E-2</v>
      </c>
      <c r="R56" s="665"/>
      <c r="S56" s="665"/>
    </row>
    <row r="57" spans="1:19" x14ac:dyDescent="0.4">
      <c r="A57" s="701"/>
      <c r="B57" s="701"/>
      <c r="C57" s="700" t="s">
        <v>381</v>
      </c>
      <c r="D57" s="698"/>
      <c r="E57" s="698"/>
      <c r="F57" s="688" t="s">
        <v>366</v>
      </c>
      <c r="G57" s="697">
        <v>643</v>
      </c>
      <c r="H57" s="695">
        <v>579</v>
      </c>
      <c r="I57" s="694">
        <v>1.1105354058721935</v>
      </c>
      <c r="J57" s="693">
        <v>64</v>
      </c>
      <c r="K57" s="696">
        <v>1750</v>
      </c>
      <c r="L57" s="695">
        <v>1216</v>
      </c>
      <c r="M57" s="694">
        <v>1.4391447368421053</v>
      </c>
      <c r="N57" s="693">
        <v>534</v>
      </c>
      <c r="O57" s="692">
        <v>0.36742857142857144</v>
      </c>
      <c r="P57" s="691">
        <v>0.47615131578947367</v>
      </c>
      <c r="Q57" s="690">
        <v>-0.10872274436090223</v>
      </c>
      <c r="R57" s="665"/>
      <c r="S57" s="665"/>
    </row>
    <row r="58" spans="1:19" x14ac:dyDescent="0.4">
      <c r="A58" s="701"/>
      <c r="B58" s="701"/>
      <c r="C58" s="700" t="s">
        <v>383</v>
      </c>
      <c r="D58" s="698"/>
      <c r="E58" s="698"/>
      <c r="F58" s="688" t="s">
        <v>366</v>
      </c>
      <c r="G58" s="697">
        <v>666</v>
      </c>
      <c r="H58" s="695">
        <v>506</v>
      </c>
      <c r="I58" s="694">
        <v>1.3162055335968379</v>
      </c>
      <c r="J58" s="693">
        <v>160</v>
      </c>
      <c r="K58" s="696">
        <v>1218</v>
      </c>
      <c r="L58" s="695">
        <v>1200</v>
      </c>
      <c r="M58" s="694">
        <v>1.0149999999999999</v>
      </c>
      <c r="N58" s="693">
        <v>18</v>
      </c>
      <c r="O58" s="692">
        <v>0.54679802955665024</v>
      </c>
      <c r="P58" s="691">
        <v>0.42166666666666669</v>
      </c>
      <c r="Q58" s="690">
        <v>0.12513136288998356</v>
      </c>
      <c r="R58" s="665"/>
      <c r="S58" s="665"/>
    </row>
    <row r="59" spans="1:19" x14ac:dyDescent="0.4">
      <c r="A59" s="701"/>
      <c r="B59" s="701"/>
      <c r="C59" s="700" t="s">
        <v>380</v>
      </c>
      <c r="D59" s="698"/>
      <c r="E59" s="698"/>
      <c r="F59" s="688" t="s">
        <v>366</v>
      </c>
      <c r="G59" s="697">
        <v>1429</v>
      </c>
      <c r="H59" s="695">
        <v>1484</v>
      </c>
      <c r="I59" s="694">
        <v>0.96293800539083563</v>
      </c>
      <c r="J59" s="693">
        <v>-55</v>
      </c>
      <c r="K59" s="696">
        <v>4104</v>
      </c>
      <c r="L59" s="695">
        <v>4031</v>
      </c>
      <c r="M59" s="694">
        <v>1.0181096502108657</v>
      </c>
      <c r="N59" s="693">
        <v>73</v>
      </c>
      <c r="O59" s="692">
        <v>0.34819688109161795</v>
      </c>
      <c r="P59" s="691">
        <v>0.36814686182088813</v>
      </c>
      <c r="Q59" s="690">
        <v>-1.9949980729270178E-2</v>
      </c>
      <c r="R59" s="665"/>
      <c r="S59" s="665"/>
    </row>
    <row r="60" spans="1:19" x14ac:dyDescent="0.4">
      <c r="A60" s="701"/>
      <c r="B60" s="701"/>
      <c r="C60" s="700" t="s">
        <v>378</v>
      </c>
      <c r="D60" s="699" t="s">
        <v>171</v>
      </c>
      <c r="E60" s="698" t="s">
        <v>370</v>
      </c>
      <c r="F60" s="688" t="s">
        <v>366</v>
      </c>
      <c r="G60" s="697">
        <v>1594</v>
      </c>
      <c r="H60" s="695">
        <v>0</v>
      </c>
      <c r="I60" s="694" t="e">
        <v>#DIV/0!</v>
      </c>
      <c r="J60" s="693">
        <v>1594</v>
      </c>
      <c r="K60" s="696">
        <v>2700</v>
      </c>
      <c r="L60" s="695">
        <v>0</v>
      </c>
      <c r="M60" s="694" t="e">
        <v>#DIV/0!</v>
      </c>
      <c r="N60" s="693">
        <v>2700</v>
      </c>
      <c r="O60" s="692">
        <v>0.59037037037037032</v>
      </c>
      <c r="P60" s="691" t="e">
        <v>#DIV/0!</v>
      </c>
      <c r="Q60" s="690" t="e">
        <v>#DIV/0!</v>
      </c>
      <c r="R60" s="665"/>
      <c r="S60" s="665"/>
    </row>
    <row r="61" spans="1:19" x14ac:dyDescent="0.4">
      <c r="A61" s="701"/>
      <c r="B61" s="701"/>
      <c r="C61" s="700" t="s">
        <v>105</v>
      </c>
      <c r="D61" s="699" t="s">
        <v>171</v>
      </c>
      <c r="E61" s="698" t="s">
        <v>370</v>
      </c>
      <c r="F61" s="688" t="s">
        <v>366</v>
      </c>
      <c r="G61" s="697">
        <v>673</v>
      </c>
      <c r="H61" s="695">
        <v>640</v>
      </c>
      <c r="I61" s="694">
        <v>1.0515625</v>
      </c>
      <c r="J61" s="693">
        <v>33</v>
      </c>
      <c r="K61" s="696">
        <v>1997</v>
      </c>
      <c r="L61" s="695">
        <v>1200</v>
      </c>
      <c r="M61" s="694">
        <v>1.6641666666666666</v>
      </c>
      <c r="N61" s="693">
        <v>797</v>
      </c>
      <c r="O61" s="692">
        <v>0.33700550826239362</v>
      </c>
      <c r="P61" s="691">
        <v>0.53333333333333333</v>
      </c>
      <c r="Q61" s="690">
        <v>-0.19632782507093971</v>
      </c>
      <c r="R61" s="665"/>
      <c r="S61" s="665"/>
    </row>
    <row r="62" spans="1:19" x14ac:dyDescent="0.4">
      <c r="A62" s="701"/>
      <c r="B62" s="701"/>
      <c r="C62" s="700" t="s">
        <v>373</v>
      </c>
      <c r="D62" s="699" t="s">
        <v>171</v>
      </c>
      <c r="E62" s="698" t="s">
        <v>370</v>
      </c>
      <c r="F62" s="688" t="s">
        <v>366</v>
      </c>
      <c r="G62" s="697">
        <v>489</v>
      </c>
      <c r="H62" s="695">
        <v>0</v>
      </c>
      <c r="I62" s="694" t="e">
        <v>#DIV/0!</v>
      </c>
      <c r="J62" s="693">
        <v>489</v>
      </c>
      <c r="K62" s="696">
        <v>1566</v>
      </c>
      <c r="L62" s="695">
        <v>0</v>
      </c>
      <c r="M62" s="694" t="e">
        <v>#DIV/0!</v>
      </c>
      <c r="N62" s="693">
        <v>1566</v>
      </c>
      <c r="O62" s="692">
        <v>0.31226053639846746</v>
      </c>
      <c r="P62" s="691" t="e">
        <v>#DIV/0!</v>
      </c>
      <c r="Q62" s="690" t="e">
        <v>#DIV/0!</v>
      </c>
      <c r="R62" s="665"/>
      <c r="S62" s="665"/>
    </row>
    <row r="63" spans="1:19" x14ac:dyDescent="0.4">
      <c r="A63" s="701"/>
      <c r="B63" s="678"/>
      <c r="C63" s="677" t="s">
        <v>377</v>
      </c>
      <c r="D63" s="689" t="s">
        <v>171</v>
      </c>
      <c r="E63" s="675" t="s">
        <v>370</v>
      </c>
      <c r="F63" s="688" t="s">
        <v>375</v>
      </c>
      <c r="G63" s="673">
        <v>0</v>
      </c>
      <c r="H63" s="671">
        <v>0</v>
      </c>
      <c r="I63" s="670" t="e">
        <v>#DIV/0!</v>
      </c>
      <c r="J63" s="669">
        <v>0</v>
      </c>
      <c r="K63" s="672">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734</v>
      </c>
      <c r="H64" s="684">
        <v>678</v>
      </c>
      <c r="I64" s="683">
        <v>1.0825958702064897</v>
      </c>
      <c r="J64" s="682">
        <v>56</v>
      </c>
      <c r="K64" s="685">
        <v>3220</v>
      </c>
      <c r="L64" s="684">
        <v>1687</v>
      </c>
      <c r="M64" s="683">
        <v>1.9087136929460582</v>
      </c>
      <c r="N64" s="682">
        <v>1533</v>
      </c>
      <c r="O64" s="681">
        <v>0.22795031055900622</v>
      </c>
      <c r="P64" s="680">
        <v>0.40189685832839361</v>
      </c>
      <c r="Q64" s="679">
        <v>-0.17394654776938739</v>
      </c>
      <c r="R64" s="665"/>
      <c r="S64" s="665"/>
    </row>
    <row r="65" spans="1:19" x14ac:dyDescent="0.4">
      <c r="A65" s="701"/>
      <c r="B65" s="701"/>
      <c r="C65" s="700" t="s">
        <v>383</v>
      </c>
      <c r="D65" s="698"/>
      <c r="E65" s="698"/>
      <c r="F65" s="688" t="s">
        <v>366</v>
      </c>
      <c r="G65" s="697">
        <v>135</v>
      </c>
      <c r="H65" s="695">
        <v>165</v>
      </c>
      <c r="I65" s="694">
        <v>0.81818181818181823</v>
      </c>
      <c r="J65" s="693">
        <v>-30</v>
      </c>
      <c r="K65" s="697">
        <v>522</v>
      </c>
      <c r="L65" s="695">
        <v>300</v>
      </c>
      <c r="M65" s="694">
        <v>1.74</v>
      </c>
      <c r="N65" s="693">
        <v>222</v>
      </c>
      <c r="O65" s="692">
        <v>0.25862068965517243</v>
      </c>
      <c r="P65" s="691">
        <v>0.55000000000000004</v>
      </c>
      <c r="Q65" s="690">
        <v>-0.29137931034482761</v>
      </c>
      <c r="R65" s="665"/>
      <c r="S65" s="665"/>
    </row>
    <row r="66" spans="1:19" x14ac:dyDescent="0.4">
      <c r="A66" s="701"/>
      <c r="B66" s="701"/>
      <c r="C66" s="700" t="s">
        <v>382</v>
      </c>
      <c r="D66" s="698"/>
      <c r="E66" s="698"/>
      <c r="F66" s="702"/>
      <c r="G66" s="697"/>
      <c r="H66" s="695">
        <v>153</v>
      </c>
      <c r="I66" s="694">
        <v>0</v>
      </c>
      <c r="J66" s="693">
        <v>-153</v>
      </c>
      <c r="K66" s="697"/>
      <c r="L66" s="695">
        <v>524</v>
      </c>
      <c r="M66" s="694">
        <v>0</v>
      </c>
      <c r="N66" s="693">
        <v>-524</v>
      </c>
      <c r="O66" s="692" t="e">
        <v>#DIV/0!</v>
      </c>
      <c r="P66" s="691">
        <v>0.2919847328244275</v>
      </c>
      <c r="Q66" s="690" t="e">
        <v>#DIV/0!</v>
      </c>
      <c r="R66" s="665"/>
      <c r="S66" s="665"/>
    </row>
    <row r="67" spans="1:19" x14ac:dyDescent="0.4">
      <c r="A67" s="701"/>
      <c r="B67" s="701"/>
      <c r="C67" s="700" t="s">
        <v>381</v>
      </c>
      <c r="D67" s="698"/>
      <c r="E67" s="698"/>
      <c r="F67" s="702"/>
      <c r="G67" s="697"/>
      <c r="H67" s="695">
        <v>124</v>
      </c>
      <c r="I67" s="694">
        <v>0</v>
      </c>
      <c r="J67" s="693">
        <v>-124</v>
      </c>
      <c r="K67" s="697"/>
      <c r="L67" s="695">
        <v>284</v>
      </c>
      <c r="M67" s="694">
        <v>0</v>
      </c>
      <c r="N67" s="693">
        <v>-284</v>
      </c>
      <c r="O67" s="692" t="e">
        <v>#DIV/0!</v>
      </c>
      <c r="P67" s="691">
        <v>0.43661971830985913</v>
      </c>
      <c r="Q67" s="690" t="e">
        <v>#DIV/0!</v>
      </c>
      <c r="R67" s="665"/>
      <c r="S67" s="665"/>
    </row>
    <row r="68" spans="1:19" x14ac:dyDescent="0.4">
      <c r="A68" s="701"/>
      <c r="B68" s="701"/>
      <c r="C68" s="700" t="s">
        <v>380</v>
      </c>
      <c r="D68" s="698"/>
      <c r="E68" s="698"/>
      <c r="F68" s="688" t="s">
        <v>366</v>
      </c>
      <c r="G68" s="697">
        <v>314</v>
      </c>
      <c r="H68" s="695">
        <v>236</v>
      </c>
      <c r="I68" s="694">
        <v>1.3305084745762712</v>
      </c>
      <c r="J68" s="693">
        <v>78</v>
      </c>
      <c r="K68" s="697">
        <v>1080</v>
      </c>
      <c r="L68" s="695">
        <v>579</v>
      </c>
      <c r="M68" s="694">
        <v>1.8652849740932642</v>
      </c>
      <c r="N68" s="693">
        <v>501</v>
      </c>
      <c r="O68" s="692">
        <v>0.29074074074074074</v>
      </c>
      <c r="P68" s="691">
        <v>0.40759930915371329</v>
      </c>
      <c r="Q68" s="690">
        <v>-0.11685856841297254</v>
      </c>
      <c r="R68" s="665"/>
      <c r="S68" s="665"/>
    </row>
    <row r="69" spans="1:19" x14ac:dyDescent="0.4">
      <c r="A69" s="678"/>
      <c r="B69" s="678"/>
      <c r="C69" s="677" t="s">
        <v>371</v>
      </c>
      <c r="D69" s="675"/>
      <c r="E69" s="675"/>
      <c r="F69" s="674" t="s">
        <v>366</v>
      </c>
      <c r="G69" s="673">
        <v>285</v>
      </c>
      <c r="H69" s="671"/>
      <c r="I69" s="670" t="e">
        <v>#DIV/0!</v>
      </c>
      <c r="J69" s="669">
        <v>285</v>
      </c>
      <c r="K69" s="673">
        <v>1618</v>
      </c>
      <c r="L69" s="671"/>
      <c r="M69" s="670" t="e">
        <v>#DIV/0!</v>
      </c>
      <c r="N69" s="669">
        <v>1618</v>
      </c>
      <c r="O69" s="668">
        <v>0.17614338689740419</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30" activePane="bottomRight" state="frozen"/>
      <selection sqref="A1:M1"/>
      <selection pane="topRight" sqref="A1:M1"/>
      <selection pane="bottomLeft" sqref="A1:M1"/>
      <selection pane="bottomRight" sqref="A1:M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12月（上旬～中旬）</v>
      </c>
      <c r="K1" s="13" t="s">
        <v>70</v>
      </c>
      <c r="L1" s="9"/>
      <c r="M1" s="9"/>
      <c r="N1" s="9"/>
      <c r="O1" s="9"/>
      <c r="P1" s="9"/>
      <c r="Q1" s="9"/>
    </row>
    <row r="2" spans="1:19" x14ac:dyDescent="0.4">
      <c r="A2" s="828">
        <v>25</v>
      </c>
      <c r="B2" s="829"/>
      <c r="C2" s="2">
        <v>2013</v>
      </c>
      <c r="D2" s="3" t="s">
        <v>413</v>
      </c>
      <c r="E2" s="3">
        <v>12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456</v>
      </c>
      <c r="H3" s="959" t="s">
        <v>455</v>
      </c>
      <c r="I3" s="955" t="s">
        <v>407</v>
      </c>
      <c r="J3" s="956"/>
      <c r="K3" s="967" t="s">
        <v>456</v>
      </c>
      <c r="L3" s="959" t="s">
        <v>455</v>
      </c>
      <c r="M3" s="955" t="s">
        <v>407</v>
      </c>
      <c r="N3" s="956"/>
      <c r="O3" s="963" t="s">
        <v>456</v>
      </c>
      <c r="P3" s="965" t="s">
        <v>455</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258918</v>
      </c>
      <c r="H5" s="723">
        <v>256557</v>
      </c>
      <c r="I5" s="722">
        <v>1.0092026333329436</v>
      </c>
      <c r="J5" s="721">
        <v>2361</v>
      </c>
      <c r="K5" s="724">
        <v>412441</v>
      </c>
      <c r="L5" s="723">
        <v>402857</v>
      </c>
      <c r="M5" s="722">
        <v>1.0237900793581842</v>
      </c>
      <c r="N5" s="721">
        <v>9584</v>
      </c>
      <c r="O5" s="720">
        <v>0.6277697901033118</v>
      </c>
      <c r="P5" s="719">
        <v>0.63684384285242657</v>
      </c>
      <c r="Q5" s="718">
        <v>-9.0740527491147693E-3</v>
      </c>
      <c r="R5" s="665"/>
      <c r="S5" s="665"/>
    </row>
    <row r="6" spans="1:19" x14ac:dyDescent="0.4">
      <c r="A6" s="687" t="s">
        <v>401</v>
      </c>
      <c r="B6" s="686" t="s">
        <v>400</v>
      </c>
      <c r="C6" s="686"/>
      <c r="D6" s="686"/>
      <c r="E6" s="686"/>
      <c r="F6" s="686"/>
      <c r="G6" s="685">
        <v>105567</v>
      </c>
      <c r="H6" s="684">
        <v>107644</v>
      </c>
      <c r="I6" s="683">
        <v>0.98070491620526923</v>
      </c>
      <c r="J6" s="682">
        <v>-2077</v>
      </c>
      <c r="K6" s="706">
        <v>164630</v>
      </c>
      <c r="L6" s="684">
        <v>168394</v>
      </c>
      <c r="M6" s="683">
        <v>0.97764765965533218</v>
      </c>
      <c r="N6" s="682">
        <v>-3764</v>
      </c>
      <c r="O6" s="681">
        <v>0.64123792747372899</v>
      </c>
      <c r="P6" s="680">
        <v>0.63923892775277025</v>
      </c>
      <c r="Q6" s="679">
        <v>1.9989997209587385E-3</v>
      </c>
      <c r="R6" s="665"/>
      <c r="S6" s="665"/>
    </row>
    <row r="7" spans="1:19" x14ac:dyDescent="0.4">
      <c r="A7" s="701"/>
      <c r="B7" s="687" t="s">
        <v>399</v>
      </c>
      <c r="C7" s="686"/>
      <c r="D7" s="686"/>
      <c r="E7" s="686"/>
      <c r="F7" s="686"/>
      <c r="G7" s="685">
        <v>69945</v>
      </c>
      <c r="H7" s="684">
        <v>72486</v>
      </c>
      <c r="I7" s="683">
        <v>0.96494495488784038</v>
      </c>
      <c r="J7" s="682">
        <v>-2541</v>
      </c>
      <c r="K7" s="685">
        <v>105848</v>
      </c>
      <c r="L7" s="684">
        <v>112109</v>
      </c>
      <c r="M7" s="683">
        <v>0.94415256580649187</v>
      </c>
      <c r="N7" s="682">
        <v>-6261</v>
      </c>
      <c r="O7" s="681">
        <v>0.6608060615221828</v>
      </c>
      <c r="P7" s="680">
        <v>0.64656718015502768</v>
      </c>
      <c r="Q7" s="679">
        <v>1.4238881367155121E-2</v>
      </c>
      <c r="R7" s="665"/>
      <c r="S7" s="665"/>
    </row>
    <row r="8" spans="1:19" x14ac:dyDescent="0.4">
      <c r="A8" s="701"/>
      <c r="B8" s="701"/>
      <c r="C8" s="700" t="s">
        <v>378</v>
      </c>
      <c r="D8" s="699"/>
      <c r="E8" s="698"/>
      <c r="F8" s="688" t="s">
        <v>366</v>
      </c>
      <c r="G8" s="697">
        <v>61397</v>
      </c>
      <c r="H8" s="695">
        <v>60670</v>
      </c>
      <c r="I8" s="694">
        <v>1.0119828580847205</v>
      </c>
      <c r="J8" s="693">
        <v>727</v>
      </c>
      <c r="K8" s="696">
        <v>92998</v>
      </c>
      <c r="L8" s="695">
        <v>97323</v>
      </c>
      <c r="M8" s="694">
        <v>0.95556035058516486</v>
      </c>
      <c r="N8" s="693">
        <v>-4325</v>
      </c>
      <c r="O8" s="692">
        <v>0.66019699348373084</v>
      </c>
      <c r="P8" s="691">
        <v>0.62338809942151396</v>
      </c>
      <c r="Q8" s="690">
        <v>3.6808894062216879E-2</v>
      </c>
      <c r="R8" s="665"/>
      <c r="S8" s="665"/>
    </row>
    <row r="9" spans="1:19" x14ac:dyDescent="0.4">
      <c r="A9" s="701"/>
      <c r="B9" s="701"/>
      <c r="C9" s="700" t="s">
        <v>106</v>
      </c>
      <c r="D9" s="698"/>
      <c r="E9" s="698"/>
      <c r="F9" s="688" t="s">
        <v>366</v>
      </c>
      <c r="G9" s="697">
        <v>7408</v>
      </c>
      <c r="H9" s="695">
        <v>8434</v>
      </c>
      <c r="I9" s="694">
        <v>0.87834953758596157</v>
      </c>
      <c r="J9" s="693">
        <v>-1026</v>
      </c>
      <c r="K9" s="696">
        <v>10330</v>
      </c>
      <c r="L9" s="695">
        <v>10000</v>
      </c>
      <c r="M9" s="694">
        <v>1.0329999999999999</v>
      </c>
      <c r="N9" s="693">
        <v>330</v>
      </c>
      <c r="O9" s="692">
        <v>0.717134559535334</v>
      </c>
      <c r="P9" s="691">
        <v>0.84340000000000004</v>
      </c>
      <c r="Q9" s="690">
        <v>-0.12626544046466603</v>
      </c>
      <c r="R9" s="665"/>
      <c r="S9" s="665"/>
    </row>
    <row r="10" spans="1:19" x14ac:dyDescent="0.4">
      <c r="A10" s="701"/>
      <c r="B10" s="701"/>
      <c r="C10" s="700" t="s">
        <v>105</v>
      </c>
      <c r="D10" s="698"/>
      <c r="E10" s="698"/>
      <c r="F10" s="702"/>
      <c r="G10" s="697">
        <v>0</v>
      </c>
      <c r="H10" s="695">
        <v>1293</v>
      </c>
      <c r="I10" s="694">
        <v>0</v>
      </c>
      <c r="J10" s="693">
        <v>-1293</v>
      </c>
      <c r="K10" s="696">
        <v>0</v>
      </c>
      <c r="L10" s="695">
        <v>1441</v>
      </c>
      <c r="M10" s="694">
        <v>0</v>
      </c>
      <c r="N10" s="693">
        <v>-1441</v>
      </c>
      <c r="O10" s="692" t="e">
        <v>#DIV/0!</v>
      </c>
      <c r="P10" s="691">
        <v>0.89729354614850798</v>
      </c>
      <c r="Q10" s="690" t="e">
        <v>#DIV/0!</v>
      </c>
      <c r="R10" s="665"/>
      <c r="S10" s="665"/>
    </row>
    <row r="11" spans="1:19" x14ac:dyDescent="0.4">
      <c r="A11" s="701"/>
      <c r="B11" s="701"/>
      <c r="C11" s="700" t="s">
        <v>377</v>
      </c>
      <c r="D11" s="698"/>
      <c r="E11" s="698"/>
      <c r="F11" s="702"/>
      <c r="G11" s="697">
        <v>0</v>
      </c>
      <c r="H11" s="695">
        <v>413</v>
      </c>
      <c r="I11" s="694">
        <v>0</v>
      </c>
      <c r="J11" s="693">
        <v>-413</v>
      </c>
      <c r="K11" s="696">
        <v>0</v>
      </c>
      <c r="L11" s="695">
        <v>495</v>
      </c>
      <c r="M11" s="694">
        <v>0</v>
      </c>
      <c r="N11" s="693">
        <v>-495</v>
      </c>
      <c r="O11" s="692" t="e">
        <v>#DIV/0!</v>
      </c>
      <c r="P11" s="691">
        <v>0.83434343434343439</v>
      </c>
      <c r="Q11" s="690" t="e">
        <v>#DIV/0!</v>
      </c>
      <c r="R11" s="665"/>
      <c r="S11" s="665"/>
    </row>
    <row r="12" spans="1:19" x14ac:dyDescent="0.4">
      <c r="A12" s="701"/>
      <c r="B12" s="701"/>
      <c r="C12" s="700" t="s">
        <v>373</v>
      </c>
      <c r="D12" s="698"/>
      <c r="E12" s="698"/>
      <c r="F12" s="702"/>
      <c r="G12" s="697">
        <v>0</v>
      </c>
      <c r="H12" s="695">
        <v>292</v>
      </c>
      <c r="I12" s="694">
        <v>0</v>
      </c>
      <c r="J12" s="693">
        <v>-292</v>
      </c>
      <c r="K12" s="696">
        <v>0</v>
      </c>
      <c r="L12" s="695">
        <v>330</v>
      </c>
      <c r="M12" s="694">
        <v>0</v>
      </c>
      <c r="N12" s="693">
        <v>-330</v>
      </c>
      <c r="O12" s="692" t="e">
        <v>#DIV/0!</v>
      </c>
      <c r="P12" s="691">
        <v>0.88484848484848488</v>
      </c>
      <c r="Q12" s="690" t="e">
        <v>#DIV/0!</v>
      </c>
      <c r="R12" s="665"/>
      <c r="S12" s="665"/>
    </row>
    <row r="13" spans="1:19" x14ac:dyDescent="0.4">
      <c r="A13" s="701"/>
      <c r="B13" s="701"/>
      <c r="C13" s="700" t="s">
        <v>372</v>
      </c>
      <c r="D13" s="698"/>
      <c r="E13" s="698"/>
      <c r="F13" s="688" t="s">
        <v>366</v>
      </c>
      <c r="G13" s="697">
        <v>1140</v>
      </c>
      <c r="H13" s="695">
        <v>1384</v>
      </c>
      <c r="I13" s="694">
        <v>0.82369942196531787</v>
      </c>
      <c r="J13" s="693">
        <v>-244</v>
      </c>
      <c r="K13" s="696">
        <v>2520</v>
      </c>
      <c r="L13" s="695">
        <v>2520</v>
      </c>
      <c r="M13" s="694">
        <v>1</v>
      </c>
      <c r="N13" s="693">
        <v>0</v>
      </c>
      <c r="O13" s="692">
        <v>0.45238095238095238</v>
      </c>
      <c r="P13" s="691">
        <v>0.54920634920634925</v>
      </c>
      <c r="Q13" s="690">
        <v>-9.682539682539687E-2</v>
      </c>
      <c r="R13" s="665"/>
      <c r="S13" s="665"/>
    </row>
    <row r="14" spans="1:19" x14ac:dyDescent="0.4">
      <c r="A14" s="701"/>
      <c r="B14" s="701"/>
      <c r="C14" s="700" t="s">
        <v>389</v>
      </c>
      <c r="D14" s="698"/>
      <c r="E14" s="698"/>
      <c r="F14" s="702"/>
      <c r="G14" s="697">
        <v>0</v>
      </c>
      <c r="H14" s="695">
        <v>0</v>
      </c>
      <c r="I14" s="694" t="e">
        <v>#DIV/0!</v>
      </c>
      <c r="J14" s="693">
        <v>0</v>
      </c>
      <c r="K14" s="696">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6">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2">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34742</v>
      </c>
      <c r="H17" s="684">
        <v>34325</v>
      </c>
      <c r="I17" s="683">
        <v>1.0121485797523671</v>
      </c>
      <c r="J17" s="682">
        <v>417</v>
      </c>
      <c r="K17" s="685">
        <v>57035</v>
      </c>
      <c r="L17" s="684">
        <v>54725</v>
      </c>
      <c r="M17" s="683">
        <v>1.0422110552763819</v>
      </c>
      <c r="N17" s="682">
        <v>2310</v>
      </c>
      <c r="O17" s="681">
        <v>0.609134741825195</v>
      </c>
      <c r="P17" s="680">
        <v>0.62722704431247145</v>
      </c>
      <c r="Q17" s="679">
        <v>-1.8092302487276446E-2</v>
      </c>
      <c r="R17" s="665"/>
      <c r="S17" s="665"/>
    </row>
    <row r="18" spans="1:19" x14ac:dyDescent="0.4">
      <c r="A18" s="701"/>
      <c r="B18" s="701"/>
      <c r="C18" s="700" t="s">
        <v>378</v>
      </c>
      <c r="D18" s="698"/>
      <c r="E18" s="698"/>
      <c r="F18" s="702"/>
      <c r="G18" s="697">
        <v>0</v>
      </c>
      <c r="H18" s="695">
        <v>0</v>
      </c>
      <c r="I18" s="694" t="e">
        <v>#DIV/0!</v>
      </c>
      <c r="J18" s="693">
        <v>0</v>
      </c>
      <c r="K18" s="697">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6074</v>
      </c>
      <c r="H19" s="695">
        <v>6726</v>
      </c>
      <c r="I19" s="694">
        <v>0.90306274159976208</v>
      </c>
      <c r="J19" s="693">
        <v>-652</v>
      </c>
      <c r="K19" s="697">
        <v>9090</v>
      </c>
      <c r="L19" s="695">
        <v>8765</v>
      </c>
      <c r="M19" s="694">
        <v>1.0370792926411865</v>
      </c>
      <c r="N19" s="693">
        <v>325</v>
      </c>
      <c r="O19" s="692">
        <v>0.66820682068206816</v>
      </c>
      <c r="P19" s="691">
        <v>0.76737022247575581</v>
      </c>
      <c r="Q19" s="690">
        <v>-9.9163401793687656E-2</v>
      </c>
      <c r="R19" s="665"/>
      <c r="S19" s="665"/>
    </row>
    <row r="20" spans="1:19" x14ac:dyDescent="0.4">
      <c r="A20" s="701"/>
      <c r="B20" s="701"/>
      <c r="C20" s="700" t="s">
        <v>377</v>
      </c>
      <c r="D20" s="698"/>
      <c r="E20" s="698"/>
      <c r="F20" s="688" t="s">
        <v>366</v>
      </c>
      <c r="G20" s="697">
        <v>12296</v>
      </c>
      <c r="H20" s="695">
        <v>12017</v>
      </c>
      <c r="I20" s="694">
        <v>1.0232171090954481</v>
      </c>
      <c r="J20" s="693">
        <v>279</v>
      </c>
      <c r="K20" s="697">
        <v>17420</v>
      </c>
      <c r="L20" s="695">
        <v>17420</v>
      </c>
      <c r="M20" s="694">
        <v>1</v>
      </c>
      <c r="N20" s="693">
        <v>0</v>
      </c>
      <c r="O20" s="692">
        <v>0.70585533869115957</v>
      </c>
      <c r="P20" s="691">
        <v>0.68983926521239958</v>
      </c>
      <c r="Q20" s="690">
        <v>1.6016073478759996E-2</v>
      </c>
      <c r="R20" s="665"/>
      <c r="S20" s="665"/>
    </row>
    <row r="21" spans="1:19" x14ac:dyDescent="0.4">
      <c r="A21" s="701"/>
      <c r="B21" s="701"/>
      <c r="C21" s="700" t="s">
        <v>378</v>
      </c>
      <c r="D21" s="699" t="s">
        <v>171</v>
      </c>
      <c r="E21" s="698" t="s">
        <v>370</v>
      </c>
      <c r="F21" s="688" t="s">
        <v>366</v>
      </c>
      <c r="G21" s="697">
        <v>2880</v>
      </c>
      <c r="H21" s="695">
        <v>2537</v>
      </c>
      <c r="I21" s="694">
        <v>1.1351990540007884</v>
      </c>
      <c r="J21" s="693">
        <v>343</v>
      </c>
      <c r="K21" s="697">
        <v>5810</v>
      </c>
      <c r="L21" s="695">
        <v>5600</v>
      </c>
      <c r="M21" s="694">
        <v>1.0375000000000001</v>
      </c>
      <c r="N21" s="693">
        <v>210</v>
      </c>
      <c r="O21" s="692">
        <v>0.49569707401032703</v>
      </c>
      <c r="P21" s="691">
        <v>0.45303571428571426</v>
      </c>
      <c r="Q21" s="690">
        <v>4.2661359724612768E-2</v>
      </c>
      <c r="R21" s="665"/>
      <c r="S21" s="665"/>
    </row>
    <row r="22" spans="1:19" x14ac:dyDescent="0.4">
      <c r="A22" s="701"/>
      <c r="B22" s="701"/>
      <c r="C22" s="700" t="s">
        <v>378</v>
      </c>
      <c r="D22" s="699" t="s">
        <v>171</v>
      </c>
      <c r="E22" s="698" t="s">
        <v>395</v>
      </c>
      <c r="F22" s="688" t="s">
        <v>366</v>
      </c>
      <c r="G22" s="697">
        <v>1245</v>
      </c>
      <c r="H22" s="695">
        <v>1154</v>
      </c>
      <c r="I22" s="694">
        <v>1.0788561525129983</v>
      </c>
      <c r="J22" s="693">
        <v>91</v>
      </c>
      <c r="K22" s="697">
        <v>2985</v>
      </c>
      <c r="L22" s="695">
        <v>2810</v>
      </c>
      <c r="M22" s="694">
        <v>1.0622775800711743</v>
      </c>
      <c r="N22" s="693">
        <v>175</v>
      </c>
      <c r="O22" s="692">
        <v>0.41708542713567837</v>
      </c>
      <c r="P22" s="691">
        <v>0.41067615658362988</v>
      </c>
      <c r="Q22" s="690">
        <v>6.4092705520484849E-3</v>
      </c>
      <c r="R22" s="665"/>
      <c r="S22" s="665"/>
    </row>
    <row r="23" spans="1:19" x14ac:dyDescent="0.4">
      <c r="A23" s="701"/>
      <c r="B23" s="701"/>
      <c r="C23" s="700" t="s">
        <v>378</v>
      </c>
      <c r="D23" s="699" t="s">
        <v>171</v>
      </c>
      <c r="E23" s="698" t="s">
        <v>396</v>
      </c>
      <c r="F23" s="688" t="s">
        <v>375</v>
      </c>
      <c r="G23" s="697">
        <v>0</v>
      </c>
      <c r="H23" s="695">
        <v>0</v>
      </c>
      <c r="I23" s="694" t="e">
        <v>#DIV/0!</v>
      </c>
      <c r="J23" s="693">
        <v>0</v>
      </c>
      <c r="K23" s="697">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1002</v>
      </c>
      <c r="H24" s="695">
        <v>1251</v>
      </c>
      <c r="I24" s="694">
        <v>0.80095923261390889</v>
      </c>
      <c r="J24" s="693">
        <v>-249</v>
      </c>
      <c r="K24" s="697">
        <v>2700</v>
      </c>
      <c r="L24" s="695">
        <v>2805</v>
      </c>
      <c r="M24" s="694">
        <v>0.96256684491978606</v>
      </c>
      <c r="N24" s="693">
        <v>-105</v>
      </c>
      <c r="O24" s="692">
        <v>0.37111111111111111</v>
      </c>
      <c r="P24" s="691">
        <v>0.44598930481283422</v>
      </c>
      <c r="Q24" s="690">
        <v>-7.4878193701723106E-2</v>
      </c>
      <c r="R24" s="665"/>
      <c r="S24" s="665"/>
    </row>
    <row r="25" spans="1:19" x14ac:dyDescent="0.4">
      <c r="A25" s="701"/>
      <c r="B25" s="701"/>
      <c r="C25" s="700" t="s">
        <v>105</v>
      </c>
      <c r="D25" s="699" t="s">
        <v>171</v>
      </c>
      <c r="E25" s="698" t="s">
        <v>395</v>
      </c>
      <c r="F25" s="702"/>
      <c r="G25" s="697">
        <v>0</v>
      </c>
      <c r="H25" s="695">
        <v>0</v>
      </c>
      <c r="I25" s="694" t="e">
        <v>#DIV/0!</v>
      </c>
      <c r="J25" s="693">
        <v>0</v>
      </c>
      <c r="K25" s="697">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7">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7">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7">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7">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7">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2158</v>
      </c>
      <c r="H31" s="695">
        <v>1774</v>
      </c>
      <c r="I31" s="694">
        <v>1.2164599774520857</v>
      </c>
      <c r="J31" s="693">
        <v>384</v>
      </c>
      <c r="K31" s="697">
        <v>4640</v>
      </c>
      <c r="L31" s="695">
        <v>2900</v>
      </c>
      <c r="M31" s="694">
        <v>1.6</v>
      </c>
      <c r="N31" s="693">
        <v>1740</v>
      </c>
      <c r="O31" s="692">
        <v>0.46508620689655172</v>
      </c>
      <c r="P31" s="691">
        <v>0.61172413793103453</v>
      </c>
      <c r="Q31" s="690">
        <v>-0.1466379310344828</v>
      </c>
      <c r="R31" s="665"/>
      <c r="S31" s="665"/>
    </row>
    <row r="32" spans="1:19" x14ac:dyDescent="0.4">
      <c r="A32" s="701"/>
      <c r="B32" s="701"/>
      <c r="C32" s="700" t="s">
        <v>117</v>
      </c>
      <c r="D32" s="698"/>
      <c r="E32" s="698"/>
      <c r="F32" s="702"/>
      <c r="G32" s="697">
        <v>0</v>
      </c>
      <c r="H32" s="695">
        <v>0</v>
      </c>
      <c r="I32" s="694" t="e">
        <v>#DIV/0!</v>
      </c>
      <c r="J32" s="693">
        <v>0</v>
      </c>
      <c r="K32" s="697">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949</v>
      </c>
      <c r="H33" s="695">
        <v>1368</v>
      </c>
      <c r="I33" s="694">
        <v>0.69371345029239762</v>
      </c>
      <c r="J33" s="693">
        <v>-419</v>
      </c>
      <c r="K33" s="697">
        <v>2700</v>
      </c>
      <c r="L33" s="695">
        <v>3355</v>
      </c>
      <c r="M33" s="694">
        <v>0.80476900149031294</v>
      </c>
      <c r="N33" s="693">
        <v>-655</v>
      </c>
      <c r="O33" s="692">
        <v>0.35148148148148151</v>
      </c>
      <c r="P33" s="691">
        <v>0.40774962742175858</v>
      </c>
      <c r="Q33" s="690">
        <v>-5.626814594027707E-2</v>
      </c>
      <c r="R33" s="665"/>
      <c r="S33" s="665"/>
    </row>
    <row r="34" spans="1:19" x14ac:dyDescent="0.4">
      <c r="A34" s="701"/>
      <c r="B34" s="701"/>
      <c r="C34" s="700" t="s">
        <v>374</v>
      </c>
      <c r="D34" s="698"/>
      <c r="E34" s="698"/>
      <c r="F34" s="702"/>
      <c r="G34" s="697">
        <v>0</v>
      </c>
      <c r="H34" s="695">
        <v>0</v>
      </c>
      <c r="I34" s="694" t="e">
        <v>#DIV/0!</v>
      </c>
      <c r="J34" s="693">
        <v>0</v>
      </c>
      <c r="K34" s="697">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7">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8138</v>
      </c>
      <c r="H36" s="671">
        <v>7498</v>
      </c>
      <c r="I36" s="670">
        <v>1.0853560949586556</v>
      </c>
      <c r="J36" s="669">
        <v>640</v>
      </c>
      <c r="K36" s="673">
        <v>11690</v>
      </c>
      <c r="L36" s="671">
        <v>11070</v>
      </c>
      <c r="M36" s="670">
        <v>1.056007226738934</v>
      </c>
      <c r="N36" s="669">
        <v>620</v>
      </c>
      <c r="O36" s="668">
        <v>0.69615055603079556</v>
      </c>
      <c r="P36" s="667">
        <v>0.67732610659439929</v>
      </c>
      <c r="Q36" s="666">
        <v>1.8824449436396273E-2</v>
      </c>
      <c r="R36" s="665"/>
      <c r="S36" s="665"/>
    </row>
    <row r="37" spans="1:19" x14ac:dyDescent="0.4">
      <c r="A37" s="701"/>
      <c r="B37" s="687" t="s">
        <v>394</v>
      </c>
      <c r="C37" s="686"/>
      <c r="D37" s="686"/>
      <c r="E37" s="686"/>
      <c r="F37" s="703"/>
      <c r="G37" s="685">
        <v>880</v>
      </c>
      <c r="H37" s="684">
        <v>833</v>
      </c>
      <c r="I37" s="683">
        <v>1.056422569027611</v>
      </c>
      <c r="J37" s="682">
        <v>47</v>
      </c>
      <c r="K37" s="685">
        <v>1747</v>
      </c>
      <c r="L37" s="684">
        <v>1560</v>
      </c>
      <c r="M37" s="683">
        <v>1.1198717948717949</v>
      </c>
      <c r="N37" s="682">
        <v>187</v>
      </c>
      <c r="O37" s="681">
        <v>0.5037206639954207</v>
      </c>
      <c r="P37" s="680">
        <v>0.53397435897435896</v>
      </c>
      <c r="Q37" s="679">
        <v>-3.0253694978938261E-2</v>
      </c>
      <c r="R37" s="665"/>
      <c r="S37" s="665"/>
    </row>
    <row r="38" spans="1:19" x14ac:dyDescent="0.4">
      <c r="A38" s="701"/>
      <c r="B38" s="701"/>
      <c r="C38" s="700" t="s">
        <v>111</v>
      </c>
      <c r="D38" s="698"/>
      <c r="E38" s="698"/>
      <c r="F38" s="688" t="s">
        <v>366</v>
      </c>
      <c r="G38" s="697">
        <v>418</v>
      </c>
      <c r="H38" s="695">
        <v>424</v>
      </c>
      <c r="I38" s="694">
        <v>0.98584905660377353</v>
      </c>
      <c r="J38" s="693">
        <v>-6</v>
      </c>
      <c r="K38" s="697">
        <v>945</v>
      </c>
      <c r="L38" s="695">
        <v>780</v>
      </c>
      <c r="M38" s="694">
        <v>1.2115384615384615</v>
      </c>
      <c r="N38" s="693">
        <v>165</v>
      </c>
      <c r="O38" s="692">
        <v>0.44232804232804235</v>
      </c>
      <c r="P38" s="691">
        <v>0.54358974358974355</v>
      </c>
      <c r="Q38" s="690">
        <v>-0.1012617012617012</v>
      </c>
      <c r="R38" s="665"/>
      <c r="S38" s="665"/>
    </row>
    <row r="39" spans="1:19" x14ac:dyDescent="0.4">
      <c r="A39" s="678"/>
      <c r="B39" s="678"/>
      <c r="C39" s="716" t="s">
        <v>110</v>
      </c>
      <c r="D39" s="715"/>
      <c r="E39" s="715"/>
      <c r="F39" s="688" t="s">
        <v>366</v>
      </c>
      <c r="G39" s="714">
        <v>462</v>
      </c>
      <c r="H39" s="712">
        <v>409</v>
      </c>
      <c r="I39" s="711">
        <v>1.1295843520782396</v>
      </c>
      <c r="J39" s="710">
        <v>53</v>
      </c>
      <c r="K39" s="714">
        <v>802</v>
      </c>
      <c r="L39" s="712">
        <v>780</v>
      </c>
      <c r="M39" s="711">
        <v>1.0282051282051281</v>
      </c>
      <c r="N39" s="710">
        <v>22</v>
      </c>
      <c r="O39" s="709">
        <v>0.57605985037406482</v>
      </c>
      <c r="P39" s="708">
        <v>0.52435897435897438</v>
      </c>
      <c r="Q39" s="707">
        <v>5.1700876015090436E-2</v>
      </c>
      <c r="R39" s="665"/>
      <c r="S39" s="665"/>
    </row>
    <row r="40" spans="1:19" x14ac:dyDescent="0.4">
      <c r="A40" s="687" t="s">
        <v>393</v>
      </c>
      <c r="B40" s="686" t="s">
        <v>392</v>
      </c>
      <c r="C40" s="686"/>
      <c r="D40" s="686"/>
      <c r="E40" s="686"/>
      <c r="F40" s="703"/>
      <c r="G40" s="685">
        <v>153351</v>
      </c>
      <c r="H40" s="684">
        <v>148913</v>
      </c>
      <c r="I40" s="683">
        <v>1.029802636438726</v>
      </c>
      <c r="J40" s="682">
        <v>4438</v>
      </c>
      <c r="K40" s="706">
        <v>247811</v>
      </c>
      <c r="L40" s="684">
        <v>234463</v>
      </c>
      <c r="M40" s="683">
        <v>1.0569300913150477</v>
      </c>
      <c r="N40" s="682">
        <v>13348</v>
      </c>
      <c r="O40" s="681">
        <v>0.61882240901332064</v>
      </c>
      <c r="P40" s="680">
        <v>0.6351236655677015</v>
      </c>
      <c r="Q40" s="679">
        <v>-1.6301256554380861E-2</v>
      </c>
      <c r="R40" s="665"/>
      <c r="S40" s="665"/>
    </row>
    <row r="41" spans="1:19" x14ac:dyDescent="0.4">
      <c r="A41" s="705"/>
      <c r="B41" s="687" t="s">
        <v>391</v>
      </c>
      <c r="C41" s="686"/>
      <c r="D41" s="686"/>
      <c r="E41" s="686"/>
      <c r="F41" s="703"/>
      <c r="G41" s="685">
        <v>151816</v>
      </c>
      <c r="H41" s="684">
        <v>147419</v>
      </c>
      <c r="I41" s="683">
        <v>1.0298265488166383</v>
      </c>
      <c r="J41" s="682">
        <v>4397</v>
      </c>
      <c r="K41" s="685">
        <v>241433</v>
      </c>
      <c r="L41" s="684">
        <v>231048</v>
      </c>
      <c r="M41" s="683">
        <v>1.0449473702434127</v>
      </c>
      <c r="N41" s="682">
        <v>10385</v>
      </c>
      <c r="O41" s="681">
        <v>0.62881213421528959</v>
      </c>
      <c r="P41" s="680">
        <v>0.63804490841729855</v>
      </c>
      <c r="Q41" s="679">
        <v>-9.2327742020089643E-3</v>
      </c>
      <c r="R41" s="665"/>
      <c r="S41" s="665"/>
    </row>
    <row r="42" spans="1:19" x14ac:dyDescent="0.4">
      <c r="A42" s="701"/>
      <c r="B42" s="701"/>
      <c r="C42" s="700" t="s">
        <v>378</v>
      </c>
      <c r="D42" s="698"/>
      <c r="E42" s="698"/>
      <c r="F42" s="688" t="s">
        <v>366</v>
      </c>
      <c r="G42" s="697">
        <v>60553</v>
      </c>
      <c r="H42" s="695">
        <v>58796</v>
      </c>
      <c r="I42" s="694">
        <v>1.029882985237091</v>
      </c>
      <c r="J42" s="693">
        <v>1757</v>
      </c>
      <c r="K42" s="697">
        <v>93090</v>
      </c>
      <c r="L42" s="695">
        <v>82469</v>
      </c>
      <c r="M42" s="694">
        <v>1.1287877869259964</v>
      </c>
      <c r="N42" s="693">
        <v>10621</v>
      </c>
      <c r="O42" s="692">
        <v>0.65047803201203136</v>
      </c>
      <c r="P42" s="691">
        <v>0.71294668299603492</v>
      </c>
      <c r="Q42" s="690">
        <v>-6.246865098400356E-2</v>
      </c>
      <c r="R42" s="665"/>
      <c r="S42" s="665"/>
    </row>
    <row r="43" spans="1:19" x14ac:dyDescent="0.4">
      <c r="A43" s="701"/>
      <c r="B43" s="701"/>
      <c r="C43" s="700" t="s">
        <v>106</v>
      </c>
      <c r="D43" s="698"/>
      <c r="E43" s="698"/>
      <c r="F43" s="688" t="s">
        <v>366</v>
      </c>
      <c r="G43" s="697">
        <v>9384</v>
      </c>
      <c r="H43" s="695">
        <v>8147</v>
      </c>
      <c r="I43" s="694">
        <v>1.1518350312998651</v>
      </c>
      <c r="J43" s="693">
        <v>1237</v>
      </c>
      <c r="K43" s="697">
        <v>14134</v>
      </c>
      <c r="L43" s="695">
        <v>10280</v>
      </c>
      <c r="M43" s="694">
        <v>1.3749027237354086</v>
      </c>
      <c r="N43" s="693">
        <v>3854</v>
      </c>
      <c r="O43" s="692">
        <v>0.66393094665345975</v>
      </c>
      <c r="P43" s="691">
        <v>0.7925097276264591</v>
      </c>
      <c r="Q43" s="690">
        <v>-0.12857878097299935</v>
      </c>
      <c r="R43" s="665"/>
      <c r="S43" s="665"/>
    </row>
    <row r="44" spans="1:19" x14ac:dyDescent="0.4">
      <c r="A44" s="701"/>
      <c r="B44" s="701"/>
      <c r="C44" s="700" t="s">
        <v>105</v>
      </c>
      <c r="D44" s="698"/>
      <c r="E44" s="698"/>
      <c r="F44" s="688" t="s">
        <v>366</v>
      </c>
      <c r="G44" s="697">
        <v>10170</v>
      </c>
      <c r="H44" s="695">
        <v>10064</v>
      </c>
      <c r="I44" s="694">
        <v>1.0105325914149443</v>
      </c>
      <c r="J44" s="693">
        <v>106</v>
      </c>
      <c r="K44" s="697">
        <v>15483</v>
      </c>
      <c r="L44" s="695">
        <v>17662</v>
      </c>
      <c r="M44" s="694">
        <v>0.87662778847242673</v>
      </c>
      <c r="N44" s="693">
        <v>-2179</v>
      </c>
      <c r="O44" s="692">
        <v>0.65684944778143772</v>
      </c>
      <c r="P44" s="691">
        <v>0.56981089344355118</v>
      </c>
      <c r="Q44" s="690">
        <v>8.7038554337886542E-2</v>
      </c>
      <c r="R44" s="665"/>
      <c r="S44" s="665"/>
    </row>
    <row r="45" spans="1:19" x14ac:dyDescent="0.4">
      <c r="A45" s="701"/>
      <c r="B45" s="701"/>
      <c r="C45" s="700" t="s">
        <v>371</v>
      </c>
      <c r="D45" s="698"/>
      <c r="E45" s="698"/>
      <c r="F45" s="688" t="s">
        <v>366</v>
      </c>
      <c r="G45" s="697">
        <v>3664</v>
      </c>
      <c r="H45" s="695">
        <v>5691</v>
      </c>
      <c r="I45" s="694">
        <v>0.64382358109295379</v>
      </c>
      <c r="J45" s="693">
        <v>-2027</v>
      </c>
      <c r="K45" s="697">
        <v>7286</v>
      </c>
      <c r="L45" s="695">
        <v>12882</v>
      </c>
      <c r="M45" s="694">
        <v>0.56559540444030432</v>
      </c>
      <c r="N45" s="693">
        <v>-5596</v>
      </c>
      <c r="O45" s="692">
        <v>0.5028822399121603</v>
      </c>
      <c r="P45" s="691">
        <v>0.44177922682813225</v>
      </c>
      <c r="Q45" s="690">
        <v>6.1103013084028046E-2</v>
      </c>
      <c r="R45" s="665"/>
      <c r="S45" s="665"/>
    </row>
    <row r="46" spans="1:19" x14ac:dyDescent="0.4">
      <c r="A46" s="701"/>
      <c r="B46" s="701"/>
      <c r="C46" s="700" t="s">
        <v>373</v>
      </c>
      <c r="D46" s="698"/>
      <c r="E46" s="698"/>
      <c r="F46" s="688" t="s">
        <v>366</v>
      </c>
      <c r="G46" s="697">
        <v>10837</v>
      </c>
      <c r="H46" s="695">
        <v>12311</v>
      </c>
      <c r="I46" s="694">
        <v>0.88026967752416541</v>
      </c>
      <c r="J46" s="693">
        <v>-1474</v>
      </c>
      <c r="K46" s="697">
        <v>16548</v>
      </c>
      <c r="L46" s="695">
        <v>20877</v>
      </c>
      <c r="M46" s="694">
        <v>0.79264262106624517</v>
      </c>
      <c r="N46" s="693">
        <v>-4329</v>
      </c>
      <c r="O46" s="692">
        <v>0.65488276528885669</v>
      </c>
      <c r="P46" s="691">
        <v>0.58969200555635393</v>
      </c>
      <c r="Q46" s="690">
        <v>6.5190759732502768E-2</v>
      </c>
      <c r="R46" s="665"/>
      <c r="S46" s="665"/>
    </row>
    <row r="47" spans="1:19" x14ac:dyDescent="0.4">
      <c r="A47" s="701"/>
      <c r="B47" s="701"/>
      <c r="C47" s="700" t="s">
        <v>377</v>
      </c>
      <c r="D47" s="698"/>
      <c r="E47" s="698"/>
      <c r="F47" s="688" t="s">
        <v>366</v>
      </c>
      <c r="G47" s="697">
        <v>22799</v>
      </c>
      <c r="H47" s="695">
        <v>22203</v>
      </c>
      <c r="I47" s="694">
        <v>1.0268432193847679</v>
      </c>
      <c r="J47" s="693">
        <v>596</v>
      </c>
      <c r="K47" s="697">
        <v>29263</v>
      </c>
      <c r="L47" s="695">
        <v>33543</v>
      </c>
      <c r="M47" s="694">
        <v>0.87240258772322099</v>
      </c>
      <c r="N47" s="693">
        <v>-4280</v>
      </c>
      <c r="O47" s="692">
        <v>0.77910672179885865</v>
      </c>
      <c r="P47" s="691">
        <v>0.66192648242554331</v>
      </c>
      <c r="Q47" s="690">
        <v>0.11718023937331534</v>
      </c>
      <c r="R47" s="665"/>
      <c r="S47" s="665"/>
    </row>
    <row r="48" spans="1:19" x14ac:dyDescent="0.4">
      <c r="A48" s="701"/>
      <c r="B48" s="701"/>
      <c r="C48" s="700" t="s">
        <v>372</v>
      </c>
      <c r="D48" s="698"/>
      <c r="E48" s="698"/>
      <c r="F48" s="688" t="s">
        <v>366</v>
      </c>
      <c r="G48" s="697">
        <v>2721</v>
      </c>
      <c r="H48" s="695">
        <v>2382</v>
      </c>
      <c r="I48" s="694">
        <v>1.1423173803526447</v>
      </c>
      <c r="J48" s="693">
        <v>339</v>
      </c>
      <c r="K48" s="697">
        <v>5306</v>
      </c>
      <c r="L48" s="695">
        <v>5400</v>
      </c>
      <c r="M48" s="694">
        <v>0.98259259259259257</v>
      </c>
      <c r="N48" s="693">
        <v>-94</v>
      </c>
      <c r="O48" s="692">
        <v>0.51281568036185454</v>
      </c>
      <c r="P48" s="691">
        <v>0.44111111111111112</v>
      </c>
      <c r="Q48" s="690">
        <v>7.1704569250743422E-2</v>
      </c>
      <c r="R48" s="665"/>
      <c r="S48" s="665"/>
    </row>
    <row r="49" spans="1:19" x14ac:dyDescent="0.4">
      <c r="A49" s="701"/>
      <c r="B49" s="701"/>
      <c r="C49" s="700" t="s">
        <v>390</v>
      </c>
      <c r="D49" s="698"/>
      <c r="E49" s="698"/>
      <c r="F49" s="688" t="s">
        <v>366</v>
      </c>
      <c r="G49" s="697">
        <v>1610</v>
      </c>
      <c r="H49" s="695">
        <v>2689</v>
      </c>
      <c r="I49" s="694">
        <v>0.59873558943845295</v>
      </c>
      <c r="J49" s="693">
        <v>-1079</v>
      </c>
      <c r="K49" s="697">
        <v>3344</v>
      </c>
      <c r="L49" s="695">
        <v>3511</v>
      </c>
      <c r="M49" s="694">
        <v>0.95243520364568501</v>
      </c>
      <c r="N49" s="693">
        <v>-167</v>
      </c>
      <c r="O49" s="692">
        <v>0.48145933014354064</v>
      </c>
      <c r="P49" s="691">
        <v>0.76587866704642549</v>
      </c>
      <c r="Q49" s="690">
        <v>-0.28441933690288485</v>
      </c>
      <c r="R49" s="665"/>
      <c r="S49" s="665"/>
    </row>
    <row r="50" spans="1:19" x14ac:dyDescent="0.4">
      <c r="A50" s="701"/>
      <c r="B50" s="701"/>
      <c r="C50" s="700" t="s">
        <v>389</v>
      </c>
      <c r="D50" s="698"/>
      <c r="E50" s="698"/>
      <c r="F50" s="688" t="s">
        <v>366</v>
      </c>
      <c r="G50" s="697">
        <v>4887</v>
      </c>
      <c r="H50" s="695">
        <v>4732</v>
      </c>
      <c r="I50" s="694">
        <v>1.0327557058326289</v>
      </c>
      <c r="J50" s="693">
        <v>155</v>
      </c>
      <c r="K50" s="697">
        <v>6210</v>
      </c>
      <c r="L50" s="695">
        <v>5670</v>
      </c>
      <c r="M50" s="694">
        <v>1.0952380952380953</v>
      </c>
      <c r="N50" s="693">
        <v>540</v>
      </c>
      <c r="O50" s="692">
        <v>0.78695652173913044</v>
      </c>
      <c r="P50" s="691">
        <v>0.83456790123456792</v>
      </c>
      <c r="Q50" s="690">
        <v>-4.7611379495437478E-2</v>
      </c>
      <c r="R50" s="665"/>
      <c r="S50" s="665"/>
    </row>
    <row r="51" spans="1:19" x14ac:dyDescent="0.4">
      <c r="A51" s="701"/>
      <c r="B51" s="701"/>
      <c r="C51" s="700" t="s">
        <v>388</v>
      </c>
      <c r="D51" s="698"/>
      <c r="E51" s="698"/>
      <c r="F51" s="688" t="s">
        <v>375</v>
      </c>
      <c r="G51" s="697">
        <v>2236</v>
      </c>
      <c r="H51" s="695">
        <v>1575</v>
      </c>
      <c r="I51" s="694">
        <v>1.4196825396825397</v>
      </c>
      <c r="J51" s="693">
        <v>661</v>
      </c>
      <c r="K51" s="697">
        <v>3000</v>
      </c>
      <c r="L51" s="695">
        <v>2618</v>
      </c>
      <c r="M51" s="694">
        <v>1.1459129106187931</v>
      </c>
      <c r="N51" s="693">
        <v>382</v>
      </c>
      <c r="O51" s="692">
        <v>0.74533333333333329</v>
      </c>
      <c r="P51" s="691">
        <v>0.60160427807486627</v>
      </c>
      <c r="Q51" s="690">
        <v>0.14372905525846702</v>
      </c>
      <c r="R51" s="665"/>
      <c r="S51" s="665"/>
    </row>
    <row r="52" spans="1:19" x14ac:dyDescent="0.4">
      <c r="A52" s="701"/>
      <c r="B52" s="701"/>
      <c r="C52" s="700" t="s">
        <v>387</v>
      </c>
      <c r="D52" s="698"/>
      <c r="E52" s="698"/>
      <c r="F52" s="688" t="s">
        <v>366</v>
      </c>
      <c r="G52" s="697">
        <v>1471</v>
      </c>
      <c r="H52" s="695">
        <v>2237</v>
      </c>
      <c r="I52" s="694">
        <v>0.6575771122038444</v>
      </c>
      <c r="J52" s="693">
        <v>-766</v>
      </c>
      <c r="K52" s="697">
        <v>3464</v>
      </c>
      <c r="L52" s="695">
        <v>3349</v>
      </c>
      <c r="M52" s="694">
        <v>1.0343386085398627</v>
      </c>
      <c r="N52" s="693">
        <v>115</v>
      </c>
      <c r="O52" s="692">
        <v>0.42465357967667439</v>
      </c>
      <c r="P52" s="691">
        <v>0.66796058524932811</v>
      </c>
      <c r="Q52" s="690">
        <v>-0.24330700557265372</v>
      </c>
      <c r="R52" s="665"/>
      <c r="S52" s="665"/>
    </row>
    <row r="53" spans="1:19" x14ac:dyDescent="0.4">
      <c r="A53" s="701"/>
      <c r="B53" s="701"/>
      <c r="C53" s="700" t="s">
        <v>386</v>
      </c>
      <c r="D53" s="698"/>
      <c r="E53" s="698"/>
      <c r="F53" s="688" t="s">
        <v>366</v>
      </c>
      <c r="G53" s="697">
        <v>3093</v>
      </c>
      <c r="H53" s="695">
        <v>3625</v>
      </c>
      <c r="I53" s="694">
        <v>0.85324137931034483</v>
      </c>
      <c r="J53" s="693">
        <v>-532</v>
      </c>
      <c r="K53" s="697">
        <v>5400</v>
      </c>
      <c r="L53" s="695">
        <v>6664</v>
      </c>
      <c r="M53" s="694">
        <v>0.81032412965186074</v>
      </c>
      <c r="N53" s="693">
        <v>-1264</v>
      </c>
      <c r="O53" s="692">
        <v>0.57277777777777783</v>
      </c>
      <c r="P53" s="691">
        <v>0.54396758703481396</v>
      </c>
      <c r="Q53" s="690">
        <v>2.881019074296387E-2</v>
      </c>
      <c r="R53" s="665"/>
      <c r="S53" s="665"/>
    </row>
    <row r="54" spans="1:19" x14ac:dyDescent="0.4">
      <c r="A54" s="701"/>
      <c r="B54" s="701"/>
      <c r="C54" s="700" t="s">
        <v>385</v>
      </c>
      <c r="D54" s="698"/>
      <c r="E54" s="698"/>
      <c r="F54" s="688" t="s">
        <v>366</v>
      </c>
      <c r="G54" s="697">
        <v>3201</v>
      </c>
      <c r="H54" s="695">
        <v>3222</v>
      </c>
      <c r="I54" s="694">
        <v>0.9934823091247672</v>
      </c>
      <c r="J54" s="693">
        <v>-21</v>
      </c>
      <c r="K54" s="697">
        <v>5400</v>
      </c>
      <c r="L54" s="695">
        <v>5400</v>
      </c>
      <c r="M54" s="694">
        <v>1</v>
      </c>
      <c r="N54" s="693">
        <v>0</v>
      </c>
      <c r="O54" s="692">
        <v>0.59277777777777774</v>
      </c>
      <c r="P54" s="691">
        <v>0.59666666666666668</v>
      </c>
      <c r="Q54" s="690">
        <v>-3.8888888888889417E-3</v>
      </c>
      <c r="R54" s="665"/>
      <c r="S54" s="665"/>
    </row>
    <row r="55" spans="1:19" x14ac:dyDescent="0.4">
      <c r="A55" s="701"/>
      <c r="B55" s="701"/>
      <c r="C55" s="700" t="s">
        <v>120</v>
      </c>
      <c r="D55" s="698"/>
      <c r="E55" s="698"/>
      <c r="F55" s="688" t="s">
        <v>366</v>
      </c>
      <c r="G55" s="697">
        <v>1245</v>
      </c>
      <c r="H55" s="695">
        <v>1261</v>
      </c>
      <c r="I55" s="694">
        <v>0.98731165741475024</v>
      </c>
      <c r="J55" s="693">
        <v>-16</v>
      </c>
      <c r="K55" s="697">
        <v>3520</v>
      </c>
      <c r="L55" s="695">
        <v>2888</v>
      </c>
      <c r="M55" s="694">
        <v>1.2188365650969528</v>
      </c>
      <c r="N55" s="693">
        <v>632</v>
      </c>
      <c r="O55" s="692">
        <v>0.35369318181818182</v>
      </c>
      <c r="P55" s="691">
        <v>0.43663434903047094</v>
      </c>
      <c r="Q55" s="690">
        <v>-8.2941167212289113E-2</v>
      </c>
      <c r="R55" s="665"/>
      <c r="S55" s="665"/>
    </row>
    <row r="56" spans="1:19" x14ac:dyDescent="0.4">
      <c r="A56" s="701"/>
      <c r="B56" s="701"/>
      <c r="C56" s="700" t="s">
        <v>382</v>
      </c>
      <c r="D56" s="698"/>
      <c r="E56" s="698"/>
      <c r="F56" s="688" t="s">
        <v>366</v>
      </c>
      <c r="G56" s="697">
        <v>2106</v>
      </c>
      <c r="H56" s="695">
        <v>1467</v>
      </c>
      <c r="I56" s="694">
        <v>1.4355828220858895</v>
      </c>
      <c r="J56" s="693">
        <v>639</v>
      </c>
      <c r="K56" s="697">
        <v>3464</v>
      </c>
      <c r="L56" s="695">
        <v>2416</v>
      </c>
      <c r="M56" s="694">
        <v>1.4337748344370862</v>
      </c>
      <c r="N56" s="693">
        <v>1048</v>
      </c>
      <c r="O56" s="692">
        <v>0.60796766743648956</v>
      </c>
      <c r="P56" s="691">
        <v>0.60720198675496684</v>
      </c>
      <c r="Q56" s="690">
        <v>7.6568068152271795E-4</v>
      </c>
      <c r="R56" s="665"/>
      <c r="S56" s="665"/>
    </row>
    <row r="57" spans="1:19" x14ac:dyDescent="0.4">
      <c r="A57" s="701"/>
      <c r="B57" s="701"/>
      <c r="C57" s="700" t="s">
        <v>381</v>
      </c>
      <c r="D57" s="698"/>
      <c r="E57" s="698"/>
      <c r="F57" s="688" t="s">
        <v>366</v>
      </c>
      <c r="G57" s="697">
        <v>1162</v>
      </c>
      <c r="H57" s="695">
        <v>1125</v>
      </c>
      <c r="I57" s="694">
        <v>1.032888888888889</v>
      </c>
      <c r="J57" s="693">
        <v>37</v>
      </c>
      <c r="K57" s="697">
        <v>3510</v>
      </c>
      <c r="L57" s="695">
        <v>2423</v>
      </c>
      <c r="M57" s="694">
        <v>1.4486174164259182</v>
      </c>
      <c r="N57" s="693">
        <v>1087</v>
      </c>
      <c r="O57" s="692">
        <v>0.33105413105413106</v>
      </c>
      <c r="P57" s="691">
        <v>0.46430045398266612</v>
      </c>
      <c r="Q57" s="690">
        <v>-0.13324632292853505</v>
      </c>
      <c r="R57" s="665"/>
      <c r="S57" s="665"/>
    </row>
    <row r="58" spans="1:19" x14ac:dyDescent="0.4">
      <c r="A58" s="701"/>
      <c r="B58" s="701"/>
      <c r="C58" s="700" t="s">
        <v>383</v>
      </c>
      <c r="D58" s="698"/>
      <c r="E58" s="698"/>
      <c r="F58" s="688" t="s">
        <v>366</v>
      </c>
      <c r="G58" s="697">
        <v>1235</v>
      </c>
      <c r="H58" s="695">
        <v>1135</v>
      </c>
      <c r="I58" s="694">
        <v>1.0881057268722467</v>
      </c>
      <c r="J58" s="693">
        <v>100</v>
      </c>
      <c r="K58" s="697">
        <v>2418</v>
      </c>
      <c r="L58" s="695">
        <v>2405</v>
      </c>
      <c r="M58" s="694">
        <v>1.0054054054054054</v>
      </c>
      <c r="N58" s="693">
        <v>13</v>
      </c>
      <c r="O58" s="692">
        <v>0.510752688172043</v>
      </c>
      <c r="P58" s="691">
        <v>0.47193347193347196</v>
      </c>
      <c r="Q58" s="690">
        <v>3.8819216238571042E-2</v>
      </c>
      <c r="R58" s="665"/>
      <c r="S58" s="665"/>
    </row>
    <row r="59" spans="1:19" x14ac:dyDescent="0.4">
      <c r="A59" s="701"/>
      <c r="B59" s="701"/>
      <c r="C59" s="700" t="s">
        <v>380</v>
      </c>
      <c r="D59" s="698"/>
      <c r="E59" s="698"/>
      <c r="F59" s="688" t="s">
        <v>366</v>
      </c>
      <c r="G59" s="697">
        <v>3096</v>
      </c>
      <c r="H59" s="695">
        <v>3412</v>
      </c>
      <c r="I59" s="694">
        <v>0.90738569753810083</v>
      </c>
      <c r="J59" s="693">
        <v>-316</v>
      </c>
      <c r="K59" s="697">
        <v>8250</v>
      </c>
      <c r="L59" s="695">
        <v>8191</v>
      </c>
      <c r="M59" s="694">
        <v>1.0072030277133439</v>
      </c>
      <c r="N59" s="693">
        <v>59</v>
      </c>
      <c r="O59" s="692">
        <v>0.37527272727272726</v>
      </c>
      <c r="P59" s="691">
        <v>0.41655475521914298</v>
      </c>
      <c r="Q59" s="690">
        <v>-4.1282027946415722E-2</v>
      </c>
      <c r="R59" s="665"/>
      <c r="S59" s="665"/>
    </row>
    <row r="60" spans="1:19" x14ac:dyDescent="0.4">
      <c r="A60" s="701"/>
      <c r="B60" s="701"/>
      <c r="C60" s="700" t="s">
        <v>378</v>
      </c>
      <c r="D60" s="699" t="s">
        <v>171</v>
      </c>
      <c r="E60" s="698" t="s">
        <v>370</v>
      </c>
      <c r="F60" s="688" t="s">
        <v>366</v>
      </c>
      <c r="G60" s="697">
        <v>3135</v>
      </c>
      <c r="H60" s="695"/>
      <c r="I60" s="694" t="e">
        <v>#DIV/0!</v>
      </c>
      <c r="J60" s="693">
        <v>3135</v>
      </c>
      <c r="K60" s="697">
        <v>5400</v>
      </c>
      <c r="L60" s="695"/>
      <c r="M60" s="694" t="e">
        <v>#DIV/0!</v>
      </c>
      <c r="N60" s="693">
        <v>5400</v>
      </c>
      <c r="O60" s="692">
        <v>0.5805555555555556</v>
      </c>
      <c r="P60" s="691" t="e">
        <v>#DIV/0!</v>
      </c>
      <c r="Q60" s="690" t="e">
        <v>#DIV/0!</v>
      </c>
      <c r="R60" s="665"/>
      <c r="S60" s="665"/>
    </row>
    <row r="61" spans="1:19" x14ac:dyDescent="0.4">
      <c r="A61" s="701"/>
      <c r="B61" s="701"/>
      <c r="C61" s="700" t="s">
        <v>105</v>
      </c>
      <c r="D61" s="699" t="s">
        <v>171</v>
      </c>
      <c r="E61" s="698" t="s">
        <v>370</v>
      </c>
      <c r="F61" s="688" t="s">
        <v>366</v>
      </c>
      <c r="G61" s="697">
        <v>1871</v>
      </c>
      <c r="H61" s="695">
        <v>1345</v>
      </c>
      <c r="I61" s="694">
        <v>1.3910780669144982</v>
      </c>
      <c r="J61" s="693">
        <v>526</v>
      </c>
      <c r="K61" s="697">
        <v>3676</v>
      </c>
      <c r="L61" s="695">
        <v>2400</v>
      </c>
      <c r="M61" s="694">
        <v>1.5316666666666667</v>
      </c>
      <c r="N61" s="693">
        <v>1276</v>
      </c>
      <c r="O61" s="692">
        <v>0.50897714907508163</v>
      </c>
      <c r="P61" s="691">
        <v>0.56041666666666667</v>
      </c>
      <c r="Q61" s="690">
        <v>-5.1439517591585049E-2</v>
      </c>
      <c r="R61" s="665"/>
      <c r="S61" s="665"/>
    </row>
    <row r="62" spans="1:19" x14ac:dyDescent="0.4">
      <c r="A62" s="701"/>
      <c r="B62" s="701"/>
      <c r="C62" s="700" t="s">
        <v>373</v>
      </c>
      <c r="D62" s="699" t="s">
        <v>171</v>
      </c>
      <c r="E62" s="698" t="s">
        <v>370</v>
      </c>
      <c r="F62" s="688" t="s">
        <v>366</v>
      </c>
      <c r="G62" s="697">
        <v>1340</v>
      </c>
      <c r="H62" s="695"/>
      <c r="I62" s="694" t="e">
        <v>#DIV/0!</v>
      </c>
      <c r="J62" s="693">
        <v>1340</v>
      </c>
      <c r="K62" s="697">
        <v>3267</v>
      </c>
      <c r="L62" s="695"/>
      <c r="M62" s="694" t="e">
        <v>#DIV/0!</v>
      </c>
      <c r="N62" s="693">
        <v>3267</v>
      </c>
      <c r="O62" s="692">
        <v>0.41016222834404653</v>
      </c>
      <c r="P62" s="691" t="e">
        <v>#DIV/0!</v>
      </c>
      <c r="Q62" s="690" t="e">
        <v>#DIV/0!</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1535</v>
      </c>
      <c r="H64" s="684">
        <v>1494</v>
      </c>
      <c r="I64" s="683">
        <v>1.0274431057563587</v>
      </c>
      <c r="J64" s="682">
        <v>41</v>
      </c>
      <c r="K64" s="685">
        <v>6378</v>
      </c>
      <c r="L64" s="684">
        <v>3415</v>
      </c>
      <c r="M64" s="683">
        <v>1.8676427525622254</v>
      </c>
      <c r="N64" s="682">
        <v>2963</v>
      </c>
      <c r="O64" s="681">
        <v>0.24067105675760425</v>
      </c>
      <c r="P64" s="680">
        <v>0.43748169838945827</v>
      </c>
      <c r="Q64" s="679">
        <v>-0.19681064163185402</v>
      </c>
      <c r="R64" s="665"/>
      <c r="S64" s="665"/>
    </row>
    <row r="65" spans="1:19" x14ac:dyDescent="0.4">
      <c r="A65" s="701"/>
      <c r="B65" s="701"/>
      <c r="C65" s="700" t="s">
        <v>383</v>
      </c>
      <c r="D65" s="698"/>
      <c r="E65" s="698"/>
      <c r="F65" s="688" t="s">
        <v>366</v>
      </c>
      <c r="G65" s="697">
        <v>306</v>
      </c>
      <c r="H65" s="695">
        <v>350</v>
      </c>
      <c r="I65" s="694">
        <v>0.87428571428571433</v>
      </c>
      <c r="J65" s="693">
        <v>-44</v>
      </c>
      <c r="K65" s="697">
        <v>1062</v>
      </c>
      <c r="L65" s="695">
        <v>595</v>
      </c>
      <c r="M65" s="694">
        <v>1.784873949579832</v>
      </c>
      <c r="N65" s="693">
        <v>467</v>
      </c>
      <c r="O65" s="692">
        <v>0.28813559322033899</v>
      </c>
      <c r="P65" s="691">
        <v>0.58823529411764708</v>
      </c>
      <c r="Q65" s="690">
        <v>-0.30009970089730809</v>
      </c>
      <c r="R65" s="665"/>
      <c r="S65" s="665"/>
    </row>
    <row r="66" spans="1:19" x14ac:dyDescent="0.4">
      <c r="A66" s="701"/>
      <c r="B66" s="701"/>
      <c r="C66" s="700" t="s">
        <v>382</v>
      </c>
      <c r="D66" s="698"/>
      <c r="E66" s="698"/>
      <c r="F66" s="702"/>
      <c r="G66" s="697">
        <v>0</v>
      </c>
      <c r="H66" s="695">
        <v>367</v>
      </c>
      <c r="I66" s="694">
        <v>0</v>
      </c>
      <c r="J66" s="693">
        <v>-367</v>
      </c>
      <c r="K66" s="697">
        <v>0</v>
      </c>
      <c r="L66" s="695">
        <v>1064</v>
      </c>
      <c r="M66" s="694">
        <v>0</v>
      </c>
      <c r="N66" s="693">
        <v>-1064</v>
      </c>
      <c r="O66" s="692" t="e">
        <v>#DIV/0!</v>
      </c>
      <c r="P66" s="691">
        <v>0.34492481203007519</v>
      </c>
      <c r="Q66" s="690" t="e">
        <v>#DIV/0!</v>
      </c>
      <c r="R66" s="665"/>
      <c r="S66" s="665"/>
    </row>
    <row r="67" spans="1:19" x14ac:dyDescent="0.4">
      <c r="A67" s="701"/>
      <c r="B67" s="701"/>
      <c r="C67" s="700" t="s">
        <v>381</v>
      </c>
      <c r="D67" s="698"/>
      <c r="E67" s="698"/>
      <c r="F67" s="702"/>
      <c r="G67" s="697">
        <v>0</v>
      </c>
      <c r="H67" s="695">
        <v>259</v>
      </c>
      <c r="I67" s="694">
        <v>0</v>
      </c>
      <c r="J67" s="693">
        <v>-259</v>
      </c>
      <c r="K67" s="697">
        <v>0</v>
      </c>
      <c r="L67" s="695">
        <v>577</v>
      </c>
      <c r="M67" s="694">
        <v>0</v>
      </c>
      <c r="N67" s="693">
        <v>-577</v>
      </c>
      <c r="O67" s="692" t="e">
        <v>#DIV/0!</v>
      </c>
      <c r="P67" s="691">
        <v>0.44887348353552858</v>
      </c>
      <c r="Q67" s="690" t="e">
        <v>#DIV/0!</v>
      </c>
      <c r="R67" s="665"/>
      <c r="S67" s="665"/>
    </row>
    <row r="68" spans="1:19" x14ac:dyDescent="0.4">
      <c r="A68" s="701"/>
      <c r="B68" s="701"/>
      <c r="C68" s="700" t="s">
        <v>380</v>
      </c>
      <c r="D68" s="698"/>
      <c r="E68" s="698"/>
      <c r="F68" s="688" t="s">
        <v>366</v>
      </c>
      <c r="G68" s="697">
        <v>671</v>
      </c>
      <c r="H68" s="695">
        <v>518</v>
      </c>
      <c r="I68" s="694">
        <v>1.2953667953667953</v>
      </c>
      <c r="J68" s="693">
        <v>153</v>
      </c>
      <c r="K68" s="697">
        <v>2162</v>
      </c>
      <c r="L68" s="695">
        <v>1179</v>
      </c>
      <c r="M68" s="694">
        <v>1.8337574215436812</v>
      </c>
      <c r="N68" s="693">
        <v>983</v>
      </c>
      <c r="O68" s="692">
        <v>0.31036077705827936</v>
      </c>
      <c r="P68" s="691">
        <v>0.4393553859202714</v>
      </c>
      <c r="Q68" s="690">
        <v>-0.12899460886199204</v>
      </c>
      <c r="R68" s="665"/>
      <c r="S68" s="665"/>
    </row>
    <row r="69" spans="1:19" x14ac:dyDescent="0.4">
      <c r="A69" s="678"/>
      <c r="B69" s="678"/>
      <c r="C69" s="677" t="s">
        <v>371</v>
      </c>
      <c r="D69" s="675"/>
      <c r="E69" s="675"/>
      <c r="F69" s="674" t="s">
        <v>366</v>
      </c>
      <c r="G69" s="673">
        <v>558</v>
      </c>
      <c r="H69" s="671">
        <v>0</v>
      </c>
      <c r="I69" s="670" t="e">
        <v>#DIV/0!</v>
      </c>
      <c r="J69" s="669">
        <v>558</v>
      </c>
      <c r="K69" s="673">
        <v>3154</v>
      </c>
      <c r="L69" s="671">
        <v>0</v>
      </c>
      <c r="M69" s="670" t="e">
        <v>#DIV/0!</v>
      </c>
      <c r="N69" s="669">
        <v>3154</v>
      </c>
      <c r="O69" s="668">
        <v>0.17691819911223844</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M1"/>
      <selection pane="topRight" sqref="A1:M1"/>
      <selection pane="bottomLeft" sqref="A1:M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12月（下旬）</v>
      </c>
      <c r="K1" s="13" t="s">
        <v>70</v>
      </c>
      <c r="L1" s="9"/>
      <c r="M1" s="9"/>
      <c r="N1" s="9"/>
      <c r="O1" s="9"/>
      <c r="P1" s="9"/>
      <c r="Q1" s="9"/>
    </row>
    <row r="2" spans="1:19" x14ac:dyDescent="0.4">
      <c r="A2" s="828">
        <v>25</v>
      </c>
      <c r="B2" s="829"/>
      <c r="C2" s="2">
        <v>2013</v>
      </c>
      <c r="D2" s="3" t="s">
        <v>413</v>
      </c>
      <c r="E2" s="3">
        <v>12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450</v>
      </c>
      <c r="H3" s="959" t="s">
        <v>449</v>
      </c>
      <c r="I3" s="955" t="s">
        <v>407</v>
      </c>
      <c r="J3" s="956"/>
      <c r="K3" s="967" t="s">
        <v>450</v>
      </c>
      <c r="L3" s="959" t="s">
        <v>449</v>
      </c>
      <c r="M3" s="955" t="s">
        <v>407</v>
      </c>
      <c r="N3" s="956"/>
      <c r="O3" s="963" t="s">
        <v>450</v>
      </c>
      <c r="P3" s="965" t="s">
        <v>449</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423</v>
      </c>
      <c r="B5" s="725"/>
      <c r="C5" s="725"/>
      <c r="D5" s="725"/>
      <c r="E5" s="725"/>
      <c r="F5" s="725"/>
      <c r="G5" s="724">
        <v>190797</v>
      </c>
      <c r="H5" s="723">
        <v>170702</v>
      </c>
      <c r="I5" s="722">
        <v>1.1177197689540836</v>
      </c>
      <c r="J5" s="721">
        <v>20095</v>
      </c>
      <c r="K5" s="724">
        <v>235820</v>
      </c>
      <c r="L5" s="723">
        <v>223125</v>
      </c>
      <c r="M5" s="722">
        <v>1.0568963585434175</v>
      </c>
      <c r="N5" s="721">
        <v>12695</v>
      </c>
      <c r="O5" s="720">
        <v>0.80907895852769063</v>
      </c>
      <c r="P5" s="719">
        <v>0.76505098039215691</v>
      </c>
      <c r="Q5" s="718">
        <v>4.4027978135533719E-2</v>
      </c>
      <c r="R5" s="665"/>
      <c r="S5" s="665"/>
    </row>
    <row r="6" spans="1:19" x14ac:dyDescent="0.4">
      <c r="A6" s="687" t="s">
        <v>401</v>
      </c>
      <c r="B6" s="686" t="s">
        <v>400</v>
      </c>
      <c r="C6" s="686"/>
      <c r="D6" s="686"/>
      <c r="E6" s="686"/>
      <c r="F6" s="686"/>
      <c r="G6" s="685">
        <v>79996</v>
      </c>
      <c r="H6" s="684">
        <v>73328</v>
      </c>
      <c r="I6" s="683">
        <v>1.0909338861008073</v>
      </c>
      <c r="J6" s="682">
        <v>6668</v>
      </c>
      <c r="K6" s="706">
        <v>96962</v>
      </c>
      <c r="L6" s="684">
        <v>93823</v>
      </c>
      <c r="M6" s="683">
        <v>1.0334566151156965</v>
      </c>
      <c r="N6" s="682">
        <v>3139</v>
      </c>
      <c r="O6" s="681">
        <v>0.82502423629875621</v>
      </c>
      <c r="P6" s="680">
        <v>0.78155676113532924</v>
      </c>
      <c r="Q6" s="679">
        <v>4.3467475163426972E-2</v>
      </c>
      <c r="R6" s="665"/>
      <c r="S6" s="665"/>
    </row>
    <row r="7" spans="1:19" x14ac:dyDescent="0.4">
      <c r="A7" s="701"/>
      <c r="B7" s="687" t="s">
        <v>399</v>
      </c>
      <c r="C7" s="686"/>
      <c r="D7" s="686"/>
      <c r="E7" s="686"/>
      <c r="F7" s="686"/>
      <c r="G7" s="685">
        <v>53487</v>
      </c>
      <c r="H7" s="684">
        <v>49709</v>
      </c>
      <c r="I7" s="683">
        <v>1.0760023335814439</v>
      </c>
      <c r="J7" s="682">
        <v>3778</v>
      </c>
      <c r="K7" s="685">
        <v>63847</v>
      </c>
      <c r="L7" s="684">
        <v>62490</v>
      </c>
      <c r="M7" s="683">
        <v>1.021715474475916</v>
      </c>
      <c r="N7" s="682">
        <v>1357</v>
      </c>
      <c r="O7" s="681">
        <v>0.83773709023133425</v>
      </c>
      <c r="P7" s="680">
        <v>0.7954712754040647</v>
      </c>
      <c r="Q7" s="679">
        <v>4.2265814827269543E-2</v>
      </c>
      <c r="R7" s="665"/>
      <c r="S7" s="665"/>
    </row>
    <row r="8" spans="1:19" x14ac:dyDescent="0.4">
      <c r="A8" s="701"/>
      <c r="B8" s="701"/>
      <c r="C8" s="700" t="s">
        <v>378</v>
      </c>
      <c r="D8" s="699"/>
      <c r="E8" s="698"/>
      <c r="F8" s="688" t="s">
        <v>366</v>
      </c>
      <c r="G8" s="697">
        <v>45465</v>
      </c>
      <c r="H8" s="695">
        <v>42920</v>
      </c>
      <c r="I8" s="694">
        <v>1.059296365330848</v>
      </c>
      <c r="J8" s="693">
        <v>2545</v>
      </c>
      <c r="K8" s="697">
        <v>53319</v>
      </c>
      <c r="L8" s="695">
        <v>53785</v>
      </c>
      <c r="M8" s="694">
        <v>0.99133587431439996</v>
      </c>
      <c r="N8" s="693">
        <v>-466</v>
      </c>
      <c r="O8" s="692">
        <v>0.85269791256400163</v>
      </c>
      <c r="P8" s="691">
        <v>0.7979920052059124</v>
      </c>
      <c r="Q8" s="690">
        <v>5.4705907358089223E-2</v>
      </c>
      <c r="R8" s="665"/>
      <c r="S8" s="665"/>
    </row>
    <row r="9" spans="1:19" x14ac:dyDescent="0.4">
      <c r="A9" s="701"/>
      <c r="B9" s="701"/>
      <c r="C9" s="700" t="s">
        <v>106</v>
      </c>
      <c r="D9" s="698"/>
      <c r="E9" s="698"/>
      <c r="F9" s="688" t="s">
        <v>366</v>
      </c>
      <c r="G9" s="697">
        <v>6913</v>
      </c>
      <c r="H9" s="695">
        <v>5803</v>
      </c>
      <c r="I9" s="694">
        <v>1.1912803722212648</v>
      </c>
      <c r="J9" s="693">
        <v>1110</v>
      </c>
      <c r="K9" s="697">
        <v>9130</v>
      </c>
      <c r="L9" s="695">
        <v>7315</v>
      </c>
      <c r="M9" s="694">
        <v>1.2481203007518797</v>
      </c>
      <c r="N9" s="693">
        <v>1815</v>
      </c>
      <c r="O9" s="692">
        <v>0.75717415115005482</v>
      </c>
      <c r="P9" s="691">
        <v>0.79330143540669862</v>
      </c>
      <c r="Q9" s="690">
        <v>-3.6127284256643799E-2</v>
      </c>
      <c r="R9" s="665"/>
      <c r="S9" s="665"/>
    </row>
    <row r="10" spans="1:19" x14ac:dyDescent="0.4">
      <c r="A10" s="701"/>
      <c r="B10" s="701"/>
      <c r="C10" s="700" t="s">
        <v>105</v>
      </c>
      <c r="D10" s="698"/>
      <c r="E10" s="698"/>
      <c r="F10" s="702"/>
      <c r="G10" s="697">
        <v>0</v>
      </c>
      <c r="H10" s="695">
        <v>0</v>
      </c>
      <c r="I10" s="694" t="e">
        <v>#DIV/0!</v>
      </c>
      <c r="J10" s="693">
        <v>0</v>
      </c>
      <c r="K10" s="697">
        <v>0</v>
      </c>
      <c r="L10" s="695">
        <v>0</v>
      </c>
      <c r="M10" s="694" t="e">
        <v>#DIV/0!</v>
      </c>
      <c r="N10" s="693">
        <v>0</v>
      </c>
      <c r="O10" s="692" t="e">
        <v>#DIV/0!</v>
      </c>
      <c r="P10" s="691" t="e">
        <v>#DIV/0!</v>
      </c>
      <c r="Q10" s="690" t="e">
        <v>#DIV/0!</v>
      </c>
      <c r="R10" s="665"/>
      <c r="S10" s="665"/>
    </row>
    <row r="11" spans="1:19" x14ac:dyDescent="0.4">
      <c r="A11" s="701"/>
      <c r="B11" s="701"/>
      <c r="C11" s="700" t="s">
        <v>377</v>
      </c>
      <c r="D11" s="698"/>
      <c r="E11" s="698"/>
      <c r="F11" s="702"/>
      <c r="G11" s="697">
        <v>0</v>
      </c>
      <c r="H11" s="695">
        <v>0</v>
      </c>
      <c r="I11" s="694" t="e">
        <v>#DIV/0!</v>
      </c>
      <c r="J11" s="693">
        <v>0</v>
      </c>
      <c r="K11" s="697">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7">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1109</v>
      </c>
      <c r="H13" s="695">
        <v>986</v>
      </c>
      <c r="I13" s="694">
        <v>1.1247464503042597</v>
      </c>
      <c r="J13" s="693">
        <v>123</v>
      </c>
      <c r="K13" s="697">
        <v>1398</v>
      </c>
      <c r="L13" s="695">
        <v>1390</v>
      </c>
      <c r="M13" s="694">
        <v>1.0057553956834533</v>
      </c>
      <c r="N13" s="693">
        <v>8</v>
      </c>
      <c r="O13" s="692">
        <v>0.79327610872675247</v>
      </c>
      <c r="P13" s="691">
        <v>0.7093525179856115</v>
      </c>
      <c r="Q13" s="690">
        <v>8.3923590741140974E-2</v>
      </c>
      <c r="R13" s="665"/>
      <c r="S13" s="665"/>
    </row>
    <row r="14" spans="1:19" x14ac:dyDescent="0.4">
      <c r="A14" s="701"/>
      <c r="B14" s="701"/>
      <c r="C14" s="700" t="s">
        <v>389</v>
      </c>
      <c r="D14" s="698"/>
      <c r="E14" s="698"/>
      <c r="F14" s="702"/>
      <c r="G14" s="697">
        <v>0</v>
      </c>
      <c r="H14" s="695">
        <v>0</v>
      </c>
      <c r="I14" s="694" t="e">
        <v>#DIV/0!</v>
      </c>
      <c r="J14" s="693">
        <v>0</v>
      </c>
      <c r="K14" s="697">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7">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3">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25965</v>
      </c>
      <c r="H17" s="684">
        <v>23117</v>
      </c>
      <c r="I17" s="683">
        <v>1.1231993770818012</v>
      </c>
      <c r="J17" s="682">
        <v>2848</v>
      </c>
      <c r="K17" s="685">
        <v>32175</v>
      </c>
      <c r="L17" s="684">
        <v>30475</v>
      </c>
      <c r="M17" s="683">
        <v>1.0557834290401968</v>
      </c>
      <c r="N17" s="682">
        <v>1700</v>
      </c>
      <c r="O17" s="681">
        <v>0.80699300699300702</v>
      </c>
      <c r="P17" s="680">
        <v>0.75855619360131255</v>
      </c>
      <c r="Q17" s="679">
        <v>4.8436813391694478E-2</v>
      </c>
      <c r="R17" s="665"/>
      <c r="S17" s="665"/>
    </row>
    <row r="18" spans="1:19" x14ac:dyDescent="0.4">
      <c r="A18" s="701"/>
      <c r="B18" s="701"/>
      <c r="C18" s="700" t="s">
        <v>378</v>
      </c>
      <c r="D18" s="698"/>
      <c r="E18" s="698"/>
      <c r="F18" s="702"/>
      <c r="G18" s="697">
        <v>0</v>
      </c>
      <c r="H18" s="695">
        <v>0</v>
      </c>
      <c r="I18" s="694" t="e">
        <v>#DIV/0!</v>
      </c>
      <c r="J18" s="693">
        <v>0</v>
      </c>
      <c r="K18" s="696">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4011</v>
      </c>
      <c r="H19" s="695">
        <v>3757</v>
      </c>
      <c r="I19" s="694">
        <v>1.0676071333510779</v>
      </c>
      <c r="J19" s="693">
        <v>254</v>
      </c>
      <c r="K19" s="696">
        <v>4835</v>
      </c>
      <c r="L19" s="695">
        <v>4805</v>
      </c>
      <c r="M19" s="694">
        <v>1.0062434963579605</v>
      </c>
      <c r="N19" s="693">
        <v>30</v>
      </c>
      <c r="O19" s="692">
        <v>0.82957600827300926</v>
      </c>
      <c r="P19" s="691">
        <v>0.78189386056191468</v>
      </c>
      <c r="Q19" s="690">
        <v>4.768214771109458E-2</v>
      </c>
      <c r="R19" s="665"/>
      <c r="S19" s="665"/>
    </row>
    <row r="20" spans="1:19" x14ac:dyDescent="0.4">
      <c r="A20" s="701"/>
      <c r="B20" s="701"/>
      <c r="C20" s="700" t="s">
        <v>377</v>
      </c>
      <c r="D20" s="698"/>
      <c r="E20" s="698"/>
      <c r="F20" s="688" t="s">
        <v>366</v>
      </c>
      <c r="G20" s="697">
        <v>7355</v>
      </c>
      <c r="H20" s="695">
        <v>6344</v>
      </c>
      <c r="I20" s="694">
        <v>1.1593631778058007</v>
      </c>
      <c r="J20" s="693">
        <v>1011</v>
      </c>
      <c r="K20" s="696">
        <v>9580</v>
      </c>
      <c r="L20" s="695">
        <v>9570</v>
      </c>
      <c r="M20" s="694">
        <v>1.0010449320794148</v>
      </c>
      <c r="N20" s="693">
        <v>10</v>
      </c>
      <c r="O20" s="692">
        <v>0.76774530271398744</v>
      </c>
      <c r="P20" s="691">
        <v>0.66290491118077322</v>
      </c>
      <c r="Q20" s="690">
        <v>0.10484039153321423</v>
      </c>
      <c r="R20" s="665"/>
      <c r="S20" s="665"/>
    </row>
    <row r="21" spans="1:19" x14ac:dyDescent="0.4">
      <c r="A21" s="701"/>
      <c r="B21" s="701"/>
      <c r="C21" s="700" t="s">
        <v>378</v>
      </c>
      <c r="D21" s="699" t="s">
        <v>171</v>
      </c>
      <c r="E21" s="698" t="s">
        <v>370</v>
      </c>
      <c r="F21" s="688" t="s">
        <v>366</v>
      </c>
      <c r="G21" s="697">
        <v>2807</v>
      </c>
      <c r="H21" s="695">
        <v>2738</v>
      </c>
      <c r="I21" s="694">
        <v>1.0252008765522278</v>
      </c>
      <c r="J21" s="693">
        <v>69</v>
      </c>
      <c r="K21" s="696">
        <v>3190</v>
      </c>
      <c r="L21" s="695">
        <v>3250</v>
      </c>
      <c r="M21" s="694">
        <v>0.98153846153846158</v>
      </c>
      <c r="N21" s="693">
        <v>-60</v>
      </c>
      <c r="O21" s="692">
        <v>0.87993730407523507</v>
      </c>
      <c r="P21" s="691">
        <v>0.84246153846153848</v>
      </c>
      <c r="Q21" s="690">
        <v>3.7475765613696588E-2</v>
      </c>
      <c r="R21" s="665"/>
      <c r="S21" s="665"/>
    </row>
    <row r="22" spans="1:19" x14ac:dyDescent="0.4">
      <c r="A22" s="701"/>
      <c r="B22" s="701"/>
      <c r="C22" s="700" t="s">
        <v>378</v>
      </c>
      <c r="D22" s="699" t="s">
        <v>171</v>
      </c>
      <c r="E22" s="698" t="s">
        <v>395</v>
      </c>
      <c r="F22" s="688" t="s">
        <v>366</v>
      </c>
      <c r="G22" s="697">
        <v>1361</v>
      </c>
      <c r="H22" s="695">
        <v>1319</v>
      </c>
      <c r="I22" s="694">
        <v>1.0318423047763456</v>
      </c>
      <c r="J22" s="693">
        <v>42</v>
      </c>
      <c r="K22" s="696">
        <v>1645</v>
      </c>
      <c r="L22" s="695">
        <v>1630</v>
      </c>
      <c r="M22" s="694">
        <v>1.00920245398773</v>
      </c>
      <c r="N22" s="693">
        <v>15</v>
      </c>
      <c r="O22" s="692">
        <v>0.82735562310030397</v>
      </c>
      <c r="P22" s="691">
        <v>0.80920245398773005</v>
      </c>
      <c r="Q22" s="690">
        <v>1.8153169112573919E-2</v>
      </c>
      <c r="R22" s="665"/>
      <c r="S22" s="665"/>
    </row>
    <row r="23" spans="1:19" x14ac:dyDescent="0.4">
      <c r="A23" s="701"/>
      <c r="B23" s="701"/>
      <c r="C23" s="700" t="s">
        <v>378</v>
      </c>
      <c r="D23" s="699" t="s">
        <v>171</v>
      </c>
      <c r="E23" s="698" t="s">
        <v>396</v>
      </c>
      <c r="F23" s="688" t="s">
        <v>375</v>
      </c>
      <c r="G23" s="697">
        <v>0</v>
      </c>
      <c r="H23" s="695">
        <v>0</v>
      </c>
      <c r="I23" s="694" t="e">
        <v>#DIV/0!</v>
      </c>
      <c r="J23" s="693">
        <v>0</v>
      </c>
      <c r="K23" s="696">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1064</v>
      </c>
      <c r="H24" s="695">
        <v>1245</v>
      </c>
      <c r="I24" s="694">
        <v>0.85461847389558232</v>
      </c>
      <c r="J24" s="693">
        <v>-181</v>
      </c>
      <c r="K24" s="696">
        <v>1650</v>
      </c>
      <c r="L24" s="695">
        <v>1625</v>
      </c>
      <c r="M24" s="694">
        <v>1.0153846153846153</v>
      </c>
      <c r="N24" s="693">
        <v>25</v>
      </c>
      <c r="O24" s="692">
        <v>0.64484848484848489</v>
      </c>
      <c r="P24" s="691">
        <v>0.76615384615384619</v>
      </c>
      <c r="Q24" s="690">
        <v>-0.12130536130536129</v>
      </c>
      <c r="R24" s="665"/>
      <c r="S24" s="665"/>
    </row>
    <row r="25" spans="1:19" x14ac:dyDescent="0.4">
      <c r="A25" s="701"/>
      <c r="B25" s="701"/>
      <c r="C25" s="700" t="s">
        <v>105</v>
      </c>
      <c r="D25" s="699" t="s">
        <v>171</v>
      </c>
      <c r="E25" s="698" t="s">
        <v>395</v>
      </c>
      <c r="F25" s="702"/>
      <c r="G25" s="697">
        <v>0</v>
      </c>
      <c r="H25" s="695">
        <v>0</v>
      </c>
      <c r="I25" s="694" t="e">
        <v>#DIV/0!</v>
      </c>
      <c r="J25" s="693">
        <v>0</v>
      </c>
      <c r="K25" s="696">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6">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6">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6">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6">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6">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2108</v>
      </c>
      <c r="H31" s="695">
        <v>1290</v>
      </c>
      <c r="I31" s="694">
        <v>1.634108527131783</v>
      </c>
      <c r="J31" s="693">
        <v>818</v>
      </c>
      <c r="K31" s="696">
        <v>3195</v>
      </c>
      <c r="L31" s="695">
        <v>1595</v>
      </c>
      <c r="M31" s="694">
        <v>2.0031347962382444</v>
      </c>
      <c r="N31" s="693">
        <v>1600</v>
      </c>
      <c r="O31" s="692">
        <v>0.65978090766823161</v>
      </c>
      <c r="P31" s="691">
        <v>0.80877742946708464</v>
      </c>
      <c r="Q31" s="690">
        <v>-0.14899652179885303</v>
      </c>
      <c r="R31" s="665"/>
      <c r="S31" s="665"/>
    </row>
    <row r="32" spans="1:19" x14ac:dyDescent="0.4">
      <c r="A32" s="701"/>
      <c r="B32" s="701"/>
      <c r="C32" s="700" t="s">
        <v>117</v>
      </c>
      <c r="D32" s="698"/>
      <c r="E32" s="698"/>
      <c r="F32" s="702"/>
      <c r="G32" s="697">
        <v>0</v>
      </c>
      <c r="H32" s="695">
        <v>0</v>
      </c>
      <c r="I32" s="694" t="e">
        <v>#DIV/0!</v>
      </c>
      <c r="J32" s="693">
        <v>0</v>
      </c>
      <c r="K32" s="696">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1206</v>
      </c>
      <c r="H33" s="695">
        <v>1071</v>
      </c>
      <c r="I33" s="694">
        <v>1.1260504201680672</v>
      </c>
      <c r="J33" s="693">
        <v>135</v>
      </c>
      <c r="K33" s="696">
        <v>1645</v>
      </c>
      <c r="L33" s="695">
        <v>1595</v>
      </c>
      <c r="M33" s="694">
        <v>1.0313479623824451</v>
      </c>
      <c r="N33" s="693">
        <v>50</v>
      </c>
      <c r="O33" s="692">
        <v>0.73313069908814588</v>
      </c>
      <c r="P33" s="691">
        <v>0.67147335423197496</v>
      </c>
      <c r="Q33" s="690">
        <v>6.1657344856170915E-2</v>
      </c>
      <c r="R33" s="665"/>
      <c r="S33" s="665"/>
    </row>
    <row r="34" spans="1:19" x14ac:dyDescent="0.4">
      <c r="A34" s="701"/>
      <c r="B34" s="701"/>
      <c r="C34" s="700" t="s">
        <v>374</v>
      </c>
      <c r="D34" s="698"/>
      <c r="E34" s="698"/>
      <c r="F34" s="702"/>
      <c r="G34" s="697">
        <v>0</v>
      </c>
      <c r="H34" s="695">
        <v>0</v>
      </c>
      <c r="I34" s="694" t="e">
        <v>#DIV/0!</v>
      </c>
      <c r="J34" s="693">
        <v>0</v>
      </c>
      <c r="K34" s="696">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6">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6053</v>
      </c>
      <c r="H36" s="671">
        <v>5353</v>
      </c>
      <c r="I36" s="670">
        <v>1.1307677937605081</v>
      </c>
      <c r="J36" s="669">
        <v>700</v>
      </c>
      <c r="K36" s="672">
        <v>6435</v>
      </c>
      <c r="L36" s="671">
        <v>6405</v>
      </c>
      <c r="M36" s="670">
        <v>1.0046838407494145</v>
      </c>
      <c r="N36" s="669">
        <v>30</v>
      </c>
      <c r="O36" s="668">
        <v>0.94063714063714066</v>
      </c>
      <c r="P36" s="667">
        <v>0.83575331772053085</v>
      </c>
      <c r="Q36" s="666">
        <v>0.1048838229166098</v>
      </c>
      <c r="R36" s="665"/>
      <c r="S36" s="665"/>
    </row>
    <row r="37" spans="1:19" x14ac:dyDescent="0.4">
      <c r="A37" s="701"/>
      <c r="B37" s="687" t="s">
        <v>394</v>
      </c>
      <c r="C37" s="686"/>
      <c r="D37" s="686"/>
      <c r="E37" s="686"/>
      <c r="F37" s="703"/>
      <c r="G37" s="685">
        <v>544</v>
      </c>
      <c r="H37" s="684">
        <v>502</v>
      </c>
      <c r="I37" s="683">
        <v>1.0836653386454183</v>
      </c>
      <c r="J37" s="682">
        <v>42</v>
      </c>
      <c r="K37" s="685">
        <v>940</v>
      </c>
      <c r="L37" s="684">
        <v>858</v>
      </c>
      <c r="M37" s="683">
        <v>1.0955710955710956</v>
      </c>
      <c r="N37" s="682">
        <v>82</v>
      </c>
      <c r="O37" s="681">
        <v>0.5787234042553191</v>
      </c>
      <c r="P37" s="680">
        <v>0.58508158508158503</v>
      </c>
      <c r="Q37" s="679">
        <v>-6.3581808262659356E-3</v>
      </c>
      <c r="R37" s="665"/>
      <c r="S37" s="665"/>
    </row>
    <row r="38" spans="1:19" x14ac:dyDescent="0.4">
      <c r="A38" s="701"/>
      <c r="B38" s="701"/>
      <c r="C38" s="700" t="s">
        <v>111</v>
      </c>
      <c r="D38" s="698"/>
      <c r="E38" s="698"/>
      <c r="F38" s="688" t="s">
        <v>366</v>
      </c>
      <c r="G38" s="697">
        <v>284</v>
      </c>
      <c r="H38" s="695">
        <v>245</v>
      </c>
      <c r="I38" s="694">
        <v>1.1591836734693877</v>
      </c>
      <c r="J38" s="693">
        <v>39</v>
      </c>
      <c r="K38" s="697">
        <v>550</v>
      </c>
      <c r="L38" s="695">
        <v>429</v>
      </c>
      <c r="M38" s="694">
        <v>1.2820512820512822</v>
      </c>
      <c r="N38" s="693">
        <v>121</v>
      </c>
      <c r="O38" s="692">
        <v>0.51636363636363636</v>
      </c>
      <c r="P38" s="691">
        <v>0.57109557109557108</v>
      </c>
      <c r="Q38" s="690">
        <v>-5.4731934731934717E-2</v>
      </c>
      <c r="R38" s="665"/>
      <c r="S38" s="665"/>
    </row>
    <row r="39" spans="1:19" x14ac:dyDescent="0.4">
      <c r="A39" s="678"/>
      <c r="B39" s="678"/>
      <c r="C39" s="716" t="s">
        <v>110</v>
      </c>
      <c r="D39" s="715"/>
      <c r="E39" s="715"/>
      <c r="F39" s="688" t="s">
        <v>366</v>
      </c>
      <c r="G39" s="714">
        <v>260</v>
      </c>
      <c r="H39" s="712">
        <v>257</v>
      </c>
      <c r="I39" s="711">
        <v>1.0116731517509727</v>
      </c>
      <c r="J39" s="710">
        <v>3</v>
      </c>
      <c r="K39" s="714">
        <v>390</v>
      </c>
      <c r="L39" s="712">
        <v>429</v>
      </c>
      <c r="M39" s="711">
        <v>0.90909090909090906</v>
      </c>
      <c r="N39" s="710">
        <v>-39</v>
      </c>
      <c r="O39" s="709">
        <v>0.66666666666666663</v>
      </c>
      <c r="P39" s="708">
        <v>0.5990675990675991</v>
      </c>
      <c r="Q39" s="707">
        <v>6.759906759906753E-2</v>
      </c>
      <c r="R39" s="665"/>
      <c r="S39" s="665"/>
    </row>
    <row r="40" spans="1:19" x14ac:dyDescent="0.4">
      <c r="A40" s="687" t="s">
        <v>393</v>
      </c>
      <c r="B40" s="686" t="s">
        <v>392</v>
      </c>
      <c r="C40" s="686"/>
      <c r="D40" s="686"/>
      <c r="E40" s="686"/>
      <c r="F40" s="703"/>
      <c r="G40" s="685">
        <v>110801</v>
      </c>
      <c r="H40" s="684">
        <v>97374</v>
      </c>
      <c r="I40" s="683">
        <v>1.137891018136258</v>
      </c>
      <c r="J40" s="682">
        <v>13427</v>
      </c>
      <c r="K40" s="706">
        <v>138858</v>
      </c>
      <c r="L40" s="684">
        <v>129302</v>
      </c>
      <c r="M40" s="683">
        <v>1.0739045026372369</v>
      </c>
      <c r="N40" s="682">
        <v>9556</v>
      </c>
      <c r="O40" s="681">
        <v>0.79794466289302746</v>
      </c>
      <c r="P40" s="680">
        <v>0.75307419838826928</v>
      </c>
      <c r="Q40" s="679">
        <v>4.4870464504758178E-2</v>
      </c>
      <c r="R40" s="665"/>
      <c r="S40" s="665"/>
    </row>
    <row r="41" spans="1:19" x14ac:dyDescent="0.4">
      <c r="A41" s="705"/>
      <c r="B41" s="687" t="s">
        <v>391</v>
      </c>
      <c r="C41" s="686"/>
      <c r="D41" s="686"/>
      <c r="E41" s="686"/>
      <c r="F41" s="703"/>
      <c r="G41" s="685">
        <v>108892</v>
      </c>
      <c r="H41" s="684">
        <v>96138</v>
      </c>
      <c r="I41" s="683">
        <v>1.1326634629386922</v>
      </c>
      <c r="J41" s="682">
        <v>12754</v>
      </c>
      <c r="K41" s="685">
        <v>135328</v>
      </c>
      <c r="L41" s="684">
        <v>127396</v>
      </c>
      <c r="M41" s="683">
        <v>1.0622625514144872</v>
      </c>
      <c r="N41" s="682">
        <v>7932</v>
      </c>
      <c r="O41" s="681">
        <v>0.80465240009458505</v>
      </c>
      <c r="P41" s="680">
        <v>0.7546390781500204</v>
      </c>
      <c r="Q41" s="679">
        <v>5.0013321944564648E-2</v>
      </c>
      <c r="R41" s="665"/>
      <c r="S41" s="665"/>
    </row>
    <row r="42" spans="1:19" x14ac:dyDescent="0.4">
      <c r="A42" s="701"/>
      <c r="B42" s="701"/>
      <c r="C42" s="700" t="s">
        <v>378</v>
      </c>
      <c r="D42" s="698"/>
      <c r="E42" s="698"/>
      <c r="F42" s="688" t="s">
        <v>366</v>
      </c>
      <c r="G42" s="697">
        <v>44826</v>
      </c>
      <c r="H42" s="695">
        <v>41229</v>
      </c>
      <c r="I42" s="694">
        <v>1.087244415338718</v>
      </c>
      <c r="J42" s="693">
        <v>3597</v>
      </c>
      <c r="K42" s="697">
        <v>51070</v>
      </c>
      <c r="L42" s="695">
        <v>47335</v>
      </c>
      <c r="M42" s="694">
        <v>1.0789056723354811</v>
      </c>
      <c r="N42" s="693">
        <v>3735</v>
      </c>
      <c r="O42" s="692">
        <v>0.87773644018014485</v>
      </c>
      <c r="P42" s="691">
        <v>0.87100454209358824</v>
      </c>
      <c r="Q42" s="690">
        <v>6.7318980865566092E-3</v>
      </c>
      <c r="R42" s="665"/>
      <c r="S42" s="665"/>
    </row>
    <row r="43" spans="1:19" x14ac:dyDescent="0.4">
      <c r="A43" s="701"/>
      <c r="B43" s="701"/>
      <c r="C43" s="700" t="s">
        <v>106</v>
      </c>
      <c r="D43" s="698"/>
      <c r="E43" s="698"/>
      <c r="F43" s="688" t="s">
        <v>366</v>
      </c>
      <c r="G43" s="697">
        <v>7549</v>
      </c>
      <c r="H43" s="695">
        <v>5176</v>
      </c>
      <c r="I43" s="694">
        <v>1.4584621329211747</v>
      </c>
      <c r="J43" s="693">
        <v>2373</v>
      </c>
      <c r="K43" s="697">
        <v>10560</v>
      </c>
      <c r="L43" s="695">
        <v>6899</v>
      </c>
      <c r="M43" s="694">
        <v>1.5306566169010001</v>
      </c>
      <c r="N43" s="693">
        <v>3661</v>
      </c>
      <c r="O43" s="692">
        <v>0.71486742424242422</v>
      </c>
      <c r="P43" s="691">
        <v>0.75025365995071747</v>
      </c>
      <c r="Q43" s="690">
        <v>-3.5386235708293245E-2</v>
      </c>
      <c r="R43" s="665"/>
      <c r="S43" s="665"/>
    </row>
    <row r="44" spans="1:19" x14ac:dyDescent="0.4">
      <c r="A44" s="701"/>
      <c r="B44" s="701"/>
      <c r="C44" s="700" t="s">
        <v>105</v>
      </c>
      <c r="D44" s="698"/>
      <c r="E44" s="698"/>
      <c r="F44" s="688" t="s">
        <v>366</v>
      </c>
      <c r="G44" s="697">
        <v>5804</v>
      </c>
      <c r="H44" s="695">
        <v>6198</v>
      </c>
      <c r="I44" s="694">
        <v>0.93643110680864794</v>
      </c>
      <c r="J44" s="693">
        <v>-394</v>
      </c>
      <c r="K44" s="697">
        <v>7513</v>
      </c>
      <c r="L44" s="695">
        <v>8580</v>
      </c>
      <c r="M44" s="694">
        <v>0.87564102564102564</v>
      </c>
      <c r="N44" s="693">
        <v>-1067</v>
      </c>
      <c r="O44" s="692">
        <v>0.77252761879409027</v>
      </c>
      <c r="P44" s="691">
        <v>0.72237762237762237</v>
      </c>
      <c r="Q44" s="690">
        <v>5.014999641646789E-2</v>
      </c>
      <c r="R44" s="665"/>
      <c r="S44" s="665"/>
    </row>
    <row r="45" spans="1:19" x14ac:dyDescent="0.4">
      <c r="A45" s="701"/>
      <c r="B45" s="701"/>
      <c r="C45" s="700" t="s">
        <v>371</v>
      </c>
      <c r="D45" s="698"/>
      <c r="E45" s="698"/>
      <c r="F45" s="688" t="s">
        <v>366</v>
      </c>
      <c r="G45" s="697">
        <v>3111</v>
      </c>
      <c r="H45" s="695">
        <v>4614</v>
      </c>
      <c r="I45" s="694">
        <v>0.67425227568270485</v>
      </c>
      <c r="J45" s="693">
        <v>-1503</v>
      </c>
      <c r="K45" s="697">
        <v>3993</v>
      </c>
      <c r="L45" s="695">
        <v>6622</v>
      </c>
      <c r="M45" s="694">
        <v>0.60299003322259137</v>
      </c>
      <c r="N45" s="693">
        <v>-2629</v>
      </c>
      <c r="O45" s="692">
        <v>0.77911344853493614</v>
      </c>
      <c r="P45" s="691">
        <v>0.69676834793113862</v>
      </c>
      <c r="Q45" s="690">
        <v>8.2345100603797516E-2</v>
      </c>
      <c r="R45" s="665"/>
      <c r="S45" s="665"/>
    </row>
    <row r="46" spans="1:19" x14ac:dyDescent="0.4">
      <c r="A46" s="701"/>
      <c r="B46" s="701"/>
      <c r="C46" s="700" t="s">
        <v>373</v>
      </c>
      <c r="D46" s="698"/>
      <c r="E46" s="698"/>
      <c r="F46" s="688" t="s">
        <v>366</v>
      </c>
      <c r="G46" s="697">
        <v>8161</v>
      </c>
      <c r="H46" s="695">
        <v>8577</v>
      </c>
      <c r="I46" s="694">
        <v>0.95149819284131976</v>
      </c>
      <c r="J46" s="693">
        <v>-416</v>
      </c>
      <c r="K46" s="697">
        <v>9438</v>
      </c>
      <c r="L46" s="695">
        <v>11385</v>
      </c>
      <c r="M46" s="694">
        <v>0.82898550724637676</v>
      </c>
      <c r="N46" s="693">
        <v>-1947</v>
      </c>
      <c r="O46" s="692">
        <v>0.86469591015045566</v>
      </c>
      <c r="P46" s="691">
        <v>0.75335968379446638</v>
      </c>
      <c r="Q46" s="690">
        <v>0.11133622635598928</v>
      </c>
      <c r="R46" s="665"/>
      <c r="S46" s="665"/>
    </row>
    <row r="47" spans="1:19" x14ac:dyDescent="0.4">
      <c r="A47" s="701"/>
      <c r="B47" s="701"/>
      <c r="C47" s="700" t="s">
        <v>377</v>
      </c>
      <c r="D47" s="698"/>
      <c r="E47" s="698"/>
      <c r="F47" s="688" t="s">
        <v>366</v>
      </c>
      <c r="G47" s="697">
        <v>12157</v>
      </c>
      <c r="H47" s="695">
        <v>11674</v>
      </c>
      <c r="I47" s="694">
        <v>1.0413739934898063</v>
      </c>
      <c r="J47" s="693">
        <v>483</v>
      </c>
      <c r="K47" s="697">
        <v>16143</v>
      </c>
      <c r="L47" s="695">
        <v>18412</v>
      </c>
      <c r="M47" s="694">
        <v>0.87676515316098191</v>
      </c>
      <c r="N47" s="693">
        <v>-2269</v>
      </c>
      <c r="O47" s="692">
        <v>0.75308183113423777</v>
      </c>
      <c r="P47" s="691">
        <v>0.63404301542472297</v>
      </c>
      <c r="Q47" s="690">
        <v>0.1190388157095148</v>
      </c>
      <c r="R47" s="665"/>
      <c r="S47" s="665"/>
    </row>
    <row r="48" spans="1:19" x14ac:dyDescent="0.4">
      <c r="A48" s="701"/>
      <c r="B48" s="701"/>
      <c r="C48" s="700" t="s">
        <v>372</v>
      </c>
      <c r="D48" s="698"/>
      <c r="E48" s="698"/>
      <c r="F48" s="688" t="s">
        <v>366</v>
      </c>
      <c r="G48" s="697">
        <v>1744</v>
      </c>
      <c r="H48" s="695">
        <v>1625</v>
      </c>
      <c r="I48" s="694">
        <v>1.0732307692307692</v>
      </c>
      <c r="J48" s="693">
        <v>119</v>
      </c>
      <c r="K48" s="697">
        <v>2970</v>
      </c>
      <c r="L48" s="695">
        <v>2970</v>
      </c>
      <c r="M48" s="694">
        <v>1</v>
      </c>
      <c r="N48" s="693">
        <v>0</v>
      </c>
      <c r="O48" s="692">
        <v>0.58720538720538717</v>
      </c>
      <c r="P48" s="691">
        <v>0.54713804713804715</v>
      </c>
      <c r="Q48" s="690">
        <v>4.0067340067340029E-2</v>
      </c>
      <c r="R48" s="665"/>
      <c r="S48" s="665"/>
    </row>
    <row r="49" spans="1:19" x14ac:dyDescent="0.4">
      <c r="A49" s="701"/>
      <c r="B49" s="701"/>
      <c r="C49" s="700" t="s">
        <v>390</v>
      </c>
      <c r="D49" s="698"/>
      <c r="E49" s="698"/>
      <c r="F49" s="688" t="s">
        <v>366</v>
      </c>
      <c r="G49" s="697">
        <v>1507</v>
      </c>
      <c r="H49" s="695">
        <v>1477</v>
      </c>
      <c r="I49" s="694">
        <v>1.02031144211239</v>
      </c>
      <c r="J49" s="693">
        <v>30</v>
      </c>
      <c r="K49" s="697">
        <v>1936</v>
      </c>
      <c r="L49" s="695">
        <v>1936</v>
      </c>
      <c r="M49" s="694">
        <v>1</v>
      </c>
      <c r="N49" s="693">
        <v>0</v>
      </c>
      <c r="O49" s="692">
        <v>0.77840909090909094</v>
      </c>
      <c r="P49" s="691">
        <v>0.76291322314049592</v>
      </c>
      <c r="Q49" s="690">
        <v>1.5495867768595017E-2</v>
      </c>
      <c r="R49" s="665"/>
      <c r="S49" s="665"/>
    </row>
    <row r="50" spans="1:19" x14ac:dyDescent="0.4">
      <c r="A50" s="701"/>
      <c r="B50" s="701"/>
      <c r="C50" s="700" t="s">
        <v>389</v>
      </c>
      <c r="D50" s="698"/>
      <c r="E50" s="698"/>
      <c r="F50" s="688" t="s">
        <v>366</v>
      </c>
      <c r="G50" s="697">
        <v>2539</v>
      </c>
      <c r="H50" s="695">
        <v>2372</v>
      </c>
      <c r="I50" s="694">
        <v>1.0704047217537942</v>
      </c>
      <c r="J50" s="693">
        <v>167</v>
      </c>
      <c r="K50" s="697">
        <v>2970</v>
      </c>
      <c r="L50" s="695">
        <v>2970</v>
      </c>
      <c r="M50" s="694">
        <v>1</v>
      </c>
      <c r="N50" s="693">
        <v>0</v>
      </c>
      <c r="O50" s="692">
        <v>0.85488215488215491</v>
      </c>
      <c r="P50" s="691">
        <v>0.79865319865319861</v>
      </c>
      <c r="Q50" s="690">
        <v>5.6228956228956295E-2</v>
      </c>
      <c r="R50" s="665"/>
      <c r="S50" s="665"/>
    </row>
    <row r="51" spans="1:19" x14ac:dyDescent="0.4">
      <c r="A51" s="701"/>
      <c r="B51" s="701"/>
      <c r="C51" s="700" t="s">
        <v>388</v>
      </c>
      <c r="D51" s="698"/>
      <c r="E51" s="698"/>
      <c r="F51" s="688" t="s">
        <v>375</v>
      </c>
      <c r="G51" s="697">
        <v>1011</v>
      </c>
      <c r="H51" s="695">
        <v>869</v>
      </c>
      <c r="I51" s="694">
        <v>1.1634062140391255</v>
      </c>
      <c r="J51" s="693">
        <v>142</v>
      </c>
      <c r="K51" s="697">
        <v>1386</v>
      </c>
      <c r="L51" s="695">
        <v>1260</v>
      </c>
      <c r="M51" s="694">
        <v>1.1000000000000001</v>
      </c>
      <c r="N51" s="693">
        <v>126</v>
      </c>
      <c r="O51" s="692">
        <v>0.72943722943722944</v>
      </c>
      <c r="P51" s="691">
        <v>0.68968253968253967</v>
      </c>
      <c r="Q51" s="690">
        <v>3.9754689754689765E-2</v>
      </c>
      <c r="R51" s="665"/>
      <c r="S51" s="665"/>
    </row>
    <row r="52" spans="1:19" x14ac:dyDescent="0.4">
      <c r="A52" s="701"/>
      <c r="B52" s="701"/>
      <c r="C52" s="700" t="s">
        <v>387</v>
      </c>
      <c r="D52" s="698"/>
      <c r="E52" s="698"/>
      <c r="F52" s="688" t="s">
        <v>366</v>
      </c>
      <c r="G52" s="697">
        <v>1593</v>
      </c>
      <c r="H52" s="695">
        <v>1636</v>
      </c>
      <c r="I52" s="694">
        <v>0.97371638141809291</v>
      </c>
      <c r="J52" s="693">
        <v>-43</v>
      </c>
      <c r="K52" s="697">
        <v>1927</v>
      </c>
      <c r="L52" s="695">
        <v>1846</v>
      </c>
      <c r="M52" s="694">
        <v>1.0438786565547129</v>
      </c>
      <c r="N52" s="693">
        <v>81</v>
      </c>
      <c r="O52" s="692">
        <v>0.826673585884795</v>
      </c>
      <c r="P52" s="691">
        <v>0.88624052004333698</v>
      </c>
      <c r="Q52" s="690">
        <v>-5.9566934158541973E-2</v>
      </c>
      <c r="R52" s="665"/>
      <c r="S52" s="665"/>
    </row>
    <row r="53" spans="1:19" x14ac:dyDescent="0.4">
      <c r="A53" s="701"/>
      <c r="B53" s="701"/>
      <c r="C53" s="700" t="s">
        <v>386</v>
      </c>
      <c r="D53" s="698"/>
      <c r="E53" s="698"/>
      <c r="F53" s="688" t="s">
        <v>366</v>
      </c>
      <c r="G53" s="697">
        <v>2482</v>
      </c>
      <c r="H53" s="695">
        <v>2017</v>
      </c>
      <c r="I53" s="694">
        <v>1.2305404065443728</v>
      </c>
      <c r="J53" s="693">
        <v>465</v>
      </c>
      <c r="K53" s="697">
        <v>2970</v>
      </c>
      <c r="L53" s="695">
        <v>2970</v>
      </c>
      <c r="M53" s="694">
        <v>1</v>
      </c>
      <c r="N53" s="693">
        <v>0</v>
      </c>
      <c r="O53" s="692">
        <v>0.83569023569023571</v>
      </c>
      <c r="P53" s="691">
        <v>0.67912457912457913</v>
      </c>
      <c r="Q53" s="690">
        <v>0.15656565656565657</v>
      </c>
      <c r="R53" s="665"/>
      <c r="S53" s="665"/>
    </row>
    <row r="54" spans="1:19" x14ac:dyDescent="0.4">
      <c r="A54" s="701"/>
      <c r="B54" s="701"/>
      <c r="C54" s="700" t="s">
        <v>385</v>
      </c>
      <c r="D54" s="698"/>
      <c r="E54" s="698"/>
      <c r="F54" s="688" t="s">
        <v>366</v>
      </c>
      <c r="G54" s="697">
        <v>2239</v>
      </c>
      <c r="H54" s="695">
        <v>1981</v>
      </c>
      <c r="I54" s="694">
        <v>1.1302372539121657</v>
      </c>
      <c r="J54" s="693">
        <v>258</v>
      </c>
      <c r="K54" s="697">
        <v>2968</v>
      </c>
      <c r="L54" s="695">
        <v>2970</v>
      </c>
      <c r="M54" s="694">
        <v>0.99932659932659929</v>
      </c>
      <c r="N54" s="693">
        <v>-2</v>
      </c>
      <c r="O54" s="692">
        <v>0.75438005390835583</v>
      </c>
      <c r="P54" s="691">
        <v>0.66700336700336704</v>
      </c>
      <c r="Q54" s="690">
        <v>8.7376686904988787E-2</v>
      </c>
      <c r="R54" s="665"/>
      <c r="S54" s="665"/>
    </row>
    <row r="55" spans="1:19" x14ac:dyDescent="0.4">
      <c r="A55" s="701"/>
      <c r="B55" s="701"/>
      <c r="C55" s="700" t="s">
        <v>120</v>
      </c>
      <c r="D55" s="698"/>
      <c r="E55" s="698"/>
      <c r="F55" s="688" t="s">
        <v>366</v>
      </c>
      <c r="G55" s="697">
        <v>1409</v>
      </c>
      <c r="H55" s="695">
        <v>1128</v>
      </c>
      <c r="I55" s="694">
        <v>1.249113475177305</v>
      </c>
      <c r="J55" s="693">
        <v>281</v>
      </c>
      <c r="K55" s="697">
        <v>1936</v>
      </c>
      <c r="L55" s="695">
        <v>1386</v>
      </c>
      <c r="M55" s="694">
        <v>1.3968253968253967</v>
      </c>
      <c r="N55" s="693">
        <v>550</v>
      </c>
      <c r="O55" s="692">
        <v>0.72778925619834711</v>
      </c>
      <c r="P55" s="691">
        <v>0.81385281385281383</v>
      </c>
      <c r="Q55" s="690">
        <v>-8.6063557654466716E-2</v>
      </c>
      <c r="R55" s="665"/>
      <c r="S55" s="665"/>
    </row>
    <row r="56" spans="1:19" x14ac:dyDescent="0.4">
      <c r="A56" s="701"/>
      <c r="B56" s="701"/>
      <c r="C56" s="700" t="s">
        <v>382</v>
      </c>
      <c r="D56" s="698"/>
      <c r="E56" s="698"/>
      <c r="F56" s="688" t="s">
        <v>366</v>
      </c>
      <c r="G56" s="697">
        <v>1447</v>
      </c>
      <c r="H56" s="695">
        <v>846</v>
      </c>
      <c r="I56" s="694">
        <v>1.7104018912529551</v>
      </c>
      <c r="J56" s="693">
        <v>601</v>
      </c>
      <c r="K56" s="697">
        <v>1880</v>
      </c>
      <c r="L56" s="695">
        <v>1330</v>
      </c>
      <c r="M56" s="694">
        <v>1.4135338345864661</v>
      </c>
      <c r="N56" s="693">
        <v>550</v>
      </c>
      <c r="O56" s="692">
        <v>0.76968085106382977</v>
      </c>
      <c r="P56" s="691">
        <v>0.63609022556390982</v>
      </c>
      <c r="Q56" s="690">
        <v>0.13359062549991996</v>
      </c>
      <c r="R56" s="665"/>
      <c r="S56" s="665"/>
    </row>
    <row r="57" spans="1:19" x14ac:dyDescent="0.4">
      <c r="A57" s="701"/>
      <c r="B57" s="701"/>
      <c r="C57" s="700" t="s">
        <v>381</v>
      </c>
      <c r="D57" s="698"/>
      <c r="E57" s="698"/>
      <c r="F57" s="688" t="s">
        <v>366</v>
      </c>
      <c r="G57" s="697">
        <v>1153</v>
      </c>
      <c r="H57" s="695">
        <v>718</v>
      </c>
      <c r="I57" s="694">
        <v>1.6058495821727019</v>
      </c>
      <c r="J57" s="693">
        <v>435</v>
      </c>
      <c r="K57" s="697">
        <v>1936</v>
      </c>
      <c r="L57" s="695">
        <v>1320</v>
      </c>
      <c r="M57" s="694">
        <v>1.4666666666666666</v>
      </c>
      <c r="N57" s="693">
        <v>616</v>
      </c>
      <c r="O57" s="692">
        <v>0.59555785123966942</v>
      </c>
      <c r="P57" s="691">
        <v>0.54393939393939394</v>
      </c>
      <c r="Q57" s="690">
        <v>5.1618457300275478E-2</v>
      </c>
      <c r="R57" s="665"/>
      <c r="S57" s="665"/>
    </row>
    <row r="58" spans="1:19" x14ac:dyDescent="0.4">
      <c r="A58" s="701"/>
      <c r="B58" s="701"/>
      <c r="C58" s="700" t="s">
        <v>383</v>
      </c>
      <c r="D58" s="698"/>
      <c r="E58" s="698"/>
      <c r="F58" s="688" t="s">
        <v>366</v>
      </c>
      <c r="G58" s="697">
        <v>810</v>
      </c>
      <c r="H58" s="695">
        <v>756</v>
      </c>
      <c r="I58" s="694">
        <v>1.0714285714285714</v>
      </c>
      <c r="J58" s="693">
        <v>54</v>
      </c>
      <c r="K58" s="697">
        <v>1320</v>
      </c>
      <c r="L58" s="695">
        <v>1319</v>
      </c>
      <c r="M58" s="694">
        <v>1.0007581501137226</v>
      </c>
      <c r="N58" s="693">
        <v>1</v>
      </c>
      <c r="O58" s="692">
        <v>0.61363636363636365</v>
      </c>
      <c r="P58" s="691">
        <v>0.5731614859742229</v>
      </c>
      <c r="Q58" s="690">
        <v>4.0474877662140751E-2</v>
      </c>
      <c r="R58" s="665"/>
      <c r="S58" s="665"/>
    </row>
    <row r="59" spans="1:19" x14ac:dyDescent="0.4">
      <c r="A59" s="701"/>
      <c r="B59" s="701"/>
      <c r="C59" s="700" t="s">
        <v>380</v>
      </c>
      <c r="D59" s="698"/>
      <c r="E59" s="698"/>
      <c r="F59" s="688" t="s">
        <v>366</v>
      </c>
      <c r="G59" s="697">
        <v>2302</v>
      </c>
      <c r="H59" s="695">
        <v>2104</v>
      </c>
      <c r="I59" s="694">
        <v>1.0941064638783271</v>
      </c>
      <c r="J59" s="693">
        <v>198</v>
      </c>
      <c r="K59" s="697">
        <v>4577</v>
      </c>
      <c r="L59" s="695">
        <v>4566</v>
      </c>
      <c r="M59" s="694">
        <v>1.0024091108190978</v>
      </c>
      <c r="N59" s="693">
        <v>11</v>
      </c>
      <c r="O59" s="692">
        <v>0.50294953025999567</v>
      </c>
      <c r="P59" s="691">
        <v>0.46079719667104685</v>
      </c>
      <c r="Q59" s="690">
        <v>4.215233358894882E-2</v>
      </c>
      <c r="R59" s="665"/>
      <c r="S59" s="665"/>
    </row>
    <row r="60" spans="1:19" x14ac:dyDescent="0.4">
      <c r="A60" s="701"/>
      <c r="B60" s="701"/>
      <c r="C60" s="700" t="s">
        <v>378</v>
      </c>
      <c r="D60" s="699" t="s">
        <v>171</v>
      </c>
      <c r="E60" s="698" t="s">
        <v>370</v>
      </c>
      <c r="F60" s="688" t="s">
        <v>366</v>
      </c>
      <c r="G60" s="697">
        <v>3616</v>
      </c>
      <c r="H60" s="695">
        <v>0</v>
      </c>
      <c r="I60" s="694" t="e">
        <v>#DIV/0!</v>
      </c>
      <c r="J60" s="693">
        <v>3616</v>
      </c>
      <c r="K60" s="697">
        <v>3780</v>
      </c>
      <c r="L60" s="695">
        <v>0</v>
      </c>
      <c r="M60" s="694" t="e">
        <v>#DIV/0!</v>
      </c>
      <c r="N60" s="693">
        <v>3780</v>
      </c>
      <c r="O60" s="692">
        <v>0.95661375661375658</v>
      </c>
      <c r="P60" s="691" t="e">
        <v>#DIV/0!</v>
      </c>
      <c r="Q60" s="690" t="e">
        <v>#DIV/0!</v>
      </c>
      <c r="R60" s="665"/>
      <c r="S60" s="665"/>
    </row>
    <row r="61" spans="1:19" x14ac:dyDescent="0.4">
      <c r="A61" s="701"/>
      <c r="B61" s="701"/>
      <c r="C61" s="700" t="s">
        <v>105</v>
      </c>
      <c r="D61" s="699" t="s">
        <v>171</v>
      </c>
      <c r="E61" s="698" t="s">
        <v>370</v>
      </c>
      <c r="F61" s="688" t="s">
        <v>366</v>
      </c>
      <c r="G61" s="697">
        <v>1437</v>
      </c>
      <c r="H61" s="695">
        <v>1141</v>
      </c>
      <c r="I61" s="694">
        <v>1.2594215600350569</v>
      </c>
      <c r="J61" s="693">
        <v>296</v>
      </c>
      <c r="K61" s="697">
        <v>1837</v>
      </c>
      <c r="L61" s="695">
        <v>1320</v>
      </c>
      <c r="M61" s="694">
        <v>1.3916666666666666</v>
      </c>
      <c r="N61" s="693">
        <v>517</v>
      </c>
      <c r="O61" s="692">
        <v>0.78225367446924332</v>
      </c>
      <c r="P61" s="691">
        <v>0.86439393939393938</v>
      </c>
      <c r="Q61" s="690">
        <v>-8.214026492469606E-2</v>
      </c>
      <c r="R61" s="665"/>
      <c r="S61" s="665"/>
    </row>
    <row r="62" spans="1:19" x14ac:dyDescent="0.4">
      <c r="A62" s="701"/>
      <c r="B62" s="701"/>
      <c r="C62" s="700" t="s">
        <v>373</v>
      </c>
      <c r="D62" s="699" t="s">
        <v>171</v>
      </c>
      <c r="E62" s="698" t="s">
        <v>370</v>
      </c>
      <c r="F62" s="688" t="s">
        <v>366</v>
      </c>
      <c r="G62" s="697">
        <v>1995</v>
      </c>
      <c r="H62" s="695">
        <v>0</v>
      </c>
      <c r="I62" s="694" t="e">
        <v>#DIV/0!</v>
      </c>
      <c r="J62" s="693">
        <v>1995</v>
      </c>
      <c r="K62" s="697">
        <v>2218</v>
      </c>
      <c r="L62" s="695">
        <v>0</v>
      </c>
      <c r="M62" s="694" t="e">
        <v>#DIV/0!</v>
      </c>
      <c r="N62" s="693">
        <v>2218</v>
      </c>
      <c r="O62" s="692">
        <v>0.89945897204688907</v>
      </c>
      <c r="P62" s="691" t="e">
        <v>#DIV/0!</v>
      </c>
      <c r="Q62" s="690" t="e">
        <v>#DIV/0!</v>
      </c>
      <c r="R62" s="665"/>
      <c r="S62" s="665"/>
    </row>
    <row r="63" spans="1:19" x14ac:dyDescent="0.4">
      <c r="A63" s="701"/>
      <c r="B63" s="678"/>
      <c r="C63" s="677" t="s">
        <v>377</v>
      </c>
      <c r="D63" s="689" t="s">
        <v>171</v>
      </c>
      <c r="E63" s="675" t="s">
        <v>370</v>
      </c>
      <c r="F63" s="688" t="s">
        <v>375</v>
      </c>
      <c r="G63" s="673">
        <v>0</v>
      </c>
      <c r="H63" s="671">
        <v>0</v>
      </c>
      <c r="I63" s="670" t="e">
        <v>#DIV/0!</v>
      </c>
      <c r="J63" s="669">
        <v>0</v>
      </c>
      <c r="K63" s="673">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1909</v>
      </c>
      <c r="H64" s="684">
        <v>1236</v>
      </c>
      <c r="I64" s="683">
        <v>1.5444983818770226</v>
      </c>
      <c r="J64" s="682">
        <v>673</v>
      </c>
      <c r="K64" s="685">
        <v>3530</v>
      </c>
      <c r="L64" s="684">
        <v>1906</v>
      </c>
      <c r="M64" s="683">
        <v>1.8520461699895068</v>
      </c>
      <c r="N64" s="682">
        <v>1624</v>
      </c>
      <c r="O64" s="681">
        <v>0.54079320113314444</v>
      </c>
      <c r="P64" s="680">
        <v>0.64847848898216165</v>
      </c>
      <c r="Q64" s="679">
        <v>-0.10768528784901721</v>
      </c>
      <c r="R64" s="665"/>
      <c r="S64" s="665"/>
    </row>
    <row r="65" spans="1:19" x14ac:dyDescent="0.4">
      <c r="A65" s="701"/>
      <c r="B65" s="701"/>
      <c r="C65" s="700" t="s">
        <v>383</v>
      </c>
      <c r="D65" s="698"/>
      <c r="E65" s="698"/>
      <c r="F65" s="688" t="s">
        <v>366</v>
      </c>
      <c r="G65" s="697">
        <v>315</v>
      </c>
      <c r="H65" s="695">
        <v>241</v>
      </c>
      <c r="I65" s="694">
        <v>1.3070539419087137</v>
      </c>
      <c r="J65" s="693">
        <v>74</v>
      </c>
      <c r="K65" s="696">
        <v>594</v>
      </c>
      <c r="L65" s="695">
        <v>331</v>
      </c>
      <c r="M65" s="694">
        <v>1.7945619335347431</v>
      </c>
      <c r="N65" s="693">
        <v>263</v>
      </c>
      <c r="O65" s="692">
        <v>0.53030303030303028</v>
      </c>
      <c r="P65" s="691">
        <v>0.72809667673716016</v>
      </c>
      <c r="Q65" s="690">
        <v>-0.19779364643412989</v>
      </c>
      <c r="R65" s="665"/>
      <c r="S65" s="665"/>
    </row>
    <row r="66" spans="1:19" x14ac:dyDescent="0.4">
      <c r="A66" s="701"/>
      <c r="B66" s="701"/>
      <c r="C66" s="700" t="s">
        <v>382</v>
      </c>
      <c r="D66" s="698"/>
      <c r="E66" s="698"/>
      <c r="F66" s="702"/>
      <c r="G66" s="697"/>
      <c r="H66" s="695">
        <v>316</v>
      </c>
      <c r="I66" s="694">
        <v>0</v>
      </c>
      <c r="J66" s="693">
        <v>-316</v>
      </c>
      <c r="K66" s="696"/>
      <c r="L66" s="695">
        <v>584</v>
      </c>
      <c r="M66" s="694">
        <v>0</v>
      </c>
      <c r="N66" s="693">
        <v>-584</v>
      </c>
      <c r="O66" s="692" t="e">
        <v>#DIV/0!</v>
      </c>
      <c r="P66" s="691">
        <v>0.54109589041095896</v>
      </c>
      <c r="Q66" s="690" t="e">
        <v>#DIV/0!</v>
      </c>
      <c r="R66" s="665"/>
      <c r="S66" s="665"/>
    </row>
    <row r="67" spans="1:19" x14ac:dyDescent="0.4">
      <c r="A67" s="701"/>
      <c r="B67" s="701"/>
      <c r="C67" s="700" t="s">
        <v>381</v>
      </c>
      <c r="D67" s="698"/>
      <c r="E67" s="698"/>
      <c r="F67" s="702"/>
      <c r="G67" s="697"/>
      <c r="H67" s="695">
        <v>195</v>
      </c>
      <c r="I67" s="694">
        <v>0</v>
      </c>
      <c r="J67" s="693">
        <v>-195</v>
      </c>
      <c r="K67" s="696"/>
      <c r="L67" s="695">
        <v>330</v>
      </c>
      <c r="M67" s="694">
        <v>0</v>
      </c>
      <c r="N67" s="693">
        <v>-330</v>
      </c>
      <c r="O67" s="692" t="e">
        <v>#DIV/0!</v>
      </c>
      <c r="P67" s="691">
        <v>0.59090909090909094</v>
      </c>
      <c r="Q67" s="690" t="e">
        <v>#DIV/0!</v>
      </c>
      <c r="R67" s="665"/>
      <c r="S67" s="665"/>
    </row>
    <row r="68" spans="1:19" x14ac:dyDescent="0.4">
      <c r="A68" s="701"/>
      <c r="B68" s="701"/>
      <c r="C68" s="700" t="s">
        <v>380</v>
      </c>
      <c r="D68" s="698"/>
      <c r="E68" s="698"/>
      <c r="F68" s="688" t="s">
        <v>366</v>
      </c>
      <c r="G68" s="697">
        <v>605</v>
      </c>
      <c r="H68" s="695">
        <v>484</v>
      </c>
      <c r="I68" s="694">
        <v>1.25</v>
      </c>
      <c r="J68" s="693">
        <v>121</v>
      </c>
      <c r="K68" s="696">
        <v>1187</v>
      </c>
      <c r="L68" s="695">
        <v>661</v>
      </c>
      <c r="M68" s="694">
        <v>1.7957639939485628</v>
      </c>
      <c r="N68" s="693">
        <v>526</v>
      </c>
      <c r="O68" s="692">
        <v>0.50968828980623415</v>
      </c>
      <c r="P68" s="691">
        <v>0.73222390317700459</v>
      </c>
      <c r="Q68" s="690">
        <v>-0.22253561337077044</v>
      </c>
      <c r="R68" s="665"/>
      <c r="S68" s="665"/>
    </row>
    <row r="69" spans="1:19" x14ac:dyDescent="0.4">
      <c r="A69" s="678"/>
      <c r="B69" s="678"/>
      <c r="C69" s="677" t="s">
        <v>371</v>
      </c>
      <c r="D69" s="675"/>
      <c r="E69" s="675"/>
      <c r="F69" s="674" t="s">
        <v>366</v>
      </c>
      <c r="G69" s="673">
        <v>989</v>
      </c>
      <c r="H69" s="671"/>
      <c r="I69" s="670" t="e">
        <v>#DIV/0!</v>
      </c>
      <c r="J69" s="669">
        <v>989</v>
      </c>
      <c r="K69" s="672">
        <v>1749</v>
      </c>
      <c r="L69" s="671"/>
      <c r="M69" s="670" t="e">
        <v>#DIV/0!</v>
      </c>
      <c r="N69" s="669">
        <v>1749</v>
      </c>
      <c r="O69" s="668">
        <v>0.56546598056032016</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6" activePane="bottomRight" state="frozen"/>
      <selection sqref="A1:Q1"/>
      <selection pane="topRight" sqref="A1:Q1"/>
      <selection pane="bottomLeft" sqref="A1:Q1"/>
      <selection pane="bottomRight" sqref="A1:Q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12月月間</v>
      </c>
      <c r="G1" s="14" t="s">
        <v>69</v>
      </c>
      <c r="H1" s="10"/>
      <c r="I1" s="10"/>
      <c r="J1" s="10"/>
      <c r="K1" s="10"/>
      <c r="L1" s="10"/>
      <c r="M1" s="10"/>
    </row>
    <row r="2" spans="1:13" s="788" customFormat="1" ht="19.5" thickBot="1" x14ac:dyDescent="0.45">
      <c r="A2" s="789"/>
      <c r="B2" s="789" t="s">
        <v>436</v>
      </c>
      <c r="C2" s="790">
        <v>12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460</v>
      </c>
      <c r="D4" s="1003" t="s">
        <v>459</v>
      </c>
      <c r="E4" s="1004" t="s">
        <v>192</v>
      </c>
      <c r="F4" s="1005"/>
      <c r="G4" s="982" t="s">
        <v>458</v>
      </c>
      <c r="H4" s="1001" t="s">
        <v>457</v>
      </c>
      <c r="I4" s="1004" t="s">
        <v>192</v>
      </c>
      <c r="J4" s="1005"/>
      <c r="K4" s="982" t="s">
        <v>458</v>
      </c>
      <c r="L4" s="983" t="s">
        <v>457</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501879</v>
      </c>
      <c r="D6" s="1006">
        <v>479504</v>
      </c>
      <c r="E6" s="971">
        <v>1.0466628015616137</v>
      </c>
      <c r="F6" s="991">
        <v>22375</v>
      </c>
      <c r="G6" s="997">
        <v>738216</v>
      </c>
      <c r="H6" s="999">
        <v>715814</v>
      </c>
      <c r="I6" s="971">
        <v>1.0312958394219727</v>
      </c>
      <c r="J6" s="991">
        <v>22402</v>
      </c>
      <c r="K6" s="973">
        <v>0.67985386390975</v>
      </c>
      <c r="L6" s="975">
        <v>0.66987234113889926</v>
      </c>
      <c r="M6" s="977">
        <v>9.981522770850737E-3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258944</v>
      </c>
      <c r="D8" s="766">
        <v>237988</v>
      </c>
      <c r="E8" s="765">
        <v>1.088054859908903</v>
      </c>
      <c r="F8" s="764">
        <v>20956</v>
      </c>
      <c r="G8" s="767">
        <v>367961</v>
      </c>
      <c r="H8" s="774">
        <v>336395</v>
      </c>
      <c r="I8" s="765">
        <v>1.0938361152811427</v>
      </c>
      <c r="J8" s="764">
        <v>31566</v>
      </c>
      <c r="K8" s="781">
        <v>0.70372675365052273</v>
      </c>
      <c r="L8" s="780">
        <v>0.70746592547451659</v>
      </c>
      <c r="M8" s="779">
        <v>-3.7391718239938587E-3</v>
      </c>
    </row>
    <row r="9" spans="1:13" ht="18" customHeight="1" x14ac:dyDescent="0.4">
      <c r="A9" s="747"/>
      <c r="B9" s="760" t="s">
        <v>428</v>
      </c>
      <c r="C9" s="759">
        <v>109111</v>
      </c>
      <c r="D9" s="758">
        <v>105960</v>
      </c>
      <c r="E9" s="757">
        <v>1.029737636844092</v>
      </c>
      <c r="F9" s="756">
        <v>3151</v>
      </c>
      <c r="G9" s="759">
        <v>150235</v>
      </c>
      <c r="H9" s="758">
        <v>155018</v>
      </c>
      <c r="I9" s="757">
        <v>0.96914551858493847</v>
      </c>
      <c r="J9" s="756">
        <v>-4783</v>
      </c>
      <c r="K9" s="778">
        <v>0.72626884547542181</v>
      </c>
      <c r="L9" s="777">
        <v>0.68353352513901611</v>
      </c>
      <c r="M9" s="776">
        <v>4.2735320336405702E-2</v>
      </c>
    </row>
    <row r="10" spans="1:13" ht="18" customHeight="1" x14ac:dyDescent="0.4">
      <c r="A10" s="747"/>
      <c r="B10" s="746" t="s">
        <v>427</v>
      </c>
      <c r="C10" s="751">
        <v>8293</v>
      </c>
      <c r="D10" s="750">
        <v>7748</v>
      </c>
      <c r="E10" s="749">
        <v>1.0703407330924108</v>
      </c>
      <c r="F10" s="748">
        <v>545</v>
      </c>
      <c r="G10" s="751">
        <v>13630</v>
      </c>
      <c r="H10" s="750">
        <v>13290</v>
      </c>
      <c r="I10" s="749">
        <v>1.0255831452219715</v>
      </c>
      <c r="J10" s="748">
        <v>340</v>
      </c>
      <c r="K10" s="741">
        <v>0.60843727072633891</v>
      </c>
      <c r="L10" s="740">
        <v>0.5829947328818661</v>
      </c>
      <c r="M10" s="739">
        <v>2.5442537844472812E-2</v>
      </c>
    </row>
    <row r="11" spans="1:13" ht="18" customHeight="1" x14ac:dyDescent="0.4">
      <c r="A11" s="747"/>
      <c r="B11" s="746" t="s">
        <v>425</v>
      </c>
      <c r="C11" s="751">
        <v>116595</v>
      </c>
      <c r="D11" s="750">
        <v>104032</v>
      </c>
      <c r="E11" s="749">
        <v>1.1207609197170101</v>
      </c>
      <c r="F11" s="748">
        <v>12563</v>
      </c>
      <c r="G11" s="751">
        <v>161616</v>
      </c>
      <c r="H11" s="750">
        <v>138174</v>
      </c>
      <c r="I11" s="749">
        <v>1.1696556515697598</v>
      </c>
      <c r="J11" s="748">
        <v>23442</v>
      </c>
      <c r="K11" s="741">
        <v>0.72143228393228398</v>
      </c>
      <c r="L11" s="740">
        <v>0.75290575650990776</v>
      </c>
      <c r="M11" s="739">
        <v>-3.1473472577623784E-2</v>
      </c>
    </row>
    <row r="12" spans="1:13" ht="18" customHeight="1" x14ac:dyDescent="0.4">
      <c r="A12" s="747"/>
      <c r="B12" s="737" t="s">
        <v>173</v>
      </c>
      <c r="C12" s="775">
        <v>24945</v>
      </c>
      <c r="D12" s="735">
        <v>20248</v>
      </c>
      <c r="E12" s="734">
        <v>1.2319735282497037</v>
      </c>
      <c r="F12" s="733">
        <v>4697</v>
      </c>
      <c r="G12" s="775">
        <v>42480</v>
      </c>
      <c r="H12" s="735">
        <v>29913</v>
      </c>
      <c r="I12" s="734">
        <v>1.4201183431952662</v>
      </c>
      <c r="J12" s="733">
        <v>12567</v>
      </c>
      <c r="K12" s="772">
        <v>0.58721751412429379</v>
      </c>
      <c r="L12" s="771">
        <v>0.67689633269815797</v>
      </c>
      <c r="M12" s="770">
        <v>-8.9678818573864172E-2</v>
      </c>
    </row>
    <row r="13" spans="1:13" ht="18" customHeight="1" x14ac:dyDescent="0.4">
      <c r="A13" s="769" t="s">
        <v>430</v>
      </c>
      <c r="B13" s="768"/>
      <c r="C13" s="767">
        <v>80168</v>
      </c>
      <c r="D13" s="766">
        <v>84550</v>
      </c>
      <c r="E13" s="765">
        <v>0.94817267888823187</v>
      </c>
      <c r="F13" s="764">
        <v>-4382</v>
      </c>
      <c r="G13" s="767">
        <v>126944</v>
      </c>
      <c r="H13" s="766">
        <v>135792</v>
      </c>
      <c r="I13" s="765">
        <v>0.93484152232826678</v>
      </c>
      <c r="J13" s="764">
        <v>-8848</v>
      </c>
      <c r="K13" s="763">
        <v>0.63152256112931682</v>
      </c>
      <c r="L13" s="762">
        <v>0.62264345469541649</v>
      </c>
      <c r="M13" s="773">
        <v>8.8791064339003301E-3</v>
      </c>
    </row>
    <row r="14" spans="1:13" ht="18" customHeight="1" x14ac:dyDescent="0.4">
      <c r="A14" s="747"/>
      <c r="B14" s="760" t="s">
        <v>428</v>
      </c>
      <c r="C14" s="759">
        <v>14321</v>
      </c>
      <c r="D14" s="758">
        <v>15530</v>
      </c>
      <c r="E14" s="757">
        <v>0.92215067611075341</v>
      </c>
      <c r="F14" s="756">
        <v>-1209</v>
      </c>
      <c r="G14" s="759">
        <v>19460</v>
      </c>
      <c r="H14" s="758">
        <v>18756</v>
      </c>
      <c r="I14" s="757">
        <v>1.0375346555768821</v>
      </c>
      <c r="J14" s="756">
        <v>704</v>
      </c>
      <c r="K14" s="755">
        <v>0.7359198355601233</v>
      </c>
      <c r="L14" s="754">
        <v>0.828001706120708</v>
      </c>
      <c r="M14" s="753">
        <v>-9.20818705605847E-2</v>
      </c>
    </row>
    <row r="15" spans="1:13" ht="18" customHeight="1" x14ac:dyDescent="0.4">
      <c r="A15" s="747"/>
      <c r="B15" s="746" t="s">
        <v>427</v>
      </c>
      <c r="C15" s="751">
        <v>12151</v>
      </c>
      <c r="D15" s="750">
        <v>12979</v>
      </c>
      <c r="E15" s="749">
        <v>0.93620463826180755</v>
      </c>
      <c r="F15" s="748">
        <v>-828</v>
      </c>
      <c r="G15" s="751">
        <v>18275</v>
      </c>
      <c r="H15" s="750">
        <v>18000</v>
      </c>
      <c r="I15" s="749">
        <v>1.0152777777777777</v>
      </c>
      <c r="J15" s="748">
        <v>275</v>
      </c>
      <c r="K15" s="741">
        <v>0.6648974008207934</v>
      </c>
      <c r="L15" s="740">
        <v>0.72105555555555556</v>
      </c>
      <c r="M15" s="739">
        <v>-5.6158154734762156E-2</v>
      </c>
    </row>
    <row r="16" spans="1:13" ht="18" customHeight="1" x14ac:dyDescent="0.4">
      <c r="A16" s="747"/>
      <c r="B16" s="746" t="s">
        <v>425</v>
      </c>
      <c r="C16" s="751">
        <v>42990</v>
      </c>
      <c r="D16" s="750">
        <v>42376</v>
      </c>
      <c r="E16" s="749">
        <v>1.0144893335850482</v>
      </c>
      <c r="F16" s="748">
        <v>614</v>
      </c>
      <c r="G16" s="751">
        <v>64482</v>
      </c>
      <c r="H16" s="750">
        <v>66645</v>
      </c>
      <c r="I16" s="749">
        <v>0.96754445194688277</v>
      </c>
      <c r="J16" s="748">
        <v>-2163</v>
      </c>
      <c r="K16" s="741">
        <v>0.66669768307434629</v>
      </c>
      <c r="L16" s="740">
        <v>0.63584665016130237</v>
      </c>
      <c r="M16" s="739">
        <v>3.0851032913043919E-2</v>
      </c>
    </row>
    <row r="17" spans="1:13" ht="18" customHeight="1" x14ac:dyDescent="0.4">
      <c r="A17" s="747"/>
      <c r="B17" s="746" t="s">
        <v>424</v>
      </c>
      <c r="C17" s="751">
        <v>1547</v>
      </c>
      <c r="D17" s="750">
        <v>0</v>
      </c>
      <c r="E17" s="749" t="e">
        <v>#DIV/0!</v>
      </c>
      <c r="F17" s="748">
        <v>1547</v>
      </c>
      <c r="G17" s="751">
        <v>4903</v>
      </c>
      <c r="H17" s="750">
        <v>0</v>
      </c>
      <c r="I17" s="749" t="e">
        <v>#DIV/0!</v>
      </c>
      <c r="J17" s="748">
        <v>4903</v>
      </c>
      <c r="K17" s="741">
        <v>0.31552110952478074</v>
      </c>
      <c r="L17" s="740" t="s">
        <v>171</v>
      </c>
      <c r="M17" s="739" t="e">
        <v>#VALUE!</v>
      </c>
    </row>
    <row r="18" spans="1:13" ht="18" customHeight="1" x14ac:dyDescent="0.4">
      <c r="A18" s="738"/>
      <c r="B18" s="737" t="s">
        <v>173</v>
      </c>
      <c r="C18" s="775">
        <v>9159</v>
      </c>
      <c r="D18" s="735">
        <v>13665</v>
      </c>
      <c r="E18" s="734">
        <v>0.67025246981339193</v>
      </c>
      <c r="F18" s="733">
        <v>-4506</v>
      </c>
      <c r="G18" s="775">
        <v>19824</v>
      </c>
      <c r="H18" s="735">
        <v>32391</v>
      </c>
      <c r="I18" s="734">
        <v>0.61202185792349728</v>
      </c>
      <c r="J18" s="733">
        <v>-12567</v>
      </c>
      <c r="K18" s="772">
        <v>0.46201573849878935</v>
      </c>
      <c r="L18" s="771">
        <v>0.4218764471612485</v>
      </c>
      <c r="M18" s="770">
        <v>4.013929133754085E-2</v>
      </c>
    </row>
    <row r="19" spans="1:13" ht="18" customHeight="1" x14ac:dyDescent="0.4">
      <c r="A19" s="769" t="s">
        <v>429</v>
      </c>
      <c r="B19" s="768"/>
      <c r="C19" s="767">
        <v>65643</v>
      </c>
      <c r="D19" s="766">
        <v>63624</v>
      </c>
      <c r="E19" s="765">
        <v>1.0317333081855904</v>
      </c>
      <c r="F19" s="764">
        <v>2019</v>
      </c>
      <c r="G19" s="767">
        <v>88867</v>
      </c>
      <c r="H19" s="774">
        <v>95901</v>
      </c>
      <c r="I19" s="765">
        <v>0.92665352811753787</v>
      </c>
      <c r="J19" s="764">
        <v>-7034</v>
      </c>
      <c r="K19" s="763">
        <v>0.73866564641542976</v>
      </c>
      <c r="L19" s="762">
        <v>0.66343416648418685</v>
      </c>
      <c r="M19" s="761">
        <v>7.5231479931242906E-2</v>
      </c>
    </row>
    <row r="20" spans="1:13" ht="18" customHeight="1" x14ac:dyDescent="0.4">
      <c r="A20" s="747"/>
      <c r="B20" s="760" t="s">
        <v>428</v>
      </c>
      <c r="C20" s="759">
        <v>0</v>
      </c>
      <c r="D20" s="758">
        <v>413</v>
      </c>
      <c r="E20" s="757">
        <v>0</v>
      </c>
      <c r="F20" s="756">
        <v>-413</v>
      </c>
      <c r="G20" s="759">
        <v>0</v>
      </c>
      <c r="H20" s="758">
        <v>495</v>
      </c>
      <c r="I20" s="757">
        <v>0</v>
      </c>
      <c r="J20" s="756">
        <v>-495</v>
      </c>
      <c r="K20" s="755" t="s">
        <v>171</v>
      </c>
      <c r="L20" s="754">
        <v>0.83434343434343439</v>
      </c>
      <c r="M20" s="753" t="e">
        <v>#VALUE!</v>
      </c>
    </row>
    <row r="21" spans="1:13" ht="18" customHeight="1" x14ac:dyDescent="0.4">
      <c r="A21" s="747"/>
      <c r="B21" s="746" t="s">
        <v>427</v>
      </c>
      <c r="C21" s="751">
        <v>19651</v>
      </c>
      <c r="D21" s="750">
        <v>18361</v>
      </c>
      <c r="E21" s="749">
        <v>1.0702576112412179</v>
      </c>
      <c r="F21" s="748">
        <v>1290</v>
      </c>
      <c r="G21" s="751">
        <v>27000</v>
      </c>
      <c r="H21" s="750">
        <v>26990</v>
      </c>
      <c r="I21" s="749">
        <v>1.0003705075954057</v>
      </c>
      <c r="J21" s="748">
        <v>10</v>
      </c>
      <c r="K21" s="741">
        <v>0.7278148148148148</v>
      </c>
      <c r="L21" s="740">
        <v>0.6802889959244165</v>
      </c>
      <c r="M21" s="739">
        <v>4.7525818890398308E-2</v>
      </c>
    </row>
    <row r="22" spans="1:13" ht="18" customHeight="1" x14ac:dyDescent="0.4">
      <c r="A22" s="747"/>
      <c r="B22" s="746" t="s">
        <v>425</v>
      </c>
      <c r="C22" s="751">
        <v>34956</v>
      </c>
      <c r="D22" s="750">
        <v>33877</v>
      </c>
      <c r="E22" s="749">
        <v>1.0318505180505948</v>
      </c>
      <c r="F22" s="748">
        <v>1079</v>
      </c>
      <c r="G22" s="751">
        <v>45406</v>
      </c>
      <c r="H22" s="750">
        <v>51955</v>
      </c>
      <c r="I22" s="749">
        <v>0.87394860937349628</v>
      </c>
      <c r="J22" s="748">
        <v>-6549</v>
      </c>
      <c r="K22" s="741">
        <v>0.76985420429018192</v>
      </c>
      <c r="L22" s="740">
        <v>0.65204503897603694</v>
      </c>
      <c r="M22" s="739">
        <v>0.11780916531414498</v>
      </c>
    </row>
    <row r="23" spans="1:13" ht="18" customHeight="1" x14ac:dyDescent="0.4">
      <c r="A23" s="738"/>
      <c r="B23" s="737" t="s">
        <v>173</v>
      </c>
      <c r="C23" s="775">
        <v>11036</v>
      </c>
      <c r="D23" s="735">
        <v>10973</v>
      </c>
      <c r="E23" s="734">
        <v>1.0057413651690512</v>
      </c>
      <c r="F23" s="733">
        <v>63</v>
      </c>
      <c r="G23" s="775">
        <v>16461</v>
      </c>
      <c r="H23" s="735">
        <v>16461</v>
      </c>
      <c r="I23" s="734">
        <v>1</v>
      </c>
      <c r="J23" s="733">
        <v>0</v>
      </c>
      <c r="K23" s="772">
        <v>0.6704331450094162</v>
      </c>
      <c r="L23" s="771">
        <v>0.66660591701597716</v>
      </c>
      <c r="M23" s="770">
        <v>3.8272279934390419E-3</v>
      </c>
    </row>
    <row r="24" spans="1:13" ht="18" customHeight="1" x14ac:dyDescent="0.4">
      <c r="A24" s="769" t="s">
        <v>181</v>
      </c>
      <c r="B24" s="768"/>
      <c r="C24" s="767">
        <v>43469</v>
      </c>
      <c r="D24" s="766">
        <v>41262</v>
      </c>
      <c r="E24" s="765">
        <v>1.053487470311667</v>
      </c>
      <c r="F24" s="764">
        <v>2207</v>
      </c>
      <c r="G24" s="767">
        <v>60570</v>
      </c>
      <c r="H24" s="774">
        <v>60864</v>
      </c>
      <c r="I24" s="765">
        <v>0.9951695583596214</v>
      </c>
      <c r="J24" s="764">
        <v>-294</v>
      </c>
      <c r="K24" s="763">
        <v>0.71766551097903253</v>
      </c>
      <c r="L24" s="762">
        <v>0.67793769716088326</v>
      </c>
      <c r="M24" s="773">
        <v>3.9727813818149271E-2</v>
      </c>
    </row>
    <row r="25" spans="1:13" ht="18" customHeight="1" x14ac:dyDescent="0.4">
      <c r="A25" s="747"/>
      <c r="B25" s="760" t="s">
        <v>428</v>
      </c>
      <c r="C25" s="759">
        <v>0</v>
      </c>
      <c r="D25" s="758">
        <v>292</v>
      </c>
      <c r="E25" s="757">
        <v>0</v>
      </c>
      <c r="F25" s="756">
        <v>-292</v>
      </c>
      <c r="G25" s="759">
        <v>0</v>
      </c>
      <c r="H25" s="758">
        <v>330</v>
      </c>
      <c r="I25" s="757">
        <v>0</v>
      </c>
      <c r="J25" s="756">
        <v>-330</v>
      </c>
      <c r="K25" s="755" t="s">
        <v>171</v>
      </c>
      <c r="L25" s="754">
        <v>0.88484848484848488</v>
      </c>
      <c r="M25" s="753" t="e">
        <v>#VALUE!</v>
      </c>
    </row>
    <row r="26" spans="1:13" ht="18" customHeight="1" x14ac:dyDescent="0.4">
      <c r="A26" s="747"/>
      <c r="B26" s="746" t="s">
        <v>427</v>
      </c>
      <c r="C26" s="751">
        <v>14191</v>
      </c>
      <c r="D26" s="750">
        <v>12851</v>
      </c>
      <c r="E26" s="749">
        <v>1.1042720410862967</v>
      </c>
      <c r="F26" s="748">
        <v>1340</v>
      </c>
      <c r="G26" s="751">
        <v>18125</v>
      </c>
      <c r="H26" s="750">
        <v>17475</v>
      </c>
      <c r="I26" s="749">
        <v>1.0371959942775393</v>
      </c>
      <c r="J26" s="748">
        <v>650</v>
      </c>
      <c r="K26" s="741">
        <v>0.78295172413793102</v>
      </c>
      <c r="L26" s="740">
        <v>0.73539341917024326</v>
      </c>
      <c r="M26" s="739">
        <v>4.7558304967687759E-2</v>
      </c>
    </row>
    <row r="27" spans="1:13" ht="18" customHeight="1" x14ac:dyDescent="0.4">
      <c r="A27" s="747"/>
      <c r="B27" s="746" t="s">
        <v>425</v>
      </c>
      <c r="C27" s="751">
        <v>22333</v>
      </c>
      <c r="D27" s="750">
        <v>20888</v>
      </c>
      <c r="E27" s="749">
        <v>1.0691784756798162</v>
      </c>
      <c r="F27" s="748">
        <v>1445</v>
      </c>
      <c r="G27" s="751">
        <v>31471</v>
      </c>
      <c r="H27" s="750">
        <v>32262</v>
      </c>
      <c r="I27" s="749">
        <v>0.97548199119707391</v>
      </c>
      <c r="J27" s="748">
        <v>-791</v>
      </c>
      <c r="K27" s="741">
        <v>0.70963744399605988</v>
      </c>
      <c r="L27" s="740">
        <v>0.64744901122063103</v>
      </c>
      <c r="M27" s="739">
        <v>6.2188432775428848E-2</v>
      </c>
    </row>
    <row r="28" spans="1:13" ht="18" customHeight="1" x14ac:dyDescent="0.4">
      <c r="A28" s="738"/>
      <c r="B28" s="737" t="s">
        <v>173</v>
      </c>
      <c r="C28" s="736">
        <v>6945</v>
      </c>
      <c r="D28" s="735">
        <v>7231</v>
      </c>
      <c r="E28" s="734">
        <v>0.96044807080625083</v>
      </c>
      <c r="F28" s="733">
        <v>-286</v>
      </c>
      <c r="G28" s="736">
        <v>10974</v>
      </c>
      <c r="H28" s="735">
        <v>10797</v>
      </c>
      <c r="I28" s="734">
        <v>1.0163934426229508</v>
      </c>
      <c r="J28" s="733">
        <v>177</v>
      </c>
      <c r="K28" s="772">
        <v>0.63285948605795517</v>
      </c>
      <c r="L28" s="771">
        <v>0.66972307122348795</v>
      </c>
      <c r="M28" s="770">
        <v>-3.6863585165532786E-2</v>
      </c>
    </row>
    <row r="29" spans="1:13" ht="18" customHeight="1" x14ac:dyDescent="0.4">
      <c r="A29" s="769" t="s">
        <v>179</v>
      </c>
      <c r="B29" s="768"/>
      <c r="C29" s="767">
        <v>53655</v>
      </c>
      <c r="D29" s="766">
        <v>52080</v>
      </c>
      <c r="E29" s="765">
        <v>1.030241935483871</v>
      </c>
      <c r="F29" s="764">
        <v>1575</v>
      </c>
      <c r="G29" s="767">
        <v>93874</v>
      </c>
      <c r="H29" s="766">
        <v>86862</v>
      </c>
      <c r="I29" s="765">
        <v>1.0807257488890425</v>
      </c>
      <c r="J29" s="764">
        <v>7012</v>
      </c>
      <c r="K29" s="763">
        <v>0.57156401133434176</v>
      </c>
      <c r="L29" s="762">
        <v>0.59957173447537471</v>
      </c>
      <c r="M29" s="761">
        <v>-2.8007723141032947E-2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6421</v>
      </c>
      <c r="D31" s="752">
        <v>5503</v>
      </c>
      <c r="E31" s="749">
        <v>1.1668180992186081</v>
      </c>
      <c r="F31" s="748">
        <v>918</v>
      </c>
      <c r="G31" s="751">
        <v>12180</v>
      </c>
      <c r="H31" s="752">
        <v>9445</v>
      </c>
      <c r="I31" s="749">
        <v>1.289571201694018</v>
      </c>
      <c r="J31" s="748">
        <v>2735</v>
      </c>
      <c r="K31" s="741">
        <v>0.52717569786535301</v>
      </c>
      <c r="L31" s="740">
        <v>0.58263631551085227</v>
      </c>
      <c r="M31" s="739">
        <v>-5.5460617645499255E-2</v>
      </c>
    </row>
    <row r="32" spans="1:13" ht="18" customHeight="1" x14ac:dyDescent="0.4">
      <c r="A32" s="747"/>
      <c r="B32" s="746" t="s">
        <v>426</v>
      </c>
      <c r="C32" s="751">
        <v>1424</v>
      </c>
      <c r="D32" s="750">
        <v>1335</v>
      </c>
      <c r="E32" s="749">
        <v>1.0666666666666667</v>
      </c>
      <c r="F32" s="748">
        <v>89</v>
      </c>
      <c r="G32" s="751">
        <v>2687</v>
      </c>
      <c r="H32" s="750">
        <v>2418</v>
      </c>
      <c r="I32" s="749">
        <v>1.1112489660876759</v>
      </c>
      <c r="J32" s="748">
        <v>269</v>
      </c>
      <c r="K32" s="741">
        <v>0.52995906215109789</v>
      </c>
      <c r="L32" s="740">
        <v>0.55210918114143925</v>
      </c>
      <c r="M32" s="739">
        <v>-2.2150118990341361E-2</v>
      </c>
    </row>
    <row r="33" spans="1:13" ht="18" customHeight="1" x14ac:dyDescent="0.4">
      <c r="A33" s="747"/>
      <c r="B33" s="746" t="s">
        <v>425</v>
      </c>
      <c r="C33" s="751">
        <v>43834</v>
      </c>
      <c r="D33" s="750">
        <v>42384</v>
      </c>
      <c r="E33" s="749">
        <v>1.0342110230275576</v>
      </c>
      <c r="F33" s="748">
        <v>1450</v>
      </c>
      <c r="G33" s="751">
        <v>73786</v>
      </c>
      <c r="H33" s="750">
        <v>69408</v>
      </c>
      <c r="I33" s="749">
        <v>1.0630763024435224</v>
      </c>
      <c r="J33" s="748">
        <v>4378</v>
      </c>
      <c r="K33" s="741">
        <v>0.59406933564632858</v>
      </c>
      <c r="L33" s="740">
        <v>0.61065006915629327</v>
      </c>
      <c r="M33" s="739">
        <v>-1.6580733509964696E-2</v>
      </c>
    </row>
    <row r="34" spans="1:13" ht="18" customHeight="1" x14ac:dyDescent="0.4">
      <c r="A34" s="747"/>
      <c r="B34" s="746" t="s">
        <v>424</v>
      </c>
      <c r="C34" s="751">
        <v>1897</v>
      </c>
      <c r="D34" s="750">
        <v>2730</v>
      </c>
      <c r="E34" s="749">
        <v>0.69487179487179485</v>
      </c>
      <c r="F34" s="748">
        <v>-833</v>
      </c>
      <c r="G34" s="751">
        <v>5005</v>
      </c>
      <c r="H34" s="750">
        <v>5321</v>
      </c>
      <c r="I34" s="749">
        <v>0.94061266679195643</v>
      </c>
      <c r="J34" s="748">
        <v>-316</v>
      </c>
      <c r="K34" s="741">
        <v>0.37902097902097903</v>
      </c>
      <c r="L34" s="740">
        <v>0.51306145461379438</v>
      </c>
      <c r="M34" s="739">
        <v>-0.13404047559281534</v>
      </c>
    </row>
    <row r="35" spans="1:13" ht="18" customHeight="1" x14ac:dyDescent="0.4">
      <c r="A35" s="747"/>
      <c r="B35" s="746" t="s">
        <v>173</v>
      </c>
      <c r="C35" s="745">
        <v>0</v>
      </c>
      <c r="D35" s="744">
        <v>0</v>
      </c>
      <c r="E35" s="743" t="e">
        <v>#DIV/0!</v>
      </c>
      <c r="F35" s="742">
        <v>0</v>
      </c>
      <c r="G35" s="745">
        <v>0</v>
      </c>
      <c r="H35" s="744">
        <v>0</v>
      </c>
      <c r="I35" s="743" t="e">
        <v>#DIV/0!</v>
      </c>
      <c r="J35" s="742">
        <v>0</v>
      </c>
      <c r="K35" s="741" t="s">
        <v>171</v>
      </c>
      <c r="L35" s="740" t="s">
        <v>171</v>
      </c>
      <c r="M35" s="739" t="e">
        <v>#VALUE!</v>
      </c>
    </row>
    <row r="36" spans="1:13" ht="18" customHeight="1" thickBot="1" x14ac:dyDescent="0.45">
      <c r="A36" s="738"/>
      <c r="B36" s="737" t="s">
        <v>172</v>
      </c>
      <c r="C36" s="736">
        <v>79</v>
      </c>
      <c r="D36" s="735">
        <v>128</v>
      </c>
      <c r="E36" s="734">
        <v>0.6171875</v>
      </c>
      <c r="F36" s="733">
        <v>-49</v>
      </c>
      <c r="G36" s="736">
        <v>216</v>
      </c>
      <c r="H36" s="735">
        <v>270</v>
      </c>
      <c r="I36" s="734">
        <v>0.8</v>
      </c>
      <c r="J36" s="733">
        <v>-54</v>
      </c>
      <c r="K36" s="732">
        <v>0.36574074074074076</v>
      </c>
      <c r="L36" s="731">
        <v>0.47407407407407409</v>
      </c>
      <c r="M36" s="730">
        <v>-0.10833333333333334</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pane xSplit="2" ySplit="4" topLeftCell="C5" activePane="bottomRight" state="frozen"/>
      <selection activeCell="D80" sqref="D80"/>
      <selection pane="topRight" activeCell="D80" sqref="D80"/>
      <selection pane="bottomLeft" activeCell="D80" sqref="D80"/>
      <selection pane="bottomRight"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４月上旬</v>
      </c>
      <c r="E1" s="14" t="s">
        <v>69</v>
      </c>
      <c r="F1" s="6"/>
      <c r="G1" s="6"/>
      <c r="H1" s="10"/>
      <c r="I1" s="10"/>
      <c r="J1" s="10"/>
    </row>
    <row r="2" spans="1:11" ht="18" customHeight="1" x14ac:dyDescent="0.15">
      <c r="A2" s="273"/>
      <c r="B2" s="272"/>
      <c r="C2" s="871" t="s">
        <v>196</v>
      </c>
      <c r="D2" s="872"/>
      <c r="E2" s="873"/>
      <c r="F2" s="874"/>
      <c r="G2" s="871" t="s">
        <v>195</v>
      </c>
      <c r="H2" s="872"/>
      <c r="I2" s="873"/>
      <c r="J2" s="874"/>
    </row>
    <row r="3" spans="1:11" ht="18.75" customHeight="1" x14ac:dyDescent="0.15">
      <c r="A3" s="255"/>
      <c r="B3" s="271"/>
      <c r="C3" s="875" t="s">
        <v>194</v>
      </c>
      <c r="D3" s="877" t="s">
        <v>193</v>
      </c>
      <c r="E3" s="879" t="s">
        <v>192</v>
      </c>
      <c r="F3" s="880"/>
      <c r="G3" s="867" t="str">
        <f>C3</f>
        <v>13.4.上旬</v>
      </c>
      <c r="H3" s="869" t="str">
        <f>D3</f>
        <v>12.4.上旬</v>
      </c>
      <c r="I3" s="879" t="s">
        <v>192</v>
      </c>
      <c r="J3" s="880"/>
    </row>
    <row r="4" spans="1:11" ht="18" customHeight="1" x14ac:dyDescent="0.15">
      <c r="A4" s="270"/>
      <c r="B4" s="269"/>
      <c r="C4" s="876"/>
      <c r="D4" s="878"/>
      <c r="E4" s="268" t="s">
        <v>191</v>
      </c>
      <c r="F4" s="267" t="s">
        <v>190</v>
      </c>
      <c r="G4" s="868"/>
      <c r="H4" s="870"/>
      <c r="I4" s="268" t="s">
        <v>191</v>
      </c>
      <c r="J4" s="267" t="s">
        <v>190</v>
      </c>
    </row>
    <row r="5" spans="1:11" ht="13.5" customHeight="1" x14ac:dyDescent="0.15">
      <c r="A5" s="859" t="s">
        <v>189</v>
      </c>
      <c r="B5" s="860"/>
      <c r="C5" s="861">
        <f>C7+C12+C17+C22+C27</f>
        <v>142812</v>
      </c>
      <c r="D5" s="863">
        <f>D7+D12+D17+D22+D27</f>
        <v>142811</v>
      </c>
      <c r="E5" s="853">
        <f>C5/D5</f>
        <v>1.0000070022617304</v>
      </c>
      <c r="F5" s="855">
        <f>C5-D5</f>
        <v>1</v>
      </c>
      <c r="G5" s="861">
        <f>G7+G12+G17+G22+G27</f>
        <v>200975</v>
      </c>
      <c r="H5" s="865">
        <f>H7+H12+H17+H22+H27</f>
        <v>200485</v>
      </c>
      <c r="I5" s="853">
        <f>G5/H5</f>
        <v>1.0024440731226776</v>
      </c>
      <c r="J5" s="855">
        <f>G5-H5</f>
        <v>490</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f>SUM(C8:C11)</f>
        <v>71404</v>
      </c>
      <c r="D7" s="261">
        <f>SUM(D8:D11)</f>
        <v>70352</v>
      </c>
      <c r="E7" s="260">
        <f>C7/D7</f>
        <v>1.0149533773027064</v>
      </c>
      <c r="F7" s="259">
        <f>C7-D7</f>
        <v>1052</v>
      </c>
      <c r="G7" s="262">
        <f>SUM(G8:G11)</f>
        <v>100926</v>
      </c>
      <c r="H7" s="264">
        <f>SUM(H8:H11)</f>
        <v>102781</v>
      </c>
      <c r="I7" s="260">
        <f>G7/H7</f>
        <v>0.98195191718313701</v>
      </c>
      <c r="J7" s="259">
        <f>G7-H7</f>
        <v>-1855</v>
      </c>
      <c r="K7" s="249"/>
    </row>
    <row r="8" spans="1:11" ht="18" customHeight="1" x14ac:dyDescent="0.15">
      <c r="A8" s="256" t="s">
        <v>186</v>
      </c>
      <c r="B8" s="258" t="s">
        <v>178</v>
      </c>
      <c r="C8" s="253">
        <f>'４月(上旬)'!B9+'４月(上旬)'!B14</f>
        <v>34381</v>
      </c>
      <c r="D8" s="254">
        <f>'４月(上旬)'!C9+'４月(上旬)'!C14</f>
        <v>36696</v>
      </c>
      <c r="E8" s="251">
        <f>C8/D8</f>
        <v>0.93691410507957273</v>
      </c>
      <c r="F8" s="250">
        <f>C8-D8</f>
        <v>-2315</v>
      </c>
      <c r="G8" s="253">
        <f>'４月(上旬)'!F9+'４月(上旬)'!F14</f>
        <v>50194</v>
      </c>
      <c r="H8" s="252">
        <f>'４月(上旬)'!G9+'４月(上旬)'!G14</f>
        <v>53342</v>
      </c>
      <c r="I8" s="251">
        <f>G8/H8</f>
        <v>0.94098459000412438</v>
      </c>
      <c r="J8" s="250">
        <f>G8-H8</f>
        <v>-3148</v>
      </c>
      <c r="K8" s="249"/>
    </row>
    <row r="9" spans="1:11" ht="18" customHeight="1" x14ac:dyDescent="0.15">
      <c r="A9" s="256"/>
      <c r="B9" s="258" t="s">
        <v>177</v>
      </c>
      <c r="C9" s="253">
        <f>'４月(上旬)'!B19+'４月(上旬)'!B22+'４月(上旬)'!B23+'４月(上旬)'!B24</f>
        <v>3593</v>
      </c>
      <c r="D9" s="254">
        <f>'４月(上旬)'!C19+'４月(上旬)'!C22+'４月(上旬)'!C23+'４月(上旬)'!C24</f>
        <v>3603</v>
      </c>
      <c r="E9" s="251">
        <f>C9/D9</f>
        <v>0.99722453510963083</v>
      </c>
      <c r="F9" s="250">
        <f>C9-D9</f>
        <v>-10</v>
      </c>
      <c r="G9" s="253">
        <f>'４月(上旬)'!F19+'４月(上旬)'!F22+'４月(上旬)'!F23+'４月(上旬)'!F24</f>
        <v>4095</v>
      </c>
      <c r="H9" s="252">
        <f>'４月(上旬)'!G19+'４月(上旬)'!G22+'４月(上旬)'!G23+'４月(上旬)'!G24</f>
        <v>4455</v>
      </c>
      <c r="I9" s="251">
        <f>G9/H9</f>
        <v>0.91919191919191923</v>
      </c>
      <c r="J9" s="250">
        <f>G9-H9</f>
        <v>-360</v>
      </c>
      <c r="K9" s="249"/>
    </row>
    <row r="10" spans="1:11" ht="18" customHeight="1" x14ac:dyDescent="0.15">
      <c r="A10" s="256"/>
      <c r="B10" s="258" t="s">
        <v>175</v>
      </c>
      <c r="C10" s="253">
        <f>'４月(上旬)'!B43+'４月(上旬)'!B49+'４月(上旬)'!B61</f>
        <v>33430</v>
      </c>
      <c r="D10" s="254">
        <f>'４月(上旬)'!C43+'４月(上旬)'!C49+'４月(上旬)'!C61</f>
        <v>30053</v>
      </c>
      <c r="E10" s="251">
        <f>C10/D10</f>
        <v>1.1123681496023692</v>
      </c>
      <c r="F10" s="250">
        <f>C10-D10</f>
        <v>3377</v>
      </c>
      <c r="G10" s="253">
        <f>'４月(上旬)'!F43+'４月(上旬)'!F49+'４月(上旬)'!F61</f>
        <v>46637</v>
      </c>
      <c r="H10" s="252">
        <f>'４月(上旬)'!G43+'４月(上旬)'!G49+'４月(上旬)'!G61</f>
        <v>44984</v>
      </c>
      <c r="I10" s="251">
        <f>G10/H10</f>
        <v>1.0367463987195447</v>
      </c>
      <c r="J10" s="250">
        <f>G10-H10</f>
        <v>1653</v>
      </c>
      <c r="K10" s="249"/>
    </row>
    <row r="11" spans="1:11" s="235" customFormat="1" ht="18" customHeight="1" x14ac:dyDescent="0.15">
      <c r="A11" s="248"/>
      <c r="B11" s="266" t="s">
        <v>180</v>
      </c>
      <c r="C11" s="265" t="s">
        <v>171</v>
      </c>
      <c r="D11" s="245" t="s">
        <v>171</v>
      </c>
      <c r="E11" s="244" t="s">
        <v>171</v>
      </c>
      <c r="F11" s="243" t="s">
        <v>171</v>
      </c>
      <c r="G11" s="265" t="s">
        <v>171</v>
      </c>
      <c r="H11" s="245" t="s">
        <v>171</v>
      </c>
      <c r="I11" s="244" t="s">
        <v>171</v>
      </c>
      <c r="J11" s="243" t="s">
        <v>171</v>
      </c>
      <c r="K11" s="236"/>
    </row>
    <row r="12" spans="1:11" ht="18" customHeight="1" x14ac:dyDescent="0.15">
      <c r="A12" s="851" t="s">
        <v>185</v>
      </c>
      <c r="B12" s="852"/>
      <c r="C12" s="262">
        <f>SUM(C13:C16)</f>
        <v>25206</v>
      </c>
      <c r="D12" s="261">
        <f>SUM(D13:D16)</f>
        <v>26712</v>
      </c>
      <c r="E12" s="260">
        <f>C12/D12</f>
        <v>0.94362084456424078</v>
      </c>
      <c r="F12" s="259">
        <f>C12-D12</f>
        <v>-1506</v>
      </c>
      <c r="G12" s="262">
        <f>SUM(G13:G16)</f>
        <v>33010</v>
      </c>
      <c r="H12" s="261">
        <f>SUM(H13:H16)</f>
        <v>32168</v>
      </c>
      <c r="I12" s="260">
        <f>G12/H12</f>
        <v>1.0261750808256653</v>
      </c>
      <c r="J12" s="259">
        <f>G12-H12</f>
        <v>842</v>
      </c>
      <c r="K12" s="249"/>
    </row>
    <row r="13" spans="1:11" ht="18" customHeight="1" x14ac:dyDescent="0.15">
      <c r="A13" s="256" t="s">
        <v>184</v>
      </c>
      <c r="B13" s="258" t="s">
        <v>178</v>
      </c>
      <c r="C13" s="253">
        <f>'４月(上旬)'!B10+'４月(上旬)'!B11+'４月(上旬)'!B16</f>
        <v>4512</v>
      </c>
      <c r="D13" s="254">
        <f>'４月(上旬)'!C10+'４月(上旬)'!C11+'４月(上旬)'!C16</f>
        <v>10029</v>
      </c>
      <c r="E13" s="251">
        <f>C13/D13</f>
        <v>0.44989530361950342</v>
      </c>
      <c r="F13" s="250">
        <f>C13-D13</f>
        <v>-5517</v>
      </c>
      <c r="G13" s="253">
        <f>'４月(上旬)'!F10+'４月(上旬)'!F11+'４月(上旬)'!F16</f>
        <v>5000</v>
      </c>
      <c r="H13" s="254">
        <f>'４月(上旬)'!G10+'４月(上旬)'!G11+'４月(上旬)'!G16</f>
        <v>11161</v>
      </c>
      <c r="I13" s="251">
        <f>G13/H13</f>
        <v>0.44798853149359374</v>
      </c>
      <c r="J13" s="250">
        <f>G13-H13</f>
        <v>-6161</v>
      </c>
      <c r="K13" s="249"/>
    </row>
    <row r="14" spans="1:11" ht="18" customHeight="1" x14ac:dyDescent="0.15">
      <c r="A14" s="256"/>
      <c r="B14" s="258" t="s">
        <v>177</v>
      </c>
      <c r="C14" s="253">
        <f>'４月(上旬)'!B20+'４月(上旬)'!B25+'４月(上旬)'!B26+'４月(上旬)'!B27+'４月(上旬)'!B36</f>
        <v>5020</v>
      </c>
      <c r="D14" s="254">
        <f>'４月(上旬)'!C20+'４月(上旬)'!C25+'４月(上旬)'!C26+'４月(上旬)'!C27+'４月(上旬)'!C36</f>
        <v>1372</v>
      </c>
      <c r="E14" s="251">
        <f>C14/D14</f>
        <v>3.6588921282798834</v>
      </c>
      <c r="F14" s="250">
        <f>C14-D14</f>
        <v>3648</v>
      </c>
      <c r="G14" s="253">
        <f>'４月(上旬)'!F20+'４月(上旬)'!F25+'４月(上旬)'!F26+'４月(上旬)'!F27+'４月(上旬)'!F36</f>
        <v>5860</v>
      </c>
      <c r="H14" s="254">
        <f>'４月(上旬)'!G20+'４月(上旬)'!G25+'４月(上旬)'!G26+'４月(上旬)'!G27+'４月(上旬)'!G36</f>
        <v>1480</v>
      </c>
      <c r="I14" s="251">
        <f>G14/H14</f>
        <v>3.9594594594594597</v>
      </c>
      <c r="J14" s="250">
        <f>G14-H14</f>
        <v>4380</v>
      </c>
      <c r="K14" s="249"/>
    </row>
    <row r="15" spans="1:11" ht="18" customHeight="1" x14ac:dyDescent="0.15">
      <c r="A15" s="256"/>
      <c r="B15" s="258" t="s">
        <v>175</v>
      </c>
      <c r="C15" s="253">
        <f>'４月(上旬)'!B44+'４月(上旬)'!B45+'４月(上旬)'!B46+'４月(上旬)'!B62</f>
        <v>15674</v>
      </c>
      <c r="D15" s="254">
        <f>'４月(上旬)'!C44+'４月(上旬)'!C45+'４月(上旬)'!C46+'４月(上旬)'!C62</f>
        <v>15311</v>
      </c>
      <c r="E15" s="251">
        <f>C15/D15</f>
        <v>1.0237084449088891</v>
      </c>
      <c r="F15" s="250">
        <f>C15-D15</f>
        <v>363</v>
      </c>
      <c r="G15" s="253">
        <f>'４月(上旬)'!F44+'４月(上旬)'!F45+'４月(上旬)'!F46+'４月(上旬)'!F62</f>
        <v>22150</v>
      </c>
      <c r="H15" s="254">
        <f>'４月(上旬)'!G44+'４月(上旬)'!G45+'４月(上旬)'!G46+'４月(上旬)'!G62</f>
        <v>19527</v>
      </c>
      <c r="I15" s="251">
        <f>G15/H15</f>
        <v>1.134326829518103</v>
      </c>
      <c r="J15" s="250">
        <f>G15-H15</f>
        <v>2623</v>
      </c>
      <c r="K15" s="249"/>
    </row>
    <row r="16" spans="1:11" s="235" customFormat="1" ht="18" customHeight="1" x14ac:dyDescent="0.15">
      <c r="A16" s="242"/>
      <c r="B16" s="263" t="s">
        <v>180</v>
      </c>
      <c r="C16" s="240" t="s">
        <v>171</v>
      </c>
      <c r="D16" s="239" t="s">
        <v>171</v>
      </c>
      <c r="E16" s="238" t="s">
        <v>171</v>
      </c>
      <c r="F16" s="237" t="s">
        <v>171</v>
      </c>
      <c r="G16" s="240" t="s">
        <v>171</v>
      </c>
      <c r="H16" s="239" t="s">
        <v>171</v>
      </c>
      <c r="I16" s="238" t="s">
        <v>171</v>
      </c>
      <c r="J16" s="237" t="s">
        <v>171</v>
      </c>
      <c r="K16" s="236"/>
    </row>
    <row r="17" spans="1:11" ht="18" customHeight="1" x14ac:dyDescent="0.15">
      <c r="A17" s="851" t="s">
        <v>183</v>
      </c>
      <c r="B17" s="852"/>
      <c r="C17" s="262">
        <f>SUM(C18:C21)</f>
        <v>17206</v>
      </c>
      <c r="D17" s="261">
        <f>SUM(D18:D21)</f>
        <v>16517</v>
      </c>
      <c r="E17" s="260">
        <f>C17/D17</f>
        <v>1.0417145970817945</v>
      </c>
      <c r="F17" s="259">
        <f>C17-D17</f>
        <v>689</v>
      </c>
      <c r="G17" s="262">
        <f>SUM(G18:G21)</f>
        <v>24585</v>
      </c>
      <c r="H17" s="264">
        <f>SUM(H18:H21)</f>
        <v>25376</v>
      </c>
      <c r="I17" s="260">
        <f>G17/H17</f>
        <v>0.96882881462799497</v>
      </c>
      <c r="J17" s="259">
        <f>G17-H17</f>
        <v>-791</v>
      </c>
      <c r="K17" s="249"/>
    </row>
    <row r="18" spans="1:11" ht="18" customHeight="1" x14ac:dyDescent="0.15">
      <c r="A18" s="256" t="s">
        <v>182</v>
      </c>
      <c r="B18" s="258" t="s">
        <v>178</v>
      </c>
      <c r="C18" s="253">
        <f>'４月(上旬)'!B12</f>
        <v>0</v>
      </c>
      <c r="D18" s="254">
        <f>'４月(上旬)'!C12</f>
        <v>0</v>
      </c>
      <c r="E18" s="251" t="e">
        <f>C18/D18</f>
        <v>#DIV/0!</v>
      </c>
      <c r="F18" s="250">
        <f>C18-D18</f>
        <v>0</v>
      </c>
      <c r="G18" s="253">
        <f>'４月(上旬)'!F12</f>
        <v>0</v>
      </c>
      <c r="H18" s="252">
        <f>'４月(上旬)'!G12</f>
        <v>0</v>
      </c>
      <c r="I18" s="251" t="e">
        <f>G18/H18</f>
        <v>#DIV/0!</v>
      </c>
      <c r="J18" s="250">
        <f>G18-H18</f>
        <v>0</v>
      </c>
      <c r="K18" s="249"/>
    </row>
    <row r="19" spans="1:11" ht="18" customHeight="1" x14ac:dyDescent="0.15">
      <c r="A19" s="256"/>
      <c r="B19" s="258" t="s">
        <v>177</v>
      </c>
      <c r="C19" s="253">
        <f>'４月(上旬)'!B21+'４月(上旬)'!B35</f>
        <v>6471</v>
      </c>
      <c r="D19" s="254">
        <f>'４月(上旬)'!C21+'４月(上旬)'!C35</f>
        <v>6022</v>
      </c>
      <c r="E19" s="251">
        <f>C19/D19</f>
        <v>1.0745599468615079</v>
      </c>
      <c r="F19" s="250">
        <f>C19-D19</f>
        <v>449</v>
      </c>
      <c r="G19" s="253">
        <f>'４月(上旬)'!F21+'４月(上旬)'!F35</f>
        <v>8590</v>
      </c>
      <c r="H19" s="252">
        <f>'４月(上旬)'!G21+'４月(上旬)'!G35</f>
        <v>8700</v>
      </c>
      <c r="I19" s="251">
        <f>G19/H19</f>
        <v>0.98735632183908051</v>
      </c>
      <c r="J19" s="250">
        <f>G19-H19</f>
        <v>-110</v>
      </c>
      <c r="K19" s="249"/>
    </row>
    <row r="20" spans="1:11" ht="18" customHeight="1" x14ac:dyDescent="0.15">
      <c r="A20" s="256"/>
      <c r="B20" s="258" t="s">
        <v>175</v>
      </c>
      <c r="C20" s="253">
        <f>'４月(上旬)'!B48+'４月(上旬)'!B64</f>
        <v>10735</v>
      </c>
      <c r="D20" s="254">
        <f>'４月(上旬)'!C48+'４月(上旬)'!C64</f>
        <v>10495</v>
      </c>
      <c r="E20" s="251">
        <f>C20/D20</f>
        <v>1.0228680323963792</v>
      </c>
      <c r="F20" s="250">
        <f>C20-D20</f>
        <v>240</v>
      </c>
      <c r="G20" s="253">
        <f>'４月(上旬)'!F48+'４月(上旬)'!F64</f>
        <v>15995</v>
      </c>
      <c r="H20" s="252">
        <f>'４月(上旬)'!G48+'４月(上旬)'!G64</f>
        <v>16676</v>
      </c>
      <c r="I20" s="251">
        <f>G20/H20</f>
        <v>0.95916286879347568</v>
      </c>
      <c r="J20" s="250">
        <f>G20-H20</f>
        <v>-681</v>
      </c>
      <c r="K20" s="249"/>
    </row>
    <row r="21" spans="1:11" s="235" customFormat="1" ht="18" customHeight="1" x14ac:dyDescent="0.15">
      <c r="A21" s="242"/>
      <c r="B21" s="263" t="s">
        <v>180</v>
      </c>
      <c r="C21" s="240" t="s">
        <v>171</v>
      </c>
      <c r="D21" s="239" t="s">
        <v>171</v>
      </c>
      <c r="E21" s="238" t="s">
        <v>171</v>
      </c>
      <c r="F21" s="237" t="s">
        <v>171</v>
      </c>
      <c r="G21" s="240" t="s">
        <v>171</v>
      </c>
      <c r="H21" s="239" t="s">
        <v>171</v>
      </c>
      <c r="I21" s="238" t="s">
        <v>171</v>
      </c>
      <c r="J21" s="237" t="s">
        <v>171</v>
      </c>
      <c r="K21" s="236"/>
    </row>
    <row r="22" spans="1:11" ht="18" customHeight="1" x14ac:dyDescent="0.15">
      <c r="A22" s="851" t="s">
        <v>181</v>
      </c>
      <c r="B22" s="852"/>
      <c r="C22" s="262">
        <f>SUM(C23:C26)</f>
        <v>11743</v>
      </c>
      <c r="D22" s="261">
        <f>SUM(D23:D26)</f>
        <v>11911</v>
      </c>
      <c r="E22" s="260">
        <f>C22/D22</f>
        <v>0.98589539081521282</v>
      </c>
      <c r="F22" s="259">
        <f>C22-D22</f>
        <v>-168</v>
      </c>
      <c r="G22" s="262">
        <f>SUM(G23:G26)</f>
        <v>14274</v>
      </c>
      <c r="H22" s="264">
        <f>SUM(H23:H26)</f>
        <v>14589</v>
      </c>
      <c r="I22" s="260">
        <f>G22/H22</f>
        <v>0.97840838988278844</v>
      </c>
      <c r="J22" s="259">
        <f>G22-H22</f>
        <v>-315</v>
      </c>
      <c r="K22" s="249"/>
    </row>
    <row r="23" spans="1:11" ht="18" customHeight="1" x14ac:dyDescent="0.15">
      <c r="A23" s="256"/>
      <c r="B23" s="258" t="s">
        <v>178</v>
      </c>
      <c r="C23" s="253">
        <f>'４月(上旬)'!B13</f>
        <v>0</v>
      </c>
      <c r="D23" s="254">
        <f>'４月(上旬)'!C13</f>
        <v>0</v>
      </c>
      <c r="E23" s="251" t="e">
        <f>C23/D23</f>
        <v>#DIV/0!</v>
      </c>
      <c r="F23" s="250">
        <f>C23-D23</f>
        <v>0</v>
      </c>
      <c r="G23" s="253">
        <f>'４月(上旬)'!F13</f>
        <v>0</v>
      </c>
      <c r="H23" s="252">
        <f>'４月(上旬)'!G13</f>
        <v>0</v>
      </c>
      <c r="I23" s="251" t="e">
        <f>G23/H23</f>
        <v>#DIV/0!</v>
      </c>
      <c r="J23" s="250">
        <f>G23-H23</f>
        <v>0</v>
      </c>
      <c r="K23" s="249"/>
    </row>
    <row r="24" spans="1:11" ht="18" customHeight="1" x14ac:dyDescent="0.15">
      <c r="A24" s="256"/>
      <c r="B24" s="258" t="s">
        <v>177</v>
      </c>
      <c r="C24" s="253">
        <f>'４月(上旬)'!B28+'４月(上旬)'!B37</f>
        <v>5145</v>
      </c>
      <c r="D24" s="254">
        <f>'４月(上旬)'!C28+'４月(上旬)'!C37</f>
        <v>5183</v>
      </c>
      <c r="E24" s="251">
        <f>C24/D24</f>
        <v>0.99266833879992278</v>
      </c>
      <c r="F24" s="250">
        <f>C24-D24</f>
        <v>-38</v>
      </c>
      <c r="G24" s="253">
        <f>'４月(上旬)'!F28+'４月(上旬)'!F37</f>
        <v>5840</v>
      </c>
      <c r="H24" s="252">
        <f>'４月(上旬)'!G28+'４月(上旬)'!G37</f>
        <v>5985</v>
      </c>
      <c r="I24" s="251">
        <f>G24/H24</f>
        <v>0.9757727652464494</v>
      </c>
      <c r="J24" s="250">
        <f>G24-H24</f>
        <v>-145</v>
      </c>
      <c r="K24" s="249"/>
    </row>
    <row r="25" spans="1:11" ht="18" customHeight="1" x14ac:dyDescent="0.15">
      <c r="A25" s="256"/>
      <c r="B25" s="258" t="s">
        <v>175</v>
      </c>
      <c r="C25" s="253">
        <f>'４月(上旬)'!B47+'４月(上旬)'!B63</f>
        <v>6598</v>
      </c>
      <c r="D25" s="254">
        <f>'４月(上旬)'!C47+'４月(上旬)'!C63</f>
        <v>6728</v>
      </c>
      <c r="E25" s="251">
        <f>C25/D25</f>
        <v>0.98067776456599287</v>
      </c>
      <c r="F25" s="250">
        <f>C25-D25</f>
        <v>-130</v>
      </c>
      <c r="G25" s="253">
        <f>'４月(上旬)'!F47+'４月(上旬)'!F63</f>
        <v>8434</v>
      </c>
      <c r="H25" s="254">
        <f>'４月(上旬)'!G47+'４月(上旬)'!G63</f>
        <v>8604</v>
      </c>
      <c r="I25" s="251">
        <f>G25/H25</f>
        <v>0.98024174802417485</v>
      </c>
      <c r="J25" s="250">
        <f>G25-H25</f>
        <v>-170</v>
      </c>
      <c r="K25" s="249"/>
    </row>
    <row r="26" spans="1:11" s="235" customFormat="1" ht="18" customHeight="1" x14ac:dyDescent="0.15">
      <c r="A26" s="242"/>
      <c r="B26" s="263" t="s">
        <v>180</v>
      </c>
      <c r="C26" s="240" t="s">
        <v>171</v>
      </c>
      <c r="D26" s="239" t="s">
        <v>171</v>
      </c>
      <c r="E26" s="238" t="s">
        <v>171</v>
      </c>
      <c r="F26" s="237" t="s">
        <v>171</v>
      </c>
      <c r="G26" s="240" t="s">
        <v>171</v>
      </c>
      <c r="H26" s="239" t="s">
        <v>171</v>
      </c>
      <c r="I26" s="238" t="s">
        <v>171</v>
      </c>
      <c r="J26" s="237" t="s">
        <v>171</v>
      </c>
      <c r="K26" s="236"/>
    </row>
    <row r="27" spans="1:11" ht="18" customHeight="1" x14ac:dyDescent="0.15">
      <c r="A27" s="851" t="s">
        <v>179</v>
      </c>
      <c r="B27" s="852"/>
      <c r="C27" s="262">
        <f>SUM(C28:C34)</f>
        <v>17253</v>
      </c>
      <c r="D27" s="261">
        <f>SUM(D28:D34)</f>
        <v>17319</v>
      </c>
      <c r="E27" s="260">
        <f t="shared" ref="E27:E32" si="0">C27/D27</f>
        <v>0.99618915641780703</v>
      </c>
      <c r="F27" s="259">
        <f t="shared" ref="F27:F32" si="1">C27-D27</f>
        <v>-66</v>
      </c>
      <c r="G27" s="262">
        <f>SUM(G28:G34)</f>
        <v>28180</v>
      </c>
      <c r="H27" s="261">
        <f>SUM(H28:H34)</f>
        <v>25571</v>
      </c>
      <c r="I27" s="260">
        <f t="shared" ref="I27:I32" si="2">G27/H27</f>
        <v>1.1020296429549099</v>
      </c>
      <c r="J27" s="259">
        <f t="shared" ref="J27:J32" si="3">G27-H27</f>
        <v>2609</v>
      </c>
      <c r="K27" s="249"/>
    </row>
    <row r="28" spans="1:11" ht="18" customHeight="1" x14ac:dyDescent="0.15">
      <c r="A28" s="256"/>
      <c r="B28" s="258" t="s">
        <v>178</v>
      </c>
      <c r="C28" s="253">
        <f>'４月(上旬)'!B15+'４月(上旬)'!B17</f>
        <v>0</v>
      </c>
      <c r="D28" s="254">
        <f>'４月(上旬)'!C15+'４月(上旬)'!C17</f>
        <v>0</v>
      </c>
      <c r="E28" s="251" t="e">
        <f t="shared" si="0"/>
        <v>#DIV/0!</v>
      </c>
      <c r="F28" s="250">
        <f t="shared" si="1"/>
        <v>0</v>
      </c>
      <c r="G28" s="253">
        <f>'４月(上旬)'!F15+'４月(上旬)'!F17</f>
        <v>0</v>
      </c>
      <c r="H28" s="252">
        <f>'４月(上旬)'!G15+'４月(上旬)'!G17</f>
        <v>0</v>
      </c>
      <c r="I28" s="251" t="e">
        <f t="shared" si="2"/>
        <v>#DIV/0!</v>
      </c>
      <c r="J28" s="250">
        <f t="shared" si="3"/>
        <v>0</v>
      </c>
      <c r="K28" s="249"/>
    </row>
    <row r="29" spans="1:11" ht="18" customHeight="1" x14ac:dyDescent="0.15">
      <c r="A29" s="256"/>
      <c r="B29" s="255" t="s">
        <v>177</v>
      </c>
      <c r="C29" s="253">
        <f>'４月(上旬)'!B29+'４月(上旬)'!B30+'４月(上旬)'!B31+'４月(上旬)'!B32+'４月(上旬)'!B33+'４月(上旬)'!B34</f>
        <v>2251</v>
      </c>
      <c r="D29" s="257">
        <f>'４月(上旬)'!C29+'４月(上旬)'!C30+'４月(上旬)'!C31+'４月(上旬)'!C32+'４月(上旬)'!C33+'４月(上旬)'!C34</f>
        <v>2389</v>
      </c>
      <c r="E29" s="251">
        <f t="shared" si="0"/>
        <v>0.94223524487233157</v>
      </c>
      <c r="F29" s="250">
        <f t="shared" si="1"/>
        <v>-138</v>
      </c>
      <c r="G29" s="253">
        <f>'４月(上旬)'!F29+'４月(上旬)'!F30+'４月(上旬)'!F31+'４月(上旬)'!F32+'４月(上旬)'!F33+'４月(上旬)'!F34</f>
        <v>2900</v>
      </c>
      <c r="H29" s="252">
        <f>'４月(上旬)'!G29+'４月(上旬)'!G30+'４月(上旬)'!G31+'４月(上旬)'!G32+'４月(上旬)'!G33+'４月(上旬)'!G34</f>
        <v>2900</v>
      </c>
      <c r="I29" s="251">
        <f t="shared" si="2"/>
        <v>1</v>
      </c>
      <c r="J29" s="250">
        <f t="shared" si="3"/>
        <v>0</v>
      </c>
      <c r="K29" s="249"/>
    </row>
    <row r="30" spans="1:11" ht="18" customHeight="1" x14ac:dyDescent="0.15">
      <c r="A30" s="256"/>
      <c r="B30" s="255" t="s">
        <v>176</v>
      </c>
      <c r="C30" s="253">
        <f>'４月(上旬)'!B38</f>
        <v>449</v>
      </c>
      <c r="D30" s="254">
        <f>'４月(上旬)'!C38</f>
        <v>436</v>
      </c>
      <c r="E30" s="251">
        <f t="shared" si="0"/>
        <v>1.0298165137614679</v>
      </c>
      <c r="F30" s="250">
        <f t="shared" si="1"/>
        <v>13</v>
      </c>
      <c r="G30" s="253">
        <f>'４月(上旬)'!F38</f>
        <v>879</v>
      </c>
      <c r="H30" s="252">
        <f>'４月(上旬)'!G38</f>
        <v>791</v>
      </c>
      <c r="I30" s="251">
        <f t="shared" si="2"/>
        <v>1.1112515802781289</v>
      </c>
      <c r="J30" s="250">
        <f t="shared" si="3"/>
        <v>88</v>
      </c>
      <c r="K30" s="249"/>
    </row>
    <row r="31" spans="1:11" ht="18" customHeight="1" x14ac:dyDescent="0.15">
      <c r="A31" s="256"/>
      <c r="B31" s="255" t="s">
        <v>175</v>
      </c>
      <c r="C31" s="253">
        <f>'４月(上旬)'!B50+'４月(上旬)'!B51+'４月(上旬)'!B52+'４月(上旬)'!B53+'４月(上旬)'!B54+'４月(上旬)'!B57+'４月(上旬)'!B55+'４月(上旬)'!B56+'４月(上旬)'!B60+'４月(上旬)'!B58+'４月(上旬)'!B59</f>
        <v>13889</v>
      </c>
      <c r="D31" s="254">
        <f>'４月(上旬)'!C50+'４月(上旬)'!C51+'４月(上旬)'!C52+'４月(上旬)'!C53+'４月(上旬)'!C54+'４月(上旬)'!C57+'４月(上旬)'!C55+'４月(上旬)'!C56+'４月(上旬)'!C60+'４月(上旬)'!C58+'４月(上旬)'!C59</f>
        <v>13215</v>
      </c>
      <c r="E31" s="251">
        <f t="shared" si="0"/>
        <v>1.0510026485054862</v>
      </c>
      <c r="F31" s="250">
        <f t="shared" si="1"/>
        <v>674</v>
      </c>
      <c r="G31" s="253">
        <f>'４月(上旬)'!F50+'４月(上旬)'!F51+'４月(上旬)'!F52+'４月(上旬)'!F53+'４月(上旬)'!F54+'４月(上旬)'!F57+'４月(上旬)'!F55+'４月(上旬)'!F56+'４月(上旬)'!F60+'４月(上旬)'!F58+'４月(上旬)'!F59</f>
        <v>23288</v>
      </c>
      <c r="H31" s="254">
        <f>'４月(上旬)'!G50+'４月(上旬)'!G51+'４月(上旬)'!G52+'４月(上旬)'!G53+'４月(上旬)'!G54+'４月(上旬)'!G57+'４月(上旬)'!G55+'４月(上旬)'!G56+'４月(上旬)'!G60+'４月(上旬)'!G58+'４月(上旬)'!G59</f>
        <v>20096</v>
      </c>
      <c r="I31" s="251">
        <f t="shared" si="2"/>
        <v>1.1588375796178343</v>
      </c>
      <c r="J31" s="250">
        <f t="shared" si="3"/>
        <v>3192</v>
      </c>
      <c r="K31" s="249"/>
    </row>
    <row r="32" spans="1:11" ht="18" customHeight="1" x14ac:dyDescent="0.15">
      <c r="A32" s="256"/>
      <c r="B32" s="255" t="s">
        <v>174</v>
      </c>
      <c r="C32" s="253">
        <f>'４月(上旬)'!B65</f>
        <v>664</v>
      </c>
      <c r="D32" s="254">
        <f>'４月(上旬)'!C65</f>
        <v>1279</v>
      </c>
      <c r="E32" s="251">
        <f t="shared" si="0"/>
        <v>0.51915559030492575</v>
      </c>
      <c r="F32" s="250">
        <f t="shared" si="1"/>
        <v>-615</v>
      </c>
      <c r="G32" s="253">
        <f>'４月(上旬)'!F65</f>
        <v>1113</v>
      </c>
      <c r="H32" s="252">
        <f>'４月(上旬)'!G65</f>
        <v>1784</v>
      </c>
      <c r="I32" s="251">
        <f t="shared" si="2"/>
        <v>0.6238789237668162</v>
      </c>
      <c r="J32" s="250">
        <f t="shared" si="3"/>
        <v>-671</v>
      </c>
      <c r="K32" s="249"/>
    </row>
    <row r="33" spans="1:11" s="235" customFormat="1" ht="18" customHeight="1" x14ac:dyDescent="0.15">
      <c r="A33" s="248"/>
      <c r="B33" s="247" t="s">
        <v>173</v>
      </c>
      <c r="C33" s="246" t="s">
        <v>171</v>
      </c>
      <c r="D33" s="245" t="s">
        <v>171</v>
      </c>
      <c r="E33" s="244" t="s">
        <v>171</v>
      </c>
      <c r="F33" s="243" t="s">
        <v>171</v>
      </c>
      <c r="G33" s="246" t="s">
        <v>171</v>
      </c>
      <c r="H33" s="245" t="s">
        <v>171</v>
      </c>
      <c r="I33" s="244" t="s">
        <v>171</v>
      </c>
      <c r="J33" s="243" t="s">
        <v>171</v>
      </c>
      <c r="K33" s="236"/>
    </row>
    <row r="34" spans="1:11" s="235" customFormat="1" ht="18" customHeight="1" x14ac:dyDescent="0.15">
      <c r="A34" s="242"/>
      <c r="B34" s="241" t="s">
        <v>172</v>
      </c>
      <c r="C34" s="240" t="s">
        <v>171</v>
      </c>
      <c r="D34" s="239" t="s">
        <v>171</v>
      </c>
      <c r="E34" s="238" t="s">
        <v>171</v>
      </c>
      <c r="F34" s="237" t="s">
        <v>171</v>
      </c>
      <c r="G34" s="240" t="s">
        <v>171</v>
      </c>
      <c r="H34" s="239" t="s">
        <v>171</v>
      </c>
      <c r="I34" s="238" t="s">
        <v>171</v>
      </c>
      <c r="J34" s="237" t="s">
        <v>171</v>
      </c>
      <c r="K34" s="236"/>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A1:B1"/>
    <mergeCell ref="G5:G6"/>
    <mergeCell ref="H5:H6"/>
    <mergeCell ref="G3:G4"/>
    <mergeCell ref="H3:H4"/>
    <mergeCell ref="C2:F2"/>
    <mergeCell ref="G2:J2"/>
    <mergeCell ref="C3:C4"/>
    <mergeCell ref="D3:D4"/>
    <mergeCell ref="E3:F3"/>
    <mergeCell ref="I3:J3"/>
    <mergeCell ref="A17:B17"/>
    <mergeCell ref="A22:B22"/>
    <mergeCell ref="E5:E6"/>
    <mergeCell ref="A27:B27"/>
    <mergeCell ref="J5:J6"/>
    <mergeCell ref="A6:B6"/>
    <mergeCell ref="A7:B7"/>
    <mergeCell ref="A12:B12"/>
    <mergeCell ref="I5:I6"/>
    <mergeCell ref="A5:B5"/>
    <mergeCell ref="F5:F6"/>
    <mergeCell ref="C5:C6"/>
    <mergeCell ref="D5:D6"/>
  </mergeCells>
  <phoneticPr fontId="3"/>
  <hyperlinks>
    <hyperlink ref="A1" location="'R3'!A1" display="令和３年度"/>
    <hyperlink ref="A1:B1" location="'h25'!A1" display="'h25'!A1"/>
  </hyperlinks>
  <pageMargins left="0.86614173228346458" right="0.35433070866141736" top="0.78740157480314965" bottom="0.55118110236220474" header="0.39370078740157483" footer="0.31496062992125984"/>
  <headerFooter alignWithMargins="0">
    <oddHeader>&amp;C&amp;16 2013年&amp;A航空旅客輸送実績</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Q1"/>
      <selection pane="topRight" sqref="A1:Q1"/>
      <selection pane="bottomLeft" sqref="A1:Q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12月上旬</v>
      </c>
      <c r="G1" s="14" t="s">
        <v>69</v>
      </c>
      <c r="H1" s="10"/>
      <c r="I1" s="10"/>
      <c r="J1" s="10"/>
      <c r="K1" s="10"/>
      <c r="L1" s="10"/>
      <c r="M1" s="10"/>
    </row>
    <row r="2" spans="1:13" s="788" customFormat="1" ht="19.5" thickBot="1" x14ac:dyDescent="0.45">
      <c r="A2" s="789"/>
      <c r="B2" s="789" t="s">
        <v>436</v>
      </c>
      <c r="C2" s="790">
        <v>12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464</v>
      </c>
      <c r="D4" s="1003" t="s">
        <v>463</v>
      </c>
      <c r="E4" s="1004" t="s">
        <v>192</v>
      </c>
      <c r="F4" s="1005"/>
      <c r="G4" s="982" t="s">
        <v>462</v>
      </c>
      <c r="H4" s="1001" t="s">
        <v>461</v>
      </c>
      <c r="I4" s="1004" t="s">
        <v>192</v>
      </c>
      <c r="J4" s="1005"/>
      <c r="K4" s="982" t="s">
        <v>462</v>
      </c>
      <c r="L4" s="983" t="s">
        <v>461</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137044</v>
      </c>
      <c r="D6" s="1006">
        <v>141664</v>
      </c>
      <c r="E6" s="971">
        <v>0.9673876214140501</v>
      </c>
      <c r="F6" s="991">
        <v>-4620</v>
      </c>
      <c r="G6" s="997">
        <v>205145</v>
      </c>
      <c r="H6" s="999">
        <v>204191</v>
      </c>
      <c r="I6" s="971">
        <v>1.0046720962236337</v>
      </c>
      <c r="J6" s="991">
        <v>954</v>
      </c>
      <c r="K6" s="973">
        <v>0.66803480465036924</v>
      </c>
      <c r="L6" s="975">
        <v>0.69378180233213016</v>
      </c>
      <c r="M6" s="977">
        <v>-2.5746997681760919E-2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71780</v>
      </c>
      <c r="D8" s="766">
        <v>70981</v>
      </c>
      <c r="E8" s="765">
        <v>1.0112565334385257</v>
      </c>
      <c r="F8" s="764">
        <v>799</v>
      </c>
      <c r="G8" s="767">
        <v>103414</v>
      </c>
      <c r="H8" s="774">
        <v>100071</v>
      </c>
      <c r="I8" s="765">
        <v>1.0334062815401066</v>
      </c>
      <c r="J8" s="764">
        <v>3343</v>
      </c>
      <c r="K8" s="781">
        <v>0.69410331289767346</v>
      </c>
      <c r="L8" s="780">
        <v>0.70930639246135241</v>
      </c>
      <c r="M8" s="779">
        <v>-1.5203079563678945E-2</v>
      </c>
    </row>
    <row r="9" spans="1:13" ht="18" customHeight="1" x14ac:dyDescent="0.4">
      <c r="A9" s="747"/>
      <c r="B9" s="760" t="s">
        <v>428</v>
      </c>
      <c r="C9" s="759">
        <v>33978</v>
      </c>
      <c r="D9" s="758">
        <v>35148</v>
      </c>
      <c r="E9" s="757">
        <v>0.96671218846022533</v>
      </c>
      <c r="F9" s="756">
        <v>-1170</v>
      </c>
      <c r="G9" s="759">
        <v>46620</v>
      </c>
      <c r="H9" s="758">
        <v>50911</v>
      </c>
      <c r="I9" s="757">
        <v>0.91571566066272514</v>
      </c>
      <c r="J9" s="756">
        <v>-4291</v>
      </c>
      <c r="K9" s="778">
        <v>0.72882882882882882</v>
      </c>
      <c r="L9" s="777">
        <v>0.69038125356013436</v>
      </c>
      <c r="M9" s="776">
        <v>3.8447575268694467E-2</v>
      </c>
    </row>
    <row r="10" spans="1:13" ht="18" customHeight="1" x14ac:dyDescent="0.4">
      <c r="A10" s="747"/>
      <c r="B10" s="746" t="s">
        <v>427</v>
      </c>
      <c r="C10" s="751">
        <v>2052</v>
      </c>
      <c r="D10" s="750">
        <v>2222</v>
      </c>
      <c r="E10" s="749">
        <v>0.92349234923492352</v>
      </c>
      <c r="F10" s="748">
        <v>-170</v>
      </c>
      <c r="G10" s="751">
        <v>4395</v>
      </c>
      <c r="H10" s="750">
        <v>4425</v>
      </c>
      <c r="I10" s="749">
        <v>0.99322033898305084</v>
      </c>
      <c r="J10" s="748">
        <v>-30</v>
      </c>
      <c r="K10" s="741">
        <v>0.46689419795221843</v>
      </c>
      <c r="L10" s="740">
        <v>0.50214689265536727</v>
      </c>
      <c r="M10" s="739">
        <v>-3.5252694703148846E-2</v>
      </c>
    </row>
    <row r="11" spans="1:13" ht="18" customHeight="1" x14ac:dyDescent="0.4">
      <c r="A11" s="747"/>
      <c r="B11" s="746" t="s">
        <v>425</v>
      </c>
      <c r="C11" s="751">
        <v>35750</v>
      </c>
      <c r="D11" s="750">
        <v>33611</v>
      </c>
      <c r="E11" s="749">
        <v>1.0636398798012556</v>
      </c>
      <c r="F11" s="748">
        <v>2139</v>
      </c>
      <c r="G11" s="751">
        <v>52399</v>
      </c>
      <c r="H11" s="750">
        <v>44735</v>
      </c>
      <c r="I11" s="749">
        <v>1.1713199955292277</v>
      </c>
      <c r="J11" s="748">
        <v>7664</v>
      </c>
      <c r="K11" s="741">
        <v>0.68226492872001376</v>
      </c>
      <c r="L11" s="740">
        <v>0.75133564323236834</v>
      </c>
      <c r="M11" s="739">
        <v>-6.9070714512354581E-2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20870</v>
      </c>
      <c r="D13" s="766">
        <v>24040</v>
      </c>
      <c r="E13" s="765">
        <v>0.86813643926788686</v>
      </c>
      <c r="F13" s="764">
        <v>-3170</v>
      </c>
      <c r="G13" s="767">
        <v>32477</v>
      </c>
      <c r="H13" s="766">
        <v>33068</v>
      </c>
      <c r="I13" s="765">
        <v>0.98212773678480703</v>
      </c>
      <c r="J13" s="764">
        <v>-591</v>
      </c>
      <c r="K13" s="763">
        <v>0.64260861532777047</v>
      </c>
      <c r="L13" s="762">
        <v>0.72698681504778029</v>
      </c>
      <c r="M13" s="773">
        <v>-8.4378199720009817E-2</v>
      </c>
    </row>
    <row r="14" spans="1:13" ht="18" customHeight="1" x14ac:dyDescent="0.4">
      <c r="A14" s="747"/>
      <c r="B14" s="760" t="s">
        <v>428</v>
      </c>
      <c r="C14" s="759">
        <v>4310</v>
      </c>
      <c r="D14" s="758">
        <v>5353</v>
      </c>
      <c r="E14" s="757">
        <v>0.8051559872968429</v>
      </c>
      <c r="F14" s="756">
        <v>-1043</v>
      </c>
      <c r="G14" s="759">
        <v>5000</v>
      </c>
      <c r="H14" s="758">
        <v>5783</v>
      </c>
      <c r="I14" s="757">
        <v>0.86460314715545561</v>
      </c>
      <c r="J14" s="756">
        <v>-783</v>
      </c>
      <c r="K14" s="755">
        <v>0.86199999999999999</v>
      </c>
      <c r="L14" s="754">
        <v>0.92564412934463081</v>
      </c>
      <c r="M14" s="753">
        <v>-6.3644129344630818E-2</v>
      </c>
    </row>
    <row r="15" spans="1:13" ht="18" customHeight="1" x14ac:dyDescent="0.4">
      <c r="A15" s="747"/>
      <c r="B15" s="746" t="s">
        <v>427</v>
      </c>
      <c r="C15" s="751">
        <v>3825</v>
      </c>
      <c r="D15" s="750">
        <v>4305</v>
      </c>
      <c r="E15" s="749">
        <v>0.88850174216027877</v>
      </c>
      <c r="F15" s="748">
        <v>-480</v>
      </c>
      <c r="G15" s="751">
        <v>5890</v>
      </c>
      <c r="H15" s="750">
        <v>5855</v>
      </c>
      <c r="I15" s="749">
        <v>1.0059777967549104</v>
      </c>
      <c r="J15" s="748">
        <v>35</v>
      </c>
      <c r="K15" s="741">
        <v>0.64940577249575548</v>
      </c>
      <c r="L15" s="740">
        <v>0.73526900085397096</v>
      </c>
      <c r="M15" s="739">
        <v>-8.5863228358215471E-2</v>
      </c>
    </row>
    <row r="16" spans="1:13" ht="18" customHeight="1" x14ac:dyDescent="0.4">
      <c r="A16" s="747"/>
      <c r="B16" s="746" t="s">
        <v>425</v>
      </c>
      <c r="C16" s="751">
        <v>12462</v>
      </c>
      <c r="D16" s="750">
        <v>14382</v>
      </c>
      <c r="E16" s="749">
        <v>0.86649979140592404</v>
      </c>
      <c r="F16" s="748">
        <v>-1920</v>
      </c>
      <c r="G16" s="751">
        <v>20051</v>
      </c>
      <c r="H16" s="750">
        <v>21430</v>
      </c>
      <c r="I16" s="749">
        <v>0.9356509566028931</v>
      </c>
      <c r="J16" s="748">
        <v>-1379</v>
      </c>
      <c r="K16" s="741">
        <v>0.62151513640217448</v>
      </c>
      <c r="L16" s="740">
        <v>0.6711152589827345</v>
      </c>
      <c r="M16" s="739">
        <v>-4.9600122580560013E-2</v>
      </c>
    </row>
    <row r="17" spans="1:13" ht="18" customHeight="1" x14ac:dyDescent="0.4">
      <c r="A17" s="747"/>
      <c r="B17" s="746" t="s">
        <v>424</v>
      </c>
      <c r="C17" s="751">
        <v>273</v>
      </c>
      <c r="D17" s="750">
        <v>0</v>
      </c>
      <c r="E17" s="749" t="e">
        <v>#DIV/0!</v>
      </c>
      <c r="F17" s="748">
        <v>273</v>
      </c>
      <c r="G17" s="751">
        <v>1536</v>
      </c>
      <c r="H17" s="750">
        <v>0</v>
      </c>
      <c r="I17" s="749" t="e">
        <v>#DIV/0!</v>
      </c>
      <c r="J17" s="748">
        <v>1536</v>
      </c>
      <c r="K17" s="741">
        <v>0.177734375</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16621</v>
      </c>
      <c r="D19" s="766">
        <v>17107</v>
      </c>
      <c r="E19" s="765">
        <v>0.97159057695680129</v>
      </c>
      <c r="F19" s="764">
        <v>-486</v>
      </c>
      <c r="G19" s="767">
        <v>22842</v>
      </c>
      <c r="H19" s="774">
        <v>25563</v>
      </c>
      <c r="I19" s="765">
        <v>0.89355709423776553</v>
      </c>
      <c r="J19" s="764">
        <v>-2721</v>
      </c>
      <c r="K19" s="763">
        <v>0.72765081866736714</v>
      </c>
      <c r="L19" s="762">
        <v>0.66920940421703246</v>
      </c>
      <c r="M19" s="761">
        <v>5.8441414450334683E-2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5945</v>
      </c>
      <c r="D21" s="750">
        <v>6013</v>
      </c>
      <c r="E21" s="749">
        <v>0.98869116913354393</v>
      </c>
      <c r="F21" s="748">
        <v>-68</v>
      </c>
      <c r="G21" s="751">
        <v>8715</v>
      </c>
      <c r="H21" s="813">
        <v>8700</v>
      </c>
      <c r="I21" s="749">
        <v>1.0017241379310344</v>
      </c>
      <c r="J21" s="748">
        <v>15</v>
      </c>
      <c r="K21" s="741">
        <v>0.68215720022948934</v>
      </c>
      <c r="L21" s="740">
        <v>0.69114942528735634</v>
      </c>
      <c r="M21" s="739">
        <v>-8.9922250578670093E-3</v>
      </c>
    </row>
    <row r="22" spans="1:13" ht="18" customHeight="1" x14ac:dyDescent="0.4">
      <c r="A22" s="747"/>
      <c r="B22" s="746" t="s">
        <v>425</v>
      </c>
      <c r="C22" s="751">
        <v>10676</v>
      </c>
      <c r="D22" s="750">
        <v>11094</v>
      </c>
      <c r="E22" s="749">
        <v>0.96232197584279788</v>
      </c>
      <c r="F22" s="748">
        <v>-418</v>
      </c>
      <c r="G22" s="751">
        <v>14127</v>
      </c>
      <c r="H22" s="750">
        <v>16863</v>
      </c>
      <c r="I22" s="749">
        <v>0.83775128980608438</v>
      </c>
      <c r="J22" s="748">
        <v>-2736</v>
      </c>
      <c r="K22" s="741">
        <v>0.75571600481347778</v>
      </c>
      <c r="L22" s="740">
        <v>0.65789005515032917</v>
      </c>
      <c r="M22" s="739">
        <v>9.7825949663148615E-2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11872</v>
      </c>
      <c r="D24" s="766">
        <v>11567</v>
      </c>
      <c r="E24" s="765">
        <v>1.026368116192617</v>
      </c>
      <c r="F24" s="764">
        <v>305</v>
      </c>
      <c r="G24" s="767">
        <v>16347</v>
      </c>
      <c r="H24" s="774">
        <v>16561</v>
      </c>
      <c r="I24" s="765">
        <v>0.98707807499547129</v>
      </c>
      <c r="J24" s="764">
        <v>-214</v>
      </c>
      <c r="K24" s="763">
        <v>0.72624946473359031</v>
      </c>
      <c r="L24" s="762">
        <v>0.6984481613429141</v>
      </c>
      <c r="M24" s="773">
        <v>2.7801303390676213E-2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4298</v>
      </c>
      <c r="D26" s="750">
        <v>4434</v>
      </c>
      <c r="E26" s="749">
        <v>0.96932792061344164</v>
      </c>
      <c r="F26" s="748">
        <v>-136</v>
      </c>
      <c r="G26" s="751">
        <v>5840</v>
      </c>
      <c r="H26" s="813">
        <v>5830</v>
      </c>
      <c r="I26" s="749">
        <v>1.0017152658662092</v>
      </c>
      <c r="J26" s="748">
        <v>10</v>
      </c>
      <c r="K26" s="741">
        <v>0.73595890410958908</v>
      </c>
      <c r="L26" s="740">
        <v>0.76054888507718699</v>
      </c>
      <c r="M26" s="739">
        <v>-2.4589980967597902E-2</v>
      </c>
    </row>
    <row r="27" spans="1:13" ht="18" customHeight="1" x14ac:dyDescent="0.4">
      <c r="A27" s="747"/>
      <c r="B27" s="746" t="s">
        <v>425</v>
      </c>
      <c r="C27" s="751">
        <v>7574</v>
      </c>
      <c r="D27" s="750">
        <v>7133</v>
      </c>
      <c r="E27" s="749">
        <v>1.0618253189401374</v>
      </c>
      <c r="F27" s="748">
        <v>441</v>
      </c>
      <c r="G27" s="751">
        <v>10507</v>
      </c>
      <c r="H27" s="750">
        <v>10731</v>
      </c>
      <c r="I27" s="749">
        <v>0.97912589693411611</v>
      </c>
      <c r="J27" s="748">
        <v>-224</v>
      </c>
      <c r="K27" s="741">
        <v>0.72085276482345106</v>
      </c>
      <c r="L27" s="740">
        <v>0.66470971950424007</v>
      </c>
      <c r="M27" s="739">
        <v>5.6143045319210994E-2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15901</v>
      </c>
      <c r="D29" s="766">
        <v>17969</v>
      </c>
      <c r="E29" s="765">
        <v>0.8849129055595748</v>
      </c>
      <c r="F29" s="764">
        <v>-2068</v>
      </c>
      <c r="G29" s="767">
        <v>30065</v>
      </c>
      <c r="H29" s="766">
        <v>28928</v>
      </c>
      <c r="I29" s="765">
        <v>1.0393044800884956</v>
      </c>
      <c r="J29" s="764">
        <v>1137</v>
      </c>
      <c r="K29" s="763">
        <v>0.52888741061034428</v>
      </c>
      <c r="L29" s="762">
        <v>0.62116288716814161</v>
      </c>
      <c r="M29" s="761">
        <v>-9.2275476557797331E-2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1315</v>
      </c>
      <c r="D31" s="752">
        <v>1763</v>
      </c>
      <c r="E31" s="749">
        <v>0.74588769143505385</v>
      </c>
      <c r="F31" s="748">
        <v>-448</v>
      </c>
      <c r="G31" s="751">
        <v>3230</v>
      </c>
      <c r="H31" s="752">
        <v>3200</v>
      </c>
      <c r="I31" s="749">
        <v>1.0093749999999999</v>
      </c>
      <c r="J31" s="748">
        <v>30</v>
      </c>
      <c r="K31" s="741">
        <v>0.40712074303405571</v>
      </c>
      <c r="L31" s="740">
        <v>0.55093749999999997</v>
      </c>
      <c r="M31" s="739">
        <v>-0.14381675696594426</v>
      </c>
    </row>
    <row r="32" spans="1:13" ht="18" customHeight="1" x14ac:dyDescent="0.4">
      <c r="A32" s="747"/>
      <c r="B32" s="746" t="s">
        <v>426</v>
      </c>
      <c r="C32" s="751">
        <v>433</v>
      </c>
      <c r="D32" s="750">
        <v>457</v>
      </c>
      <c r="E32" s="749">
        <v>0.94748358862144422</v>
      </c>
      <c r="F32" s="748">
        <v>-24</v>
      </c>
      <c r="G32" s="751">
        <v>879</v>
      </c>
      <c r="H32" s="750">
        <v>780</v>
      </c>
      <c r="I32" s="749">
        <v>1.1269230769230769</v>
      </c>
      <c r="J32" s="748">
        <v>99</v>
      </c>
      <c r="K32" s="741">
        <v>0.49260523321956767</v>
      </c>
      <c r="L32" s="740">
        <v>0.58589743589743593</v>
      </c>
      <c r="M32" s="739">
        <v>-9.3292202677868252E-2</v>
      </c>
    </row>
    <row r="33" spans="1:13" ht="18" customHeight="1" x14ac:dyDescent="0.4">
      <c r="A33" s="747"/>
      <c r="B33" s="746" t="s">
        <v>425</v>
      </c>
      <c r="C33" s="751">
        <v>13625</v>
      </c>
      <c r="D33" s="750">
        <v>14933</v>
      </c>
      <c r="E33" s="749">
        <v>0.91240875912408759</v>
      </c>
      <c r="F33" s="748">
        <v>-1308</v>
      </c>
      <c r="G33" s="751">
        <v>24334</v>
      </c>
      <c r="H33" s="750">
        <v>23220</v>
      </c>
      <c r="I33" s="749">
        <v>1.0479758828596037</v>
      </c>
      <c r="J33" s="748">
        <v>1114</v>
      </c>
      <c r="K33" s="741">
        <v>0.55991616668036492</v>
      </c>
      <c r="L33" s="740">
        <v>0.64310938845822563</v>
      </c>
      <c r="M33" s="739">
        <v>-8.3193221777860704E-2</v>
      </c>
    </row>
    <row r="34" spans="1:13" ht="18" customHeight="1" x14ac:dyDescent="0.4">
      <c r="A34" s="747"/>
      <c r="B34" s="746" t="s">
        <v>424</v>
      </c>
      <c r="C34" s="751">
        <v>528</v>
      </c>
      <c r="D34" s="750">
        <v>816</v>
      </c>
      <c r="E34" s="749">
        <v>0.6470588235294118</v>
      </c>
      <c r="F34" s="748">
        <v>-288</v>
      </c>
      <c r="G34" s="751">
        <v>1622</v>
      </c>
      <c r="H34" s="750">
        <v>1728</v>
      </c>
      <c r="I34" s="749">
        <v>0.93865740740740744</v>
      </c>
      <c r="J34" s="748">
        <v>-106</v>
      </c>
      <c r="K34" s="741">
        <v>0.32552404438964244</v>
      </c>
      <c r="L34" s="740">
        <v>0.47222222222222221</v>
      </c>
      <c r="M34" s="739">
        <v>-0.14669817783257977</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Q1"/>
      <selection pane="topRight" sqref="A1:Q1"/>
      <selection pane="bottomLeft" sqref="A1:Q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12月中旬</v>
      </c>
      <c r="G1" s="14" t="s">
        <v>69</v>
      </c>
      <c r="H1" s="10"/>
      <c r="I1" s="10"/>
      <c r="J1" s="10"/>
      <c r="K1" s="10"/>
      <c r="L1" s="10"/>
      <c r="M1" s="10"/>
    </row>
    <row r="2" spans="1:13" s="788" customFormat="1" ht="19.5" thickBot="1" x14ac:dyDescent="0.45">
      <c r="A2" s="789"/>
      <c r="B2" s="789" t="s">
        <v>436</v>
      </c>
      <c r="C2" s="790">
        <v>12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468</v>
      </c>
      <c r="D4" s="1003" t="s">
        <v>467</v>
      </c>
      <c r="E4" s="1004" t="s">
        <v>192</v>
      </c>
      <c r="F4" s="1005"/>
      <c r="G4" s="982" t="s">
        <v>466</v>
      </c>
      <c r="H4" s="1001" t="s">
        <v>465</v>
      </c>
      <c r="I4" s="1004" t="s">
        <v>192</v>
      </c>
      <c r="J4" s="1005"/>
      <c r="K4" s="982" t="s">
        <v>466</v>
      </c>
      <c r="L4" s="983" t="s">
        <v>465</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121874</v>
      </c>
      <c r="D6" s="1006">
        <v>114893</v>
      </c>
      <c r="E6" s="971">
        <v>1.0607608818639951</v>
      </c>
      <c r="F6" s="991">
        <v>6981</v>
      </c>
      <c r="G6" s="997">
        <v>207296</v>
      </c>
      <c r="H6" s="999">
        <v>198666</v>
      </c>
      <c r="I6" s="971">
        <v>1.0434397430863862</v>
      </c>
      <c r="J6" s="991">
        <v>8630</v>
      </c>
      <c r="K6" s="973">
        <v>0.58792258413090459</v>
      </c>
      <c r="L6" s="975">
        <v>0.57832241047788746</v>
      </c>
      <c r="M6" s="977">
        <v>9.60017365301713E-3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61291</v>
      </c>
      <c r="D8" s="766">
        <v>55942</v>
      </c>
      <c r="E8" s="765">
        <v>1.0956168889206679</v>
      </c>
      <c r="F8" s="764">
        <v>5349</v>
      </c>
      <c r="G8" s="767">
        <v>104695</v>
      </c>
      <c r="H8" s="774">
        <v>96051</v>
      </c>
      <c r="I8" s="765">
        <v>1.0899938574299071</v>
      </c>
      <c r="J8" s="764">
        <v>8644</v>
      </c>
      <c r="K8" s="781">
        <v>0.58542432780935094</v>
      </c>
      <c r="L8" s="780">
        <v>0.58241975617120068</v>
      </c>
      <c r="M8" s="779">
        <v>3.0045716381502663E-3</v>
      </c>
    </row>
    <row r="9" spans="1:13" ht="18" customHeight="1" x14ac:dyDescent="0.4">
      <c r="A9" s="747"/>
      <c r="B9" s="760" t="s">
        <v>428</v>
      </c>
      <c r="C9" s="759">
        <v>28559</v>
      </c>
      <c r="D9" s="758">
        <v>26906</v>
      </c>
      <c r="E9" s="757">
        <v>1.0614361109046309</v>
      </c>
      <c r="F9" s="756">
        <v>1653</v>
      </c>
      <c r="G9" s="759">
        <v>48898</v>
      </c>
      <c r="H9" s="758">
        <v>48932</v>
      </c>
      <c r="I9" s="757">
        <v>0.99930515817869692</v>
      </c>
      <c r="J9" s="756">
        <v>-34</v>
      </c>
      <c r="K9" s="778">
        <v>0.58405251748537768</v>
      </c>
      <c r="L9" s="777">
        <v>0.54986511894057055</v>
      </c>
      <c r="M9" s="776">
        <v>3.4187398544807124E-2</v>
      </c>
    </row>
    <row r="10" spans="1:13" ht="18" customHeight="1" x14ac:dyDescent="0.4">
      <c r="A10" s="747"/>
      <c r="B10" s="746" t="s">
        <v>427</v>
      </c>
      <c r="C10" s="751">
        <v>2073</v>
      </c>
      <c r="D10" s="750">
        <v>1469</v>
      </c>
      <c r="E10" s="749">
        <v>1.4111640571817563</v>
      </c>
      <c r="F10" s="748">
        <v>604</v>
      </c>
      <c r="G10" s="751">
        <v>4400</v>
      </c>
      <c r="H10" s="750">
        <v>3985</v>
      </c>
      <c r="I10" s="749">
        <v>1.1041405269761606</v>
      </c>
      <c r="J10" s="748">
        <v>415</v>
      </c>
      <c r="K10" s="741">
        <v>0.47113636363636363</v>
      </c>
      <c r="L10" s="740">
        <v>0.3686323713927227</v>
      </c>
      <c r="M10" s="739">
        <v>0.10250399224364093</v>
      </c>
    </row>
    <row r="11" spans="1:13" ht="18" customHeight="1" x14ac:dyDescent="0.4">
      <c r="A11" s="747"/>
      <c r="B11" s="746" t="s">
        <v>425</v>
      </c>
      <c r="C11" s="751">
        <v>30659</v>
      </c>
      <c r="D11" s="750">
        <v>27567</v>
      </c>
      <c r="E11" s="749">
        <v>1.1121630935538869</v>
      </c>
      <c r="F11" s="748">
        <v>3092</v>
      </c>
      <c r="G11" s="751">
        <v>51397</v>
      </c>
      <c r="H11" s="750">
        <v>43134</v>
      </c>
      <c r="I11" s="749">
        <v>1.1915658181480966</v>
      </c>
      <c r="J11" s="748">
        <v>8263</v>
      </c>
      <c r="K11" s="741">
        <v>0.59651341517987433</v>
      </c>
      <c r="L11" s="740">
        <v>0.63910140492418976</v>
      </c>
      <c r="M11" s="739">
        <v>-4.2587989744315435E-2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19261</v>
      </c>
      <c r="D13" s="766">
        <v>18911</v>
      </c>
      <c r="E13" s="765">
        <v>1.0185077468140236</v>
      </c>
      <c r="F13" s="764">
        <v>350</v>
      </c>
      <c r="G13" s="767">
        <v>33376</v>
      </c>
      <c r="H13" s="766">
        <v>33167</v>
      </c>
      <c r="I13" s="765">
        <v>1.006301444206591</v>
      </c>
      <c r="J13" s="764">
        <v>209</v>
      </c>
      <c r="K13" s="763">
        <v>0.57709132310642375</v>
      </c>
      <c r="L13" s="762">
        <v>0.5701751741188531</v>
      </c>
      <c r="M13" s="773">
        <v>6.9161489875706472E-3</v>
      </c>
    </row>
    <row r="14" spans="1:13" ht="18" customHeight="1" x14ac:dyDescent="0.4">
      <c r="A14" s="747"/>
      <c r="B14" s="760" t="s">
        <v>428</v>
      </c>
      <c r="C14" s="759">
        <v>3098</v>
      </c>
      <c r="D14" s="758">
        <v>4374</v>
      </c>
      <c r="E14" s="757">
        <v>0.7082761774119799</v>
      </c>
      <c r="F14" s="756">
        <v>-1276</v>
      </c>
      <c r="G14" s="759">
        <v>5330</v>
      </c>
      <c r="H14" s="758">
        <v>5658</v>
      </c>
      <c r="I14" s="757">
        <v>0.94202898550724634</v>
      </c>
      <c r="J14" s="756">
        <v>-328</v>
      </c>
      <c r="K14" s="755">
        <v>0.58123827392120075</v>
      </c>
      <c r="L14" s="754">
        <v>0.77306468716861076</v>
      </c>
      <c r="M14" s="753">
        <v>-0.19182641324741001</v>
      </c>
    </row>
    <row r="15" spans="1:13" ht="18" customHeight="1" x14ac:dyDescent="0.4">
      <c r="A15" s="747"/>
      <c r="B15" s="746" t="s">
        <v>427</v>
      </c>
      <c r="C15" s="751">
        <v>3251</v>
      </c>
      <c r="D15" s="750">
        <v>3672</v>
      </c>
      <c r="E15" s="749">
        <v>0.88534858387799564</v>
      </c>
      <c r="F15" s="748">
        <v>-421</v>
      </c>
      <c r="G15" s="751">
        <v>5900</v>
      </c>
      <c r="H15" s="750">
        <v>5715</v>
      </c>
      <c r="I15" s="749">
        <v>1.0323709536307961</v>
      </c>
      <c r="J15" s="748">
        <v>185</v>
      </c>
      <c r="K15" s="741">
        <v>0.5510169491525424</v>
      </c>
      <c r="L15" s="740">
        <v>0.64251968503937007</v>
      </c>
      <c r="M15" s="739">
        <v>-9.1502735886827669E-2</v>
      </c>
    </row>
    <row r="16" spans="1:13" ht="18" customHeight="1" x14ac:dyDescent="0.4">
      <c r="A16" s="747"/>
      <c r="B16" s="746" t="s">
        <v>425</v>
      </c>
      <c r="C16" s="751">
        <v>12627</v>
      </c>
      <c r="D16" s="750">
        <v>10865</v>
      </c>
      <c r="E16" s="749">
        <v>1.1621721122871607</v>
      </c>
      <c r="F16" s="748">
        <v>1762</v>
      </c>
      <c r="G16" s="751">
        <v>20528</v>
      </c>
      <c r="H16" s="750">
        <v>21794</v>
      </c>
      <c r="I16" s="749">
        <v>0.94191061760117467</v>
      </c>
      <c r="J16" s="748">
        <v>-1266</v>
      </c>
      <c r="K16" s="741">
        <v>0.61511106780982072</v>
      </c>
      <c r="L16" s="740">
        <v>0.49853170597412133</v>
      </c>
      <c r="M16" s="739">
        <v>0.11657936183569939</v>
      </c>
    </row>
    <row r="17" spans="1:13" ht="18" customHeight="1" x14ac:dyDescent="0.4">
      <c r="A17" s="747"/>
      <c r="B17" s="746" t="s">
        <v>424</v>
      </c>
      <c r="C17" s="751">
        <v>285</v>
      </c>
      <c r="D17" s="750">
        <v>0</v>
      </c>
      <c r="E17" s="749" t="e">
        <v>#DIV/0!</v>
      </c>
      <c r="F17" s="748">
        <v>285</v>
      </c>
      <c r="G17" s="751">
        <v>1618</v>
      </c>
      <c r="H17" s="750">
        <v>0</v>
      </c>
      <c r="I17" s="749" t="e">
        <v>#DIV/0!</v>
      </c>
      <c r="J17" s="748">
        <v>1618</v>
      </c>
      <c r="K17" s="741">
        <v>0.17614338689740419</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18474</v>
      </c>
      <c r="D19" s="766">
        <v>17526</v>
      </c>
      <c r="E19" s="765">
        <v>1.0540910647038686</v>
      </c>
      <c r="F19" s="764">
        <v>948</v>
      </c>
      <c r="G19" s="767">
        <v>23841</v>
      </c>
      <c r="H19" s="774">
        <v>25895</v>
      </c>
      <c r="I19" s="765">
        <v>0.92067966788955402</v>
      </c>
      <c r="J19" s="764">
        <v>-2054</v>
      </c>
      <c r="K19" s="763">
        <v>0.77488360387567634</v>
      </c>
      <c r="L19" s="762">
        <v>0.67681019501834327</v>
      </c>
      <c r="M19" s="761">
        <v>9.8073408857333066E-2</v>
      </c>
    </row>
    <row r="20" spans="1:13" ht="18" customHeight="1" x14ac:dyDescent="0.4">
      <c r="A20" s="747"/>
      <c r="B20" s="760" t="s">
        <v>428</v>
      </c>
      <c r="C20" s="759">
        <v>0</v>
      </c>
      <c r="D20" s="758">
        <v>413</v>
      </c>
      <c r="E20" s="757">
        <v>0</v>
      </c>
      <c r="F20" s="756">
        <v>-413</v>
      </c>
      <c r="G20" s="759">
        <v>0</v>
      </c>
      <c r="H20" s="758">
        <v>495</v>
      </c>
      <c r="I20" s="757">
        <v>0</v>
      </c>
      <c r="J20" s="756">
        <v>-495</v>
      </c>
      <c r="K20" s="755" t="s">
        <v>171</v>
      </c>
      <c r="L20" s="754">
        <v>0.83434343434343439</v>
      </c>
      <c r="M20" s="753" t="e">
        <v>#VALUE!</v>
      </c>
    </row>
    <row r="21" spans="1:13" ht="18" customHeight="1" x14ac:dyDescent="0.4">
      <c r="A21" s="747"/>
      <c r="B21" s="746" t="s">
        <v>427</v>
      </c>
      <c r="C21" s="751">
        <v>6351</v>
      </c>
      <c r="D21" s="750">
        <v>6004</v>
      </c>
      <c r="E21" s="749">
        <v>1.0577948034643572</v>
      </c>
      <c r="F21" s="748">
        <v>347</v>
      </c>
      <c r="G21" s="751">
        <v>8705</v>
      </c>
      <c r="H21" s="750">
        <v>8720</v>
      </c>
      <c r="I21" s="749">
        <v>0.99827981651376152</v>
      </c>
      <c r="J21" s="748">
        <v>-15</v>
      </c>
      <c r="K21" s="741">
        <v>0.72958070074669734</v>
      </c>
      <c r="L21" s="740">
        <v>0.68853211009174309</v>
      </c>
      <c r="M21" s="739">
        <v>4.1048590654954253E-2</v>
      </c>
    </row>
    <row r="22" spans="1:13" ht="18" customHeight="1" x14ac:dyDescent="0.4">
      <c r="A22" s="747"/>
      <c r="B22" s="746" t="s">
        <v>425</v>
      </c>
      <c r="C22" s="751">
        <v>12123</v>
      </c>
      <c r="D22" s="750">
        <v>11109</v>
      </c>
      <c r="E22" s="749">
        <v>1.0912773426951121</v>
      </c>
      <c r="F22" s="748">
        <v>1014</v>
      </c>
      <c r="G22" s="751">
        <v>15136</v>
      </c>
      <c r="H22" s="750">
        <v>16680</v>
      </c>
      <c r="I22" s="749">
        <v>0.90743405275779376</v>
      </c>
      <c r="J22" s="748">
        <v>-1544</v>
      </c>
      <c r="K22" s="741">
        <v>0.80093816067653278</v>
      </c>
      <c r="L22" s="740">
        <v>0.66600719424460431</v>
      </c>
      <c r="M22" s="739">
        <v>0.13493096643192848</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8443</v>
      </c>
      <c r="D24" s="766">
        <v>8534</v>
      </c>
      <c r="E24" s="765">
        <v>0.98933677056479963</v>
      </c>
      <c r="F24" s="764">
        <v>-91</v>
      </c>
      <c r="G24" s="767">
        <v>15158</v>
      </c>
      <c r="H24" s="774">
        <v>15716</v>
      </c>
      <c r="I24" s="765">
        <v>0.96449478238737596</v>
      </c>
      <c r="J24" s="764">
        <v>-558</v>
      </c>
      <c r="K24" s="763">
        <v>0.55699960416941552</v>
      </c>
      <c r="L24" s="762">
        <v>0.54301348943751593</v>
      </c>
      <c r="M24" s="773">
        <v>1.398611473189959E-2</v>
      </c>
    </row>
    <row r="25" spans="1:13" ht="18" customHeight="1" x14ac:dyDescent="0.4">
      <c r="A25" s="747"/>
      <c r="B25" s="760" t="s">
        <v>428</v>
      </c>
      <c r="C25" s="759">
        <v>0</v>
      </c>
      <c r="D25" s="758">
        <v>292</v>
      </c>
      <c r="E25" s="757">
        <v>0</v>
      </c>
      <c r="F25" s="756">
        <v>-292</v>
      </c>
      <c r="G25" s="759">
        <v>0</v>
      </c>
      <c r="H25" s="758">
        <v>330</v>
      </c>
      <c r="I25" s="757">
        <v>0</v>
      </c>
      <c r="J25" s="756">
        <v>-330</v>
      </c>
      <c r="K25" s="755" t="s">
        <v>171</v>
      </c>
      <c r="L25" s="754">
        <v>0.88484848484848488</v>
      </c>
      <c r="M25" s="753" t="e">
        <v>#VALUE!</v>
      </c>
    </row>
    <row r="26" spans="1:13" ht="18" customHeight="1" x14ac:dyDescent="0.4">
      <c r="A26" s="747"/>
      <c r="B26" s="746" t="s">
        <v>427</v>
      </c>
      <c r="C26" s="751">
        <v>3840</v>
      </c>
      <c r="D26" s="750">
        <v>3064</v>
      </c>
      <c r="E26" s="749">
        <v>1.2532637075718016</v>
      </c>
      <c r="F26" s="748">
        <v>776</v>
      </c>
      <c r="G26" s="751">
        <v>5850</v>
      </c>
      <c r="H26" s="750">
        <v>5240</v>
      </c>
      <c r="I26" s="749">
        <v>1.116412213740458</v>
      </c>
      <c r="J26" s="748">
        <v>610</v>
      </c>
      <c r="K26" s="741">
        <v>0.65641025641025641</v>
      </c>
      <c r="L26" s="740">
        <v>0.58473282442748087</v>
      </c>
      <c r="M26" s="739">
        <v>7.1677431982775541E-2</v>
      </c>
    </row>
    <row r="27" spans="1:13" ht="18" customHeight="1" x14ac:dyDescent="0.4">
      <c r="A27" s="747"/>
      <c r="B27" s="746" t="s">
        <v>425</v>
      </c>
      <c r="C27" s="751">
        <v>4603</v>
      </c>
      <c r="D27" s="750">
        <v>5178</v>
      </c>
      <c r="E27" s="749">
        <v>0.88895326380842021</v>
      </c>
      <c r="F27" s="748">
        <v>-575</v>
      </c>
      <c r="G27" s="751">
        <v>9308</v>
      </c>
      <c r="H27" s="750">
        <v>10146</v>
      </c>
      <c r="I27" s="749">
        <v>0.91740587423615216</v>
      </c>
      <c r="J27" s="748">
        <v>-838</v>
      </c>
      <c r="K27" s="741">
        <v>0.49452084228620541</v>
      </c>
      <c r="L27" s="740">
        <v>0.51034890597279714</v>
      </c>
      <c r="M27" s="739">
        <v>-1.5828063686591731E-2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14405</v>
      </c>
      <c r="D29" s="766">
        <v>13980</v>
      </c>
      <c r="E29" s="765">
        <v>1.0304005722460658</v>
      </c>
      <c r="F29" s="764">
        <v>425</v>
      </c>
      <c r="G29" s="767">
        <v>30226</v>
      </c>
      <c r="H29" s="766">
        <v>27837</v>
      </c>
      <c r="I29" s="765">
        <v>1.0858210295649675</v>
      </c>
      <c r="J29" s="764">
        <v>2389</v>
      </c>
      <c r="K29" s="763">
        <v>0.47657645735459536</v>
      </c>
      <c r="L29" s="762">
        <v>0.50220928979415891</v>
      </c>
      <c r="M29" s="761">
        <v>-2.5632832439563547E-2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1792</v>
      </c>
      <c r="D31" s="752">
        <v>1379</v>
      </c>
      <c r="E31" s="749">
        <v>1.2994923857868019</v>
      </c>
      <c r="F31" s="748">
        <v>413</v>
      </c>
      <c r="G31" s="751">
        <v>4110</v>
      </c>
      <c r="H31" s="752">
        <v>3055</v>
      </c>
      <c r="I31" s="749">
        <v>1.3453355155482816</v>
      </c>
      <c r="J31" s="748">
        <v>1055</v>
      </c>
      <c r="K31" s="741">
        <v>0.43600973236009732</v>
      </c>
      <c r="L31" s="740">
        <v>0.45139116202945989</v>
      </c>
      <c r="M31" s="739">
        <v>-1.5381429669362567E-2</v>
      </c>
    </row>
    <row r="32" spans="1:13" ht="18" customHeight="1" x14ac:dyDescent="0.4">
      <c r="A32" s="747"/>
      <c r="B32" s="746" t="s">
        <v>426</v>
      </c>
      <c r="C32" s="751">
        <v>447</v>
      </c>
      <c r="D32" s="750">
        <v>376</v>
      </c>
      <c r="E32" s="749">
        <v>1.1888297872340425</v>
      </c>
      <c r="F32" s="748">
        <v>71</v>
      </c>
      <c r="G32" s="751">
        <v>868</v>
      </c>
      <c r="H32" s="750">
        <v>780</v>
      </c>
      <c r="I32" s="749">
        <v>1.1128205128205129</v>
      </c>
      <c r="J32" s="748">
        <v>88</v>
      </c>
      <c r="K32" s="741">
        <v>0.51497695852534564</v>
      </c>
      <c r="L32" s="740">
        <v>0.48205128205128206</v>
      </c>
      <c r="M32" s="739">
        <v>3.2925676474063581E-2</v>
      </c>
    </row>
    <row r="33" spans="1:13" ht="18" customHeight="1" x14ac:dyDescent="0.4">
      <c r="A33" s="747"/>
      <c r="B33" s="746" t="s">
        <v>425</v>
      </c>
      <c r="C33" s="751">
        <v>11717</v>
      </c>
      <c r="D33" s="750">
        <v>11547</v>
      </c>
      <c r="E33" s="749">
        <v>1.0147224387286742</v>
      </c>
      <c r="F33" s="748">
        <v>170</v>
      </c>
      <c r="G33" s="751">
        <v>23646</v>
      </c>
      <c r="H33" s="750">
        <v>22315</v>
      </c>
      <c r="I33" s="749">
        <v>1.059645978041676</v>
      </c>
      <c r="J33" s="748">
        <v>1331</v>
      </c>
      <c r="K33" s="741">
        <v>0.49551721221348222</v>
      </c>
      <c r="L33" s="740">
        <v>0.51745462693255662</v>
      </c>
      <c r="M33" s="739">
        <v>-2.19374147190744E-2</v>
      </c>
    </row>
    <row r="34" spans="1:13" ht="18" customHeight="1" x14ac:dyDescent="0.4">
      <c r="A34" s="747"/>
      <c r="B34" s="746" t="s">
        <v>424</v>
      </c>
      <c r="C34" s="751">
        <v>449</v>
      </c>
      <c r="D34" s="750">
        <v>678</v>
      </c>
      <c r="E34" s="749">
        <v>0.66224188790560468</v>
      </c>
      <c r="F34" s="748">
        <v>-229</v>
      </c>
      <c r="G34" s="751">
        <v>1602</v>
      </c>
      <c r="H34" s="750">
        <v>1687</v>
      </c>
      <c r="I34" s="749">
        <v>0.94961470065204501</v>
      </c>
      <c r="J34" s="748">
        <v>-85</v>
      </c>
      <c r="K34" s="741">
        <v>0.28027465667915108</v>
      </c>
      <c r="L34" s="740">
        <v>0.40189685832839361</v>
      </c>
      <c r="M34" s="739">
        <v>-0.12162220164924253</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Q1"/>
      <selection pane="topRight" sqref="A1:Q1"/>
      <selection pane="bottomLeft" sqref="A1:Q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12月下旬</v>
      </c>
      <c r="G1" s="14" t="s">
        <v>69</v>
      </c>
      <c r="H1" s="10"/>
      <c r="I1" s="10"/>
      <c r="J1" s="10"/>
      <c r="K1" s="10"/>
      <c r="L1" s="10"/>
      <c r="M1" s="10"/>
    </row>
    <row r="2" spans="1:13" s="788" customFormat="1" ht="19.5" thickBot="1" x14ac:dyDescent="0.45">
      <c r="A2" s="789"/>
      <c r="B2" s="789" t="s">
        <v>436</v>
      </c>
      <c r="C2" s="790">
        <v>12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472</v>
      </c>
      <c r="D4" s="1003" t="s">
        <v>471</v>
      </c>
      <c r="E4" s="1004" t="s">
        <v>192</v>
      </c>
      <c r="F4" s="1005"/>
      <c r="G4" s="982" t="s">
        <v>470</v>
      </c>
      <c r="H4" s="1001" t="s">
        <v>469</v>
      </c>
      <c r="I4" s="1004" t="s">
        <v>192</v>
      </c>
      <c r="J4" s="1005"/>
      <c r="K4" s="982" t="s">
        <v>470</v>
      </c>
      <c r="L4" s="983" t="s">
        <v>469</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190797</v>
      </c>
      <c r="D6" s="1006">
        <v>170702</v>
      </c>
      <c r="E6" s="971">
        <v>1.1177197689540836</v>
      </c>
      <c r="F6" s="991">
        <v>20095</v>
      </c>
      <c r="G6" s="997">
        <v>235820</v>
      </c>
      <c r="H6" s="999">
        <v>223125</v>
      </c>
      <c r="I6" s="971">
        <v>1.0568963585434175</v>
      </c>
      <c r="J6" s="991">
        <v>12695</v>
      </c>
      <c r="K6" s="973">
        <v>0.80907895852769063</v>
      </c>
      <c r="L6" s="975">
        <v>0.76505098039215691</v>
      </c>
      <c r="M6" s="977">
        <v>4.4027978135533719E-2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100928</v>
      </c>
      <c r="D8" s="766">
        <v>90817</v>
      </c>
      <c r="E8" s="765">
        <v>1.1113337811202748</v>
      </c>
      <c r="F8" s="764">
        <v>10111</v>
      </c>
      <c r="G8" s="767">
        <v>117372</v>
      </c>
      <c r="H8" s="774">
        <v>110360</v>
      </c>
      <c r="I8" s="765">
        <v>1.0635375135918812</v>
      </c>
      <c r="J8" s="764">
        <v>7012</v>
      </c>
      <c r="K8" s="781">
        <v>0.85989844255870229</v>
      </c>
      <c r="L8" s="780">
        <v>0.82291591156216015</v>
      </c>
      <c r="M8" s="779">
        <v>3.698253099654214E-2</v>
      </c>
    </row>
    <row r="9" spans="1:13" ht="18" customHeight="1" x14ac:dyDescent="0.4">
      <c r="A9" s="747"/>
      <c r="B9" s="760" t="s">
        <v>428</v>
      </c>
      <c r="C9" s="759">
        <v>46574</v>
      </c>
      <c r="D9" s="758">
        <v>43906</v>
      </c>
      <c r="E9" s="757">
        <v>1.0607661822985468</v>
      </c>
      <c r="F9" s="756">
        <v>2668</v>
      </c>
      <c r="G9" s="759">
        <v>54717</v>
      </c>
      <c r="H9" s="758">
        <v>55175</v>
      </c>
      <c r="I9" s="757">
        <v>0.99169913910285457</v>
      </c>
      <c r="J9" s="756">
        <v>-458</v>
      </c>
      <c r="K9" s="778">
        <v>0.85117970648975638</v>
      </c>
      <c r="L9" s="777">
        <v>0.795758948799275</v>
      </c>
      <c r="M9" s="776">
        <v>5.5420757690481381E-2</v>
      </c>
    </row>
    <row r="10" spans="1:13" ht="18" customHeight="1" x14ac:dyDescent="0.4">
      <c r="A10" s="747"/>
      <c r="B10" s="746" t="s">
        <v>427</v>
      </c>
      <c r="C10" s="751">
        <v>4168</v>
      </c>
      <c r="D10" s="750">
        <v>4057</v>
      </c>
      <c r="E10" s="749">
        <v>1.0273601183140251</v>
      </c>
      <c r="F10" s="748">
        <v>111</v>
      </c>
      <c r="G10" s="751">
        <v>4835</v>
      </c>
      <c r="H10" s="750">
        <v>4880</v>
      </c>
      <c r="I10" s="749">
        <v>0.99077868852459017</v>
      </c>
      <c r="J10" s="748">
        <v>-45</v>
      </c>
      <c r="K10" s="741">
        <v>0.86204756980351605</v>
      </c>
      <c r="L10" s="740">
        <v>0.83135245901639343</v>
      </c>
      <c r="M10" s="739">
        <v>3.0695110787122615E-2</v>
      </c>
    </row>
    <row r="11" spans="1:13" ht="18" customHeight="1" x14ac:dyDescent="0.4">
      <c r="A11" s="747"/>
      <c r="B11" s="746" t="s">
        <v>425</v>
      </c>
      <c r="C11" s="751">
        <v>50186</v>
      </c>
      <c r="D11" s="750">
        <v>42854</v>
      </c>
      <c r="E11" s="749">
        <v>1.1710925467867643</v>
      </c>
      <c r="F11" s="748">
        <v>7332</v>
      </c>
      <c r="G11" s="751">
        <v>57820</v>
      </c>
      <c r="H11" s="750">
        <v>50305</v>
      </c>
      <c r="I11" s="749">
        <v>1.149388728754597</v>
      </c>
      <c r="J11" s="748">
        <v>7515</v>
      </c>
      <c r="K11" s="741">
        <v>0.86796956070563813</v>
      </c>
      <c r="L11" s="740">
        <v>0.85188351058542888</v>
      </c>
      <c r="M11" s="739">
        <v>1.608605012020925E-2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30878</v>
      </c>
      <c r="D13" s="766">
        <v>27934</v>
      </c>
      <c r="E13" s="765">
        <v>1.1053912794444047</v>
      </c>
      <c r="F13" s="764">
        <v>2944</v>
      </c>
      <c r="G13" s="767">
        <v>41267</v>
      </c>
      <c r="H13" s="766">
        <v>37166</v>
      </c>
      <c r="I13" s="765">
        <v>1.1103427864176936</v>
      </c>
      <c r="J13" s="764">
        <v>4101</v>
      </c>
      <c r="K13" s="763">
        <v>0.74824920638767056</v>
      </c>
      <c r="L13" s="762">
        <v>0.75160092557714042</v>
      </c>
      <c r="M13" s="773">
        <v>-3.3517191894698595E-3</v>
      </c>
    </row>
    <row r="14" spans="1:13" ht="18" customHeight="1" x14ac:dyDescent="0.4">
      <c r="A14" s="747"/>
      <c r="B14" s="760" t="s">
        <v>428</v>
      </c>
      <c r="C14" s="759">
        <v>6913</v>
      </c>
      <c r="D14" s="758">
        <v>5803</v>
      </c>
      <c r="E14" s="757">
        <v>1.1912803722212648</v>
      </c>
      <c r="F14" s="756">
        <v>1110</v>
      </c>
      <c r="G14" s="759">
        <v>9130</v>
      </c>
      <c r="H14" s="758">
        <v>7315</v>
      </c>
      <c r="I14" s="757">
        <v>1.2481203007518797</v>
      </c>
      <c r="J14" s="756">
        <v>1815</v>
      </c>
      <c r="K14" s="755">
        <v>0.75717415115005482</v>
      </c>
      <c r="L14" s="754">
        <v>0.79330143540669862</v>
      </c>
      <c r="M14" s="753">
        <v>-3.6127284256643799E-2</v>
      </c>
    </row>
    <row r="15" spans="1:13" ht="18" customHeight="1" x14ac:dyDescent="0.4">
      <c r="A15" s="747"/>
      <c r="B15" s="746" t="s">
        <v>427</v>
      </c>
      <c r="C15" s="751">
        <v>5075</v>
      </c>
      <c r="D15" s="750">
        <v>5002</v>
      </c>
      <c r="E15" s="749">
        <v>1.0145941623350661</v>
      </c>
      <c r="F15" s="748">
        <v>73</v>
      </c>
      <c r="G15" s="751">
        <v>6485</v>
      </c>
      <c r="H15" s="750">
        <v>6430</v>
      </c>
      <c r="I15" s="749">
        <v>1.0085536547433904</v>
      </c>
      <c r="J15" s="748">
        <v>55</v>
      </c>
      <c r="K15" s="741">
        <v>0.78257517347725525</v>
      </c>
      <c r="L15" s="740">
        <v>0.77791601866251947</v>
      </c>
      <c r="M15" s="739">
        <v>4.6591548147357775E-3</v>
      </c>
    </row>
    <row r="16" spans="1:13" ht="18" customHeight="1" x14ac:dyDescent="0.4">
      <c r="A16" s="747"/>
      <c r="B16" s="746" t="s">
        <v>425</v>
      </c>
      <c r="C16" s="751">
        <v>17901</v>
      </c>
      <c r="D16" s="750">
        <v>17129</v>
      </c>
      <c r="E16" s="749">
        <v>1.0450697647264873</v>
      </c>
      <c r="F16" s="748">
        <v>772</v>
      </c>
      <c r="G16" s="751">
        <v>23903</v>
      </c>
      <c r="H16" s="750">
        <v>23421</v>
      </c>
      <c r="I16" s="749">
        <v>1.0205798215276889</v>
      </c>
      <c r="J16" s="748">
        <v>482</v>
      </c>
      <c r="K16" s="741">
        <v>0.74890181148809776</v>
      </c>
      <c r="L16" s="740">
        <v>0.73135220528585454</v>
      </c>
      <c r="M16" s="739">
        <v>1.7549606202243218E-2</v>
      </c>
    </row>
    <row r="17" spans="1:13" ht="18" customHeight="1" x14ac:dyDescent="0.4">
      <c r="A17" s="747"/>
      <c r="B17" s="746" t="s">
        <v>424</v>
      </c>
      <c r="C17" s="751">
        <v>989</v>
      </c>
      <c r="D17" s="750">
        <v>0</v>
      </c>
      <c r="E17" s="749" t="e">
        <v>#DIV/0!</v>
      </c>
      <c r="F17" s="748">
        <v>989</v>
      </c>
      <c r="G17" s="751">
        <v>1749</v>
      </c>
      <c r="H17" s="750">
        <v>0</v>
      </c>
      <c r="I17" s="749" t="e">
        <v>#DIV/0!</v>
      </c>
      <c r="J17" s="748">
        <v>1749</v>
      </c>
      <c r="K17" s="741">
        <v>0.56546598056032016</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19512</v>
      </c>
      <c r="D19" s="766">
        <v>18018</v>
      </c>
      <c r="E19" s="765">
        <v>1.0829170829170829</v>
      </c>
      <c r="F19" s="764">
        <v>1494</v>
      </c>
      <c r="G19" s="767">
        <v>25723</v>
      </c>
      <c r="H19" s="774">
        <v>27982</v>
      </c>
      <c r="I19" s="765">
        <v>0.919269530412408</v>
      </c>
      <c r="J19" s="764">
        <v>-2259</v>
      </c>
      <c r="K19" s="763">
        <v>0.75854293822648988</v>
      </c>
      <c r="L19" s="762">
        <v>0.64391394467872198</v>
      </c>
      <c r="M19" s="761">
        <v>0.1146289935477679</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7355</v>
      </c>
      <c r="D21" s="750">
        <v>6344</v>
      </c>
      <c r="E21" s="749">
        <v>1.1593631778058007</v>
      </c>
      <c r="F21" s="748">
        <v>1011</v>
      </c>
      <c r="G21" s="751">
        <v>9580</v>
      </c>
      <c r="H21" s="750">
        <v>9570</v>
      </c>
      <c r="I21" s="749">
        <v>1.0010449320794148</v>
      </c>
      <c r="J21" s="748">
        <v>10</v>
      </c>
      <c r="K21" s="741">
        <v>0.76774530271398744</v>
      </c>
      <c r="L21" s="740">
        <v>0.66290491118077322</v>
      </c>
      <c r="M21" s="739">
        <v>0.10484039153321423</v>
      </c>
    </row>
    <row r="22" spans="1:13" ht="18" customHeight="1" x14ac:dyDescent="0.4">
      <c r="A22" s="747"/>
      <c r="B22" s="746" t="s">
        <v>425</v>
      </c>
      <c r="C22" s="751">
        <v>12157</v>
      </c>
      <c r="D22" s="750">
        <v>11674</v>
      </c>
      <c r="E22" s="749">
        <v>1.0413739934898063</v>
      </c>
      <c r="F22" s="748">
        <v>483</v>
      </c>
      <c r="G22" s="751">
        <v>16143</v>
      </c>
      <c r="H22" s="750">
        <v>18412</v>
      </c>
      <c r="I22" s="749">
        <v>0.87676515316098191</v>
      </c>
      <c r="J22" s="748">
        <v>-2269</v>
      </c>
      <c r="K22" s="741">
        <v>0.75308183113423777</v>
      </c>
      <c r="L22" s="740">
        <v>0.63404301542472297</v>
      </c>
      <c r="M22" s="739">
        <v>0.1190388157095148</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16209</v>
      </c>
      <c r="D24" s="766">
        <v>13930</v>
      </c>
      <c r="E24" s="765">
        <v>1.1636037329504667</v>
      </c>
      <c r="F24" s="764">
        <v>2279</v>
      </c>
      <c r="G24" s="767">
        <v>18091</v>
      </c>
      <c r="H24" s="774">
        <v>17790</v>
      </c>
      <c r="I24" s="765">
        <v>1.0169196177627882</v>
      </c>
      <c r="J24" s="764">
        <v>301</v>
      </c>
      <c r="K24" s="763">
        <v>0.89597037200818086</v>
      </c>
      <c r="L24" s="762">
        <v>0.7830241708825183</v>
      </c>
      <c r="M24" s="773">
        <v>0.11294620112566256</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6053</v>
      </c>
      <c r="D26" s="750">
        <v>5353</v>
      </c>
      <c r="E26" s="749">
        <v>1.1307677937605081</v>
      </c>
      <c r="F26" s="748">
        <v>700</v>
      </c>
      <c r="G26" s="751">
        <v>6435</v>
      </c>
      <c r="H26" s="750">
        <v>6405</v>
      </c>
      <c r="I26" s="749">
        <v>1.0046838407494145</v>
      </c>
      <c r="J26" s="748">
        <v>30</v>
      </c>
      <c r="K26" s="741">
        <v>0.94063714063714066</v>
      </c>
      <c r="L26" s="740">
        <v>0.83575331772053085</v>
      </c>
      <c r="M26" s="739">
        <v>0.1048838229166098</v>
      </c>
    </row>
    <row r="27" spans="1:13" ht="18" customHeight="1" x14ac:dyDescent="0.4">
      <c r="A27" s="747"/>
      <c r="B27" s="746" t="s">
        <v>425</v>
      </c>
      <c r="C27" s="751">
        <v>10156</v>
      </c>
      <c r="D27" s="750">
        <v>8577</v>
      </c>
      <c r="E27" s="749">
        <v>1.1840970036143175</v>
      </c>
      <c r="F27" s="748">
        <v>1579</v>
      </c>
      <c r="G27" s="751">
        <v>11656</v>
      </c>
      <c r="H27" s="750">
        <v>11385</v>
      </c>
      <c r="I27" s="749">
        <v>1.0238032498902063</v>
      </c>
      <c r="J27" s="748">
        <v>271</v>
      </c>
      <c r="K27" s="741">
        <v>0.87131091283459161</v>
      </c>
      <c r="L27" s="740">
        <v>0.75335968379446638</v>
      </c>
      <c r="M27" s="739">
        <v>0.11795122904012523</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23270</v>
      </c>
      <c r="D29" s="766">
        <v>20003</v>
      </c>
      <c r="E29" s="765">
        <v>1.1633255011748238</v>
      </c>
      <c r="F29" s="764">
        <v>3267</v>
      </c>
      <c r="G29" s="767">
        <v>33367</v>
      </c>
      <c r="H29" s="766">
        <v>29827</v>
      </c>
      <c r="I29" s="765">
        <v>1.1186844134509002</v>
      </c>
      <c r="J29" s="764">
        <v>3540</v>
      </c>
      <c r="K29" s="763">
        <v>0.69739563041328256</v>
      </c>
      <c r="L29" s="762">
        <v>0.67063398933851881</v>
      </c>
      <c r="M29" s="761">
        <v>2.6761641074763753E-2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3314</v>
      </c>
      <c r="D31" s="752">
        <v>2361</v>
      </c>
      <c r="E31" s="749">
        <v>1.4036425243540873</v>
      </c>
      <c r="F31" s="748">
        <v>953</v>
      </c>
      <c r="G31" s="751">
        <v>4840</v>
      </c>
      <c r="H31" s="752">
        <v>3190</v>
      </c>
      <c r="I31" s="749">
        <v>1.5172413793103448</v>
      </c>
      <c r="J31" s="748">
        <v>1650</v>
      </c>
      <c r="K31" s="741">
        <v>0.68471074380165287</v>
      </c>
      <c r="L31" s="740">
        <v>0.74012539184952975</v>
      </c>
      <c r="M31" s="739">
        <v>-5.541464804787688E-2</v>
      </c>
    </row>
    <row r="32" spans="1:13" ht="18" customHeight="1" x14ac:dyDescent="0.4">
      <c r="A32" s="747"/>
      <c r="B32" s="746" t="s">
        <v>426</v>
      </c>
      <c r="C32" s="751">
        <v>544</v>
      </c>
      <c r="D32" s="750">
        <v>502</v>
      </c>
      <c r="E32" s="749">
        <v>1.0836653386454183</v>
      </c>
      <c r="F32" s="748">
        <v>42</v>
      </c>
      <c r="G32" s="751">
        <v>940</v>
      </c>
      <c r="H32" s="750">
        <v>858</v>
      </c>
      <c r="I32" s="749">
        <v>1.0955710955710956</v>
      </c>
      <c r="J32" s="748">
        <v>82</v>
      </c>
      <c r="K32" s="741">
        <v>0.5787234042553191</v>
      </c>
      <c r="L32" s="740">
        <v>0.58508158508158503</v>
      </c>
      <c r="M32" s="739">
        <v>-6.3581808262659356E-3</v>
      </c>
    </row>
    <row r="33" spans="1:13" ht="18" customHeight="1" x14ac:dyDescent="0.4">
      <c r="A33" s="747"/>
      <c r="B33" s="746" t="s">
        <v>425</v>
      </c>
      <c r="C33" s="751">
        <v>18492</v>
      </c>
      <c r="D33" s="750">
        <v>15904</v>
      </c>
      <c r="E33" s="749">
        <v>1.1627263581488934</v>
      </c>
      <c r="F33" s="748">
        <v>2588</v>
      </c>
      <c r="G33" s="751">
        <v>25806</v>
      </c>
      <c r="H33" s="750">
        <v>23873</v>
      </c>
      <c r="I33" s="749">
        <v>1.0809701336237592</v>
      </c>
      <c r="J33" s="748">
        <v>1933</v>
      </c>
      <c r="K33" s="741">
        <v>0.71657754010695185</v>
      </c>
      <c r="L33" s="740">
        <v>0.66619193230846563</v>
      </c>
      <c r="M33" s="739">
        <v>5.0385607798486221E-2</v>
      </c>
    </row>
    <row r="34" spans="1:13" ht="18" customHeight="1" x14ac:dyDescent="0.4">
      <c r="A34" s="747"/>
      <c r="B34" s="746" t="s">
        <v>424</v>
      </c>
      <c r="C34" s="751">
        <v>920</v>
      </c>
      <c r="D34" s="750">
        <v>1236</v>
      </c>
      <c r="E34" s="749">
        <v>0.74433656957928807</v>
      </c>
      <c r="F34" s="748">
        <v>-316</v>
      </c>
      <c r="G34" s="751">
        <v>1781</v>
      </c>
      <c r="H34" s="750">
        <v>1906</v>
      </c>
      <c r="I34" s="749">
        <v>0.93441762854144805</v>
      </c>
      <c r="J34" s="748">
        <v>-125</v>
      </c>
      <c r="K34" s="741">
        <v>0.51656372824256036</v>
      </c>
      <c r="L34" s="740">
        <v>0.64847848898216165</v>
      </c>
      <c r="M34" s="739">
        <v>-0.13191476073960129</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showGridLines="0" view="pageBreakPreview" zoomScale="90" zoomScaleNormal="90" zoomScaleSheetLayoutView="90" workbookViewId="0">
      <pane xSplit="6" ySplit="5" topLeftCell="G6" activePane="bottomRight" state="frozen"/>
      <selection activeCell="H23" sqref="H23"/>
      <selection pane="topRight" activeCell="H23" sqref="H23"/>
      <selection pane="bottomLeft" activeCell="H23" sqref="H23"/>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１月（月間）</v>
      </c>
      <c r="K1" s="13" t="s">
        <v>70</v>
      </c>
      <c r="L1" s="9"/>
      <c r="M1" s="9"/>
      <c r="N1" s="9"/>
      <c r="O1" s="9"/>
      <c r="P1" s="9"/>
      <c r="Q1" s="9"/>
    </row>
    <row r="2" spans="1:19" x14ac:dyDescent="0.4">
      <c r="A2" s="828">
        <v>26</v>
      </c>
      <c r="B2" s="829"/>
      <c r="C2" s="2">
        <v>2014</v>
      </c>
      <c r="D2" s="3" t="s">
        <v>413</v>
      </c>
      <c r="E2" s="3">
        <v>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474</v>
      </c>
      <c r="H3" s="959" t="s">
        <v>473</v>
      </c>
      <c r="I3" s="955" t="s">
        <v>407</v>
      </c>
      <c r="J3" s="956"/>
      <c r="K3" s="967" t="s">
        <v>474</v>
      </c>
      <c r="L3" s="959" t="s">
        <v>473</v>
      </c>
      <c r="M3" s="955" t="s">
        <v>407</v>
      </c>
      <c r="N3" s="956"/>
      <c r="O3" s="963" t="s">
        <v>474</v>
      </c>
      <c r="P3" s="965" t="s">
        <v>473</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458225</v>
      </c>
      <c r="H5" s="723">
        <v>439203</v>
      </c>
      <c r="I5" s="722">
        <v>1.0433102688278542</v>
      </c>
      <c r="J5" s="721">
        <v>19022</v>
      </c>
      <c r="K5" s="724">
        <v>724067</v>
      </c>
      <c r="L5" s="723">
        <v>692627</v>
      </c>
      <c r="M5" s="722">
        <v>1.0453923973509551</v>
      </c>
      <c r="N5" s="721">
        <v>31440</v>
      </c>
      <c r="O5" s="720">
        <v>0.63284889381783727</v>
      </c>
      <c r="P5" s="719">
        <v>0.63411186684896781</v>
      </c>
      <c r="Q5" s="718">
        <v>-1.2629730311305432E-3</v>
      </c>
      <c r="R5" s="665"/>
      <c r="S5" s="665"/>
    </row>
    <row r="6" spans="1:19" x14ac:dyDescent="0.4">
      <c r="A6" s="687" t="s">
        <v>401</v>
      </c>
      <c r="B6" s="686" t="s">
        <v>400</v>
      </c>
      <c r="C6" s="686"/>
      <c r="D6" s="686"/>
      <c r="E6" s="686"/>
      <c r="F6" s="686"/>
      <c r="G6" s="685">
        <v>172040</v>
      </c>
      <c r="H6" s="684">
        <v>169151</v>
      </c>
      <c r="I6" s="683">
        <v>1.0170794142511721</v>
      </c>
      <c r="J6" s="682">
        <v>2889</v>
      </c>
      <c r="K6" s="706">
        <v>258074</v>
      </c>
      <c r="L6" s="684">
        <v>251912</v>
      </c>
      <c r="M6" s="683">
        <v>1.0244609228619519</v>
      </c>
      <c r="N6" s="682">
        <v>6162</v>
      </c>
      <c r="O6" s="681">
        <v>0.6666305013290762</v>
      </c>
      <c r="P6" s="680">
        <v>0.67146860808536313</v>
      </c>
      <c r="Q6" s="679">
        <v>-4.8381067562869307E-3</v>
      </c>
      <c r="R6" s="665"/>
      <c r="S6" s="665"/>
    </row>
    <row r="7" spans="1:19" x14ac:dyDescent="0.4">
      <c r="A7" s="701"/>
      <c r="B7" s="687" t="s">
        <v>399</v>
      </c>
      <c r="C7" s="686"/>
      <c r="D7" s="686"/>
      <c r="E7" s="686"/>
      <c r="F7" s="686"/>
      <c r="G7" s="685">
        <v>111556</v>
      </c>
      <c r="H7" s="684">
        <v>111397</v>
      </c>
      <c r="I7" s="683">
        <v>1.0014273274863776</v>
      </c>
      <c r="J7" s="682">
        <v>159</v>
      </c>
      <c r="K7" s="685">
        <v>167043</v>
      </c>
      <c r="L7" s="684">
        <v>163373</v>
      </c>
      <c r="M7" s="683">
        <v>1.0224639322287037</v>
      </c>
      <c r="N7" s="682">
        <v>3670</v>
      </c>
      <c r="O7" s="681">
        <v>0.66782804427602471</v>
      </c>
      <c r="P7" s="680">
        <v>0.68185685517190719</v>
      </c>
      <c r="Q7" s="679">
        <v>-1.4028810895882482E-2</v>
      </c>
      <c r="R7" s="665"/>
      <c r="S7" s="665"/>
    </row>
    <row r="8" spans="1:19" x14ac:dyDescent="0.4">
      <c r="A8" s="701"/>
      <c r="B8" s="701"/>
      <c r="C8" s="700" t="s">
        <v>378</v>
      </c>
      <c r="D8" s="699"/>
      <c r="E8" s="698"/>
      <c r="F8" s="688" t="s">
        <v>366</v>
      </c>
      <c r="G8" s="697">
        <v>96603</v>
      </c>
      <c r="H8" s="695">
        <v>95642</v>
      </c>
      <c r="I8" s="694">
        <v>1.0100478869116079</v>
      </c>
      <c r="J8" s="693">
        <v>961</v>
      </c>
      <c r="K8" s="697">
        <v>145654</v>
      </c>
      <c r="L8" s="695">
        <v>142416</v>
      </c>
      <c r="M8" s="694">
        <v>1.0227362094146726</v>
      </c>
      <c r="N8" s="693">
        <v>3238</v>
      </c>
      <c r="O8" s="692">
        <v>0.66323616241229211</v>
      </c>
      <c r="P8" s="691">
        <v>0.67156780137063254</v>
      </c>
      <c r="Q8" s="690">
        <v>-8.3316389583404371E-3</v>
      </c>
      <c r="R8" s="665"/>
      <c r="S8" s="665"/>
    </row>
    <row r="9" spans="1:19" x14ac:dyDescent="0.4">
      <c r="A9" s="701"/>
      <c r="B9" s="701"/>
      <c r="C9" s="700" t="s">
        <v>106</v>
      </c>
      <c r="D9" s="698"/>
      <c r="E9" s="698"/>
      <c r="F9" s="688" t="s">
        <v>366</v>
      </c>
      <c r="G9" s="697">
        <v>12620</v>
      </c>
      <c r="H9" s="695">
        <v>12990</v>
      </c>
      <c r="I9" s="694">
        <v>0.97151655119322555</v>
      </c>
      <c r="J9" s="693">
        <v>-370</v>
      </c>
      <c r="K9" s="697">
        <v>17480</v>
      </c>
      <c r="L9" s="695">
        <v>16655</v>
      </c>
      <c r="M9" s="694">
        <v>1.0495346742719904</v>
      </c>
      <c r="N9" s="693">
        <v>825</v>
      </c>
      <c r="O9" s="692">
        <v>0.72196796338672764</v>
      </c>
      <c r="P9" s="691">
        <v>0.77994596217352141</v>
      </c>
      <c r="Q9" s="690">
        <v>-5.7977998786793772E-2</v>
      </c>
      <c r="R9" s="665"/>
      <c r="S9" s="665"/>
    </row>
    <row r="10" spans="1:19" x14ac:dyDescent="0.4">
      <c r="A10" s="701"/>
      <c r="B10" s="701"/>
      <c r="C10" s="700" t="s">
        <v>105</v>
      </c>
      <c r="D10" s="698"/>
      <c r="E10" s="698"/>
      <c r="F10" s="702"/>
      <c r="G10" s="697"/>
      <c r="H10" s="695">
        <v>466</v>
      </c>
      <c r="I10" s="694">
        <v>0</v>
      </c>
      <c r="J10" s="693">
        <v>-466</v>
      </c>
      <c r="K10" s="697"/>
      <c r="L10" s="695">
        <v>522</v>
      </c>
      <c r="M10" s="694">
        <v>0</v>
      </c>
      <c r="N10" s="693">
        <v>-522</v>
      </c>
      <c r="O10" s="692" t="e">
        <v>#DIV/0!</v>
      </c>
      <c r="P10" s="691">
        <v>0.89272030651340994</v>
      </c>
      <c r="Q10" s="690" t="e">
        <v>#DIV/0!</v>
      </c>
      <c r="R10" s="665"/>
      <c r="S10" s="665"/>
    </row>
    <row r="11" spans="1:19" x14ac:dyDescent="0.4">
      <c r="A11" s="701"/>
      <c r="B11" s="701"/>
      <c r="C11" s="700" t="s">
        <v>377</v>
      </c>
      <c r="D11" s="698"/>
      <c r="E11" s="698"/>
      <c r="F11" s="702"/>
      <c r="G11" s="697"/>
      <c r="H11" s="695"/>
      <c r="I11" s="694" t="e">
        <v>#DIV/0!</v>
      </c>
      <c r="J11" s="693">
        <v>0</v>
      </c>
      <c r="K11" s="697"/>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7"/>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2333</v>
      </c>
      <c r="H13" s="695">
        <v>2299</v>
      </c>
      <c r="I13" s="694">
        <v>1.0147890387124836</v>
      </c>
      <c r="J13" s="693">
        <v>34</v>
      </c>
      <c r="K13" s="697">
        <v>3909</v>
      </c>
      <c r="L13" s="695">
        <v>3780</v>
      </c>
      <c r="M13" s="694">
        <v>1.0341269841269842</v>
      </c>
      <c r="N13" s="693">
        <v>129</v>
      </c>
      <c r="O13" s="692">
        <v>0.59682783320542343</v>
      </c>
      <c r="P13" s="691">
        <v>0.60820105820105819</v>
      </c>
      <c r="Q13" s="690">
        <v>-1.1373224995634756E-2</v>
      </c>
      <c r="R13" s="665"/>
      <c r="S13" s="665"/>
    </row>
    <row r="14" spans="1:19" x14ac:dyDescent="0.4">
      <c r="A14" s="701"/>
      <c r="B14" s="701"/>
      <c r="C14" s="700" t="s">
        <v>389</v>
      </c>
      <c r="D14" s="698"/>
      <c r="E14" s="698"/>
      <c r="F14" s="702"/>
      <c r="G14" s="697"/>
      <c r="H14" s="695"/>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58855</v>
      </c>
      <c r="H17" s="684">
        <v>56183</v>
      </c>
      <c r="I17" s="683">
        <v>1.0475588701208551</v>
      </c>
      <c r="J17" s="682">
        <v>2672</v>
      </c>
      <c r="K17" s="685">
        <v>88305</v>
      </c>
      <c r="L17" s="684">
        <v>85940</v>
      </c>
      <c r="M17" s="683">
        <v>1.0275191994414707</v>
      </c>
      <c r="N17" s="682">
        <v>2365</v>
      </c>
      <c r="O17" s="681">
        <v>0.66649680086065344</v>
      </c>
      <c r="P17" s="680">
        <v>0.65374680009308817</v>
      </c>
      <c r="Q17" s="679">
        <v>1.2750000767565273E-2</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9352</v>
      </c>
      <c r="H19" s="695">
        <v>9822</v>
      </c>
      <c r="I19" s="694">
        <v>0.95214823864793319</v>
      </c>
      <c r="J19" s="693">
        <v>-470</v>
      </c>
      <c r="K19" s="697">
        <v>13780</v>
      </c>
      <c r="L19" s="695">
        <v>13930</v>
      </c>
      <c r="M19" s="694">
        <v>0.98923187365398424</v>
      </c>
      <c r="N19" s="693">
        <v>-150</v>
      </c>
      <c r="O19" s="692">
        <v>0.67866473149492013</v>
      </c>
      <c r="P19" s="691">
        <v>0.70509691313711409</v>
      </c>
      <c r="Q19" s="690">
        <v>-2.6432181642193964E-2</v>
      </c>
      <c r="R19" s="665"/>
      <c r="S19" s="665"/>
    </row>
    <row r="20" spans="1:19" x14ac:dyDescent="0.4">
      <c r="A20" s="701"/>
      <c r="B20" s="701"/>
      <c r="C20" s="700" t="s">
        <v>377</v>
      </c>
      <c r="D20" s="698"/>
      <c r="E20" s="698"/>
      <c r="F20" s="688" t="s">
        <v>366</v>
      </c>
      <c r="G20" s="697">
        <v>18449</v>
      </c>
      <c r="H20" s="695">
        <v>17201</v>
      </c>
      <c r="I20" s="694">
        <v>1.0725539212836463</v>
      </c>
      <c r="J20" s="693">
        <v>1248</v>
      </c>
      <c r="K20" s="697">
        <v>27000</v>
      </c>
      <c r="L20" s="695">
        <v>26975</v>
      </c>
      <c r="M20" s="694">
        <v>1.0009267840593141</v>
      </c>
      <c r="N20" s="693">
        <v>25</v>
      </c>
      <c r="O20" s="692">
        <v>0.68329629629629629</v>
      </c>
      <c r="P20" s="691">
        <v>0.63766450417052822</v>
      </c>
      <c r="Q20" s="690">
        <v>4.5631792125768067E-2</v>
      </c>
      <c r="R20" s="665"/>
      <c r="S20" s="665"/>
    </row>
    <row r="21" spans="1:19" x14ac:dyDescent="0.4">
      <c r="A21" s="701"/>
      <c r="B21" s="701"/>
      <c r="C21" s="700" t="s">
        <v>378</v>
      </c>
      <c r="D21" s="699" t="s">
        <v>171</v>
      </c>
      <c r="E21" s="698" t="s">
        <v>370</v>
      </c>
      <c r="F21" s="688" t="s">
        <v>366</v>
      </c>
      <c r="G21" s="697">
        <v>5608</v>
      </c>
      <c r="H21" s="695">
        <v>5422</v>
      </c>
      <c r="I21" s="694">
        <v>1.034304684618222</v>
      </c>
      <c r="J21" s="693">
        <v>186</v>
      </c>
      <c r="K21" s="697">
        <v>8990</v>
      </c>
      <c r="L21" s="695">
        <v>9000</v>
      </c>
      <c r="M21" s="694">
        <v>0.99888888888888894</v>
      </c>
      <c r="N21" s="693">
        <v>-10</v>
      </c>
      <c r="O21" s="692">
        <v>0.62380422691879867</v>
      </c>
      <c r="P21" s="691">
        <v>0.60244444444444445</v>
      </c>
      <c r="Q21" s="690">
        <v>2.1359782474354216E-2</v>
      </c>
      <c r="R21" s="665"/>
      <c r="S21" s="665"/>
    </row>
    <row r="22" spans="1:19" x14ac:dyDescent="0.4">
      <c r="A22" s="701"/>
      <c r="B22" s="701"/>
      <c r="C22" s="700" t="s">
        <v>378</v>
      </c>
      <c r="D22" s="699" t="s">
        <v>171</v>
      </c>
      <c r="E22" s="698" t="s">
        <v>395</v>
      </c>
      <c r="F22" s="688" t="s">
        <v>366</v>
      </c>
      <c r="G22" s="697">
        <v>2791</v>
      </c>
      <c r="H22" s="695">
        <v>2707</v>
      </c>
      <c r="I22" s="694">
        <v>1.0310306612486146</v>
      </c>
      <c r="J22" s="693">
        <v>84</v>
      </c>
      <c r="K22" s="697">
        <v>4470</v>
      </c>
      <c r="L22" s="695">
        <v>4370</v>
      </c>
      <c r="M22" s="694">
        <v>1.0228832951945079</v>
      </c>
      <c r="N22" s="693">
        <v>100</v>
      </c>
      <c r="O22" s="692">
        <v>0.62438478747203574</v>
      </c>
      <c r="P22" s="691">
        <v>0.61945080091533178</v>
      </c>
      <c r="Q22" s="690">
        <v>4.933986556703962E-3</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2379</v>
      </c>
      <c r="H24" s="695">
        <v>2107</v>
      </c>
      <c r="I24" s="694">
        <v>1.1290934978642619</v>
      </c>
      <c r="J24" s="693">
        <v>272</v>
      </c>
      <c r="K24" s="697">
        <v>4490</v>
      </c>
      <c r="L24" s="695">
        <v>4595</v>
      </c>
      <c r="M24" s="694">
        <v>0.97714907508161042</v>
      </c>
      <c r="N24" s="693">
        <v>-105</v>
      </c>
      <c r="O24" s="692">
        <v>0.52984409799554566</v>
      </c>
      <c r="P24" s="691">
        <v>0.45854189336235041</v>
      </c>
      <c r="Q24" s="690">
        <v>7.1302204633195254E-2</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4022</v>
      </c>
      <c r="H31" s="695">
        <v>3151</v>
      </c>
      <c r="I31" s="694">
        <v>1.2764201840685496</v>
      </c>
      <c r="J31" s="693">
        <v>871</v>
      </c>
      <c r="K31" s="697">
        <v>6815</v>
      </c>
      <c r="L31" s="695">
        <v>4495</v>
      </c>
      <c r="M31" s="694">
        <v>1.5161290322580645</v>
      </c>
      <c r="N31" s="693">
        <v>2320</v>
      </c>
      <c r="O31" s="692">
        <v>0.5901687454145268</v>
      </c>
      <c r="P31" s="691">
        <v>0.70100111234705231</v>
      </c>
      <c r="Q31" s="690">
        <v>-0.11083236693252552</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2348</v>
      </c>
      <c r="H33" s="695">
        <v>2028</v>
      </c>
      <c r="I33" s="694">
        <v>1.1577909270216962</v>
      </c>
      <c r="J33" s="693">
        <v>320</v>
      </c>
      <c r="K33" s="697">
        <v>4640</v>
      </c>
      <c r="L33" s="695">
        <v>4495</v>
      </c>
      <c r="M33" s="694">
        <v>1.032258064516129</v>
      </c>
      <c r="N33" s="693">
        <v>145</v>
      </c>
      <c r="O33" s="692">
        <v>0.50603448275862073</v>
      </c>
      <c r="P33" s="691">
        <v>0.45116796440489432</v>
      </c>
      <c r="Q33" s="690">
        <v>5.4866518353726412E-2</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13906</v>
      </c>
      <c r="H36" s="671">
        <v>13745</v>
      </c>
      <c r="I36" s="670">
        <v>1.0117133503092033</v>
      </c>
      <c r="J36" s="669">
        <v>161</v>
      </c>
      <c r="K36" s="672">
        <v>18120</v>
      </c>
      <c r="L36" s="671">
        <v>18080</v>
      </c>
      <c r="M36" s="670">
        <v>1.002212389380531</v>
      </c>
      <c r="N36" s="669">
        <v>40</v>
      </c>
      <c r="O36" s="668">
        <v>0.76743929359823404</v>
      </c>
      <c r="P36" s="667">
        <v>0.76023230088495575</v>
      </c>
      <c r="Q36" s="666">
        <v>7.2069927132782929E-3</v>
      </c>
      <c r="R36" s="665"/>
      <c r="S36" s="665"/>
    </row>
    <row r="37" spans="1:19" x14ac:dyDescent="0.4">
      <c r="A37" s="701"/>
      <c r="B37" s="687" t="s">
        <v>394</v>
      </c>
      <c r="C37" s="686"/>
      <c r="D37" s="686"/>
      <c r="E37" s="686"/>
      <c r="F37" s="703"/>
      <c r="G37" s="685">
        <v>1629</v>
      </c>
      <c r="H37" s="684">
        <v>1571</v>
      </c>
      <c r="I37" s="683">
        <v>1.0369191597708467</v>
      </c>
      <c r="J37" s="682">
        <v>58</v>
      </c>
      <c r="K37" s="685">
        <v>2726</v>
      </c>
      <c r="L37" s="684">
        <v>2599</v>
      </c>
      <c r="M37" s="683">
        <v>1.048864948056945</v>
      </c>
      <c r="N37" s="682">
        <v>127</v>
      </c>
      <c r="O37" s="681">
        <v>0.59757887013939837</v>
      </c>
      <c r="P37" s="680">
        <v>0.6044632550981146</v>
      </c>
      <c r="Q37" s="679">
        <v>-6.8843849587162387E-3</v>
      </c>
      <c r="R37" s="665"/>
      <c r="S37" s="665"/>
    </row>
    <row r="38" spans="1:19" x14ac:dyDescent="0.4">
      <c r="A38" s="701"/>
      <c r="B38" s="701"/>
      <c r="C38" s="700" t="s">
        <v>111</v>
      </c>
      <c r="D38" s="698"/>
      <c r="E38" s="698"/>
      <c r="F38" s="688" t="s">
        <v>366</v>
      </c>
      <c r="G38" s="697">
        <v>894</v>
      </c>
      <c r="H38" s="695">
        <v>883</v>
      </c>
      <c r="I38" s="694">
        <v>1.0124575311438277</v>
      </c>
      <c r="J38" s="693">
        <v>11</v>
      </c>
      <c r="K38" s="696">
        <v>1517</v>
      </c>
      <c r="L38" s="695">
        <v>1390</v>
      </c>
      <c r="M38" s="694">
        <v>1.0913669064748202</v>
      </c>
      <c r="N38" s="693">
        <v>127</v>
      </c>
      <c r="O38" s="692">
        <v>0.58932102834541855</v>
      </c>
      <c r="P38" s="691">
        <v>0.6352517985611511</v>
      </c>
      <c r="Q38" s="690">
        <v>-4.5930770215732553E-2</v>
      </c>
      <c r="R38" s="665"/>
      <c r="S38" s="665"/>
    </row>
    <row r="39" spans="1:19" x14ac:dyDescent="0.4">
      <c r="A39" s="678"/>
      <c r="B39" s="678"/>
      <c r="C39" s="716" t="s">
        <v>110</v>
      </c>
      <c r="D39" s="715"/>
      <c r="E39" s="715"/>
      <c r="F39" s="688" t="s">
        <v>366</v>
      </c>
      <c r="G39" s="714">
        <v>735</v>
      </c>
      <c r="H39" s="712">
        <v>688</v>
      </c>
      <c r="I39" s="711">
        <v>1.0683139534883721</v>
      </c>
      <c r="J39" s="710">
        <v>47</v>
      </c>
      <c r="K39" s="713">
        <v>1209</v>
      </c>
      <c r="L39" s="712">
        <v>1209</v>
      </c>
      <c r="M39" s="711">
        <v>1</v>
      </c>
      <c r="N39" s="710">
        <v>0</v>
      </c>
      <c r="O39" s="709">
        <v>0.60794044665012403</v>
      </c>
      <c r="P39" s="708">
        <v>0.56906534325889169</v>
      </c>
      <c r="Q39" s="707">
        <v>3.8875103391232346E-2</v>
      </c>
      <c r="R39" s="665"/>
      <c r="S39" s="665"/>
    </row>
    <row r="40" spans="1:19" x14ac:dyDescent="0.4">
      <c r="A40" s="687" t="s">
        <v>393</v>
      </c>
      <c r="B40" s="686" t="s">
        <v>392</v>
      </c>
      <c r="C40" s="686"/>
      <c r="D40" s="686"/>
      <c r="E40" s="686"/>
      <c r="F40" s="703"/>
      <c r="G40" s="685">
        <v>239299</v>
      </c>
      <c r="H40" s="684">
        <v>222372</v>
      </c>
      <c r="I40" s="683">
        <v>1.0761201949885777</v>
      </c>
      <c r="J40" s="682">
        <v>16927</v>
      </c>
      <c r="K40" s="706">
        <v>377481</v>
      </c>
      <c r="L40" s="684">
        <v>350520</v>
      </c>
      <c r="M40" s="683">
        <v>1.0769171516603904</v>
      </c>
      <c r="N40" s="682">
        <v>26961</v>
      </c>
      <c r="O40" s="681">
        <v>0.63393654250147691</v>
      </c>
      <c r="P40" s="680">
        <v>0.63440602533378976</v>
      </c>
      <c r="Q40" s="679">
        <v>-4.6948283231285082E-4</v>
      </c>
      <c r="R40" s="665"/>
      <c r="S40" s="665"/>
    </row>
    <row r="41" spans="1:19" x14ac:dyDescent="0.4">
      <c r="A41" s="705"/>
      <c r="B41" s="687" t="s">
        <v>391</v>
      </c>
      <c r="C41" s="686"/>
      <c r="D41" s="686"/>
      <c r="E41" s="686"/>
      <c r="F41" s="703"/>
      <c r="G41" s="685">
        <v>235795</v>
      </c>
      <c r="H41" s="684">
        <v>219517</v>
      </c>
      <c r="I41" s="683">
        <v>1.0741537101910104</v>
      </c>
      <c r="J41" s="682">
        <v>16278</v>
      </c>
      <c r="K41" s="685">
        <v>367473</v>
      </c>
      <c r="L41" s="684">
        <v>345121</v>
      </c>
      <c r="M41" s="683">
        <v>1.0647656908736356</v>
      </c>
      <c r="N41" s="682">
        <v>22352</v>
      </c>
      <c r="O41" s="681">
        <v>0.64166619044120243</v>
      </c>
      <c r="P41" s="680">
        <v>0.63605807818127558</v>
      </c>
      <c r="Q41" s="679">
        <v>5.6081122599268562E-3</v>
      </c>
      <c r="R41" s="665"/>
      <c r="S41" s="665"/>
    </row>
    <row r="42" spans="1:19" x14ac:dyDescent="0.4">
      <c r="A42" s="701"/>
      <c r="B42" s="701"/>
      <c r="C42" s="700" t="s">
        <v>378</v>
      </c>
      <c r="D42" s="698"/>
      <c r="E42" s="698"/>
      <c r="F42" s="688" t="s">
        <v>366</v>
      </c>
      <c r="G42" s="697">
        <v>94220</v>
      </c>
      <c r="H42" s="695">
        <v>88238</v>
      </c>
      <c r="I42" s="694">
        <v>1.0677939209864231</v>
      </c>
      <c r="J42" s="693">
        <v>5982</v>
      </c>
      <c r="K42" s="697">
        <v>140235</v>
      </c>
      <c r="L42" s="695">
        <v>127433</v>
      </c>
      <c r="M42" s="694">
        <v>1.1004606342156271</v>
      </c>
      <c r="N42" s="693">
        <v>12802</v>
      </c>
      <c r="O42" s="692">
        <v>0.67187221449709411</v>
      </c>
      <c r="P42" s="691">
        <v>0.69242660849230575</v>
      </c>
      <c r="Q42" s="690">
        <v>-2.0554393995211639E-2</v>
      </c>
      <c r="R42" s="665"/>
      <c r="S42" s="665"/>
    </row>
    <row r="43" spans="1:19" x14ac:dyDescent="0.4">
      <c r="A43" s="701"/>
      <c r="B43" s="701"/>
      <c r="C43" s="700" t="s">
        <v>106</v>
      </c>
      <c r="D43" s="698"/>
      <c r="E43" s="698"/>
      <c r="F43" s="688" t="s">
        <v>366</v>
      </c>
      <c r="G43" s="697">
        <v>13774</v>
      </c>
      <c r="H43" s="695">
        <v>10156</v>
      </c>
      <c r="I43" s="694">
        <v>1.3562426152028357</v>
      </c>
      <c r="J43" s="693">
        <v>3618</v>
      </c>
      <c r="K43" s="697">
        <v>20167</v>
      </c>
      <c r="L43" s="695">
        <v>15749</v>
      </c>
      <c r="M43" s="694">
        <v>1.2805257476665186</v>
      </c>
      <c r="N43" s="693">
        <v>4418</v>
      </c>
      <c r="O43" s="692">
        <v>0.6829969752566073</v>
      </c>
      <c r="P43" s="691">
        <v>0.64486634072004567</v>
      </c>
      <c r="Q43" s="690">
        <v>3.8130634536561625E-2</v>
      </c>
      <c r="R43" s="665"/>
      <c r="S43" s="665"/>
    </row>
    <row r="44" spans="1:19" x14ac:dyDescent="0.4">
      <c r="A44" s="701"/>
      <c r="B44" s="701"/>
      <c r="C44" s="700" t="s">
        <v>105</v>
      </c>
      <c r="D44" s="698"/>
      <c r="E44" s="698"/>
      <c r="F44" s="688" t="s">
        <v>366</v>
      </c>
      <c r="G44" s="697">
        <v>13779</v>
      </c>
      <c r="H44" s="695">
        <v>14450</v>
      </c>
      <c r="I44" s="694">
        <v>0.95356401384083045</v>
      </c>
      <c r="J44" s="693">
        <v>-671</v>
      </c>
      <c r="K44" s="697">
        <v>21449</v>
      </c>
      <c r="L44" s="695">
        <v>24544</v>
      </c>
      <c r="M44" s="694">
        <v>0.87389993481095174</v>
      </c>
      <c r="N44" s="693">
        <v>-3095</v>
      </c>
      <c r="O44" s="692">
        <v>0.64240757144855243</v>
      </c>
      <c r="P44" s="691">
        <v>0.58873859191655797</v>
      </c>
      <c r="Q44" s="690">
        <v>5.3668979531994454E-2</v>
      </c>
      <c r="R44" s="665"/>
      <c r="S44" s="665"/>
    </row>
    <row r="45" spans="1:19" x14ac:dyDescent="0.4">
      <c r="A45" s="701"/>
      <c r="B45" s="701"/>
      <c r="C45" s="700" t="s">
        <v>371</v>
      </c>
      <c r="D45" s="698"/>
      <c r="E45" s="698"/>
      <c r="F45" s="688" t="s">
        <v>366</v>
      </c>
      <c r="G45" s="697">
        <v>7042</v>
      </c>
      <c r="H45" s="695">
        <v>9561</v>
      </c>
      <c r="I45" s="694">
        <v>0.73653383537286898</v>
      </c>
      <c r="J45" s="693">
        <v>-2519</v>
      </c>
      <c r="K45" s="697">
        <v>11201</v>
      </c>
      <c r="L45" s="695">
        <v>19079</v>
      </c>
      <c r="M45" s="694">
        <v>0.58708527700613244</v>
      </c>
      <c r="N45" s="693">
        <v>-7878</v>
      </c>
      <c r="O45" s="692">
        <v>0.62869386661905191</v>
      </c>
      <c r="P45" s="691">
        <v>0.50112689344305261</v>
      </c>
      <c r="Q45" s="690">
        <v>0.1275669731759993</v>
      </c>
      <c r="R45" s="665"/>
      <c r="S45" s="665"/>
    </row>
    <row r="46" spans="1:19" x14ac:dyDescent="0.4">
      <c r="A46" s="701"/>
      <c r="B46" s="701"/>
      <c r="C46" s="700" t="s">
        <v>373</v>
      </c>
      <c r="D46" s="698"/>
      <c r="E46" s="698"/>
      <c r="F46" s="688" t="s">
        <v>366</v>
      </c>
      <c r="G46" s="697">
        <v>16106</v>
      </c>
      <c r="H46" s="695">
        <v>18626</v>
      </c>
      <c r="I46" s="694">
        <v>0.86470525072479332</v>
      </c>
      <c r="J46" s="693">
        <v>-2520</v>
      </c>
      <c r="K46" s="697">
        <v>25388</v>
      </c>
      <c r="L46" s="695">
        <v>25398</v>
      </c>
      <c r="M46" s="694">
        <v>0.99960626821009524</v>
      </c>
      <c r="N46" s="693">
        <v>-10</v>
      </c>
      <c r="O46" s="692">
        <v>0.63439420198518981</v>
      </c>
      <c r="P46" s="691">
        <v>0.73336483187652568</v>
      </c>
      <c r="Q46" s="690">
        <v>-9.8970629891335871E-2</v>
      </c>
      <c r="R46" s="665"/>
      <c r="S46" s="665"/>
    </row>
    <row r="47" spans="1:19" x14ac:dyDescent="0.4">
      <c r="A47" s="701"/>
      <c r="B47" s="701"/>
      <c r="C47" s="700" t="s">
        <v>377</v>
      </c>
      <c r="D47" s="698"/>
      <c r="E47" s="698"/>
      <c r="F47" s="688" t="s">
        <v>366</v>
      </c>
      <c r="G47" s="697">
        <v>32959</v>
      </c>
      <c r="H47" s="695">
        <v>32012</v>
      </c>
      <c r="I47" s="694">
        <v>1.0295826565038111</v>
      </c>
      <c r="J47" s="693">
        <v>947</v>
      </c>
      <c r="K47" s="697">
        <v>46097</v>
      </c>
      <c r="L47" s="695">
        <v>52249</v>
      </c>
      <c r="M47" s="694">
        <v>0.88225611973434903</v>
      </c>
      <c r="N47" s="693">
        <v>-6152</v>
      </c>
      <c r="O47" s="692">
        <v>0.71499229884808124</v>
      </c>
      <c r="P47" s="691">
        <v>0.61268158242263004</v>
      </c>
      <c r="Q47" s="690">
        <v>0.1023107164254512</v>
      </c>
      <c r="R47" s="665"/>
      <c r="S47" s="665"/>
    </row>
    <row r="48" spans="1:19" x14ac:dyDescent="0.4">
      <c r="A48" s="701"/>
      <c r="B48" s="701"/>
      <c r="C48" s="700" t="s">
        <v>372</v>
      </c>
      <c r="D48" s="698"/>
      <c r="E48" s="698"/>
      <c r="F48" s="688" t="s">
        <v>366</v>
      </c>
      <c r="G48" s="697">
        <v>4328</v>
      </c>
      <c r="H48" s="695">
        <v>4365</v>
      </c>
      <c r="I48" s="694">
        <v>0.99152348224513176</v>
      </c>
      <c r="J48" s="693">
        <v>-37</v>
      </c>
      <c r="K48" s="697">
        <v>8370</v>
      </c>
      <c r="L48" s="695">
        <v>8369</v>
      </c>
      <c r="M48" s="694">
        <v>1.0001194885888398</v>
      </c>
      <c r="N48" s="693">
        <v>1</v>
      </c>
      <c r="O48" s="692">
        <v>0.5170848267622461</v>
      </c>
      <c r="P48" s="691">
        <v>0.5215676902855777</v>
      </c>
      <c r="Q48" s="690">
        <v>-4.4828635233316039E-3</v>
      </c>
      <c r="R48" s="665"/>
      <c r="S48" s="665"/>
    </row>
    <row r="49" spans="1:19" x14ac:dyDescent="0.4">
      <c r="A49" s="701"/>
      <c r="B49" s="701"/>
      <c r="C49" s="700" t="s">
        <v>390</v>
      </c>
      <c r="D49" s="698"/>
      <c r="E49" s="698"/>
      <c r="F49" s="688" t="s">
        <v>366</v>
      </c>
      <c r="G49" s="697">
        <v>4278</v>
      </c>
      <c r="H49" s="695">
        <v>4809</v>
      </c>
      <c r="I49" s="694">
        <v>0.88958203368683719</v>
      </c>
      <c r="J49" s="693">
        <v>-531</v>
      </c>
      <c r="K49" s="697">
        <v>6386</v>
      </c>
      <c r="L49" s="695">
        <v>5339</v>
      </c>
      <c r="M49" s="694">
        <v>1.1961041393519385</v>
      </c>
      <c r="N49" s="693">
        <v>1047</v>
      </c>
      <c r="O49" s="692">
        <v>0.66990291262135926</v>
      </c>
      <c r="P49" s="691">
        <v>0.90073047387151151</v>
      </c>
      <c r="Q49" s="690">
        <v>-0.23082756125015225</v>
      </c>
      <c r="R49" s="665"/>
      <c r="S49" s="665"/>
    </row>
    <row r="50" spans="1:19" x14ac:dyDescent="0.4">
      <c r="A50" s="701"/>
      <c r="B50" s="701"/>
      <c r="C50" s="700" t="s">
        <v>389</v>
      </c>
      <c r="D50" s="698"/>
      <c r="E50" s="698"/>
      <c r="F50" s="688" t="s">
        <v>366</v>
      </c>
      <c r="G50" s="697">
        <v>5380</v>
      </c>
      <c r="H50" s="695">
        <v>5392</v>
      </c>
      <c r="I50" s="694">
        <v>0.99777448071216612</v>
      </c>
      <c r="J50" s="693">
        <v>-12</v>
      </c>
      <c r="K50" s="697">
        <v>9044</v>
      </c>
      <c r="L50" s="695">
        <v>8234</v>
      </c>
      <c r="M50" s="694">
        <v>1.0983726014087929</v>
      </c>
      <c r="N50" s="693">
        <v>810</v>
      </c>
      <c r="O50" s="692">
        <v>0.5948695267580717</v>
      </c>
      <c r="P50" s="691">
        <v>0.65484576147680351</v>
      </c>
      <c r="Q50" s="690">
        <v>-5.9976234718731813E-2</v>
      </c>
      <c r="R50" s="665"/>
      <c r="S50" s="665"/>
    </row>
    <row r="51" spans="1:19" x14ac:dyDescent="0.4">
      <c r="A51" s="701"/>
      <c r="B51" s="701"/>
      <c r="C51" s="700" t="s">
        <v>388</v>
      </c>
      <c r="D51" s="698"/>
      <c r="E51" s="698"/>
      <c r="F51" s="688" t="s">
        <v>375</v>
      </c>
      <c r="G51" s="697">
        <v>1823</v>
      </c>
      <c r="H51" s="695">
        <v>1559</v>
      </c>
      <c r="I51" s="694">
        <v>1.1693393200769724</v>
      </c>
      <c r="J51" s="693">
        <v>264</v>
      </c>
      <c r="K51" s="697">
        <v>3986</v>
      </c>
      <c r="L51" s="695">
        <v>3780</v>
      </c>
      <c r="M51" s="694">
        <v>1.0544973544973546</v>
      </c>
      <c r="N51" s="693">
        <v>206</v>
      </c>
      <c r="O51" s="692">
        <v>0.45735072754641243</v>
      </c>
      <c r="P51" s="691">
        <v>0.41243386243386243</v>
      </c>
      <c r="Q51" s="690">
        <v>4.4916865112549997E-2</v>
      </c>
      <c r="R51" s="665"/>
      <c r="S51" s="665"/>
    </row>
    <row r="52" spans="1:19" x14ac:dyDescent="0.4">
      <c r="A52" s="701"/>
      <c r="B52" s="701"/>
      <c r="C52" s="700" t="s">
        <v>387</v>
      </c>
      <c r="D52" s="698"/>
      <c r="E52" s="698"/>
      <c r="F52" s="688" t="s">
        <v>366</v>
      </c>
      <c r="G52" s="697">
        <v>3041</v>
      </c>
      <c r="H52" s="695">
        <v>3124</v>
      </c>
      <c r="I52" s="694">
        <v>0.97343149807938545</v>
      </c>
      <c r="J52" s="693">
        <v>-83</v>
      </c>
      <c r="K52" s="697">
        <v>5456</v>
      </c>
      <c r="L52" s="695">
        <v>4105</v>
      </c>
      <c r="M52" s="694">
        <v>1.3291108404384897</v>
      </c>
      <c r="N52" s="693">
        <v>1351</v>
      </c>
      <c r="O52" s="692">
        <v>0.55736803519061584</v>
      </c>
      <c r="P52" s="691">
        <v>0.76102314250913516</v>
      </c>
      <c r="Q52" s="690">
        <v>-0.20365510731851932</v>
      </c>
      <c r="R52" s="665"/>
      <c r="S52" s="665"/>
    </row>
    <row r="53" spans="1:19" x14ac:dyDescent="0.4">
      <c r="A53" s="701"/>
      <c r="B53" s="701"/>
      <c r="C53" s="700" t="s">
        <v>386</v>
      </c>
      <c r="D53" s="698"/>
      <c r="E53" s="698"/>
      <c r="F53" s="688" t="s">
        <v>366</v>
      </c>
      <c r="G53" s="697">
        <v>4849</v>
      </c>
      <c r="H53" s="695">
        <v>5067</v>
      </c>
      <c r="I53" s="694">
        <v>0.95697651470298006</v>
      </c>
      <c r="J53" s="693">
        <v>-218</v>
      </c>
      <c r="K53" s="697">
        <v>8370</v>
      </c>
      <c r="L53" s="695">
        <v>8505</v>
      </c>
      <c r="M53" s="694">
        <v>0.98412698412698407</v>
      </c>
      <c r="N53" s="693">
        <v>-135</v>
      </c>
      <c r="O53" s="692">
        <v>0.57933094384707284</v>
      </c>
      <c r="P53" s="691">
        <v>0.59576719576719572</v>
      </c>
      <c r="Q53" s="690">
        <v>-1.643625192012288E-2</v>
      </c>
      <c r="R53" s="665"/>
      <c r="S53" s="665"/>
    </row>
    <row r="54" spans="1:19" x14ac:dyDescent="0.4">
      <c r="A54" s="701"/>
      <c r="B54" s="701"/>
      <c r="C54" s="700" t="s">
        <v>385</v>
      </c>
      <c r="D54" s="698"/>
      <c r="E54" s="698"/>
      <c r="F54" s="688" t="s">
        <v>366</v>
      </c>
      <c r="G54" s="697">
        <v>3946</v>
      </c>
      <c r="H54" s="695">
        <v>3827</v>
      </c>
      <c r="I54" s="694">
        <v>1.0310948523647765</v>
      </c>
      <c r="J54" s="693">
        <v>119</v>
      </c>
      <c r="K54" s="697">
        <v>7536</v>
      </c>
      <c r="L54" s="695">
        <v>8100</v>
      </c>
      <c r="M54" s="694">
        <v>0.9303703703703704</v>
      </c>
      <c r="N54" s="693">
        <v>-564</v>
      </c>
      <c r="O54" s="692">
        <v>0.52361995753715496</v>
      </c>
      <c r="P54" s="691">
        <v>0.47246913580246913</v>
      </c>
      <c r="Q54" s="690">
        <v>5.1150821734685825E-2</v>
      </c>
      <c r="R54" s="665"/>
      <c r="S54" s="665"/>
    </row>
    <row r="55" spans="1:19" x14ac:dyDescent="0.4">
      <c r="A55" s="701"/>
      <c r="B55" s="701"/>
      <c r="C55" s="700" t="s">
        <v>120</v>
      </c>
      <c r="D55" s="698"/>
      <c r="E55" s="698"/>
      <c r="F55" s="688" t="s">
        <v>366</v>
      </c>
      <c r="G55" s="697">
        <v>3037</v>
      </c>
      <c r="H55" s="695">
        <v>2473</v>
      </c>
      <c r="I55" s="694">
        <v>1.2280630812778002</v>
      </c>
      <c r="J55" s="693">
        <v>564</v>
      </c>
      <c r="K55" s="697">
        <v>5456</v>
      </c>
      <c r="L55" s="695">
        <v>3906</v>
      </c>
      <c r="M55" s="694">
        <v>1.3968253968253967</v>
      </c>
      <c r="N55" s="693">
        <v>1550</v>
      </c>
      <c r="O55" s="692">
        <v>0.55663489736070382</v>
      </c>
      <c r="P55" s="691">
        <v>0.63312852022529442</v>
      </c>
      <c r="Q55" s="690">
        <v>-7.6493622864590605E-2</v>
      </c>
      <c r="R55" s="665"/>
      <c r="S55" s="665"/>
    </row>
    <row r="56" spans="1:19" x14ac:dyDescent="0.4">
      <c r="A56" s="701"/>
      <c r="B56" s="701"/>
      <c r="C56" s="700" t="s">
        <v>382</v>
      </c>
      <c r="D56" s="698"/>
      <c r="E56" s="698"/>
      <c r="F56" s="688" t="s">
        <v>366</v>
      </c>
      <c r="G56" s="697">
        <v>3487</v>
      </c>
      <c r="H56" s="695">
        <v>2072</v>
      </c>
      <c r="I56" s="694">
        <v>1.682915057915058</v>
      </c>
      <c r="J56" s="693">
        <v>1415</v>
      </c>
      <c r="K56" s="697">
        <v>5456</v>
      </c>
      <c r="L56" s="695">
        <v>3720</v>
      </c>
      <c r="M56" s="694">
        <v>1.4666666666666666</v>
      </c>
      <c r="N56" s="693">
        <v>1736</v>
      </c>
      <c r="O56" s="692">
        <v>0.63911290322580649</v>
      </c>
      <c r="P56" s="691">
        <v>0.55698924731182797</v>
      </c>
      <c r="Q56" s="690">
        <v>8.2123655913978522E-2</v>
      </c>
      <c r="R56" s="665"/>
      <c r="S56" s="665"/>
    </row>
    <row r="57" spans="1:19" x14ac:dyDescent="0.4">
      <c r="A57" s="701"/>
      <c r="B57" s="701"/>
      <c r="C57" s="700" t="s">
        <v>381</v>
      </c>
      <c r="D57" s="698"/>
      <c r="E57" s="698"/>
      <c r="F57" s="688" t="s">
        <v>366</v>
      </c>
      <c r="G57" s="697">
        <v>2298</v>
      </c>
      <c r="H57" s="695">
        <v>1654</v>
      </c>
      <c r="I57" s="694">
        <v>1.3893591293833132</v>
      </c>
      <c r="J57" s="693">
        <v>644</v>
      </c>
      <c r="K57" s="697">
        <v>5456</v>
      </c>
      <c r="L57" s="695">
        <v>3720</v>
      </c>
      <c r="M57" s="694">
        <v>1.4666666666666666</v>
      </c>
      <c r="N57" s="693">
        <v>1736</v>
      </c>
      <c r="O57" s="692">
        <v>0.42118768328445749</v>
      </c>
      <c r="P57" s="691">
        <v>0.44462365591397851</v>
      </c>
      <c r="Q57" s="690">
        <v>-2.3435972629521018E-2</v>
      </c>
      <c r="R57" s="665"/>
      <c r="S57" s="665"/>
    </row>
    <row r="58" spans="1:19" x14ac:dyDescent="0.4">
      <c r="A58" s="701"/>
      <c r="B58" s="701"/>
      <c r="C58" s="700" t="s">
        <v>383</v>
      </c>
      <c r="D58" s="698"/>
      <c r="E58" s="698"/>
      <c r="F58" s="688" t="s">
        <v>366</v>
      </c>
      <c r="G58" s="697">
        <v>2014</v>
      </c>
      <c r="H58" s="695">
        <v>2076</v>
      </c>
      <c r="I58" s="694">
        <v>0.97013487475915217</v>
      </c>
      <c r="J58" s="693">
        <v>-62</v>
      </c>
      <c r="K58" s="697">
        <v>3716</v>
      </c>
      <c r="L58" s="695">
        <v>3721</v>
      </c>
      <c r="M58" s="694">
        <v>0.99865627519484013</v>
      </c>
      <c r="N58" s="693">
        <v>-5</v>
      </c>
      <c r="O58" s="692">
        <v>0.5419806243272336</v>
      </c>
      <c r="P58" s="691">
        <v>0.55791453910239186</v>
      </c>
      <c r="Q58" s="690">
        <v>-1.5933914775158264E-2</v>
      </c>
      <c r="R58" s="665"/>
      <c r="S58" s="665"/>
    </row>
    <row r="59" spans="1:19" x14ac:dyDescent="0.4">
      <c r="A59" s="701"/>
      <c r="B59" s="701"/>
      <c r="C59" s="700" t="s">
        <v>380</v>
      </c>
      <c r="D59" s="698"/>
      <c r="E59" s="698"/>
      <c r="F59" s="688" t="s">
        <v>366</v>
      </c>
      <c r="G59" s="697">
        <v>5814</v>
      </c>
      <c r="H59" s="695">
        <v>5939</v>
      </c>
      <c r="I59" s="694">
        <v>0.97895268563731264</v>
      </c>
      <c r="J59" s="693">
        <v>-125</v>
      </c>
      <c r="K59" s="697">
        <v>12931</v>
      </c>
      <c r="L59" s="695">
        <v>12690</v>
      </c>
      <c r="M59" s="694">
        <v>1.0189913317572892</v>
      </c>
      <c r="N59" s="693">
        <v>241</v>
      </c>
      <c r="O59" s="692">
        <v>0.44961719897919727</v>
      </c>
      <c r="P59" s="691">
        <v>0.46800630417651695</v>
      </c>
      <c r="Q59" s="690">
        <v>-1.8389105197319677E-2</v>
      </c>
      <c r="R59" s="665"/>
      <c r="S59" s="665"/>
    </row>
    <row r="60" spans="1:19" x14ac:dyDescent="0.4">
      <c r="A60" s="701"/>
      <c r="B60" s="701"/>
      <c r="C60" s="700" t="s">
        <v>378</v>
      </c>
      <c r="D60" s="699" t="s">
        <v>171</v>
      </c>
      <c r="E60" s="698" t="s">
        <v>370</v>
      </c>
      <c r="F60" s="688" t="s">
        <v>366</v>
      </c>
      <c r="G60" s="697">
        <v>7345</v>
      </c>
      <c r="H60" s="695"/>
      <c r="I60" s="694" t="e">
        <v>#DIV/0!</v>
      </c>
      <c r="J60" s="693">
        <v>7345</v>
      </c>
      <c r="K60" s="697">
        <v>9720</v>
      </c>
      <c r="L60" s="695"/>
      <c r="M60" s="694" t="e">
        <v>#DIV/0!</v>
      </c>
      <c r="N60" s="693">
        <v>9720</v>
      </c>
      <c r="O60" s="692">
        <v>0.75565843621399176</v>
      </c>
      <c r="P60" s="691" t="e">
        <v>#DIV/0!</v>
      </c>
      <c r="Q60" s="690" t="e">
        <v>#DIV/0!</v>
      </c>
      <c r="R60" s="665"/>
      <c r="S60" s="665"/>
    </row>
    <row r="61" spans="1:19" x14ac:dyDescent="0.4">
      <c r="A61" s="701"/>
      <c r="B61" s="701"/>
      <c r="C61" s="700" t="s">
        <v>105</v>
      </c>
      <c r="D61" s="699" t="s">
        <v>171</v>
      </c>
      <c r="E61" s="698" t="s">
        <v>370</v>
      </c>
      <c r="F61" s="688" t="s">
        <v>366</v>
      </c>
      <c r="G61" s="697">
        <v>2718</v>
      </c>
      <c r="H61" s="695">
        <v>2071</v>
      </c>
      <c r="I61" s="694">
        <v>1.3124094640270401</v>
      </c>
      <c r="J61" s="693">
        <v>647</v>
      </c>
      <c r="K61" s="697">
        <v>5177</v>
      </c>
      <c r="L61" s="695">
        <v>3720</v>
      </c>
      <c r="M61" s="694">
        <v>1.3916666666666666</v>
      </c>
      <c r="N61" s="693">
        <v>1457</v>
      </c>
      <c r="O61" s="692">
        <v>0.52501448715472276</v>
      </c>
      <c r="P61" s="691">
        <v>0.55672043010752692</v>
      </c>
      <c r="Q61" s="690">
        <v>-3.1705942952804156E-2</v>
      </c>
      <c r="R61" s="665"/>
      <c r="S61" s="665"/>
    </row>
    <row r="62" spans="1:19" x14ac:dyDescent="0.4">
      <c r="A62" s="701"/>
      <c r="B62" s="701"/>
      <c r="C62" s="700" t="s">
        <v>373</v>
      </c>
      <c r="D62" s="699" t="s">
        <v>171</v>
      </c>
      <c r="E62" s="698" t="s">
        <v>370</v>
      </c>
      <c r="F62" s="688" t="s">
        <v>366</v>
      </c>
      <c r="G62" s="697">
        <v>3557</v>
      </c>
      <c r="H62" s="695">
        <v>2046</v>
      </c>
      <c r="I62" s="694">
        <v>1.738514173998045</v>
      </c>
      <c r="J62" s="693">
        <v>1511</v>
      </c>
      <c r="K62" s="697">
        <v>5876</v>
      </c>
      <c r="L62" s="695">
        <v>2760</v>
      </c>
      <c r="M62" s="694">
        <v>2.128985507246377</v>
      </c>
      <c r="N62" s="693">
        <v>3116</v>
      </c>
      <c r="O62" s="692">
        <v>0.60534377127297478</v>
      </c>
      <c r="P62" s="691">
        <v>0.74130434782608701</v>
      </c>
      <c r="Q62" s="690">
        <v>-0.13596057655311222</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3504</v>
      </c>
      <c r="H64" s="684">
        <v>2855</v>
      </c>
      <c r="I64" s="683">
        <v>1.2273204903677759</v>
      </c>
      <c r="J64" s="682">
        <v>649</v>
      </c>
      <c r="K64" s="685">
        <v>10008</v>
      </c>
      <c r="L64" s="684">
        <v>5399</v>
      </c>
      <c r="M64" s="683">
        <v>1.8536766067790331</v>
      </c>
      <c r="N64" s="682">
        <v>4609</v>
      </c>
      <c r="O64" s="681">
        <v>0.3501199040767386</v>
      </c>
      <c r="P64" s="680">
        <v>0.52880162993146884</v>
      </c>
      <c r="Q64" s="679">
        <v>-0.17868172585473024</v>
      </c>
      <c r="R64" s="665"/>
      <c r="S64" s="665"/>
    </row>
    <row r="65" spans="1:19" x14ac:dyDescent="0.4">
      <c r="A65" s="701"/>
      <c r="B65" s="701"/>
      <c r="C65" s="700" t="s">
        <v>383</v>
      </c>
      <c r="D65" s="698"/>
      <c r="E65" s="698"/>
      <c r="F65" s="688" t="s">
        <v>366</v>
      </c>
      <c r="G65" s="697">
        <v>730</v>
      </c>
      <c r="H65" s="695">
        <v>587</v>
      </c>
      <c r="I65" s="694">
        <v>1.243611584327087</v>
      </c>
      <c r="J65" s="693">
        <v>143</v>
      </c>
      <c r="K65" s="697">
        <v>1678</v>
      </c>
      <c r="L65" s="695">
        <v>929</v>
      </c>
      <c r="M65" s="694">
        <v>1.806243272335845</v>
      </c>
      <c r="N65" s="693">
        <v>749</v>
      </c>
      <c r="O65" s="692">
        <v>0.43504171632896305</v>
      </c>
      <c r="P65" s="691">
        <v>0.63186221743810544</v>
      </c>
      <c r="Q65" s="690">
        <v>-0.1968205011091424</v>
      </c>
      <c r="R65" s="665"/>
      <c r="S65" s="665"/>
    </row>
    <row r="66" spans="1:19" x14ac:dyDescent="0.4">
      <c r="A66" s="701"/>
      <c r="B66" s="701"/>
      <c r="C66" s="700" t="s">
        <v>382</v>
      </c>
      <c r="D66" s="698"/>
      <c r="E66" s="698"/>
      <c r="F66" s="702"/>
      <c r="G66" s="697">
        <v>0</v>
      </c>
      <c r="H66" s="695">
        <v>754</v>
      </c>
      <c r="I66" s="694">
        <v>0</v>
      </c>
      <c r="J66" s="693">
        <v>-754</v>
      </c>
      <c r="K66" s="697">
        <v>0</v>
      </c>
      <c r="L66" s="695">
        <v>1674</v>
      </c>
      <c r="M66" s="694">
        <v>0</v>
      </c>
      <c r="N66" s="693">
        <v>-1674</v>
      </c>
      <c r="O66" s="692" t="e">
        <v>#DIV/0!</v>
      </c>
      <c r="P66" s="691">
        <v>0.45041816009557945</v>
      </c>
      <c r="Q66" s="690" t="e">
        <v>#DIV/0!</v>
      </c>
      <c r="R66" s="665"/>
      <c r="S66" s="665"/>
    </row>
    <row r="67" spans="1:19" x14ac:dyDescent="0.4">
      <c r="A67" s="701"/>
      <c r="B67" s="701"/>
      <c r="C67" s="700" t="s">
        <v>381</v>
      </c>
      <c r="D67" s="698"/>
      <c r="E67" s="698"/>
      <c r="F67" s="702"/>
      <c r="G67" s="697">
        <v>0</v>
      </c>
      <c r="H67" s="695">
        <v>446</v>
      </c>
      <c r="I67" s="694">
        <v>0</v>
      </c>
      <c r="J67" s="693">
        <v>-446</v>
      </c>
      <c r="K67" s="697">
        <v>0</v>
      </c>
      <c r="L67" s="695">
        <v>930</v>
      </c>
      <c r="M67" s="694">
        <v>0</v>
      </c>
      <c r="N67" s="693">
        <v>-930</v>
      </c>
      <c r="O67" s="692" t="e">
        <v>#DIV/0!</v>
      </c>
      <c r="P67" s="691">
        <v>0.47956989247311826</v>
      </c>
      <c r="Q67" s="690" t="e">
        <v>#DIV/0!</v>
      </c>
      <c r="R67" s="665"/>
      <c r="S67" s="665"/>
    </row>
    <row r="68" spans="1:19" x14ac:dyDescent="0.4">
      <c r="A68" s="701"/>
      <c r="B68" s="701"/>
      <c r="C68" s="700" t="s">
        <v>380</v>
      </c>
      <c r="D68" s="698"/>
      <c r="E68" s="698"/>
      <c r="F68" s="688" t="s">
        <v>366</v>
      </c>
      <c r="G68" s="697">
        <v>1459</v>
      </c>
      <c r="H68" s="695">
        <v>1068</v>
      </c>
      <c r="I68" s="694">
        <v>1.3661048689138577</v>
      </c>
      <c r="J68" s="693">
        <v>391</v>
      </c>
      <c r="K68" s="697">
        <v>3349</v>
      </c>
      <c r="L68" s="695">
        <v>1866</v>
      </c>
      <c r="M68" s="694">
        <v>1.794748124330118</v>
      </c>
      <c r="N68" s="693">
        <v>1483</v>
      </c>
      <c r="O68" s="692">
        <v>0.43565243356225741</v>
      </c>
      <c r="P68" s="691">
        <v>0.57234726688102899</v>
      </c>
      <c r="Q68" s="690">
        <v>-0.13669483331877158</v>
      </c>
      <c r="R68" s="665"/>
      <c r="S68" s="665"/>
    </row>
    <row r="69" spans="1:19" x14ac:dyDescent="0.4">
      <c r="A69" s="678"/>
      <c r="B69" s="678"/>
      <c r="C69" s="677" t="s">
        <v>371</v>
      </c>
      <c r="D69" s="675"/>
      <c r="E69" s="675"/>
      <c r="F69" s="674" t="s">
        <v>366</v>
      </c>
      <c r="G69" s="673">
        <v>1315</v>
      </c>
      <c r="H69" s="671">
        <v>0</v>
      </c>
      <c r="I69" s="670" t="e">
        <v>#DIV/0!</v>
      </c>
      <c r="J69" s="669">
        <v>1315</v>
      </c>
      <c r="K69" s="673">
        <v>4981</v>
      </c>
      <c r="L69" s="671">
        <v>0</v>
      </c>
      <c r="M69" s="670" t="e">
        <v>#DIV/0!</v>
      </c>
      <c r="N69" s="669">
        <v>4981</v>
      </c>
      <c r="O69" s="668">
        <v>0.26400321220638429</v>
      </c>
      <c r="P69" s="667" t="e">
        <v>#DIV/0!</v>
      </c>
      <c r="Q69" s="666" t="e">
        <v>#DIV/0!</v>
      </c>
      <c r="R69" s="665"/>
      <c r="S69" s="665"/>
    </row>
    <row r="70" spans="1:19" x14ac:dyDescent="0.4">
      <c r="A70" s="687" t="s">
        <v>379</v>
      </c>
      <c r="B70" s="686" t="s">
        <v>173</v>
      </c>
      <c r="C70" s="686"/>
      <c r="D70" s="686"/>
      <c r="E70" s="686"/>
      <c r="F70" s="686"/>
      <c r="G70" s="685">
        <v>46790</v>
      </c>
      <c r="H70" s="684">
        <v>47551</v>
      </c>
      <c r="I70" s="683">
        <v>0.98399613047044221</v>
      </c>
      <c r="J70" s="682">
        <v>-761</v>
      </c>
      <c r="K70" s="685">
        <v>88323</v>
      </c>
      <c r="L70" s="684">
        <v>89916</v>
      </c>
      <c r="M70" s="683">
        <v>0.98228346456692917</v>
      </c>
      <c r="N70" s="682">
        <v>-1593</v>
      </c>
      <c r="O70" s="681">
        <v>0.52976008514203543</v>
      </c>
      <c r="P70" s="680">
        <v>0.52883802660260693</v>
      </c>
      <c r="Q70" s="679">
        <v>9.2205853942850524E-4</v>
      </c>
      <c r="R70" s="665"/>
      <c r="S70" s="665"/>
    </row>
    <row r="71" spans="1:19" x14ac:dyDescent="0.4">
      <c r="A71" s="701"/>
      <c r="B71" s="700"/>
      <c r="C71" s="698" t="s">
        <v>378</v>
      </c>
      <c r="D71" s="698"/>
      <c r="E71" s="698"/>
      <c r="F71" s="688" t="s">
        <v>366</v>
      </c>
      <c r="G71" s="697">
        <v>15863</v>
      </c>
      <c r="H71" s="695">
        <v>14031</v>
      </c>
      <c r="I71" s="694">
        <v>1.1305680279381369</v>
      </c>
      <c r="J71" s="693">
        <v>1832</v>
      </c>
      <c r="K71" s="697">
        <v>27435</v>
      </c>
      <c r="L71" s="695">
        <v>18762</v>
      </c>
      <c r="M71" s="694">
        <v>1.4622641509433962</v>
      </c>
      <c r="N71" s="693">
        <v>8673</v>
      </c>
      <c r="O71" s="692">
        <v>0.57820302533260437</v>
      </c>
      <c r="P71" s="691">
        <v>0.74784138151582991</v>
      </c>
      <c r="Q71" s="690">
        <v>-0.16963835618322554</v>
      </c>
      <c r="R71" s="665"/>
      <c r="S71" s="665"/>
    </row>
    <row r="72" spans="1:19" x14ac:dyDescent="0.4">
      <c r="A72" s="701"/>
      <c r="B72" s="700"/>
      <c r="C72" s="698" t="s">
        <v>372</v>
      </c>
      <c r="D72" s="698"/>
      <c r="E72" s="698"/>
      <c r="F72" s="688" t="s">
        <v>366</v>
      </c>
      <c r="G72" s="697">
        <v>3879</v>
      </c>
      <c r="H72" s="695">
        <v>5213</v>
      </c>
      <c r="I72" s="694">
        <v>0.74410128524841745</v>
      </c>
      <c r="J72" s="693">
        <v>-1334</v>
      </c>
      <c r="K72" s="697">
        <v>10620</v>
      </c>
      <c r="L72" s="695">
        <v>10797</v>
      </c>
      <c r="M72" s="694">
        <v>0.98360655737704916</v>
      </c>
      <c r="N72" s="693">
        <v>-177</v>
      </c>
      <c r="O72" s="692">
        <v>0.36525423728813561</v>
      </c>
      <c r="P72" s="691">
        <v>0.48281930165786791</v>
      </c>
      <c r="Q72" s="690">
        <v>-0.1175650643697323</v>
      </c>
      <c r="R72" s="665"/>
      <c r="S72" s="665"/>
    </row>
    <row r="73" spans="1:19" x14ac:dyDescent="0.4">
      <c r="A73" s="701"/>
      <c r="B73" s="700"/>
      <c r="C73" s="698" t="s">
        <v>377</v>
      </c>
      <c r="D73" s="698"/>
      <c r="E73" s="698"/>
      <c r="F73" s="688" t="s">
        <v>366</v>
      </c>
      <c r="G73" s="697">
        <v>10225</v>
      </c>
      <c r="H73" s="695">
        <v>9661</v>
      </c>
      <c r="I73" s="694">
        <v>1.0583790497878067</v>
      </c>
      <c r="J73" s="693">
        <v>564</v>
      </c>
      <c r="K73" s="697">
        <v>16461</v>
      </c>
      <c r="L73" s="695">
        <v>16461</v>
      </c>
      <c r="M73" s="694">
        <v>1</v>
      </c>
      <c r="N73" s="693">
        <v>0</v>
      </c>
      <c r="O73" s="692">
        <v>0.62116517830022477</v>
      </c>
      <c r="P73" s="691">
        <v>0.58690237531134193</v>
      </c>
      <c r="Q73" s="690">
        <v>3.4262802988882846E-2</v>
      </c>
      <c r="R73" s="665"/>
      <c r="S73" s="665"/>
    </row>
    <row r="74" spans="1:19" x14ac:dyDescent="0.4">
      <c r="A74" s="701"/>
      <c r="B74" s="700"/>
      <c r="C74" s="698" t="s">
        <v>105</v>
      </c>
      <c r="D74" s="698"/>
      <c r="E74" s="698"/>
      <c r="F74" s="688"/>
      <c r="G74" s="697"/>
      <c r="H74" s="695">
        <v>5640</v>
      </c>
      <c r="I74" s="694">
        <v>0</v>
      </c>
      <c r="J74" s="693">
        <v>-5640</v>
      </c>
      <c r="K74" s="697"/>
      <c r="L74" s="695">
        <v>16461</v>
      </c>
      <c r="M74" s="694">
        <v>0</v>
      </c>
      <c r="N74" s="693">
        <v>-16461</v>
      </c>
      <c r="O74" s="692" t="e">
        <v>#DIV/0!</v>
      </c>
      <c r="P74" s="691">
        <v>0.34262802988882812</v>
      </c>
      <c r="Q74" s="690" t="e">
        <v>#DIV/0!</v>
      </c>
      <c r="R74" s="665"/>
      <c r="S74" s="665"/>
    </row>
    <row r="75" spans="1:19" x14ac:dyDescent="0.4">
      <c r="A75" s="701"/>
      <c r="B75" s="700"/>
      <c r="C75" s="698" t="s">
        <v>371</v>
      </c>
      <c r="D75" s="698"/>
      <c r="E75" s="698"/>
      <c r="F75" s="688" t="s">
        <v>366</v>
      </c>
      <c r="G75" s="697">
        <v>8747</v>
      </c>
      <c r="H75" s="695">
        <v>6525</v>
      </c>
      <c r="I75" s="694">
        <v>1.340536398467433</v>
      </c>
      <c r="J75" s="693">
        <v>2222</v>
      </c>
      <c r="K75" s="697">
        <v>16461</v>
      </c>
      <c r="L75" s="695">
        <v>16461</v>
      </c>
      <c r="M75" s="694">
        <v>1</v>
      </c>
      <c r="N75" s="693">
        <v>0</v>
      </c>
      <c r="O75" s="692">
        <v>0.5313771945811312</v>
      </c>
      <c r="P75" s="691">
        <v>0.39639147074904318</v>
      </c>
      <c r="Q75" s="690">
        <v>0.13498572383208801</v>
      </c>
      <c r="R75" s="665"/>
      <c r="S75" s="665"/>
    </row>
    <row r="76" spans="1:19" x14ac:dyDescent="0.4">
      <c r="A76" s="701"/>
      <c r="B76" s="700"/>
      <c r="C76" s="698" t="s">
        <v>376</v>
      </c>
      <c r="D76" s="698"/>
      <c r="E76" s="698"/>
      <c r="F76" s="688" t="s">
        <v>375</v>
      </c>
      <c r="G76" s="697"/>
      <c r="H76" s="695"/>
      <c r="I76" s="694" t="e">
        <v>#DIV/0!</v>
      </c>
      <c r="J76" s="693">
        <v>0</v>
      </c>
      <c r="K76" s="697"/>
      <c r="L76" s="695"/>
      <c r="M76" s="694" t="e">
        <v>#DIV/0!</v>
      </c>
      <c r="N76" s="693">
        <v>0</v>
      </c>
      <c r="O76" s="692" t="e">
        <v>#DIV/0!</v>
      </c>
      <c r="P76" s="691" t="e">
        <v>#DIV/0!</v>
      </c>
      <c r="Q76" s="690" t="e">
        <v>#DIV/0!</v>
      </c>
      <c r="R76" s="665"/>
      <c r="S76" s="665"/>
    </row>
    <row r="77" spans="1:19" x14ac:dyDescent="0.4">
      <c r="A77" s="701"/>
      <c r="B77" s="700"/>
      <c r="C77" s="698" t="s">
        <v>374</v>
      </c>
      <c r="D77" s="698"/>
      <c r="E77" s="698"/>
      <c r="F77" s="688"/>
      <c r="G77" s="697"/>
      <c r="H77" s="695"/>
      <c r="I77" s="694" t="e">
        <v>#DIV/0!</v>
      </c>
      <c r="J77" s="693">
        <v>0</v>
      </c>
      <c r="K77" s="697"/>
      <c r="L77" s="695"/>
      <c r="M77" s="694" t="e">
        <v>#DIV/0!</v>
      </c>
      <c r="N77" s="693">
        <v>0</v>
      </c>
      <c r="O77" s="692" t="e">
        <v>#DIV/0!</v>
      </c>
      <c r="P77" s="691" t="e">
        <v>#DIV/0!</v>
      </c>
      <c r="Q77" s="690" t="e">
        <v>#DIV/0!</v>
      </c>
      <c r="R77" s="665"/>
      <c r="S77" s="665"/>
    </row>
    <row r="78" spans="1:19" x14ac:dyDescent="0.4">
      <c r="A78" s="701"/>
      <c r="B78" s="700"/>
      <c r="C78" s="698" t="s">
        <v>373</v>
      </c>
      <c r="D78" s="698"/>
      <c r="E78" s="698"/>
      <c r="F78" s="688" t="s">
        <v>366</v>
      </c>
      <c r="G78" s="697">
        <v>6492</v>
      </c>
      <c r="H78" s="695">
        <v>6481</v>
      </c>
      <c r="I78" s="694">
        <v>1.0016972689399783</v>
      </c>
      <c r="J78" s="693">
        <v>11</v>
      </c>
      <c r="K78" s="697">
        <v>10974</v>
      </c>
      <c r="L78" s="695">
        <v>10974</v>
      </c>
      <c r="M78" s="694">
        <v>1</v>
      </c>
      <c r="N78" s="693">
        <v>0</v>
      </c>
      <c r="O78" s="692">
        <v>0.59158009841443415</v>
      </c>
      <c r="P78" s="691">
        <v>0.59057772917805718</v>
      </c>
      <c r="Q78" s="690">
        <v>1.0023692363769765E-3</v>
      </c>
      <c r="R78" s="665"/>
      <c r="S78" s="665"/>
    </row>
    <row r="79" spans="1:19" x14ac:dyDescent="0.4">
      <c r="A79" s="701"/>
      <c r="B79" s="700"/>
      <c r="C79" s="698" t="s">
        <v>372</v>
      </c>
      <c r="D79" s="699" t="s">
        <v>171</v>
      </c>
      <c r="E79" s="698" t="s">
        <v>370</v>
      </c>
      <c r="F79" s="688" t="s">
        <v>366</v>
      </c>
      <c r="G79" s="697">
        <v>1036</v>
      </c>
      <c r="H79" s="695"/>
      <c r="I79" s="694" t="e">
        <v>#DIV/0!</v>
      </c>
      <c r="J79" s="693">
        <v>1036</v>
      </c>
      <c r="K79" s="697">
        <v>4071</v>
      </c>
      <c r="L79" s="695"/>
      <c r="M79" s="694" t="e">
        <v>#DIV/0!</v>
      </c>
      <c r="N79" s="693">
        <v>4071</v>
      </c>
      <c r="O79" s="692">
        <v>0.25448292802751166</v>
      </c>
      <c r="P79" s="691" t="e">
        <v>#DIV/0!</v>
      </c>
      <c r="Q79" s="690" t="e">
        <v>#DIV/0!</v>
      </c>
      <c r="R79" s="665"/>
      <c r="S79" s="665"/>
    </row>
    <row r="80" spans="1:19" x14ac:dyDescent="0.4">
      <c r="A80" s="678"/>
      <c r="B80" s="677"/>
      <c r="C80" s="675" t="s">
        <v>371</v>
      </c>
      <c r="D80" s="689" t="s">
        <v>171</v>
      </c>
      <c r="E80" s="675" t="s">
        <v>370</v>
      </c>
      <c r="F80" s="688" t="s">
        <v>366</v>
      </c>
      <c r="G80" s="673">
        <v>548</v>
      </c>
      <c r="H80" s="671"/>
      <c r="I80" s="670" t="e">
        <v>#DIV/0!</v>
      </c>
      <c r="J80" s="669">
        <v>548</v>
      </c>
      <c r="K80" s="673">
        <v>2301</v>
      </c>
      <c r="L80" s="671"/>
      <c r="M80" s="670" t="e">
        <v>#DIV/0!</v>
      </c>
      <c r="N80" s="669">
        <v>2301</v>
      </c>
      <c r="O80" s="668">
        <v>0.23815732290308561</v>
      </c>
      <c r="P80" s="667" t="e">
        <v>#DIV/0!</v>
      </c>
      <c r="Q80" s="666" t="e">
        <v>#DIV/0!</v>
      </c>
      <c r="R80" s="665"/>
      <c r="S80" s="665"/>
    </row>
    <row r="81" spans="1:19" x14ac:dyDescent="0.4">
      <c r="A81" s="687" t="s">
        <v>369</v>
      </c>
      <c r="B81" s="686" t="s">
        <v>368</v>
      </c>
      <c r="C81" s="686"/>
      <c r="D81" s="686"/>
      <c r="E81" s="686"/>
      <c r="F81" s="686"/>
      <c r="G81" s="685">
        <v>96</v>
      </c>
      <c r="H81" s="684">
        <v>129</v>
      </c>
      <c r="I81" s="683">
        <v>0.7441860465116279</v>
      </c>
      <c r="J81" s="682">
        <v>-33</v>
      </c>
      <c r="K81" s="685">
        <v>189</v>
      </c>
      <c r="L81" s="684">
        <v>279</v>
      </c>
      <c r="M81" s="683">
        <v>0.67741935483870963</v>
      </c>
      <c r="N81" s="682">
        <v>-90</v>
      </c>
      <c r="O81" s="681">
        <v>0.50793650793650791</v>
      </c>
      <c r="P81" s="680">
        <v>0.46236559139784944</v>
      </c>
      <c r="Q81" s="679">
        <v>4.5570916538658468E-2</v>
      </c>
      <c r="R81" s="665"/>
      <c r="S81" s="665"/>
    </row>
    <row r="82" spans="1:19" ht="18.75" x14ac:dyDescent="0.4">
      <c r="A82" s="678"/>
      <c r="B82" s="677"/>
      <c r="C82" s="676" t="s">
        <v>367</v>
      </c>
      <c r="D82" s="675"/>
      <c r="E82" s="675"/>
      <c r="F82" s="674" t="s">
        <v>366</v>
      </c>
      <c r="G82" s="673">
        <v>96</v>
      </c>
      <c r="H82" s="671">
        <v>129</v>
      </c>
      <c r="I82" s="670">
        <v>0.7441860465116279</v>
      </c>
      <c r="J82" s="669">
        <v>-33</v>
      </c>
      <c r="K82" s="672">
        <v>189</v>
      </c>
      <c r="L82" s="671">
        <v>279</v>
      </c>
      <c r="M82" s="670">
        <v>0.67741935483870963</v>
      </c>
      <c r="N82" s="669">
        <v>-90</v>
      </c>
      <c r="O82" s="668">
        <v>0.50793650793650791</v>
      </c>
      <c r="P82" s="667">
        <v>0.46236559139784944</v>
      </c>
      <c r="Q82" s="666">
        <v>4.5570916538658468E-2</v>
      </c>
      <c r="R82" s="665"/>
      <c r="S82" s="665"/>
    </row>
    <row r="83" spans="1:19" x14ac:dyDescent="0.4">
      <c r="G83" s="664"/>
      <c r="H83" s="664"/>
      <c r="I83" s="664"/>
      <c r="J83" s="664"/>
      <c r="K83" s="664"/>
      <c r="L83" s="664"/>
      <c r="M83" s="664"/>
      <c r="N83" s="664"/>
      <c r="O83" s="663"/>
      <c r="P83" s="663"/>
      <c r="Q83" s="663"/>
    </row>
    <row r="84" spans="1:19" x14ac:dyDescent="0.4">
      <c r="C84" s="661" t="s">
        <v>365</v>
      </c>
    </row>
    <row r="85" spans="1:19" x14ac:dyDescent="0.4">
      <c r="C85" s="662" t="s">
        <v>364</v>
      </c>
    </row>
    <row r="86" spans="1:19" x14ac:dyDescent="0.4">
      <c r="C86" s="661" t="s">
        <v>363</v>
      </c>
    </row>
    <row r="87" spans="1:19" x14ac:dyDescent="0.4">
      <c r="C87" s="661" t="s">
        <v>362</v>
      </c>
    </row>
    <row r="88" spans="1:19" x14ac:dyDescent="0.4">
      <c r="C88"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pageSetup paperSize="9" scale="62"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Q1"/>
      <selection pane="topRight" sqref="A1:Q1"/>
      <selection pane="bottomLeft" sqref="A1:Q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１月（上旬）</v>
      </c>
      <c r="K1" s="13" t="s">
        <v>70</v>
      </c>
      <c r="L1" s="9"/>
      <c r="M1" s="9"/>
      <c r="N1" s="9"/>
      <c r="O1" s="9"/>
      <c r="P1" s="9"/>
      <c r="Q1" s="9"/>
    </row>
    <row r="2" spans="1:19" x14ac:dyDescent="0.4">
      <c r="A2" s="828">
        <v>26</v>
      </c>
      <c r="B2" s="829"/>
      <c r="C2" s="2">
        <v>2014</v>
      </c>
      <c r="D2" s="3" t="s">
        <v>413</v>
      </c>
      <c r="E2" s="3">
        <v>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476</v>
      </c>
      <c r="H3" s="959" t="s">
        <v>475</v>
      </c>
      <c r="I3" s="955" t="s">
        <v>407</v>
      </c>
      <c r="J3" s="956"/>
      <c r="K3" s="967" t="s">
        <v>476</v>
      </c>
      <c r="L3" s="959" t="s">
        <v>475</v>
      </c>
      <c r="M3" s="955" t="s">
        <v>407</v>
      </c>
      <c r="N3" s="956"/>
      <c r="O3" s="963" t="s">
        <v>476</v>
      </c>
      <c r="P3" s="965" t="s">
        <v>475</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128402</v>
      </c>
      <c r="H5" s="723">
        <v>125198</v>
      </c>
      <c r="I5" s="722">
        <v>1.0255914631224141</v>
      </c>
      <c r="J5" s="721">
        <v>3204</v>
      </c>
      <c r="K5" s="724">
        <v>209871</v>
      </c>
      <c r="L5" s="723">
        <v>199187</v>
      </c>
      <c r="M5" s="722">
        <v>1.0536380386270188</v>
      </c>
      <c r="N5" s="721">
        <v>10684</v>
      </c>
      <c r="O5" s="720">
        <v>0.6118139237912813</v>
      </c>
      <c r="P5" s="719">
        <v>0.6285450355695904</v>
      </c>
      <c r="Q5" s="718">
        <v>-1.6731111778309105E-2</v>
      </c>
      <c r="R5" s="665"/>
      <c r="S5" s="665"/>
    </row>
    <row r="6" spans="1:19" x14ac:dyDescent="0.4">
      <c r="A6" s="687" t="s">
        <v>401</v>
      </c>
      <c r="B6" s="686" t="s">
        <v>400</v>
      </c>
      <c r="C6" s="686"/>
      <c r="D6" s="686"/>
      <c r="E6" s="686"/>
      <c r="F6" s="686"/>
      <c r="G6" s="685">
        <v>53238</v>
      </c>
      <c r="H6" s="684">
        <v>55015</v>
      </c>
      <c r="I6" s="683">
        <v>0.96769971825865675</v>
      </c>
      <c r="J6" s="682">
        <v>-1777</v>
      </c>
      <c r="K6" s="706">
        <v>85392</v>
      </c>
      <c r="L6" s="684">
        <v>85504</v>
      </c>
      <c r="M6" s="683">
        <v>0.99869011976047906</v>
      </c>
      <c r="N6" s="682">
        <v>-112</v>
      </c>
      <c r="O6" s="681">
        <v>0.62345418774592465</v>
      </c>
      <c r="P6" s="680">
        <v>0.64342019086826352</v>
      </c>
      <c r="Q6" s="679">
        <v>-1.9966003122338871E-2</v>
      </c>
      <c r="R6" s="665"/>
      <c r="S6" s="665"/>
    </row>
    <row r="7" spans="1:19" x14ac:dyDescent="0.4">
      <c r="A7" s="701"/>
      <c r="B7" s="687" t="s">
        <v>399</v>
      </c>
      <c r="C7" s="686"/>
      <c r="D7" s="686"/>
      <c r="E7" s="686"/>
      <c r="F7" s="686"/>
      <c r="G7" s="685">
        <v>34353</v>
      </c>
      <c r="H7" s="684">
        <v>37007</v>
      </c>
      <c r="I7" s="683">
        <v>0.92828383819277438</v>
      </c>
      <c r="J7" s="682">
        <v>-2654</v>
      </c>
      <c r="K7" s="685">
        <v>55278</v>
      </c>
      <c r="L7" s="684">
        <v>56801</v>
      </c>
      <c r="M7" s="683">
        <v>0.97318709177655327</v>
      </c>
      <c r="N7" s="682">
        <v>-1523</v>
      </c>
      <c r="O7" s="681">
        <v>0.62145880820579613</v>
      </c>
      <c r="P7" s="680">
        <v>0.65152021971444163</v>
      </c>
      <c r="Q7" s="679">
        <v>-3.0061411508645497E-2</v>
      </c>
      <c r="R7" s="665"/>
      <c r="S7" s="665"/>
    </row>
    <row r="8" spans="1:19" x14ac:dyDescent="0.4">
      <c r="A8" s="701"/>
      <c r="B8" s="701"/>
      <c r="C8" s="700" t="s">
        <v>378</v>
      </c>
      <c r="D8" s="699"/>
      <c r="E8" s="698"/>
      <c r="F8" s="688" t="s">
        <v>366</v>
      </c>
      <c r="G8" s="696">
        <v>29386</v>
      </c>
      <c r="H8" s="816">
        <v>31318</v>
      </c>
      <c r="I8" s="694">
        <v>0.93831023692445237</v>
      </c>
      <c r="J8" s="693">
        <v>-1932</v>
      </c>
      <c r="K8" s="697">
        <v>47035</v>
      </c>
      <c r="L8" s="695">
        <v>49386</v>
      </c>
      <c r="M8" s="694">
        <v>0.95239541570485564</v>
      </c>
      <c r="N8" s="693">
        <v>-2351</v>
      </c>
      <c r="O8" s="692">
        <v>0.62476878919953227</v>
      </c>
      <c r="P8" s="691">
        <v>0.63414732920260808</v>
      </c>
      <c r="Q8" s="690">
        <v>-9.3785400030758082E-3</v>
      </c>
      <c r="R8" s="665"/>
      <c r="S8" s="665"/>
    </row>
    <row r="9" spans="1:19" x14ac:dyDescent="0.4">
      <c r="A9" s="701"/>
      <c r="B9" s="701"/>
      <c r="C9" s="700" t="s">
        <v>106</v>
      </c>
      <c r="D9" s="698"/>
      <c r="E9" s="698"/>
      <c r="F9" s="688" t="s">
        <v>366</v>
      </c>
      <c r="G9" s="696">
        <v>3919</v>
      </c>
      <c r="H9" s="816">
        <v>4647</v>
      </c>
      <c r="I9" s="694">
        <v>0.84333978911125462</v>
      </c>
      <c r="J9" s="693">
        <v>-728</v>
      </c>
      <c r="K9" s="697">
        <v>6980</v>
      </c>
      <c r="L9" s="695">
        <v>6155</v>
      </c>
      <c r="M9" s="694">
        <v>1.1340373679935012</v>
      </c>
      <c r="N9" s="693">
        <v>825</v>
      </c>
      <c r="O9" s="692">
        <v>0.56146131805157595</v>
      </c>
      <c r="P9" s="691">
        <v>0.75499593826157596</v>
      </c>
      <c r="Q9" s="690">
        <v>-0.19353462021000001</v>
      </c>
      <c r="R9" s="665"/>
      <c r="S9" s="665"/>
    </row>
    <row r="10" spans="1:19" x14ac:dyDescent="0.4">
      <c r="A10" s="701"/>
      <c r="B10" s="701"/>
      <c r="C10" s="700" t="s">
        <v>105</v>
      </c>
      <c r="D10" s="698"/>
      <c r="E10" s="698"/>
      <c r="F10" s="702"/>
      <c r="G10" s="696"/>
      <c r="H10" s="816"/>
      <c r="I10" s="694" t="e">
        <v>#DIV/0!</v>
      </c>
      <c r="J10" s="693">
        <v>0</v>
      </c>
      <c r="K10" s="697"/>
      <c r="L10" s="695"/>
      <c r="M10" s="694" t="e">
        <v>#DIV/0!</v>
      </c>
      <c r="N10" s="693">
        <v>0</v>
      </c>
      <c r="O10" s="692" t="e">
        <v>#DIV/0!</v>
      </c>
      <c r="P10" s="691" t="e">
        <v>#DIV/0!</v>
      </c>
      <c r="Q10" s="690" t="e">
        <v>#DIV/0!</v>
      </c>
      <c r="R10" s="665"/>
      <c r="S10" s="665"/>
    </row>
    <row r="11" spans="1:19" x14ac:dyDescent="0.4">
      <c r="A11" s="701"/>
      <c r="B11" s="701"/>
      <c r="C11" s="700" t="s">
        <v>377</v>
      </c>
      <c r="D11" s="698"/>
      <c r="E11" s="698"/>
      <c r="F11" s="702"/>
      <c r="G11" s="696"/>
      <c r="H11" s="816"/>
      <c r="I11" s="694" t="e">
        <v>#DIV/0!</v>
      </c>
      <c r="J11" s="693">
        <v>0</v>
      </c>
      <c r="K11" s="697"/>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6"/>
      <c r="H12" s="816"/>
      <c r="I12" s="694" t="e">
        <v>#DIV/0!</v>
      </c>
      <c r="J12" s="693">
        <v>0</v>
      </c>
      <c r="K12" s="697"/>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6">
        <v>1048</v>
      </c>
      <c r="H13" s="816">
        <v>1042</v>
      </c>
      <c r="I13" s="694">
        <v>1.0057581573896353</v>
      </c>
      <c r="J13" s="693">
        <v>6</v>
      </c>
      <c r="K13" s="697">
        <v>1263</v>
      </c>
      <c r="L13" s="695">
        <v>1260</v>
      </c>
      <c r="M13" s="694">
        <v>1.0023809523809524</v>
      </c>
      <c r="N13" s="693">
        <v>3</v>
      </c>
      <c r="O13" s="692">
        <v>0.82977038796516234</v>
      </c>
      <c r="P13" s="691">
        <v>0.82698412698412693</v>
      </c>
      <c r="Q13" s="690">
        <v>2.7862609810354044E-3</v>
      </c>
      <c r="R13" s="665"/>
      <c r="S13" s="665"/>
    </row>
    <row r="14" spans="1:19" x14ac:dyDescent="0.4">
      <c r="A14" s="701"/>
      <c r="B14" s="701"/>
      <c r="C14" s="700" t="s">
        <v>389</v>
      </c>
      <c r="D14" s="698"/>
      <c r="E14" s="698"/>
      <c r="F14" s="702"/>
      <c r="G14" s="696"/>
      <c r="H14" s="816"/>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6"/>
      <c r="H15" s="816"/>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2"/>
      <c r="H16" s="815"/>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18235</v>
      </c>
      <c r="H17" s="684">
        <v>17386</v>
      </c>
      <c r="I17" s="683">
        <v>1.0488323938801334</v>
      </c>
      <c r="J17" s="682">
        <v>849</v>
      </c>
      <c r="K17" s="685">
        <v>29235</v>
      </c>
      <c r="L17" s="684">
        <v>27890</v>
      </c>
      <c r="M17" s="683">
        <v>1.0482251703119398</v>
      </c>
      <c r="N17" s="682">
        <v>1345</v>
      </c>
      <c r="O17" s="681">
        <v>0.62373866940311273</v>
      </c>
      <c r="P17" s="680">
        <v>0.6233775546790965</v>
      </c>
      <c r="Q17" s="679">
        <v>3.6111472401623157E-4</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2821</v>
      </c>
      <c r="H19" s="695">
        <v>2995</v>
      </c>
      <c r="I19" s="694">
        <v>0.94190317195325546</v>
      </c>
      <c r="J19" s="693">
        <v>-174</v>
      </c>
      <c r="K19" s="697">
        <v>4400</v>
      </c>
      <c r="L19" s="695">
        <v>4690</v>
      </c>
      <c r="M19" s="694">
        <v>0.93816631130063965</v>
      </c>
      <c r="N19" s="693">
        <v>-290</v>
      </c>
      <c r="O19" s="692">
        <v>0.64113636363636362</v>
      </c>
      <c r="P19" s="691">
        <v>0.63859275053304909</v>
      </c>
      <c r="Q19" s="690">
        <v>2.5436131033145237E-3</v>
      </c>
      <c r="R19" s="665"/>
      <c r="S19" s="665"/>
    </row>
    <row r="20" spans="1:19" x14ac:dyDescent="0.4">
      <c r="A20" s="701"/>
      <c r="B20" s="701"/>
      <c r="C20" s="700" t="s">
        <v>377</v>
      </c>
      <c r="D20" s="698"/>
      <c r="E20" s="698"/>
      <c r="F20" s="688" t="s">
        <v>366</v>
      </c>
      <c r="G20" s="697">
        <v>5645</v>
      </c>
      <c r="H20" s="695">
        <v>5136</v>
      </c>
      <c r="I20" s="694">
        <v>1.0991043613707165</v>
      </c>
      <c r="J20" s="693">
        <v>509</v>
      </c>
      <c r="K20" s="697">
        <v>8705</v>
      </c>
      <c r="L20" s="695">
        <v>8700</v>
      </c>
      <c r="M20" s="694">
        <v>1.0005747126436781</v>
      </c>
      <c r="N20" s="693">
        <v>5</v>
      </c>
      <c r="O20" s="692">
        <v>0.64847788627225733</v>
      </c>
      <c r="P20" s="691">
        <v>0.59034482758620688</v>
      </c>
      <c r="Q20" s="690">
        <v>5.8133058686050454E-2</v>
      </c>
      <c r="R20" s="665"/>
      <c r="S20" s="665"/>
    </row>
    <row r="21" spans="1:19" x14ac:dyDescent="0.4">
      <c r="A21" s="701"/>
      <c r="B21" s="701"/>
      <c r="C21" s="700" t="s">
        <v>378</v>
      </c>
      <c r="D21" s="699" t="s">
        <v>171</v>
      </c>
      <c r="E21" s="698" t="s">
        <v>370</v>
      </c>
      <c r="F21" s="688" t="s">
        <v>366</v>
      </c>
      <c r="G21" s="697">
        <v>1752</v>
      </c>
      <c r="H21" s="695">
        <v>1885</v>
      </c>
      <c r="I21" s="694">
        <v>0.92944297082228122</v>
      </c>
      <c r="J21" s="693">
        <v>-133</v>
      </c>
      <c r="K21" s="697">
        <v>2900</v>
      </c>
      <c r="L21" s="695">
        <v>2965</v>
      </c>
      <c r="M21" s="694">
        <v>0.97807757166947729</v>
      </c>
      <c r="N21" s="693">
        <v>-65</v>
      </c>
      <c r="O21" s="692">
        <v>0.60413793103448277</v>
      </c>
      <c r="P21" s="691">
        <v>0.63575042158516015</v>
      </c>
      <c r="Q21" s="690">
        <v>-3.1612490550677386E-2</v>
      </c>
      <c r="R21" s="665"/>
      <c r="S21" s="665"/>
    </row>
    <row r="22" spans="1:19" x14ac:dyDescent="0.4">
      <c r="A22" s="701"/>
      <c r="B22" s="701"/>
      <c r="C22" s="700" t="s">
        <v>378</v>
      </c>
      <c r="D22" s="699" t="s">
        <v>171</v>
      </c>
      <c r="E22" s="698" t="s">
        <v>395</v>
      </c>
      <c r="F22" s="688" t="s">
        <v>366</v>
      </c>
      <c r="G22" s="697">
        <v>836</v>
      </c>
      <c r="H22" s="695">
        <v>867</v>
      </c>
      <c r="I22" s="694">
        <v>0.96424452133794691</v>
      </c>
      <c r="J22" s="693">
        <v>-31</v>
      </c>
      <c r="K22" s="697">
        <v>1490</v>
      </c>
      <c r="L22" s="695">
        <v>1325</v>
      </c>
      <c r="M22" s="694">
        <v>1.1245283018867924</v>
      </c>
      <c r="N22" s="693">
        <v>165</v>
      </c>
      <c r="O22" s="692">
        <v>0.56107382550335572</v>
      </c>
      <c r="P22" s="691">
        <v>0.65433962264150947</v>
      </c>
      <c r="Q22" s="690">
        <v>-9.326579713815375E-2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958</v>
      </c>
      <c r="H24" s="695">
        <v>835</v>
      </c>
      <c r="I24" s="694">
        <v>1.1473053892215568</v>
      </c>
      <c r="J24" s="693">
        <v>123</v>
      </c>
      <c r="K24" s="697">
        <v>1495</v>
      </c>
      <c r="L24" s="695">
        <v>1485</v>
      </c>
      <c r="M24" s="694">
        <v>1.0067340067340067</v>
      </c>
      <c r="N24" s="693">
        <v>10</v>
      </c>
      <c r="O24" s="692">
        <v>0.64080267558528425</v>
      </c>
      <c r="P24" s="691">
        <v>0.56228956228956228</v>
      </c>
      <c r="Q24" s="690">
        <v>7.851311329572197E-2</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1541</v>
      </c>
      <c r="H31" s="695">
        <v>930</v>
      </c>
      <c r="I31" s="694">
        <v>1.656989247311828</v>
      </c>
      <c r="J31" s="693">
        <v>611</v>
      </c>
      <c r="K31" s="697">
        <v>2900</v>
      </c>
      <c r="L31" s="695">
        <v>1450</v>
      </c>
      <c r="M31" s="694">
        <v>2</v>
      </c>
      <c r="N31" s="693">
        <v>1450</v>
      </c>
      <c r="O31" s="692">
        <v>0.53137931034482755</v>
      </c>
      <c r="P31" s="691">
        <v>0.64137931034482754</v>
      </c>
      <c r="Q31" s="690">
        <v>-0.11</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832</v>
      </c>
      <c r="H33" s="695">
        <v>775</v>
      </c>
      <c r="I33" s="694">
        <v>1.0735483870967741</v>
      </c>
      <c r="J33" s="693">
        <v>57</v>
      </c>
      <c r="K33" s="697">
        <v>1500</v>
      </c>
      <c r="L33" s="695">
        <v>1450</v>
      </c>
      <c r="M33" s="694">
        <v>1.0344827586206897</v>
      </c>
      <c r="N33" s="693">
        <v>50</v>
      </c>
      <c r="O33" s="692">
        <v>0.55466666666666664</v>
      </c>
      <c r="P33" s="691">
        <v>0.53448275862068961</v>
      </c>
      <c r="Q33" s="690">
        <v>2.0183908045977028E-2</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3850</v>
      </c>
      <c r="H36" s="671">
        <v>3963</v>
      </c>
      <c r="I36" s="670">
        <v>0.97148624779207671</v>
      </c>
      <c r="J36" s="669">
        <v>-113</v>
      </c>
      <c r="K36" s="673">
        <v>5845</v>
      </c>
      <c r="L36" s="671">
        <v>5825</v>
      </c>
      <c r="M36" s="670">
        <v>1.0034334763948498</v>
      </c>
      <c r="N36" s="669">
        <v>20</v>
      </c>
      <c r="O36" s="668">
        <v>0.6586826347305389</v>
      </c>
      <c r="P36" s="667">
        <v>0.68034334763948501</v>
      </c>
      <c r="Q36" s="666">
        <v>-2.1660712908946111E-2</v>
      </c>
      <c r="R36" s="665"/>
      <c r="S36" s="665"/>
    </row>
    <row r="37" spans="1:19" x14ac:dyDescent="0.4">
      <c r="A37" s="701"/>
      <c r="B37" s="687" t="s">
        <v>394</v>
      </c>
      <c r="C37" s="686"/>
      <c r="D37" s="686"/>
      <c r="E37" s="686"/>
      <c r="F37" s="703"/>
      <c r="G37" s="685">
        <v>650</v>
      </c>
      <c r="H37" s="684">
        <v>622</v>
      </c>
      <c r="I37" s="683">
        <v>1.045016077170418</v>
      </c>
      <c r="J37" s="682">
        <v>28</v>
      </c>
      <c r="K37" s="685">
        <v>879</v>
      </c>
      <c r="L37" s="684">
        <v>813</v>
      </c>
      <c r="M37" s="683">
        <v>1.0811808118081181</v>
      </c>
      <c r="N37" s="682">
        <v>66</v>
      </c>
      <c r="O37" s="681">
        <v>0.73947667804323092</v>
      </c>
      <c r="P37" s="680">
        <v>0.76506765067650673</v>
      </c>
      <c r="Q37" s="679">
        <v>-2.559097263327581E-2</v>
      </c>
      <c r="R37" s="665"/>
      <c r="S37" s="665"/>
    </row>
    <row r="38" spans="1:19" x14ac:dyDescent="0.4">
      <c r="A38" s="701"/>
      <c r="B38" s="701"/>
      <c r="C38" s="700" t="s">
        <v>111</v>
      </c>
      <c r="D38" s="698"/>
      <c r="E38" s="698"/>
      <c r="F38" s="688" t="s">
        <v>366</v>
      </c>
      <c r="G38" s="697">
        <v>359</v>
      </c>
      <c r="H38" s="695">
        <v>345</v>
      </c>
      <c r="I38" s="694">
        <v>1.0405797101449274</v>
      </c>
      <c r="J38" s="693">
        <v>14</v>
      </c>
      <c r="K38" s="697">
        <v>489</v>
      </c>
      <c r="L38" s="695">
        <v>423</v>
      </c>
      <c r="M38" s="694">
        <v>1.1560283687943262</v>
      </c>
      <c r="N38" s="693">
        <v>66</v>
      </c>
      <c r="O38" s="692">
        <v>0.7341513292433538</v>
      </c>
      <c r="P38" s="691">
        <v>0.81560283687943258</v>
      </c>
      <c r="Q38" s="690">
        <v>-8.1451507636078779E-2</v>
      </c>
      <c r="R38" s="665"/>
      <c r="S38" s="665"/>
    </row>
    <row r="39" spans="1:19" x14ac:dyDescent="0.4">
      <c r="A39" s="678"/>
      <c r="B39" s="678"/>
      <c r="C39" s="716" t="s">
        <v>110</v>
      </c>
      <c r="D39" s="715"/>
      <c r="E39" s="715"/>
      <c r="F39" s="688" t="s">
        <v>366</v>
      </c>
      <c r="G39" s="714">
        <v>291</v>
      </c>
      <c r="H39" s="712">
        <v>277</v>
      </c>
      <c r="I39" s="711">
        <v>1.0505415162454874</v>
      </c>
      <c r="J39" s="710">
        <v>14</v>
      </c>
      <c r="K39" s="714">
        <v>390</v>
      </c>
      <c r="L39" s="712">
        <v>390</v>
      </c>
      <c r="M39" s="711">
        <v>1</v>
      </c>
      <c r="N39" s="710">
        <v>0</v>
      </c>
      <c r="O39" s="709">
        <v>0.74615384615384617</v>
      </c>
      <c r="P39" s="708">
        <v>0.71025641025641029</v>
      </c>
      <c r="Q39" s="707">
        <v>3.5897435897435881E-2</v>
      </c>
      <c r="R39" s="665"/>
      <c r="S39" s="665"/>
    </row>
    <row r="40" spans="1:19" x14ac:dyDescent="0.4">
      <c r="A40" s="687" t="s">
        <v>393</v>
      </c>
      <c r="B40" s="686" t="s">
        <v>392</v>
      </c>
      <c r="C40" s="686"/>
      <c r="D40" s="686"/>
      <c r="E40" s="686"/>
      <c r="F40" s="703"/>
      <c r="G40" s="685">
        <v>75164</v>
      </c>
      <c r="H40" s="684">
        <v>70183</v>
      </c>
      <c r="I40" s="683">
        <v>1.0709716028097973</v>
      </c>
      <c r="J40" s="682">
        <v>4981</v>
      </c>
      <c r="K40" s="706">
        <v>124479</v>
      </c>
      <c r="L40" s="684">
        <v>113683</v>
      </c>
      <c r="M40" s="683">
        <v>1.0949658260249993</v>
      </c>
      <c r="N40" s="682">
        <v>10796</v>
      </c>
      <c r="O40" s="681">
        <v>0.60382875826444626</v>
      </c>
      <c r="P40" s="680">
        <v>0.61735703667214969</v>
      </c>
      <c r="Q40" s="679">
        <v>-1.3528278407703431E-2</v>
      </c>
      <c r="R40" s="665"/>
      <c r="S40" s="665"/>
    </row>
    <row r="41" spans="1:19" x14ac:dyDescent="0.4">
      <c r="A41" s="705"/>
      <c r="B41" s="687" t="s">
        <v>416</v>
      </c>
      <c r="C41" s="686"/>
      <c r="D41" s="686"/>
      <c r="E41" s="686"/>
      <c r="F41" s="703"/>
      <c r="G41" s="685">
        <v>73502</v>
      </c>
      <c r="H41" s="684">
        <v>69006</v>
      </c>
      <c r="I41" s="683">
        <v>1.0651537547459642</v>
      </c>
      <c r="J41" s="682">
        <v>4496</v>
      </c>
      <c r="K41" s="685">
        <v>121246</v>
      </c>
      <c r="L41" s="684">
        <v>111937</v>
      </c>
      <c r="M41" s="683">
        <v>1.0831628505319957</v>
      </c>
      <c r="N41" s="682">
        <v>9309</v>
      </c>
      <c r="O41" s="681">
        <v>0.60622206093396891</v>
      </c>
      <c r="P41" s="680">
        <v>0.61647176536801951</v>
      </c>
      <c r="Q41" s="679">
        <v>-1.0249704434050599E-2</v>
      </c>
      <c r="R41" s="665"/>
      <c r="S41" s="665"/>
    </row>
    <row r="42" spans="1:19" x14ac:dyDescent="0.4">
      <c r="A42" s="701"/>
      <c r="B42" s="701"/>
      <c r="C42" s="700" t="s">
        <v>415</v>
      </c>
      <c r="D42" s="698"/>
      <c r="E42" s="698"/>
      <c r="F42" s="688" t="s">
        <v>366</v>
      </c>
      <c r="G42" s="697">
        <v>27248</v>
      </c>
      <c r="H42" s="695">
        <v>27530</v>
      </c>
      <c r="I42" s="694">
        <v>0.98975662913185614</v>
      </c>
      <c r="J42" s="693">
        <v>-282</v>
      </c>
      <c r="K42" s="697">
        <v>44953</v>
      </c>
      <c r="L42" s="695">
        <v>41211</v>
      </c>
      <c r="M42" s="694">
        <v>1.090800999733081</v>
      </c>
      <c r="N42" s="693">
        <v>3742</v>
      </c>
      <c r="O42" s="692">
        <v>0.60614419504816142</v>
      </c>
      <c r="P42" s="691">
        <v>0.66802552716507724</v>
      </c>
      <c r="Q42" s="690">
        <v>-6.1881332116915821E-2</v>
      </c>
      <c r="R42" s="665"/>
      <c r="S42" s="665"/>
    </row>
    <row r="43" spans="1:19" x14ac:dyDescent="0.4">
      <c r="A43" s="701"/>
      <c r="B43" s="701"/>
      <c r="C43" s="700" t="s">
        <v>106</v>
      </c>
      <c r="D43" s="698"/>
      <c r="E43" s="698"/>
      <c r="F43" s="688" t="s">
        <v>366</v>
      </c>
      <c r="G43" s="697">
        <v>4839</v>
      </c>
      <c r="H43" s="695">
        <v>3555</v>
      </c>
      <c r="I43" s="694">
        <v>1.3611814345991562</v>
      </c>
      <c r="J43" s="693">
        <v>1284</v>
      </c>
      <c r="K43" s="697">
        <v>7975</v>
      </c>
      <c r="L43" s="695">
        <v>5718</v>
      </c>
      <c r="M43" s="694">
        <v>1.394718433018538</v>
      </c>
      <c r="N43" s="693">
        <v>2257</v>
      </c>
      <c r="O43" s="692">
        <v>0.60677115987460817</v>
      </c>
      <c r="P43" s="691">
        <v>0.62172088142707238</v>
      </c>
      <c r="Q43" s="690">
        <v>-1.4949721552464212E-2</v>
      </c>
      <c r="R43" s="665"/>
      <c r="S43" s="665"/>
    </row>
    <row r="44" spans="1:19" x14ac:dyDescent="0.4">
      <c r="A44" s="701"/>
      <c r="B44" s="701"/>
      <c r="C44" s="700" t="s">
        <v>105</v>
      </c>
      <c r="D44" s="698"/>
      <c r="E44" s="698"/>
      <c r="F44" s="688" t="s">
        <v>366</v>
      </c>
      <c r="G44" s="697">
        <v>4511</v>
      </c>
      <c r="H44" s="695">
        <v>4701</v>
      </c>
      <c r="I44" s="694">
        <v>0.95958306743246113</v>
      </c>
      <c r="J44" s="693">
        <v>-190</v>
      </c>
      <c r="K44" s="697">
        <v>6830</v>
      </c>
      <c r="L44" s="695">
        <v>7818</v>
      </c>
      <c r="M44" s="694">
        <v>0.87362496802251211</v>
      </c>
      <c r="N44" s="693">
        <v>-988</v>
      </c>
      <c r="O44" s="692">
        <v>0.66046852122986821</v>
      </c>
      <c r="P44" s="691">
        <v>0.60130468150422101</v>
      </c>
      <c r="Q44" s="690">
        <v>5.9163839725647205E-2</v>
      </c>
      <c r="R44" s="665"/>
      <c r="S44" s="665"/>
    </row>
    <row r="45" spans="1:19" x14ac:dyDescent="0.4">
      <c r="A45" s="701"/>
      <c r="B45" s="701"/>
      <c r="C45" s="700" t="s">
        <v>371</v>
      </c>
      <c r="D45" s="698"/>
      <c r="E45" s="698"/>
      <c r="F45" s="688" t="s">
        <v>366</v>
      </c>
      <c r="G45" s="697">
        <v>2273</v>
      </c>
      <c r="H45" s="695">
        <v>3315</v>
      </c>
      <c r="I45" s="694">
        <v>0.6856711915535445</v>
      </c>
      <c r="J45" s="693">
        <v>-1042</v>
      </c>
      <c r="K45" s="697">
        <v>3606</v>
      </c>
      <c r="L45" s="695">
        <v>6125</v>
      </c>
      <c r="M45" s="694">
        <v>0.58873469387755106</v>
      </c>
      <c r="N45" s="693">
        <v>-2519</v>
      </c>
      <c r="O45" s="692">
        <v>0.63033832501386577</v>
      </c>
      <c r="P45" s="691">
        <v>0.54122448979591842</v>
      </c>
      <c r="Q45" s="690">
        <v>8.9113835217947357E-2</v>
      </c>
      <c r="R45" s="665"/>
      <c r="S45" s="665"/>
    </row>
    <row r="46" spans="1:19" x14ac:dyDescent="0.4">
      <c r="A46" s="701"/>
      <c r="B46" s="701"/>
      <c r="C46" s="700" t="s">
        <v>373</v>
      </c>
      <c r="D46" s="698"/>
      <c r="E46" s="698"/>
      <c r="F46" s="688" t="s">
        <v>366</v>
      </c>
      <c r="G46" s="697">
        <v>4624</v>
      </c>
      <c r="H46" s="695">
        <v>5720</v>
      </c>
      <c r="I46" s="694">
        <v>0.8083916083916084</v>
      </c>
      <c r="J46" s="693">
        <v>-1096</v>
      </c>
      <c r="K46" s="697">
        <v>9224</v>
      </c>
      <c r="L46" s="695">
        <v>9613</v>
      </c>
      <c r="M46" s="694">
        <v>0.95953396442317695</v>
      </c>
      <c r="N46" s="693">
        <v>-389</v>
      </c>
      <c r="O46" s="692">
        <v>0.50130095403295749</v>
      </c>
      <c r="P46" s="691">
        <v>0.59502756683657543</v>
      </c>
      <c r="Q46" s="690">
        <v>-9.3726612803617937E-2</v>
      </c>
      <c r="R46" s="665"/>
      <c r="S46" s="665"/>
    </row>
    <row r="47" spans="1:19" x14ac:dyDescent="0.4">
      <c r="A47" s="701"/>
      <c r="B47" s="701"/>
      <c r="C47" s="700" t="s">
        <v>377</v>
      </c>
      <c r="D47" s="698"/>
      <c r="E47" s="698"/>
      <c r="F47" s="688" t="s">
        <v>366</v>
      </c>
      <c r="G47" s="697">
        <v>8970</v>
      </c>
      <c r="H47" s="695">
        <v>8221</v>
      </c>
      <c r="I47" s="694">
        <v>1.091108137696144</v>
      </c>
      <c r="J47" s="693">
        <v>749</v>
      </c>
      <c r="K47" s="697">
        <v>14757</v>
      </c>
      <c r="L47" s="695">
        <v>15656</v>
      </c>
      <c r="M47" s="694">
        <v>0.94257792539601426</v>
      </c>
      <c r="N47" s="693">
        <v>-899</v>
      </c>
      <c r="O47" s="692">
        <v>0.60784712339906488</v>
      </c>
      <c r="P47" s="691">
        <v>0.52510219724067453</v>
      </c>
      <c r="Q47" s="690">
        <v>8.2744926158390353E-2</v>
      </c>
      <c r="R47" s="665"/>
      <c r="S47" s="665"/>
    </row>
    <row r="48" spans="1:19" x14ac:dyDescent="0.4">
      <c r="A48" s="701"/>
      <c r="B48" s="701"/>
      <c r="C48" s="700" t="s">
        <v>372</v>
      </c>
      <c r="D48" s="698"/>
      <c r="E48" s="698"/>
      <c r="F48" s="688" t="s">
        <v>366</v>
      </c>
      <c r="G48" s="697">
        <v>1597</v>
      </c>
      <c r="H48" s="695">
        <v>1881</v>
      </c>
      <c r="I48" s="694">
        <v>0.849016480595428</v>
      </c>
      <c r="J48" s="693">
        <v>-284</v>
      </c>
      <c r="K48" s="697">
        <v>2700</v>
      </c>
      <c r="L48" s="695">
        <v>2699</v>
      </c>
      <c r="M48" s="694">
        <v>1.0003705075954057</v>
      </c>
      <c r="N48" s="693">
        <v>1</v>
      </c>
      <c r="O48" s="692">
        <v>0.5914814814814815</v>
      </c>
      <c r="P48" s="691">
        <v>0.69692478695813265</v>
      </c>
      <c r="Q48" s="690">
        <v>-0.10544330547665115</v>
      </c>
      <c r="R48" s="665"/>
      <c r="S48" s="665"/>
    </row>
    <row r="49" spans="1:19" x14ac:dyDescent="0.4">
      <c r="A49" s="701"/>
      <c r="B49" s="701"/>
      <c r="C49" s="700" t="s">
        <v>390</v>
      </c>
      <c r="D49" s="698"/>
      <c r="E49" s="698"/>
      <c r="F49" s="688" t="s">
        <v>366</v>
      </c>
      <c r="G49" s="697">
        <v>1746</v>
      </c>
      <c r="H49" s="695">
        <v>1676</v>
      </c>
      <c r="I49" s="694">
        <v>1.0417661097852029</v>
      </c>
      <c r="J49" s="693">
        <v>70</v>
      </c>
      <c r="K49" s="697">
        <v>1854</v>
      </c>
      <c r="L49" s="695">
        <v>1760</v>
      </c>
      <c r="M49" s="694">
        <v>1.053409090909091</v>
      </c>
      <c r="N49" s="693">
        <v>94</v>
      </c>
      <c r="O49" s="692">
        <v>0.94174757281553401</v>
      </c>
      <c r="P49" s="691">
        <v>0.95227272727272727</v>
      </c>
      <c r="Q49" s="690">
        <v>-1.0525154457193264E-2</v>
      </c>
      <c r="R49" s="665"/>
      <c r="S49" s="665"/>
    </row>
    <row r="50" spans="1:19" x14ac:dyDescent="0.4">
      <c r="A50" s="701"/>
      <c r="B50" s="701"/>
      <c r="C50" s="700" t="s">
        <v>389</v>
      </c>
      <c r="D50" s="698"/>
      <c r="E50" s="698"/>
      <c r="F50" s="688" t="s">
        <v>366</v>
      </c>
      <c r="G50" s="697">
        <v>1834</v>
      </c>
      <c r="H50" s="695">
        <v>1741</v>
      </c>
      <c r="I50" s="694">
        <v>1.0534175761056863</v>
      </c>
      <c r="J50" s="693">
        <v>93</v>
      </c>
      <c r="K50" s="697">
        <v>2700</v>
      </c>
      <c r="L50" s="695">
        <v>2700</v>
      </c>
      <c r="M50" s="694">
        <v>1</v>
      </c>
      <c r="N50" s="693">
        <v>0</v>
      </c>
      <c r="O50" s="692">
        <v>0.67925925925925923</v>
      </c>
      <c r="P50" s="691">
        <v>0.64481481481481484</v>
      </c>
      <c r="Q50" s="690">
        <v>3.4444444444444389E-2</v>
      </c>
      <c r="R50" s="665"/>
      <c r="S50" s="665"/>
    </row>
    <row r="51" spans="1:19" x14ac:dyDescent="0.4">
      <c r="A51" s="701"/>
      <c r="B51" s="701"/>
      <c r="C51" s="700" t="s">
        <v>388</v>
      </c>
      <c r="D51" s="698"/>
      <c r="E51" s="698"/>
      <c r="F51" s="688" t="s">
        <v>375</v>
      </c>
      <c r="G51" s="697">
        <v>580</v>
      </c>
      <c r="H51" s="695">
        <v>502</v>
      </c>
      <c r="I51" s="694">
        <v>1.155378486055777</v>
      </c>
      <c r="J51" s="693">
        <v>78</v>
      </c>
      <c r="K51" s="697">
        <v>1260</v>
      </c>
      <c r="L51" s="695">
        <v>1134</v>
      </c>
      <c r="M51" s="694">
        <v>1.1111111111111112</v>
      </c>
      <c r="N51" s="693">
        <v>126</v>
      </c>
      <c r="O51" s="692">
        <v>0.46031746031746029</v>
      </c>
      <c r="P51" s="691">
        <v>0.44268077601410932</v>
      </c>
      <c r="Q51" s="690">
        <v>1.7636684303350969E-2</v>
      </c>
      <c r="R51" s="665"/>
      <c r="S51" s="665"/>
    </row>
    <row r="52" spans="1:19" x14ac:dyDescent="0.4">
      <c r="A52" s="701"/>
      <c r="B52" s="701"/>
      <c r="C52" s="700" t="s">
        <v>387</v>
      </c>
      <c r="D52" s="698"/>
      <c r="E52" s="698"/>
      <c r="F52" s="688" t="s">
        <v>366</v>
      </c>
      <c r="G52" s="697">
        <v>1029</v>
      </c>
      <c r="H52" s="695">
        <v>1023</v>
      </c>
      <c r="I52" s="694">
        <v>1.0058651026392962</v>
      </c>
      <c r="J52" s="693">
        <v>6</v>
      </c>
      <c r="K52" s="697">
        <v>1760</v>
      </c>
      <c r="L52" s="695">
        <v>1529</v>
      </c>
      <c r="M52" s="694">
        <v>1.1510791366906474</v>
      </c>
      <c r="N52" s="693">
        <v>231</v>
      </c>
      <c r="O52" s="692">
        <v>0.58465909090909096</v>
      </c>
      <c r="P52" s="691">
        <v>0.6690647482014388</v>
      </c>
      <c r="Q52" s="690">
        <v>-8.4405657292347835E-2</v>
      </c>
      <c r="R52" s="665"/>
      <c r="S52" s="665"/>
    </row>
    <row r="53" spans="1:19" x14ac:dyDescent="0.4">
      <c r="A53" s="701"/>
      <c r="B53" s="701"/>
      <c r="C53" s="700" t="s">
        <v>386</v>
      </c>
      <c r="D53" s="698"/>
      <c r="E53" s="698"/>
      <c r="F53" s="688" t="s">
        <v>366</v>
      </c>
      <c r="G53" s="697">
        <v>1690</v>
      </c>
      <c r="H53" s="695">
        <v>1633</v>
      </c>
      <c r="I53" s="694">
        <v>1.0349050826699326</v>
      </c>
      <c r="J53" s="693">
        <v>57</v>
      </c>
      <c r="K53" s="697">
        <v>2700</v>
      </c>
      <c r="L53" s="695">
        <v>2700</v>
      </c>
      <c r="M53" s="694">
        <v>1</v>
      </c>
      <c r="N53" s="693">
        <v>0</v>
      </c>
      <c r="O53" s="692">
        <v>0.62592592592592589</v>
      </c>
      <c r="P53" s="691">
        <v>0.60481481481481481</v>
      </c>
      <c r="Q53" s="690">
        <v>2.1111111111111081E-2</v>
      </c>
      <c r="R53" s="665"/>
      <c r="S53" s="665"/>
    </row>
    <row r="54" spans="1:19" x14ac:dyDescent="0.4">
      <c r="A54" s="701"/>
      <c r="B54" s="701"/>
      <c r="C54" s="700" t="s">
        <v>385</v>
      </c>
      <c r="D54" s="698"/>
      <c r="E54" s="698"/>
      <c r="F54" s="688" t="s">
        <v>366</v>
      </c>
      <c r="G54" s="697">
        <v>1485</v>
      </c>
      <c r="H54" s="695">
        <v>1137</v>
      </c>
      <c r="I54" s="694">
        <v>1.3060686015831136</v>
      </c>
      <c r="J54" s="693">
        <v>348</v>
      </c>
      <c r="K54" s="697">
        <v>2336</v>
      </c>
      <c r="L54" s="695">
        <v>2700</v>
      </c>
      <c r="M54" s="694">
        <v>0.86518518518518517</v>
      </c>
      <c r="N54" s="693">
        <v>-364</v>
      </c>
      <c r="O54" s="692">
        <v>0.63570205479452058</v>
      </c>
      <c r="P54" s="691">
        <v>0.4211111111111111</v>
      </c>
      <c r="Q54" s="690">
        <v>0.21459094368340947</v>
      </c>
      <c r="R54" s="665"/>
      <c r="S54" s="665"/>
    </row>
    <row r="55" spans="1:19" x14ac:dyDescent="0.4">
      <c r="A55" s="701"/>
      <c r="B55" s="701"/>
      <c r="C55" s="700" t="s">
        <v>120</v>
      </c>
      <c r="D55" s="698"/>
      <c r="E55" s="698"/>
      <c r="F55" s="688" t="s">
        <v>366</v>
      </c>
      <c r="G55" s="697">
        <v>1085</v>
      </c>
      <c r="H55" s="695">
        <v>846</v>
      </c>
      <c r="I55" s="694">
        <v>1.2825059101654845</v>
      </c>
      <c r="J55" s="693">
        <v>239</v>
      </c>
      <c r="K55" s="697">
        <v>1760</v>
      </c>
      <c r="L55" s="695">
        <v>1260</v>
      </c>
      <c r="M55" s="694">
        <v>1.3968253968253967</v>
      </c>
      <c r="N55" s="693">
        <v>500</v>
      </c>
      <c r="O55" s="692">
        <v>0.61647727272727271</v>
      </c>
      <c r="P55" s="691">
        <v>0.67142857142857137</v>
      </c>
      <c r="Q55" s="690">
        <v>-5.4951298701298668E-2</v>
      </c>
      <c r="R55" s="665"/>
      <c r="S55" s="665"/>
    </row>
    <row r="56" spans="1:19" x14ac:dyDescent="0.4">
      <c r="A56" s="701"/>
      <c r="B56" s="701"/>
      <c r="C56" s="700" t="s">
        <v>382</v>
      </c>
      <c r="D56" s="698"/>
      <c r="E56" s="698"/>
      <c r="F56" s="688" t="s">
        <v>366</v>
      </c>
      <c r="G56" s="697">
        <v>1247</v>
      </c>
      <c r="H56" s="695">
        <v>799</v>
      </c>
      <c r="I56" s="694">
        <v>1.5607008760951189</v>
      </c>
      <c r="J56" s="693">
        <v>448</v>
      </c>
      <c r="K56" s="697">
        <v>1760</v>
      </c>
      <c r="L56" s="695">
        <v>1200</v>
      </c>
      <c r="M56" s="694">
        <v>1.4666666666666666</v>
      </c>
      <c r="N56" s="693">
        <v>560</v>
      </c>
      <c r="O56" s="692">
        <v>0.70852272727272725</v>
      </c>
      <c r="P56" s="691">
        <v>0.66583333333333339</v>
      </c>
      <c r="Q56" s="690">
        <v>4.268939393939386E-2</v>
      </c>
      <c r="R56" s="665"/>
      <c r="S56" s="665"/>
    </row>
    <row r="57" spans="1:19" x14ac:dyDescent="0.4">
      <c r="A57" s="701"/>
      <c r="B57" s="701"/>
      <c r="C57" s="700" t="s">
        <v>381</v>
      </c>
      <c r="D57" s="698"/>
      <c r="E57" s="698"/>
      <c r="F57" s="688" t="s">
        <v>366</v>
      </c>
      <c r="G57" s="697">
        <v>1044</v>
      </c>
      <c r="H57" s="695">
        <v>632</v>
      </c>
      <c r="I57" s="694">
        <v>1.6518987341772151</v>
      </c>
      <c r="J57" s="693">
        <v>412</v>
      </c>
      <c r="K57" s="697">
        <v>1760</v>
      </c>
      <c r="L57" s="695">
        <v>1200</v>
      </c>
      <c r="M57" s="694">
        <v>1.4666666666666666</v>
      </c>
      <c r="N57" s="693">
        <v>560</v>
      </c>
      <c r="O57" s="692">
        <v>0.59318181818181814</v>
      </c>
      <c r="P57" s="691">
        <v>0.52666666666666662</v>
      </c>
      <c r="Q57" s="690">
        <v>6.6515151515151527E-2</v>
      </c>
      <c r="R57" s="665"/>
      <c r="S57" s="665"/>
    </row>
    <row r="58" spans="1:19" x14ac:dyDescent="0.4">
      <c r="A58" s="701"/>
      <c r="B58" s="701"/>
      <c r="C58" s="700" t="s">
        <v>383</v>
      </c>
      <c r="D58" s="698"/>
      <c r="E58" s="698"/>
      <c r="F58" s="688" t="s">
        <v>366</v>
      </c>
      <c r="G58" s="697">
        <v>754</v>
      </c>
      <c r="H58" s="695">
        <v>766</v>
      </c>
      <c r="I58" s="694">
        <v>0.98433420365535251</v>
      </c>
      <c r="J58" s="693">
        <v>-12</v>
      </c>
      <c r="K58" s="697">
        <v>1201</v>
      </c>
      <c r="L58" s="695">
        <v>1200</v>
      </c>
      <c r="M58" s="694">
        <v>1.0008333333333332</v>
      </c>
      <c r="N58" s="693">
        <v>1</v>
      </c>
      <c r="O58" s="692">
        <v>0.62781015820149877</v>
      </c>
      <c r="P58" s="691">
        <v>0.63833333333333331</v>
      </c>
      <c r="Q58" s="690">
        <v>-1.0523175131834539E-2</v>
      </c>
      <c r="R58" s="665"/>
      <c r="S58" s="665"/>
    </row>
    <row r="59" spans="1:19" x14ac:dyDescent="0.4">
      <c r="A59" s="701"/>
      <c r="B59" s="701"/>
      <c r="C59" s="700" t="s">
        <v>380</v>
      </c>
      <c r="D59" s="698"/>
      <c r="E59" s="698"/>
      <c r="F59" s="688" t="s">
        <v>366</v>
      </c>
      <c r="G59" s="697">
        <v>2455</v>
      </c>
      <c r="H59" s="695">
        <v>2299</v>
      </c>
      <c r="I59" s="694">
        <v>1.0678555893866899</v>
      </c>
      <c r="J59" s="693">
        <v>156</v>
      </c>
      <c r="K59" s="697">
        <v>4160</v>
      </c>
      <c r="L59" s="695">
        <v>4154</v>
      </c>
      <c r="M59" s="694">
        <v>1.0014443909484834</v>
      </c>
      <c r="N59" s="693">
        <v>6</v>
      </c>
      <c r="O59" s="692">
        <v>0.59014423076923073</v>
      </c>
      <c r="P59" s="691">
        <v>0.55344246509388539</v>
      </c>
      <c r="Q59" s="690">
        <v>3.6701765675345333E-2</v>
      </c>
      <c r="R59" s="665"/>
      <c r="S59" s="665"/>
    </row>
    <row r="60" spans="1:19" x14ac:dyDescent="0.4">
      <c r="A60" s="701"/>
      <c r="B60" s="701"/>
      <c r="C60" s="700" t="s">
        <v>378</v>
      </c>
      <c r="D60" s="699" t="s">
        <v>171</v>
      </c>
      <c r="E60" s="698" t="s">
        <v>370</v>
      </c>
      <c r="F60" s="688" t="s">
        <v>366</v>
      </c>
      <c r="G60" s="697">
        <v>2545</v>
      </c>
      <c r="H60" s="695"/>
      <c r="I60" s="694" t="e">
        <v>#DIV/0!</v>
      </c>
      <c r="J60" s="693">
        <v>2545</v>
      </c>
      <c r="K60" s="697">
        <v>4050</v>
      </c>
      <c r="L60" s="695"/>
      <c r="M60" s="694" t="e">
        <v>#DIV/0!</v>
      </c>
      <c r="N60" s="693">
        <v>4050</v>
      </c>
      <c r="O60" s="692">
        <v>0.6283950617283951</v>
      </c>
      <c r="P60" s="691" t="e">
        <v>#DIV/0!</v>
      </c>
      <c r="Q60" s="690" t="e">
        <v>#DIV/0!</v>
      </c>
      <c r="R60" s="665"/>
      <c r="S60" s="665"/>
    </row>
    <row r="61" spans="1:19" x14ac:dyDescent="0.4">
      <c r="A61" s="701"/>
      <c r="B61" s="701"/>
      <c r="C61" s="700" t="s">
        <v>105</v>
      </c>
      <c r="D61" s="699" t="s">
        <v>171</v>
      </c>
      <c r="E61" s="698" t="s">
        <v>370</v>
      </c>
      <c r="F61" s="688" t="s">
        <v>366</v>
      </c>
      <c r="G61" s="697">
        <v>856</v>
      </c>
      <c r="H61" s="695">
        <v>760</v>
      </c>
      <c r="I61" s="694">
        <v>1.1263157894736842</v>
      </c>
      <c r="J61" s="693">
        <v>96</v>
      </c>
      <c r="K61" s="697">
        <v>1670</v>
      </c>
      <c r="L61" s="695">
        <v>1200</v>
      </c>
      <c r="M61" s="694">
        <v>1.3916666666666666</v>
      </c>
      <c r="N61" s="693">
        <v>470</v>
      </c>
      <c r="O61" s="692">
        <v>0.5125748502994012</v>
      </c>
      <c r="P61" s="691">
        <v>0.6333333333333333</v>
      </c>
      <c r="Q61" s="690">
        <v>-0.12075848303393211</v>
      </c>
      <c r="R61" s="665"/>
      <c r="S61" s="665"/>
    </row>
    <row r="62" spans="1:19" x14ac:dyDescent="0.4">
      <c r="A62" s="701"/>
      <c r="B62" s="701"/>
      <c r="C62" s="700" t="s">
        <v>373</v>
      </c>
      <c r="D62" s="699" t="s">
        <v>171</v>
      </c>
      <c r="E62" s="698" t="s">
        <v>370</v>
      </c>
      <c r="F62" s="688" t="s">
        <v>366</v>
      </c>
      <c r="G62" s="697">
        <v>1090</v>
      </c>
      <c r="H62" s="695">
        <v>269</v>
      </c>
      <c r="I62" s="694">
        <v>4.0520446096654279</v>
      </c>
      <c r="J62" s="693">
        <v>821</v>
      </c>
      <c r="K62" s="697">
        <v>2230</v>
      </c>
      <c r="L62" s="695">
        <v>360</v>
      </c>
      <c r="M62" s="694">
        <v>6.1944444444444446</v>
      </c>
      <c r="N62" s="693">
        <v>1870</v>
      </c>
      <c r="O62" s="692">
        <v>0.48878923766816146</v>
      </c>
      <c r="P62" s="691">
        <v>0.74722222222222223</v>
      </c>
      <c r="Q62" s="690">
        <v>-0.25843298455406077</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414</v>
      </c>
      <c r="C64" s="686"/>
      <c r="D64" s="704"/>
      <c r="E64" s="686"/>
      <c r="F64" s="703"/>
      <c r="G64" s="685">
        <v>1662</v>
      </c>
      <c r="H64" s="684">
        <v>1177</v>
      </c>
      <c r="I64" s="683">
        <v>1.4120645709430757</v>
      </c>
      <c r="J64" s="682">
        <v>485</v>
      </c>
      <c r="K64" s="685">
        <v>3233</v>
      </c>
      <c r="L64" s="684">
        <v>1746</v>
      </c>
      <c r="M64" s="683">
        <v>1.8516609392898054</v>
      </c>
      <c r="N64" s="682">
        <v>1487</v>
      </c>
      <c r="O64" s="681">
        <v>0.51407361583668421</v>
      </c>
      <c r="P64" s="680">
        <v>0.67411225658648344</v>
      </c>
      <c r="Q64" s="679">
        <v>-0.16003864074979923</v>
      </c>
      <c r="R64" s="665"/>
      <c r="S64" s="665"/>
    </row>
    <row r="65" spans="1:19" x14ac:dyDescent="0.4">
      <c r="A65" s="701"/>
      <c r="B65" s="701"/>
      <c r="C65" s="700" t="s">
        <v>383</v>
      </c>
      <c r="D65" s="698"/>
      <c r="E65" s="698"/>
      <c r="F65" s="688" t="s">
        <v>366</v>
      </c>
      <c r="G65" s="697">
        <v>310</v>
      </c>
      <c r="H65" s="695">
        <v>210</v>
      </c>
      <c r="I65" s="694">
        <v>1.4761904761904763</v>
      </c>
      <c r="J65" s="693">
        <v>100</v>
      </c>
      <c r="K65" s="697">
        <v>539</v>
      </c>
      <c r="L65" s="695">
        <v>300</v>
      </c>
      <c r="M65" s="694">
        <v>1.7966666666666666</v>
      </c>
      <c r="N65" s="693">
        <v>239</v>
      </c>
      <c r="O65" s="692">
        <v>0.57513914656771803</v>
      </c>
      <c r="P65" s="691">
        <v>0.7</v>
      </c>
      <c r="Q65" s="690">
        <v>-0.12486085343228193</v>
      </c>
      <c r="R65" s="665"/>
      <c r="S65" s="665"/>
    </row>
    <row r="66" spans="1:19" x14ac:dyDescent="0.4">
      <c r="A66" s="701"/>
      <c r="B66" s="701"/>
      <c r="C66" s="700" t="s">
        <v>382</v>
      </c>
      <c r="D66" s="698"/>
      <c r="E66" s="698"/>
      <c r="F66" s="702"/>
      <c r="G66" s="697"/>
      <c r="H66" s="695">
        <v>345</v>
      </c>
      <c r="I66" s="694">
        <v>0</v>
      </c>
      <c r="J66" s="693">
        <v>-345</v>
      </c>
      <c r="K66" s="697"/>
      <c r="L66" s="695">
        <v>540</v>
      </c>
      <c r="M66" s="694">
        <v>0</v>
      </c>
      <c r="N66" s="693">
        <v>-540</v>
      </c>
      <c r="O66" s="692" t="e">
        <v>#DIV/0!</v>
      </c>
      <c r="P66" s="691">
        <v>0.63888888888888884</v>
      </c>
      <c r="Q66" s="690" t="e">
        <v>#DIV/0!</v>
      </c>
      <c r="R66" s="665"/>
      <c r="S66" s="665"/>
    </row>
    <row r="67" spans="1:19" x14ac:dyDescent="0.4">
      <c r="A67" s="701"/>
      <c r="B67" s="701"/>
      <c r="C67" s="700" t="s">
        <v>381</v>
      </c>
      <c r="D67" s="698"/>
      <c r="E67" s="698"/>
      <c r="F67" s="702"/>
      <c r="G67" s="697"/>
      <c r="H67" s="695">
        <v>179</v>
      </c>
      <c r="I67" s="694">
        <v>0</v>
      </c>
      <c r="J67" s="693">
        <v>-179</v>
      </c>
      <c r="K67" s="697"/>
      <c r="L67" s="695">
        <v>300</v>
      </c>
      <c r="M67" s="694">
        <v>0</v>
      </c>
      <c r="N67" s="693">
        <v>-300</v>
      </c>
      <c r="O67" s="692" t="e">
        <v>#DIV/0!</v>
      </c>
      <c r="P67" s="691">
        <v>0.59666666666666668</v>
      </c>
      <c r="Q67" s="690" t="e">
        <v>#DIV/0!</v>
      </c>
      <c r="R67" s="665"/>
      <c r="S67" s="665"/>
    </row>
    <row r="68" spans="1:19" x14ac:dyDescent="0.4">
      <c r="A68" s="701"/>
      <c r="B68" s="701"/>
      <c r="C68" s="700" t="s">
        <v>380</v>
      </c>
      <c r="D68" s="698"/>
      <c r="E68" s="698"/>
      <c r="F68" s="688" t="s">
        <v>366</v>
      </c>
      <c r="G68" s="697">
        <v>684</v>
      </c>
      <c r="H68" s="695">
        <v>443</v>
      </c>
      <c r="I68" s="694">
        <v>1.5440180586907448</v>
      </c>
      <c r="J68" s="693">
        <v>241</v>
      </c>
      <c r="K68" s="697">
        <v>1080</v>
      </c>
      <c r="L68" s="695">
        <v>606</v>
      </c>
      <c r="M68" s="694">
        <v>1.7821782178217822</v>
      </c>
      <c r="N68" s="693">
        <v>474</v>
      </c>
      <c r="O68" s="692">
        <v>0.6333333333333333</v>
      </c>
      <c r="P68" s="691">
        <v>0.73102310231023104</v>
      </c>
      <c r="Q68" s="690">
        <v>-9.768976897689774E-2</v>
      </c>
      <c r="R68" s="665"/>
      <c r="S68" s="665"/>
    </row>
    <row r="69" spans="1:19" x14ac:dyDescent="0.4">
      <c r="A69" s="678"/>
      <c r="B69" s="678"/>
      <c r="C69" s="677" t="s">
        <v>371</v>
      </c>
      <c r="D69" s="675"/>
      <c r="E69" s="675"/>
      <c r="F69" s="674" t="s">
        <v>366</v>
      </c>
      <c r="G69" s="673">
        <v>668</v>
      </c>
      <c r="H69" s="671"/>
      <c r="I69" s="670" t="e">
        <v>#DIV/0!</v>
      </c>
      <c r="J69" s="669">
        <v>668</v>
      </c>
      <c r="K69" s="673">
        <v>1614</v>
      </c>
      <c r="L69" s="671"/>
      <c r="M69" s="670" t="e">
        <v>#DIV/0!</v>
      </c>
      <c r="N69" s="669">
        <v>1614</v>
      </c>
      <c r="O69" s="668">
        <v>0.41387856257744732</v>
      </c>
      <c r="P69" s="667" t="e">
        <v>#DIV/0!</v>
      </c>
      <c r="Q69" s="666" t="e">
        <v>#DIV/0!</v>
      </c>
      <c r="R69" s="665"/>
      <c r="S69" s="665"/>
    </row>
    <row r="70" spans="1:19" x14ac:dyDescent="0.4">
      <c r="C70" s="726"/>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selection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１月（中旬）</v>
      </c>
      <c r="K1" s="13" t="s">
        <v>70</v>
      </c>
      <c r="L1" s="9"/>
      <c r="M1" s="9"/>
      <c r="N1" s="9"/>
      <c r="O1" s="9"/>
      <c r="P1" s="9"/>
      <c r="Q1" s="9"/>
    </row>
    <row r="2" spans="1:19" x14ac:dyDescent="0.4">
      <c r="A2" s="828">
        <v>26</v>
      </c>
      <c r="B2" s="829"/>
      <c r="C2" s="2">
        <v>2014</v>
      </c>
      <c r="D2" s="3" t="s">
        <v>413</v>
      </c>
      <c r="E2" s="3">
        <v>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478</v>
      </c>
      <c r="H3" s="959" t="s">
        <v>477</v>
      </c>
      <c r="I3" s="955" t="s">
        <v>407</v>
      </c>
      <c r="J3" s="956"/>
      <c r="K3" s="967" t="s">
        <v>478</v>
      </c>
      <c r="L3" s="959" t="s">
        <v>477</v>
      </c>
      <c r="M3" s="955" t="s">
        <v>407</v>
      </c>
      <c r="N3" s="956"/>
      <c r="O3" s="963" t="s">
        <v>478</v>
      </c>
      <c r="P3" s="965" t="s">
        <v>477</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128296</v>
      </c>
      <c r="H5" s="723">
        <v>121980</v>
      </c>
      <c r="I5" s="722">
        <v>1.0517789801606821</v>
      </c>
      <c r="J5" s="721">
        <v>6316</v>
      </c>
      <c r="K5" s="724">
        <v>203501</v>
      </c>
      <c r="L5" s="723">
        <v>188857</v>
      </c>
      <c r="M5" s="722">
        <v>1.0775401494252266</v>
      </c>
      <c r="N5" s="721">
        <v>14644</v>
      </c>
      <c r="O5" s="720">
        <v>0.63044407644188483</v>
      </c>
      <c r="P5" s="719">
        <v>0.64588551125984206</v>
      </c>
      <c r="Q5" s="718">
        <v>-1.5441434817957234E-2</v>
      </c>
      <c r="R5" s="665"/>
      <c r="S5" s="665"/>
    </row>
    <row r="6" spans="1:19" x14ac:dyDescent="0.4">
      <c r="A6" s="687" t="s">
        <v>401</v>
      </c>
      <c r="B6" s="686" t="s">
        <v>400</v>
      </c>
      <c r="C6" s="686"/>
      <c r="D6" s="686"/>
      <c r="E6" s="686"/>
      <c r="F6" s="686"/>
      <c r="G6" s="685">
        <v>53750</v>
      </c>
      <c r="H6" s="684">
        <v>52170</v>
      </c>
      <c r="I6" s="683">
        <v>1.0302856047536899</v>
      </c>
      <c r="J6" s="682">
        <v>1580</v>
      </c>
      <c r="K6" s="706">
        <v>83152</v>
      </c>
      <c r="L6" s="684">
        <v>78345</v>
      </c>
      <c r="M6" s="683">
        <v>1.0613568191971408</v>
      </c>
      <c r="N6" s="682">
        <v>4807</v>
      </c>
      <c r="O6" s="681">
        <v>0.64640658071964596</v>
      </c>
      <c r="P6" s="680">
        <v>0.66590082328163891</v>
      </c>
      <c r="Q6" s="679">
        <v>-1.9494242561992947E-2</v>
      </c>
      <c r="R6" s="665"/>
      <c r="S6" s="665"/>
    </row>
    <row r="7" spans="1:19" x14ac:dyDescent="0.4">
      <c r="A7" s="701"/>
      <c r="B7" s="687" t="s">
        <v>399</v>
      </c>
      <c r="C7" s="686"/>
      <c r="D7" s="686"/>
      <c r="E7" s="686"/>
      <c r="F7" s="686"/>
      <c r="G7" s="685">
        <v>34987</v>
      </c>
      <c r="H7" s="684">
        <v>34155</v>
      </c>
      <c r="I7" s="683">
        <v>1.0243595374030157</v>
      </c>
      <c r="J7" s="682">
        <v>832</v>
      </c>
      <c r="K7" s="685">
        <v>53778</v>
      </c>
      <c r="L7" s="684">
        <v>49952</v>
      </c>
      <c r="M7" s="683">
        <v>1.0765935297885971</v>
      </c>
      <c r="N7" s="682">
        <v>3826</v>
      </c>
      <c r="O7" s="681">
        <v>0.65058202238833729</v>
      </c>
      <c r="P7" s="680">
        <v>0.68375640614990396</v>
      </c>
      <c r="Q7" s="679">
        <v>-3.3174383761566673E-2</v>
      </c>
      <c r="R7" s="665"/>
      <c r="S7" s="665"/>
    </row>
    <row r="8" spans="1:19" x14ac:dyDescent="0.4">
      <c r="A8" s="701"/>
      <c r="B8" s="701"/>
      <c r="C8" s="700" t="s">
        <v>378</v>
      </c>
      <c r="D8" s="699"/>
      <c r="E8" s="698"/>
      <c r="F8" s="688" t="s">
        <v>366</v>
      </c>
      <c r="G8" s="697">
        <v>30575</v>
      </c>
      <c r="H8" s="695">
        <v>29642</v>
      </c>
      <c r="I8" s="694">
        <v>1.0314756089332704</v>
      </c>
      <c r="J8" s="693">
        <v>933</v>
      </c>
      <c r="K8" s="697">
        <v>47518</v>
      </c>
      <c r="L8" s="695">
        <v>43557</v>
      </c>
      <c r="M8" s="694">
        <v>1.0909383107192874</v>
      </c>
      <c r="N8" s="693">
        <v>3961</v>
      </c>
      <c r="O8" s="692">
        <v>0.64344038048739427</v>
      </c>
      <c r="P8" s="691">
        <v>0.68053355373418734</v>
      </c>
      <c r="Q8" s="690">
        <v>-3.7093173246793065E-2</v>
      </c>
      <c r="R8" s="665"/>
      <c r="S8" s="665"/>
    </row>
    <row r="9" spans="1:19" x14ac:dyDescent="0.4">
      <c r="A9" s="701"/>
      <c r="B9" s="701"/>
      <c r="C9" s="700" t="s">
        <v>106</v>
      </c>
      <c r="D9" s="698"/>
      <c r="E9" s="698"/>
      <c r="F9" s="688" t="s">
        <v>366</v>
      </c>
      <c r="G9" s="697">
        <v>3733</v>
      </c>
      <c r="H9" s="695">
        <v>3596</v>
      </c>
      <c r="I9" s="694">
        <v>1.0380978865406008</v>
      </c>
      <c r="J9" s="693">
        <v>137</v>
      </c>
      <c r="K9" s="697">
        <v>5000</v>
      </c>
      <c r="L9" s="695">
        <v>5000</v>
      </c>
      <c r="M9" s="694">
        <v>1</v>
      </c>
      <c r="N9" s="693">
        <v>0</v>
      </c>
      <c r="O9" s="692">
        <v>0.74660000000000004</v>
      </c>
      <c r="P9" s="691">
        <v>0.71919999999999995</v>
      </c>
      <c r="Q9" s="690">
        <v>2.7400000000000091E-2</v>
      </c>
      <c r="R9" s="665"/>
      <c r="S9" s="665"/>
    </row>
    <row r="10" spans="1:19" x14ac:dyDescent="0.4">
      <c r="A10" s="701"/>
      <c r="B10" s="701"/>
      <c r="C10" s="700" t="s">
        <v>105</v>
      </c>
      <c r="D10" s="698"/>
      <c r="E10" s="698"/>
      <c r="F10" s="702"/>
      <c r="G10" s="697"/>
      <c r="H10" s="695">
        <v>242</v>
      </c>
      <c r="I10" s="694">
        <v>0</v>
      </c>
      <c r="J10" s="693">
        <v>-242</v>
      </c>
      <c r="K10" s="697"/>
      <c r="L10" s="695">
        <v>261</v>
      </c>
      <c r="M10" s="694">
        <v>0</v>
      </c>
      <c r="N10" s="693">
        <v>-261</v>
      </c>
      <c r="O10" s="692" t="e">
        <v>#DIV/0!</v>
      </c>
      <c r="P10" s="691">
        <v>0.92720306513409967</v>
      </c>
      <c r="Q10" s="690" t="e">
        <v>#DIV/0!</v>
      </c>
      <c r="R10" s="665"/>
      <c r="S10" s="665"/>
    </row>
    <row r="11" spans="1:19" x14ac:dyDescent="0.4">
      <c r="A11" s="701"/>
      <c r="B11" s="701"/>
      <c r="C11" s="700" t="s">
        <v>377</v>
      </c>
      <c r="D11" s="698"/>
      <c r="E11" s="698"/>
      <c r="F11" s="702"/>
      <c r="G11" s="697"/>
      <c r="H11" s="695"/>
      <c r="I11" s="694" t="e">
        <v>#DIV/0!</v>
      </c>
      <c r="J11" s="693">
        <v>0</v>
      </c>
      <c r="K11" s="697"/>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7"/>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679</v>
      </c>
      <c r="H13" s="695">
        <v>675</v>
      </c>
      <c r="I13" s="694">
        <v>1.0059259259259259</v>
      </c>
      <c r="J13" s="693">
        <v>4</v>
      </c>
      <c r="K13" s="697">
        <v>1260</v>
      </c>
      <c r="L13" s="695">
        <v>1134</v>
      </c>
      <c r="M13" s="694">
        <v>1.1111111111111112</v>
      </c>
      <c r="N13" s="693">
        <v>126</v>
      </c>
      <c r="O13" s="692">
        <v>0.53888888888888886</v>
      </c>
      <c r="P13" s="691">
        <v>0.59523809523809523</v>
      </c>
      <c r="Q13" s="690">
        <v>-5.6349206349206371E-2</v>
      </c>
      <c r="R13" s="665"/>
      <c r="S13" s="665"/>
    </row>
    <row r="14" spans="1:19" x14ac:dyDescent="0.4">
      <c r="A14" s="701"/>
      <c r="B14" s="701"/>
      <c r="C14" s="700" t="s">
        <v>389</v>
      </c>
      <c r="D14" s="698"/>
      <c r="E14" s="698"/>
      <c r="F14" s="702"/>
      <c r="G14" s="697"/>
      <c r="H14" s="695"/>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18292</v>
      </c>
      <c r="H17" s="684">
        <v>17513</v>
      </c>
      <c r="I17" s="683">
        <v>1.0444812425055674</v>
      </c>
      <c r="J17" s="682">
        <v>779</v>
      </c>
      <c r="K17" s="685">
        <v>28495</v>
      </c>
      <c r="L17" s="684">
        <v>27575</v>
      </c>
      <c r="M17" s="683">
        <v>1.0333635539437898</v>
      </c>
      <c r="N17" s="682">
        <v>920</v>
      </c>
      <c r="O17" s="681">
        <v>0.64193718196174765</v>
      </c>
      <c r="P17" s="680">
        <v>0.63510426110607432</v>
      </c>
      <c r="Q17" s="679">
        <v>6.8329208556733301E-3</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2915</v>
      </c>
      <c r="H19" s="695">
        <v>3090</v>
      </c>
      <c r="I19" s="694">
        <v>0.94336569579288021</v>
      </c>
      <c r="J19" s="693">
        <v>-175</v>
      </c>
      <c r="K19" s="697">
        <v>4395</v>
      </c>
      <c r="L19" s="695">
        <v>4390</v>
      </c>
      <c r="M19" s="694">
        <v>1.0011389521640091</v>
      </c>
      <c r="N19" s="693">
        <v>5</v>
      </c>
      <c r="O19" s="692">
        <v>0.66325369738339024</v>
      </c>
      <c r="P19" s="691">
        <v>0.70387243735763094</v>
      </c>
      <c r="Q19" s="690">
        <v>-4.0618739974240703E-2</v>
      </c>
      <c r="R19" s="665"/>
      <c r="S19" s="665"/>
    </row>
    <row r="20" spans="1:19" x14ac:dyDescent="0.4">
      <c r="A20" s="701"/>
      <c r="B20" s="701"/>
      <c r="C20" s="700" t="s">
        <v>377</v>
      </c>
      <c r="D20" s="698"/>
      <c r="E20" s="698"/>
      <c r="F20" s="688" t="s">
        <v>366</v>
      </c>
      <c r="G20" s="697">
        <v>5529</v>
      </c>
      <c r="H20" s="695">
        <v>5334</v>
      </c>
      <c r="I20" s="694">
        <v>1.0365579302587176</v>
      </c>
      <c r="J20" s="693">
        <v>195</v>
      </c>
      <c r="K20" s="697">
        <v>8705</v>
      </c>
      <c r="L20" s="695">
        <v>8705</v>
      </c>
      <c r="M20" s="694">
        <v>1</v>
      </c>
      <c r="N20" s="693">
        <v>0</v>
      </c>
      <c r="O20" s="692">
        <v>0.63515221137277422</v>
      </c>
      <c r="P20" s="691">
        <v>0.61275129236071224</v>
      </c>
      <c r="Q20" s="690">
        <v>2.2400919012061982E-2</v>
      </c>
      <c r="R20" s="665"/>
      <c r="S20" s="665"/>
    </row>
    <row r="21" spans="1:19" x14ac:dyDescent="0.4">
      <c r="A21" s="701"/>
      <c r="B21" s="701"/>
      <c r="C21" s="700" t="s">
        <v>378</v>
      </c>
      <c r="D21" s="699" t="s">
        <v>171</v>
      </c>
      <c r="E21" s="698" t="s">
        <v>370</v>
      </c>
      <c r="F21" s="688" t="s">
        <v>366</v>
      </c>
      <c r="G21" s="697">
        <v>1570</v>
      </c>
      <c r="H21" s="695">
        <v>1469</v>
      </c>
      <c r="I21" s="694">
        <v>1.0687542545949626</v>
      </c>
      <c r="J21" s="693">
        <v>101</v>
      </c>
      <c r="K21" s="697">
        <v>2900</v>
      </c>
      <c r="L21" s="695">
        <v>2800</v>
      </c>
      <c r="M21" s="694">
        <v>1.0357142857142858</v>
      </c>
      <c r="N21" s="693">
        <v>100</v>
      </c>
      <c r="O21" s="692">
        <v>0.54137931034482756</v>
      </c>
      <c r="P21" s="691">
        <v>0.52464285714285719</v>
      </c>
      <c r="Q21" s="690">
        <v>1.6736453201970369E-2</v>
      </c>
      <c r="R21" s="665"/>
      <c r="S21" s="665"/>
    </row>
    <row r="22" spans="1:19" x14ac:dyDescent="0.4">
      <c r="A22" s="701"/>
      <c r="B22" s="701"/>
      <c r="C22" s="700" t="s">
        <v>378</v>
      </c>
      <c r="D22" s="699" t="s">
        <v>171</v>
      </c>
      <c r="E22" s="698" t="s">
        <v>395</v>
      </c>
      <c r="F22" s="688" t="s">
        <v>366</v>
      </c>
      <c r="G22" s="697">
        <v>783</v>
      </c>
      <c r="H22" s="695">
        <v>745</v>
      </c>
      <c r="I22" s="694">
        <v>1.0510067114093959</v>
      </c>
      <c r="J22" s="693">
        <v>38</v>
      </c>
      <c r="K22" s="697">
        <v>1340</v>
      </c>
      <c r="L22" s="695">
        <v>1450</v>
      </c>
      <c r="M22" s="694">
        <v>0.92413793103448272</v>
      </c>
      <c r="N22" s="693">
        <v>-110</v>
      </c>
      <c r="O22" s="692">
        <v>0.58432835820895523</v>
      </c>
      <c r="P22" s="691">
        <v>0.51379310344827589</v>
      </c>
      <c r="Q22" s="690">
        <v>7.0535254760679345E-2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726</v>
      </c>
      <c r="H24" s="695">
        <v>587</v>
      </c>
      <c r="I24" s="694">
        <v>1.2367972742759796</v>
      </c>
      <c r="J24" s="693">
        <v>139</v>
      </c>
      <c r="K24" s="697">
        <v>1500</v>
      </c>
      <c r="L24" s="695">
        <v>1490</v>
      </c>
      <c r="M24" s="694">
        <v>1.0067114093959733</v>
      </c>
      <c r="N24" s="693">
        <v>10</v>
      </c>
      <c r="O24" s="692">
        <v>0.48399999999999999</v>
      </c>
      <c r="P24" s="691">
        <v>0.39395973154362418</v>
      </c>
      <c r="Q24" s="690">
        <v>9.0040268456375805E-2</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1419</v>
      </c>
      <c r="H31" s="695">
        <v>961</v>
      </c>
      <c r="I31" s="694">
        <v>1.4765868886576483</v>
      </c>
      <c r="J31" s="693">
        <v>458</v>
      </c>
      <c r="K31" s="697">
        <v>2320</v>
      </c>
      <c r="L31" s="695">
        <v>1450</v>
      </c>
      <c r="M31" s="694">
        <v>1.6</v>
      </c>
      <c r="N31" s="693">
        <v>870</v>
      </c>
      <c r="O31" s="692">
        <v>0.61163793103448272</v>
      </c>
      <c r="P31" s="691">
        <v>0.66275862068965519</v>
      </c>
      <c r="Q31" s="690">
        <v>-5.1120689655172469E-2</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699</v>
      </c>
      <c r="H33" s="695">
        <v>658</v>
      </c>
      <c r="I33" s="694">
        <v>1.0623100303951367</v>
      </c>
      <c r="J33" s="693">
        <v>41</v>
      </c>
      <c r="K33" s="697">
        <v>1490</v>
      </c>
      <c r="L33" s="695">
        <v>1450</v>
      </c>
      <c r="M33" s="694">
        <v>1.0275862068965518</v>
      </c>
      <c r="N33" s="693">
        <v>40</v>
      </c>
      <c r="O33" s="692">
        <v>0.46912751677852349</v>
      </c>
      <c r="P33" s="691">
        <v>0.45379310344827584</v>
      </c>
      <c r="Q33" s="690">
        <v>1.5334413330247654E-2</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4651</v>
      </c>
      <c r="H36" s="671">
        <v>4669</v>
      </c>
      <c r="I36" s="670">
        <v>0.99614478475048185</v>
      </c>
      <c r="J36" s="669">
        <v>-18</v>
      </c>
      <c r="K36" s="673">
        <v>5845</v>
      </c>
      <c r="L36" s="671">
        <v>5840</v>
      </c>
      <c r="M36" s="670">
        <v>1.0008561643835616</v>
      </c>
      <c r="N36" s="669">
        <v>5</v>
      </c>
      <c r="O36" s="668">
        <v>0.79572284003421723</v>
      </c>
      <c r="P36" s="667">
        <v>0.79948630136986298</v>
      </c>
      <c r="Q36" s="666">
        <v>-3.7634613356457569E-3</v>
      </c>
      <c r="R36" s="665"/>
      <c r="S36" s="665"/>
    </row>
    <row r="37" spans="1:19" x14ac:dyDescent="0.4">
      <c r="A37" s="701"/>
      <c r="B37" s="687" t="s">
        <v>394</v>
      </c>
      <c r="C37" s="686"/>
      <c r="D37" s="686"/>
      <c r="E37" s="686"/>
      <c r="F37" s="703"/>
      <c r="G37" s="685">
        <v>471</v>
      </c>
      <c r="H37" s="684">
        <v>502</v>
      </c>
      <c r="I37" s="683">
        <v>0.93824701195219129</v>
      </c>
      <c r="J37" s="682">
        <v>-31</v>
      </c>
      <c r="K37" s="685">
        <v>879</v>
      </c>
      <c r="L37" s="684">
        <v>818</v>
      </c>
      <c r="M37" s="683">
        <v>1.0745721271393642</v>
      </c>
      <c r="N37" s="682">
        <v>61</v>
      </c>
      <c r="O37" s="681">
        <v>0.53583617747440271</v>
      </c>
      <c r="P37" s="680">
        <v>0.61369193154034229</v>
      </c>
      <c r="Q37" s="679">
        <v>-7.7855754065939586E-2</v>
      </c>
      <c r="R37" s="665"/>
      <c r="S37" s="665"/>
    </row>
    <row r="38" spans="1:19" x14ac:dyDescent="0.4">
      <c r="A38" s="701"/>
      <c r="B38" s="701"/>
      <c r="C38" s="700" t="s">
        <v>111</v>
      </c>
      <c r="D38" s="698"/>
      <c r="E38" s="698"/>
      <c r="F38" s="688" t="s">
        <v>366</v>
      </c>
      <c r="G38" s="697">
        <v>250</v>
      </c>
      <c r="H38" s="695">
        <v>251</v>
      </c>
      <c r="I38" s="694">
        <v>0.99601593625498008</v>
      </c>
      <c r="J38" s="693">
        <v>-1</v>
      </c>
      <c r="K38" s="696">
        <v>489</v>
      </c>
      <c r="L38" s="695">
        <v>428</v>
      </c>
      <c r="M38" s="694">
        <v>1.1425233644859814</v>
      </c>
      <c r="N38" s="693">
        <v>61</v>
      </c>
      <c r="O38" s="692">
        <v>0.5112474437627812</v>
      </c>
      <c r="P38" s="691">
        <v>0.58644859813084116</v>
      </c>
      <c r="Q38" s="690">
        <v>-7.5201154368059964E-2</v>
      </c>
      <c r="R38" s="665"/>
      <c r="S38" s="665"/>
    </row>
    <row r="39" spans="1:19" x14ac:dyDescent="0.4">
      <c r="A39" s="678"/>
      <c r="B39" s="678"/>
      <c r="C39" s="716" t="s">
        <v>110</v>
      </c>
      <c r="D39" s="715"/>
      <c r="E39" s="715"/>
      <c r="F39" s="688" t="s">
        <v>366</v>
      </c>
      <c r="G39" s="714">
        <v>221</v>
      </c>
      <c r="H39" s="712">
        <v>251</v>
      </c>
      <c r="I39" s="711">
        <v>0.88047808764940239</v>
      </c>
      <c r="J39" s="710">
        <v>-30</v>
      </c>
      <c r="K39" s="713">
        <v>390</v>
      </c>
      <c r="L39" s="712">
        <v>390</v>
      </c>
      <c r="M39" s="711">
        <v>1</v>
      </c>
      <c r="N39" s="710">
        <v>0</v>
      </c>
      <c r="O39" s="709">
        <v>0.56666666666666665</v>
      </c>
      <c r="P39" s="708">
        <v>0.64358974358974363</v>
      </c>
      <c r="Q39" s="707">
        <v>-7.6923076923076983E-2</v>
      </c>
      <c r="R39" s="665"/>
      <c r="S39" s="665"/>
    </row>
    <row r="40" spans="1:19" x14ac:dyDescent="0.4">
      <c r="A40" s="687" t="s">
        <v>393</v>
      </c>
      <c r="B40" s="686" t="s">
        <v>392</v>
      </c>
      <c r="C40" s="686"/>
      <c r="D40" s="686"/>
      <c r="E40" s="686"/>
      <c r="F40" s="703"/>
      <c r="G40" s="685">
        <v>74546</v>
      </c>
      <c r="H40" s="684">
        <v>69810</v>
      </c>
      <c r="I40" s="683">
        <v>1.0678412834837416</v>
      </c>
      <c r="J40" s="682">
        <v>4736</v>
      </c>
      <c r="K40" s="706">
        <v>120349</v>
      </c>
      <c r="L40" s="684">
        <v>110512</v>
      </c>
      <c r="M40" s="683">
        <v>1.0890129578688288</v>
      </c>
      <c r="N40" s="682">
        <v>9837</v>
      </c>
      <c r="O40" s="681">
        <v>0.61941520079103274</v>
      </c>
      <c r="P40" s="680">
        <v>0.63169610540031851</v>
      </c>
      <c r="Q40" s="679">
        <v>-1.228090460928577E-2</v>
      </c>
      <c r="R40" s="665"/>
      <c r="S40" s="665"/>
    </row>
    <row r="41" spans="1:19" x14ac:dyDescent="0.4">
      <c r="A41" s="705"/>
      <c r="B41" s="687" t="s">
        <v>391</v>
      </c>
      <c r="C41" s="686"/>
      <c r="D41" s="686"/>
      <c r="E41" s="686"/>
      <c r="F41" s="703"/>
      <c r="G41" s="685">
        <v>73553</v>
      </c>
      <c r="H41" s="684">
        <v>68962</v>
      </c>
      <c r="I41" s="683">
        <v>1.0665728952176561</v>
      </c>
      <c r="J41" s="682">
        <v>4591</v>
      </c>
      <c r="K41" s="685">
        <v>117111</v>
      </c>
      <c r="L41" s="684">
        <v>108773</v>
      </c>
      <c r="M41" s="683">
        <v>1.0766550522648084</v>
      </c>
      <c r="N41" s="682">
        <v>8338</v>
      </c>
      <c r="O41" s="681">
        <v>0.62806226571372459</v>
      </c>
      <c r="P41" s="680">
        <v>0.63399924613644931</v>
      </c>
      <c r="Q41" s="679">
        <v>-5.9369804227247247E-3</v>
      </c>
      <c r="R41" s="665"/>
      <c r="S41" s="665"/>
    </row>
    <row r="42" spans="1:19" x14ac:dyDescent="0.4">
      <c r="A42" s="701"/>
      <c r="B42" s="701"/>
      <c r="C42" s="700" t="s">
        <v>378</v>
      </c>
      <c r="D42" s="698"/>
      <c r="E42" s="698"/>
      <c r="F42" s="688" t="s">
        <v>366</v>
      </c>
      <c r="G42" s="697">
        <v>31531</v>
      </c>
      <c r="H42" s="695">
        <v>28945</v>
      </c>
      <c r="I42" s="694">
        <v>1.0893418552427017</v>
      </c>
      <c r="J42" s="693">
        <v>2586</v>
      </c>
      <c r="K42" s="697">
        <v>45817</v>
      </c>
      <c r="L42" s="695">
        <v>40066</v>
      </c>
      <c r="M42" s="694">
        <v>1.1435381620326461</v>
      </c>
      <c r="N42" s="693">
        <v>5751</v>
      </c>
      <c r="O42" s="692">
        <v>0.68819433834602872</v>
      </c>
      <c r="P42" s="691">
        <v>0.7224329855738032</v>
      </c>
      <c r="Q42" s="690">
        <v>-3.4238647227774477E-2</v>
      </c>
      <c r="R42" s="665"/>
      <c r="S42" s="665"/>
    </row>
    <row r="43" spans="1:19" x14ac:dyDescent="0.4">
      <c r="A43" s="701"/>
      <c r="B43" s="701"/>
      <c r="C43" s="700" t="s">
        <v>106</v>
      </c>
      <c r="D43" s="698"/>
      <c r="E43" s="698"/>
      <c r="F43" s="688" t="s">
        <v>366</v>
      </c>
      <c r="G43" s="697">
        <v>4023</v>
      </c>
      <c r="H43" s="695">
        <v>2683</v>
      </c>
      <c r="I43" s="694">
        <v>1.4994409243384272</v>
      </c>
      <c r="J43" s="693">
        <v>1340</v>
      </c>
      <c r="K43" s="696">
        <v>5810</v>
      </c>
      <c r="L43" s="695">
        <v>4813</v>
      </c>
      <c r="M43" s="694">
        <v>1.207147309370455</v>
      </c>
      <c r="N43" s="693">
        <v>997</v>
      </c>
      <c r="O43" s="692">
        <v>0.69242685025817552</v>
      </c>
      <c r="P43" s="691">
        <v>0.5574485767712446</v>
      </c>
      <c r="Q43" s="690">
        <v>0.13497827348693092</v>
      </c>
      <c r="R43" s="665"/>
      <c r="S43" s="665"/>
    </row>
    <row r="44" spans="1:19" x14ac:dyDescent="0.4">
      <c r="A44" s="701"/>
      <c r="B44" s="701"/>
      <c r="C44" s="700" t="s">
        <v>105</v>
      </c>
      <c r="D44" s="698"/>
      <c r="E44" s="698"/>
      <c r="F44" s="688" t="s">
        <v>366</v>
      </c>
      <c r="G44" s="697">
        <v>3970</v>
      </c>
      <c r="H44" s="695">
        <v>4434</v>
      </c>
      <c r="I44" s="694">
        <v>0.89535408209291834</v>
      </c>
      <c r="J44" s="693">
        <v>-464</v>
      </c>
      <c r="K44" s="696">
        <v>6813</v>
      </c>
      <c r="L44" s="695">
        <v>7910</v>
      </c>
      <c r="M44" s="694">
        <v>0.86131479140328693</v>
      </c>
      <c r="N44" s="693">
        <v>-1097</v>
      </c>
      <c r="O44" s="692">
        <v>0.5827095259063555</v>
      </c>
      <c r="P44" s="691">
        <v>0.56055625790139063</v>
      </c>
      <c r="Q44" s="690">
        <v>2.2153268004964866E-2</v>
      </c>
      <c r="R44" s="665"/>
      <c r="S44" s="665"/>
    </row>
    <row r="45" spans="1:19" x14ac:dyDescent="0.4">
      <c r="A45" s="701"/>
      <c r="B45" s="701"/>
      <c r="C45" s="700" t="s">
        <v>371</v>
      </c>
      <c r="D45" s="698"/>
      <c r="E45" s="698"/>
      <c r="F45" s="688" t="s">
        <v>366</v>
      </c>
      <c r="G45" s="697">
        <v>2196</v>
      </c>
      <c r="H45" s="695">
        <v>2890</v>
      </c>
      <c r="I45" s="694">
        <v>0.75986159169550171</v>
      </c>
      <c r="J45" s="693">
        <v>-694</v>
      </c>
      <c r="K45" s="696">
        <v>3608</v>
      </c>
      <c r="L45" s="695">
        <v>6228</v>
      </c>
      <c r="M45" s="694">
        <v>0.57931920359666023</v>
      </c>
      <c r="N45" s="693">
        <v>-2620</v>
      </c>
      <c r="O45" s="692">
        <v>0.60864745011086474</v>
      </c>
      <c r="P45" s="691">
        <v>0.46403339755940914</v>
      </c>
      <c r="Q45" s="690">
        <v>0.1446140525514556</v>
      </c>
      <c r="R45" s="665"/>
      <c r="S45" s="665"/>
    </row>
    <row r="46" spans="1:19" x14ac:dyDescent="0.4">
      <c r="A46" s="701"/>
      <c r="B46" s="701"/>
      <c r="C46" s="700" t="s">
        <v>373</v>
      </c>
      <c r="D46" s="698"/>
      <c r="E46" s="698"/>
      <c r="F46" s="688" t="s">
        <v>366</v>
      </c>
      <c r="G46" s="697">
        <v>4687</v>
      </c>
      <c r="H46" s="695">
        <v>5608</v>
      </c>
      <c r="I46" s="694">
        <v>0.83577032810271046</v>
      </c>
      <c r="J46" s="693">
        <v>-921</v>
      </c>
      <c r="K46" s="696">
        <v>7696</v>
      </c>
      <c r="L46" s="695">
        <v>6691</v>
      </c>
      <c r="M46" s="694">
        <v>1.1502017635629951</v>
      </c>
      <c r="N46" s="693">
        <v>1005</v>
      </c>
      <c r="O46" s="692">
        <v>0.6090176715176715</v>
      </c>
      <c r="P46" s="691">
        <v>0.83814078613062326</v>
      </c>
      <c r="Q46" s="690">
        <v>-0.22912311461295176</v>
      </c>
      <c r="R46" s="665"/>
      <c r="S46" s="665"/>
    </row>
    <row r="47" spans="1:19" x14ac:dyDescent="0.4">
      <c r="A47" s="701"/>
      <c r="B47" s="701"/>
      <c r="C47" s="700" t="s">
        <v>377</v>
      </c>
      <c r="D47" s="698"/>
      <c r="E47" s="698"/>
      <c r="F47" s="688" t="s">
        <v>366</v>
      </c>
      <c r="G47" s="697">
        <v>9888</v>
      </c>
      <c r="H47" s="695">
        <v>9898</v>
      </c>
      <c r="I47" s="694">
        <v>0.99898969488785616</v>
      </c>
      <c r="J47" s="693">
        <v>-10</v>
      </c>
      <c r="K47" s="696">
        <v>14750</v>
      </c>
      <c r="L47" s="695">
        <v>17300</v>
      </c>
      <c r="M47" s="694">
        <v>0.85260115606936415</v>
      </c>
      <c r="N47" s="693">
        <v>-2550</v>
      </c>
      <c r="O47" s="692">
        <v>0.6703728813559322</v>
      </c>
      <c r="P47" s="691">
        <v>0.57213872832369939</v>
      </c>
      <c r="Q47" s="690">
        <v>9.8234153032232818E-2</v>
      </c>
      <c r="R47" s="665"/>
      <c r="S47" s="665"/>
    </row>
    <row r="48" spans="1:19" x14ac:dyDescent="0.4">
      <c r="A48" s="701"/>
      <c r="B48" s="701"/>
      <c r="C48" s="700" t="s">
        <v>372</v>
      </c>
      <c r="D48" s="698"/>
      <c r="E48" s="698"/>
      <c r="F48" s="688" t="s">
        <v>366</v>
      </c>
      <c r="G48" s="697">
        <v>1496</v>
      </c>
      <c r="H48" s="695">
        <v>1382</v>
      </c>
      <c r="I48" s="694">
        <v>1.0824891461649784</v>
      </c>
      <c r="J48" s="693">
        <v>114</v>
      </c>
      <c r="K48" s="696">
        <v>2700</v>
      </c>
      <c r="L48" s="695">
        <v>2700</v>
      </c>
      <c r="M48" s="694">
        <v>1</v>
      </c>
      <c r="N48" s="693">
        <v>0</v>
      </c>
      <c r="O48" s="692">
        <v>0.55407407407407405</v>
      </c>
      <c r="P48" s="691">
        <v>0.51185185185185189</v>
      </c>
      <c r="Q48" s="690">
        <v>4.2222222222222161E-2</v>
      </c>
      <c r="R48" s="665"/>
      <c r="S48" s="665"/>
    </row>
    <row r="49" spans="1:19" x14ac:dyDescent="0.4">
      <c r="A49" s="701"/>
      <c r="B49" s="701"/>
      <c r="C49" s="700" t="s">
        <v>390</v>
      </c>
      <c r="D49" s="698"/>
      <c r="E49" s="698"/>
      <c r="F49" s="688" t="s">
        <v>366</v>
      </c>
      <c r="G49" s="697">
        <v>1406</v>
      </c>
      <c r="H49" s="695">
        <v>1566</v>
      </c>
      <c r="I49" s="694">
        <v>0.89782886334610468</v>
      </c>
      <c r="J49" s="693">
        <v>-160</v>
      </c>
      <c r="K49" s="696">
        <v>2324</v>
      </c>
      <c r="L49" s="695">
        <v>1759</v>
      </c>
      <c r="M49" s="694">
        <v>1.321205230244457</v>
      </c>
      <c r="N49" s="693">
        <v>565</v>
      </c>
      <c r="O49" s="692">
        <v>0.60499139414802061</v>
      </c>
      <c r="P49" s="691">
        <v>0.89027856736782263</v>
      </c>
      <c r="Q49" s="690">
        <v>-0.28528717321980201</v>
      </c>
      <c r="R49" s="665"/>
      <c r="S49" s="665"/>
    </row>
    <row r="50" spans="1:19" x14ac:dyDescent="0.4">
      <c r="A50" s="701"/>
      <c r="B50" s="701"/>
      <c r="C50" s="700" t="s">
        <v>389</v>
      </c>
      <c r="D50" s="698"/>
      <c r="E50" s="698"/>
      <c r="F50" s="688" t="s">
        <v>366</v>
      </c>
      <c r="G50" s="697">
        <v>1669</v>
      </c>
      <c r="H50" s="695">
        <v>1591</v>
      </c>
      <c r="I50" s="694">
        <v>1.0490257699560026</v>
      </c>
      <c r="J50" s="693">
        <v>78</v>
      </c>
      <c r="K50" s="696">
        <v>2835</v>
      </c>
      <c r="L50" s="695">
        <v>2565</v>
      </c>
      <c r="M50" s="694">
        <v>1.1052631578947369</v>
      </c>
      <c r="N50" s="693">
        <v>270</v>
      </c>
      <c r="O50" s="692">
        <v>0.58871252204585534</v>
      </c>
      <c r="P50" s="691">
        <v>0.62027290448343075</v>
      </c>
      <c r="Q50" s="690">
        <v>-3.1560382437575418E-2</v>
      </c>
      <c r="R50" s="665"/>
      <c r="S50" s="665"/>
    </row>
    <row r="51" spans="1:19" x14ac:dyDescent="0.4">
      <c r="A51" s="701"/>
      <c r="B51" s="701"/>
      <c r="C51" s="700" t="s">
        <v>388</v>
      </c>
      <c r="D51" s="698"/>
      <c r="E51" s="698"/>
      <c r="F51" s="688" t="s">
        <v>375</v>
      </c>
      <c r="G51" s="697">
        <v>565</v>
      </c>
      <c r="H51" s="695">
        <v>563</v>
      </c>
      <c r="I51" s="694">
        <v>1.0035523978685612</v>
      </c>
      <c r="J51" s="693">
        <v>2</v>
      </c>
      <c r="K51" s="696">
        <v>1260</v>
      </c>
      <c r="L51" s="695">
        <v>1260</v>
      </c>
      <c r="M51" s="694">
        <v>1</v>
      </c>
      <c r="N51" s="693">
        <v>0</v>
      </c>
      <c r="O51" s="692">
        <v>0.44841269841269843</v>
      </c>
      <c r="P51" s="691">
        <v>0.44682539682539685</v>
      </c>
      <c r="Q51" s="690">
        <v>1.5873015873015817E-3</v>
      </c>
      <c r="R51" s="665"/>
      <c r="S51" s="665"/>
    </row>
    <row r="52" spans="1:19" x14ac:dyDescent="0.4">
      <c r="A52" s="701"/>
      <c r="B52" s="701"/>
      <c r="C52" s="700" t="s">
        <v>387</v>
      </c>
      <c r="D52" s="698"/>
      <c r="E52" s="698"/>
      <c r="F52" s="688" t="s">
        <v>366</v>
      </c>
      <c r="G52" s="697">
        <v>944</v>
      </c>
      <c r="H52" s="695">
        <v>978</v>
      </c>
      <c r="I52" s="694">
        <v>0.96523517382413093</v>
      </c>
      <c r="J52" s="693">
        <v>-34</v>
      </c>
      <c r="K52" s="696">
        <v>1760</v>
      </c>
      <c r="L52" s="695">
        <v>1200</v>
      </c>
      <c r="M52" s="694">
        <v>1.4666666666666666</v>
      </c>
      <c r="N52" s="693">
        <v>560</v>
      </c>
      <c r="O52" s="692">
        <v>0.53636363636363638</v>
      </c>
      <c r="P52" s="691">
        <v>0.81499999999999995</v>
      </c>
      <c r="Q52" s="690">
        <v>-0.27863636363636357</v>
      </c>
      <c r="R52" s="665"/>
      <c r="S52" s="665"/>
    </row>
    <row r="53" spans="1:19" x14ac:dyDescent="0.4">
      <c r="A53" s="701"/>
      <c r="B53" s="701"/>
      <c r="C53" s="700" t="s">
        <v>386</v>
      </c>
      <c r="D53" s="698"/>
      <c r="E53" s="698"/>
      <c r="F53" s="688" t="s">
        <v>366</v>
      </c>
      <c r="G53" s="697">
        <v>1358</v>
      </c>
      <c r="H53" s="695">
        <v>1461</v>
      </c>
      <c r="I53" s="694">
        <v>0.92950034223134836</v>
      </c>
      <c r="J53" s="693">
        <v>-103</v>
      </c>
      <c r="K53" s="696">
        <v>2700</v>
      </c>
      <c r="L53" s="695">
        <v>2700</v>
      </c>
      <c r="M53" s="694">
        <v>1</v>
      </c>
      <c r="N53" s="693">
        <v>0</v>
      </c>
      <c r="O53" s="692">
        <v>0.50296296296296295</v>
      </c>
      <c r="P53" s="691">
        <v>0.5411111111111111</v>
      </c>
      <c r="Q53" s="690">
        <v>-3.8148148148148153E-2</v>
      </c>
      <c r="R53" s="665"/>
      <c r="S53" s="665"/>
    </row>
    <row r="54" spans="1:19" x14ac:dyDescent="0.4">
      <c r="A54" s="701"/>
      <c r="B54" s="701"/>
      <c r="C54" s="700" t="s">
        <v>385</v>
      </c>
      <c r="D54" s="698"/>
      <c r="E54" s="698"/>
      <c r="F54" s="688" t="s">
        <v>366</v>
      </c>
      <c r="G54" s="697">
        <v>1084</v>
      </c>
      <c r="H54" s="695">
        <v>1321</v>
      </c>
      <c r="I54" s="694">
        <v>0.82059046177138528</v>
      </c>
      <c r="J54" s="693">
        <v>-237</v>
      </c>
      <c r="K54" s="696">
        <v>2324</v>
      </c>
      <c r="L54" s="695">
        <v>2430</v>
      </c>
      <c r="M54" s="694">
        <v>0.95637860082304527</v>
      </c>
      <c r="N54" s="693">
        <v>-106</v>
      </c>
      <c r="O54" s="692">
        <v>0.46643717728055079</v>
      </c>
      <c r="P54" s="691">
        <v>0.54362139917695473</v>
      </c>
      <c r="Q54" s="690">
        <v>-7.7184221896403948E-2</v>
      </c>
      <c r="R54" s="665"/>
      <c r="S54" s="665"/>
    </row>
    <row r="55" spans="1:19" x14ac:dyDescent="0.4">
      <c r="A55" s="701"/>
      <c r="B55" s="701"/>
      <c r="C55" s="700" t="s">
        <v>120</v>
      </c>
      <c r="D55" s="698"/>
      <c r="E55" s="698"/>
      <c r="F55" s="688" t="s">
        <v>366</v>
      </c>
      <c r="G55" s="697">
        <v>965</v>
      </c>
      <c r="H55" s="695">
        <v>842</v>
      </c>
      <c r="I55" s="694">
        <v>1.1460807600950118</v>
      </c>
      <c r="J55" s="693">
        <v>123</v>
      </c>
      <c r="K55" s="696">
        <v>1760</v>
      </c>
      <c r="L55" s="695">
        <v>1260</v>
      </c>
      <c r="M55" s="694">
        <v>1.3968253968253967</v>
      </c>
      <c r="N55" s="693">
        <v>500</v>
      </c>
      <c r="O55" s="692">
        <v>0.54829545454545459</v>
      </c>
      <c r="P55" s="691">
        <v>0.66825396825396821</v>
      </c>
      <c r="Q55" s="690">
        <v>-0.11995851370851363</v>
      </c>
      <c r="R55" s="665"/>
      <c r="S55" s="665"/>
    </row>
    <row r="56" spans="1:19" x14ac:dyDescent="0.4">
      <c r="A56" s="701"/>
      <c r="B56" s="701"/>
      <c r="C56" s="700" t="s">
        <v>382</v>
      </c>
      <c r="D56" s="698"/>
      <c r="E56" s="698"/>
      <c r="F56" s="688" t="s">
        <v>366</v>
      </c>
      <c r="G56" s="697">
        <v>1034</v>
      </c>
      <c r="H56" s="695">
        <v>587</v>
      </c>
      <c r="I56" s="694">
        <v>1.7614991482112436</v>
      </c>
      <c r="J56" s="693">
        <v>447</v>
      </c>
      <c r="K56" s="696">
        <v>1760</v>
      </c>
      <c r="L56" s="695">
        <v>1200</v>
      </c>
      <c r="M56" s="694">
        <v>1.4666666666666666</v>
      </c>
      <c r="N56" s="693">
        <v>560</v>
      </c>
      <c r="O56" s="692">
        <v>0.58750000000000002</v>
      </c>
      <c r="P56" s="691">
        <v>0.48916666666666669</v>
      </c>
      <c r="Q56" s="690">
        <v>9.8333333333333328E-2</v>
      </c>
      <c r="R56" s="665"/>
      <c r="S56" s="665"/>
    </row>
    <row r="57" spans="1:19" x14ac:dyDescent="0.4">
      <c r="A57" s="701"/>
      <c r="B57" s="701"/>
      <c r="C57" s="700" t="s">
        <v>381</v>
      </c>
      <c r="D57" s="698"/>
      <c r="E57" s="698"/>
      <c r="F57" s="688" t="s">
        <v>366</v>
      </c>
      <c r="G57" s="697">
        <v>732</v>
      </c>
      <c r="H57" s="695">
        <v>487</v>
      </c>
      <c r="I57" s="694">
        <v>1.5030800821355237</v>
      </c>
      <c r="J57" s="693">
        <v>245</v>
      </c>
      <c r="K57" s="696">
        <v>1760</v>
      </c>
      <c r="L57" s="695">
        <v>1200</v>
      </c>
      <c r="M57" s="694">
        <v>1.4666666666666666</v>
      </c>
      <c r="N57" s="693">
        <v>560</v>
      </c>
      <c r="O57" s="692">
        <v>0.41590909090909089</v>
      </c>
      <c r="P57" s="691">
        <v>0.40583333333333332</v>
      </c>
      <c r="Q57" s="690">
        <v>1.0075757575757571E-2</v>
      </c>
      <c r="R57" s="665"/>
      <c r="S57" s="665"/>
    </row>
    <row r="58" spans="1:19" x14ac:dyDescent="0.4">
      <c r="A58" s="701"/>
      <c r="B58" s="701"/>
      <c r="C58" s="700" t="s">
        <v>383</v>
      </c>
      <c r="D58" s="698"/>
      <c r="E58" s="698"/>
      <c r="F58" s="688" t="s">
        <v>366</v>
      </c>
      <c r="G58" s="697">
        <v>620</v>
      </c>
      <c r="H58" s="695">
        <v>662</v>
      </c>
      <c r="I58" s="694">
        <v>0.93655589123867067</v>
      </c>
      <c r="J58" s="693">
        <v>-42</v>
      </c>
      <c r="K58" s="696">
        <v>1195</v>
      </c>
      <c r="L58" s="695">
        <v>1201</v>
      </c>
      <c r="M58" s="694">
        <v>0.99500416319733553</v>
      </c>
      <c r="N58" s="693">
        <v>-6</v>
      </c>
      <c r="O58" s="692">
        <v>0.51882845188284521</v>
      </c>
      <c r="P58" s="691">
        <v>0.55120732722731058</v>
      </c>
      <c r="Q58" s="690">
        <v>-3.2378875344465374E-2</v>
      </c>
      <c r="R58" s="665"/>
      <c r="S58" s="665"/>
    </row>
    <row r="59" spans="1:19" x14ac:dyDescent="0.4">
      <c r="A59" s="701"/>
      <c r="B59" s="701"/>
      <c r="C59" s="700" t="s">
        <v>380</v>
      </c>
      <c r="D59" s="698"/>
      <c r="E59" s="698"/>
      <c r="F59" s="688" t="s">
        <v>366</v>
      </c>
      <c r="G59" s="697">
        <v>1575</v>
      </c>
      <c r="H59" s="695">
        <v>1786</v>
      </c>
      <c r="I59" s="694">
        <v>0.88185890257558786</v>
      </c>
      <c r="J59" s="693">
        <v>-211</v>
      </c>
      <c r="K59" s="696">
        <v>4109</v>
      </c>
      <c r="L59" s="695">
        <v>4010</v>
      </c>
      <c r="M59" s="694">
        <v>1.0246882793017456</v>
      </c>
      <c r="N59" s="693">
        <v>99</v>
      </c>
      <c r="O59" s="692">
        <v>0.38330494037478707</v>
      </c>
      <c r="P59" s="691">
        <v>0.44538653366583542</v>
      </c>
      <c r="Q59" s="690">
        <v>-6.2081593291048343E-2</v>
      </c>
      <c r="R59" s="665"/>
      <c r="S59" s="665"/>
    </row>
    <row r="60" spans="1:19" x14ac:dyDescent="0.4">
      <c r="A60" s="701"/>
      <c r="B60" s="701"/>
      <c r="C60" s="700" t="s">
        <v>378</v>
      </c>
      <c r="D60" s="699" t="s">
        <v>171</v>
      </c>
      <c r="E60" s="698" t="s">
        <v>370</v>
      </c>
      <c r="F60" s="688" t="s">
        <v>366</v>
      </c>
      <c r="G60" s="697">
        <v>1974</v>
      </c>
      <c r="H60" s="695">
        <v>0</v>
      </c>
      <c r="I60" s="694" t="e">
        <v>#DIV/0!</v>
      </c>
      <c r="J60" s="693">
        <v>1974</v>
      </c>
      <c r="K60" s="696">
        <v>2700</v>
      </c>
      <c r="L60" s="695">
        <v>0</v>
      </c>
      <c r="M60" s="694" t="e">
        <v>#DIV/0!</v>
      </c>
      <c r="N60" s="693">
        <v>2700</v>
      </c>
      <c r="O60" s="692">
        <v>0.73111111111111116</v>
      </c>
      <c r="P60" s="691" t="e">
        <v>#DIV/0!</v>
      </c>
      <c r="Q60" s="690" t="e">
        <v>#DIV/0!</v>
      </c>
      <c r="R60" s="665"/>
      <c r="S60" s="665"/>
    </row>
    <row r="61" spans="1:19" x14ac:dyDescent="0.4">
      <c r="A61" s="701"/>
      <c r="B61" s="701"/>
      <c r="C61" s="700" t="s">
        <v>105</v>
      </c>
      <c r="D61" s="699" t="s">
        <v>171</v>
      </c>
      <c r="E61" s="698" t="s">
        <v>370</v>
      </c>
      <c r="F61" s="688" t="s">
        <v>366</v>
      </c>
      <c r="G61" s="697">
        <v>726</v>
      </c>
      <c r="H61" s="695">
        <v>592</v>
      </c>
      <c r="I61" s="694">
        <v>1.2263513513513513</v>
      </c>
      <c r="J61" s="693">
        <v>134</v>
      </c>
      <c r="K61" s="696">
        <v>1670</v>
      </c>
      <c r="L61" s="695">
        <v>1200</v>
      </c>
      <c r="M61" s="694">
        <v>1.3916666666666666</v>
      </c>
      <c r="N61" s="693">
        <v>470</v>
      </c>
      <c r="O61" s="692">
        <v>0.43473053892215568</v>
      </c>
      <c r="P61" s="691">
        <v>0.49333333333333335</v>
      </c>
      <c r="Q61" s="690">
        <v>-5.8602794411177661E-2</v>
      </c>
      <c r="R61" s="665"/>
      <c r="S61" s="665"/>
    </row>
    <row r="62" spans="1:19" x14ac:dyDescent="0.4">
      <c r="A62" s="701"/>
      <c r="B62" s="701"/>
      <c r="C62" s="700" t="s">
        <v>373</v>
      </c>
      <c r="D62" s="699" t="s">
        <v>171</v>
      </c>
      <c r="E62" s="698" t="s">
        <v>370</v>
      </c>
      <c r="F62" s="688" t="s">
        <v>366</v>
      </c>
      <c r="G62" s="697">
        <v>1110</v>
      </c>
      <c r="H62" s="695">
        <v>686</v>
      </c>
      <c r="I62" s="694">
        <v>1.6180758017492711</v>
      </c>
      <c r="J62" s="693">
        <v>424</v>
      </c>
      <c r="K62" s="696">
        <v>1760</v>
      </c>
      <c r="L62" s="695">
        <v>1080</v>
      </c>
      <c r="M62" s="694">
        <v>1.6296296296296295</v>
      </c>
      <c r="N62" s="693">
        <v>680</v>
      </c>
      <c r="O62" s="692">
        <v>0.63068181818181823</v>
      </c>
      <c r="P62" s="691">
        <v>0.63518518518518519</v>
      </c>
      <c r="Q62" s="690">
        <v>-4.5033670033669537E-3</v>
      </c>
      <c r="R62" s="665"/>
      <c r="S62" s="665"/>
    </row>
    <row r="63" spans="1:19" x14ac:dyDescent="0.4">
      <c r="A63" s="701"/>
      <c r="B63" s="678"/>
      <c r="C63" s="677" t="s">
        <v>377</v>
      </c>
      <c r="D63" s="689" t="s">
        <v>171</v>
      </c>
      <c r="E63" s="675" t="s">
        <v>370</v>
      </c>
      <c r="F63" s="688" t="s">
        <v>375</v>
      </c>
      <c r="G63" s="673">
        <v>0</v>
      </c>
      <c r="H63" s="671">
        <v>0</v>
      </c>
      <c r="I63" s="670" t="e">
        <v>#DIV/0!</v>
      </c>
      <c r="J63" s="669">
        <v>0</v>
      </c>
      <c r="K63" s="672">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993</v>
      </c>
      <c r="H64" s="684">
        <v>848</v>
      </c>
      <c r="I64" s="683">
        <v>1.1709905660377358</v>
      </c>
      <c r="J64" s="682">
        <v>145</v>
      </c>
      <c r="K64" s="685">
        <v>3238</v>
      </c>
      <c r="L64" s="684">
        <v>1739</v>
      </c>
      <c r="M64" s="683">
        <v>1.8619896492236918</v>
      </c>
      <c r="N64" s="682">
        <v>1499</v>
      </c>
      <c r="O64" s="681">
        <v>0.30667078443483631</v>
      </c>
      <c r="P64" s="680">
        <v>0.48763657274295574</v>
      </c>
      <c r="Q64" s="679">
        <v>-0.18096578830811944</v>
      </c>
      <c r="R64" s="665"/>
      <c r="S64" s="665"/>
    </row>
    <row r="65" spans="1:19" x14ac:dyDescent="0.4">
      <c r="A65" s="701"/>
      <c r="B65" s="701"/>
      <c r="C65" s="700" t="s">
        <v>383</v>
      </c>
      <c r="D65" s="698"/>
      <c r="E65" s="698"/>
      <c r="F65" s="688" t="s">
        <v>366</v>
      </c>
      <c r="G65" s="697">
        <v>226</v>
      </c>
      <c r="H65" s="695">
        <v>191</v>
      </c>
      <c r="I65" s="694">
        <v>1.1832460732984293</v>
      </c>
      <c r="J65" s="693">
        <v>35</v>
      </c>
      <c r="K65" s="697">
        <v>545</v>
      </c>
      <c r="L65" s="695">
        <v>299</v>
      </c>
      <c r="M65" s="694">
        <v>1.8227424749163879</v>
      </c>
      <c r="N65" s="693">
        <v>246</v>
      </c>
      <c r="O65" s="692">
        <v>0.41467889908256883</v>
      </c>
      <c r="P65" s="691">
        <v>0.6387959866220736</v>
      </c>
      <c r="Q65" s="690">
        <v>-0.22411708753950477</v>
      </c>
      <c r="R65" s="665"/>
      <c r="S65" s="665"/>
    </row>
    <row r="66" spans="1:19" x14ac:dyDescent="0.4">
      <c r="A66" s="701"/>
      <c r="B66" s="701"/>
      <c r="C66" s="700" t="s">
        <v>382</v>
      </c>
      <c r="D66" s="698"/>
      <c r="E66" s="698"/>
      <c r="F66" s="702"/>
      <c r="G66" s="697"/>
      <c r="H66" s="695">
        <v>183</v>
      </c>
      <c r="I66" s="694">
        <v>0</v>
      </c>
      <c r="J66" s="693">
        <v>-183</v>
      </c>
      <c r="K66" s="697"/>
      <c r="L66" s="695">
        <v>540</v>
      </c>
      <c r="M66" s="694">
        <v>0</v>
      </c>
      <c r="N66" s="693">
        <v>-540</v>
      </c>
      <c r="O66" s="692" t="e">
        <v>#DIV/0!</v>
      </c>
      <c r="P66" s="691">
        <v>0.33888888888888891</v>
      </c>
      <c r="Q66" s="690" t="e">
        <v>#DIV/0!</v>
      </c>
      <c r="R66" s="665"/>
      <c r="S66" s="665"/>
    </row>
    <row r="67" spans="1:19" x14ac:dyDescent="0.4">
      <c r="A67" s="701"/>
      <c r="B67" s="701"/>
      <c r="C67" s="700" t="s">
        <v>381</v>
      </c>
      <c r="D67" s="698"/>
      <c r="E67" s="698"/>
      <c r="F67" s="702"/>
      <c r="G67" s="697"/>
      <c r="H67" s="695">
        <v>141</v>
      </c>
      <c r="I67" s="694">
        <v>0</v>
      </c>
      <c r="J67" s="693">
        <v>-141</v>
      </c>
      <c r="K67" s="697"/>
      <c r="L67" s="695">
        <v>300</v>
      </c>
      <c r="M67" s="694">
        <v>0</v>
      </c>
      <c r="N67" s="693">
        <v>-300</v>
      </c>
      <c r="O67" s="692" t="e">
        <v>#DIV/0!</v>
      </c>
      <c r="P67" s="691">
        <v>0.47</v>
      </c>
      <c r="Q67" s="690" t="e">
        <v>#DIV/0!</v>
      </c>
      <c r="R67" s="665"/>
      <c r="S67" s="665"/>
    </row>
    <row r="68" spans="1:19" x14ac:dyDescent="0.4">
      <c r="A68" s="701"/>
      <c r="B68" s="701"/>
      <c r="C68" s="700" t="s">
        <v>380</v>
      </c>
      <c r="D68" s="698"/>
      <c r="E68" s="698"/>
      <c r="F68" s="688" t="s">
        <v>366</v>
      </c>
      <c r="G68" s="697">
        <v>418</v>
      </c>
      <c r="H68" s="695">
        <v>333</v>
      </c>
      <c r="I68" s="694">
        <v>1.2552552552552552</v>
      </c>
      <c r="J68" s="693">
        <v>85</v>
      </c>
      <c r="K68" s="697">
        <v>1081</v>
      </c>
      <c r="L68" s="695">
        <v>600</v>
      </c>
      <c r="M68" s="694">
        <v>1.8016666666666667</v>
      </c>
      <c r="N68" s="693">
        <v>481</v>
      </c>
      <c r="O68" s="692">
        <v>0.3866790009250694</v>
      </c>
      <c r="P68" s="691">
        <v>0.55500000000000005</v>
      </c>
      <c r="Q68" s="690">
        <v>-0.16832099907493064</v>
      </c>
      <c r="R68" s="665"/>
      <c r="S68" s="665"/>
    </row>
    <row r="69" spans="1:19" x14ac:dyDescent="0.4">
      <c r="A69" s="678"/>
      <c r="B69" s="678"/>
      <c r="C69" s="677" t="s">
        <v>371</v>
      </c>
      <c r="D69" s="675"/>
      <c r="E69" s="675"/>
      <c r="F69" s="674" t="s">
        <v>366</v>
      </c>
      <c r="G69" s="673">
        <v>349</v>
      </c>
      <c r="H69" s="671"/>
      <c r="I69" s="670" t="e">
        <v>#DIV/0!</v>
      </c>
      <c r="J69" s="669">
        <v>349</v>
      </c>
      <c r="K69" s="673">
        <v>1612</v>
      </c>
      <c r="L69" s="671"/>
      <c r="M69" s="670" t="e">
        <v>#DIV/0!</v>
      </c>
      <c r="N69" s="669">
        <v>1612</v>
      </c>
      <c r="O69" s="668">
        <v>0.21650124069478907</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Q1"/>
      <selection pane="topRight" sqref="A1:Q1"/>
      <selection pane="bottomLeft" sqref="A1:Q1"/>
      <selection pane="bottomRight" sqref="A1:Q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１月（上旬～中旬）</v>
      </c>
      <c r="K1" s="13" t="s">
        <v>70</v>
      </c>
      <c r="L1" s="9"/>
      <c r="M1" s="9"/>
      <c r="N1" s="9"/>
      <c r="O1" s="9"/>
      <c r="P1" s="9"/>
      <c r="Q1" s="9"/>
    </row>
    <row r="2" spans="1:19" x14ac:dyDescent="0.4">
      <c r="A2" s="828">
        <v>26</v>
      </c>
      <c r="B2" s="829"/>
      <c r="C2" s="2">
        <v>2014</v>
      </c>
      <c r="D2" s="3" t="s">
        <v>413</v>
      </c>
      <c r="E2" s="3">
        <v>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480</v>
      </c>
      <c r="H3" s="959" t="s">
        <v>479</v>
      </c>
      <c r="I3" s="955" t="s">
        <v>407</v>
      </c>
      <c r="J3" s="956"/>
      <c r="K3" s="967" t="s">
        <v>480</v>
      </c>
      <c r="L3" s="959" t="s">
        <v>479</v>
      </c>
      <c r="M3" s="955" t="s">
        <v>407</v>
      </c>
      <c r="N3" s="956"/>
      <c r="O3" s="963" t="s">
        <v>480</v>
      </c>
      <c r="P3" s="965" t="s">
        <v>479</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256698</v>
      </c>
      <c r="H5" s="723">
        <v>247178</v>
      </c>
      <c r="I5" s="722">
        <v>1.0385147545493532</v>
      </c>
      <c r="J5" s="721">
        <v>9520</v>
      </c>
      <c r="K5" s="724">
        <v>413372</v>
      </c>
      <c r="L5" s="723">
        <v>388044</v>
      </c>
      <c r="M5" s="722">
        <v>1.0652709486553071</v>
      </c>
      <c r="N5" s="721">
        <v>25328</v>
      </c>
      <c r="O5" s="720">
        <v>0.62098545619925882</v>
      </c>
      <c r="P5" s="719">
        <v>0.63698446567914979</v>
      </c>
      <c r="Q5" s="718">
        <v>-1.5999009479890969E-2</v>
      </c>
      <c r="R5" s="665"/>
      <c r="S5" s="665"/>
    </row>
    <row r="6" spans="1:19" x14ac:dyDescent="0.4">
      <c r="A6" s="687" t="s">
        <v>401</v>
      </c>
      <c r="B6" s="686" t="s">
        <v>400</v>
      </c>
      <c r="C6" s="686"/>
      <c r="D6" s="686"/>
      <c r="E6" s="686"/>
      <c r="F6" s="686"/>
      <c r="G6" s="685">
        <v>106988</v>
      </c>
      <c r="H6" s="684">
        <v>107185</v>
      </c>
      <c r="I6" s="683">
        <v>0.99816205625787191</v>
      </c>
      <c r="J6" s="682">
        <v>-197</v>
      </c>
      <c r="K6" s="706">
        <v>168544</v>
      </c>
      <c r="L6" s="684">
        <v>163849</v>
      </c>
      <c r="M6" s="683">
        <v>1.0286544318244237</v>
      </c>
      <c r="N6" s="682">
        <v>4695</v>
      </c>
      <c r="O6" s="681">
        <v>0.63477786216062271</v>
      </c>
      <c r="P6" s="680">
        <v>0.65416938766791377</v>
      </c>
      <c r="Q6" s="679">
        <v>-1.9391525507291063E-2</v>
      </c>
      <c r="R6" s="665"/>
      <c r="S6" s="665"/>
    </row>
    <row r="7" spans="1:19" x14ac:dyDescent="0.4">
      <c r="A7" s="701"/>
      <c r="B7" s="687" t="s">
        <v>399</v>
      </c>
      <c r="C7" s="686"/>
      <c r="D7" s="686"/>
      <c r="E7" s="686"/>
      <c r="F7" s="686"/>
      <c r="G7" s="685">
        <v>69340</v>
      </c>
      <c r="H7" s="684">
        <v>71162</v>
      </c>
      <c r="I7" s="683">
        <v>0.97439644754222754</v>
      </c>
      <c r="J7" s="682">
        <v>-1822</v>
      </c>
      <c r="K7" s="685">
        <v>109056</v>
      </c>
      <c r="L7" s="684">
        <v>106753</v>
      </c>
      <c r="M7" s="683">
        <v>1.0215731642202093</v>
      </c>
      <c r="N7" s="682">
        <v>2303</v>
      </c>
      <c r="O7" s="681">
        <v>0.63582012910798125</v>
      </c>
      <c r="P7" s="680">
        <v>0.66660421721169427</v>
      </c>
      <c r="Q7" s="679">
        <v>-3.0784088103713025E-2</v>
      </c>
      <c r="R7" s="665"/>
      <c r="S7" s="665"/>
    </row>
    <row r="8" spans="1:19" x14ac:dyDescent="0.4">
      <c r="A8" s="701"/>
      <c r="B8" s="701"/>
      <c r="C8" s="700" t="s">
        <v>378</v>
      </c>
      <c r="D8" s="699"/>
      <c r="E8" s="698"/>
      <c r="F8" s="688" t="s">
        <v>366</v>
      </c>
      <c r="G8" s="697">
        <v>59961</v>
      </c>
      <c r="H8" s="695">
        <v>60960</v>
      </c>
      <c r="I8" s="694">
        <v>0.98361220472440947</v>
      </c>
      <c r="J8" s="693">
        <v>-999</v>
      </c>
      <c r="K8" s="696">
        <v>94553</v>
      </c>
      <c r="L8" s="695">
        <v>92943</v>
      </c>
      <c r="M8" s="694">
        <v>1.0173224449393714</v>
      </c>
      <c r="N8" s="693">
        <v>1610</v>
      </c>
      <c r="O8" s="692">
        <v>0.63415227438579425</v>
      </c>
      <c r="P8" s="691">
        <v>0.65588586553048644</v>
      </c>
      <c r="Q8" s="690">
        <v>-2.1733591144692199E-2</v>
      </c>
      <c r="R8" s="665"/>
      <c r="S8" s="665"/>
    </row>
    <row r="9" spans="1:19" x14ac:dyDescent="0.4">
      <c r="A9" s="701"/>
      <c r="B9" s="701"/>
      <c r="C9" s="700" t="s">
        <v>106</v>
      </c>
      <c r="D9" s="698"/>
      <c r="E9" s="698"/>
      <c r="F9" s="688" t="s">
        <v>366</v>
      </c>
      <c r="G9" s="697">
        <v>7652</v>
      </c>
      <c r="H9" s="695">
        <v>8243</v>
      </c>
      <c r="I9" s="694">
        <v>0.92830280237777507</v>
      </c>
      <c r="J9" s="693">
        <v>-591</v>
      </c>
      <c r="K9" s="696">
        <v>11980</v>
      </c>
      <c r="L9" s="695">
        <v>11155</v>
      </c>
      <c r="M9" s="694">
        <v>1.073957866427611</v>
      </c>
      <c r="N9" s="693">
        <v>825</v>
      </c>
      <c r="O9" s="692">
        <v>0.63873121869782967</v>
      </c>
      <c r="P9" s="691">
        <v>0.73895114298520848</v>
      </c>
      <c r="Q9" s="690">
        <v>-0.1002199242873788</v>
      </c>
      <c r="R9" s="665"/>
      <c r="S9" s="665"/>
    </row>
    <row r="10" spans="1:19" x14ac:dyDescent="0.4">
      <c r="A10" s="701"/>
      <c r="B10" s="701"/>
      <c r="C10" s="700" t="s">
        <v>105</v>
      </c>
      <c r="D10" s="698"/>
      <c r="E10" s="698"/>
      <c r="F10" s="702"/>
      <c r="G10" s="697">
        <v>0</v>
      </c>
      <c r="H10" s="695">
        <v>242</v>
      </c>
      <c r="I10" s="694">
        <v>0</v>
      </c>
      <c r="J10" s="693">
        <v>-242</v>
      </c>
      <c r="K10" s="696">
        <v>0</v>
      </c>
      <c r="L10" s="695">
        <v>261</v>
      </c>
      <c r="M10" s="694">
        <v>0</v>
      </c>
      <c r="N10" s="693">
        <v>-261</v>
      </c>
      <c r="O10" s="692" t="e">
        <v>#DIV/0!</v>
      </c>
      <c r="P10" s="691">
        <v>0.92720306513409967</v>
      </c>
      <c r="Q10" s="690" t="e">
        <v>#DIV/0!</v>
      </c>
      <c r="R10" s="665"/>
      <c r="S10" s="665"/>
    </row>
    <row r="11" spans="1:19" x14ac:dyDescent="0.4">
      <c r="A11" s="701"/>
      <c r="B11" s="701"/>
      <c r="C11" s="700" t="s">
        <v>377</v>
      </c>
      <c r="D11" s="698"/>
      <c r="E11" s="698"/>
      <c r="F11" s="702"/>
      <c r="G11" s="697">
        <v>0</v>
      </c>
      <c r="H11" s="695">
        <v>0</v>
      </c>
      <c r="I11" s="694" t="e">
        <v>#DIV/0!</v>
      </c>
      <c r="J11" s="693">
        <v>0</v>
      </c>
      <c r="K11" s="696">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6">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1727</v>
      </c>
      <c r="H13" s="695">
        <v>1717</v>
      </c>
      <c r="I13" s="694">
        <v>1.005824111822947</v>
      </c>
      <c r="J13" s="693">
        <v>10</v>
      </c>
      <c r="K13" s="696">
        <v>2523</v>
      </c>
      <c r="L13" s="695">
        <v>2394</v>
      </c>
      <c r="M13" s="694">
        <v>1.0538847117794485</v>
      </c>
      <c r="N13" s="693">
        <v>129</v>
      </c>
      <c r="O13" s="692">
        <v>0.68450257629805789</v>
      </c>
      <c r="P13" s="691">
        <v>0.71720969089390141</v>
      </c>
      <c r="Q13" s="690">
        <v>-3.2707114595843523E-2</v>
      </c>
      <c r="R13" s="665"/>
      <c r="S13" s="665"/>
    </row>
    <row r="14" spans="1:19" x14ac:dyDescent="0.4">
      <c r="A14" s="701"/>
      <c r="B14" s="701"/>
      <c r="C14" s="700" t="s">
        <v>389</v>
      </c>
      <c r="D14" s="698"/>
      <c r="E14" s="698"/>
      <c r="F14" s="702"/>
      <c r="G14" s="697">
        <v>0</v>
      </c>
      <c r="H14" s="695">
        <v>0</v>
      </c>
      <c r="I14" s="694" t="e">
        <v>#DIV/0!</v>
      </c>
      <c r="J14" s="693">
        <v>0</v>
      </c>
      <c r="K14" s="696">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6">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2">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36527</v>
      </c>
      <c r="H17" s="684">
        <v>34899</v>
      </c>
      <c r="I17" s="683">
        <v>1.0466489011146451</v>
      </c>
      <c r="J17" s="682">
        <v>1628</v>
      </c>
      <c r="K17" s="685">
        <v>57730</v>
      </c>
      <c r="L17" s="684">
        <v>55465</v>
      </c>
      <c r="M17" s="683">
        <v>1.0408365635986658</v>
      </c>
      <c r="N17" s="682">
        <v>2265</v>
      </c>
      <c r="O17" s="681">
        <v>0.63272128875801148</v>
      </c>
      <c r="P17" s="680">
        <v>0.62920760840169476</v>
      </c>
      <c r="Q17" s="679">
        <v>3.5136803563167174E-3</v>
      </c>
      <c r="R17" s="665"/>
      <c r="S17" s="665"/>
    </row>
    <row r="18" spans="1:19" x14ac:dyDescent="0.4">
      <c r="A18" s="701"/>
      <c r="B18" s="701"/>
      <c r="C18" s="700" t="s">
        <v>378</v>
      </c>
      <c r="D18" s="698"/>
      <c r="E18" s="698"/>
      <c r="F18" s="702"/>
      <c r="G18" s="697">
        <v>0</v>
      </c>
      <c r="H18" s="695">
        <v>0</v>
      </c>
      <c r="I18" s="694" t="e">
        <v>#DIV/0!</v>
      </c>
      <c r="J18" s="693">
        <v>0</v>
      </c>
      <c r="K18" s="697">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5736</v>
      </c>
      <c r="H19" s="695">
        <v>6085</v>
      </c>
      <c r="I19" s="694">
        <v>0.94264585045193094</v>
      </c>
      <c r="J19" s="693">
        <v>-349</v>
      </c>
      <c r="K19" s="697">
        <v>8795</v>
      </c>
      <c r="L19" s="695">
        <v>9080</v>
      </c>
      <c r="M19" s="694">
        <v>0.96861233480176212</v>
      </c>
      <c r="N19" s="693">
        <v>-285</v>
      </c>
      <c r="O19" s="692">
        <v>0.65218874360432066</v>
      </c>
      <c r="P19" s="691">
        <v>0.67015418502202639</v>
      </c>
      <c r="Q19" s="690">
        <v>-1.796544141770573E-2</v>
      </c>
      <c r="R19" s="665"/>
      <c r="S19" s="665"/>
    </row>
    <row r="20" spans="1:19" x14ac:dyDescent="0.4">
      <c r="A20" s="701"/>
      <c r="B20" s="701"/>
      <c r="C20" s="700" t="s">
        <v>377</v>
      </c>
      <c r="D20" s="698"/>
      <c r="E20" s="698"/>
      <c r="F20" s="688" t="s">
        <v>366</v>
      </c>
      <c r="G20" s="697">
        <v>11174</v>
      </c>
      <c r="H20" s="695">
        <v>10470</v>
      </c>
      <c r="I20" s="694">
        <v>1.0672397325692455</v>
      </c>
      <c r="J20" s="693">
        <v>704</v>
      </c>
      <c r="K20" s="697">
        <v>17410</v>
      </c>
      <c r="L20" s="695">
        <v>17405</v>
      </c>
      <c r="M20" s="694">
        <v>1.0002872737719046</v>
      </c>
      <c r="N20" s="693">
        <v>5</v>
      </c>
      <c r="O20" s="692">
        <v>0.64181504882251583</v>
      </c>
      <c r="P20" s="691">
        <v>0.60155127836828493</v>
      </c>
      <c r="Q20" s="690">
        <v>4.0263770454230907E-2</v>
      </c>
      <c r="R20" s="665"/>
      <c r="S20" s="665"/>
    </row>
    <row r="21" spans="1:19" x14ac:dyDescent="0.4">
      <c r="A21" s="701"/>
      <c r="B21" s="701"/>
      <c r="C21" s="700" t="s">
        <v>378</v>
      </c>
      <c r="D21" s="699" t="s">
        <v>171</v>
      </c>
      <c r="E21" s="698" t="s">
        <v>370</v>
      </c>
      <c r="F21" s="688" t="s">
        <v>366</v>
      </c>
      <c r="G21" s="697">
        <v>3322</v>
      </c>
      <c r="H21" s="695">
        <v>3354</v>
      </c>
      <c r="I21" s="694">
        <v>0.9904591532498509</v>
      </c>
      <c r="J21" s="693">
        <v>-32</v>
      </c>
      <c r="K21" s="697">
        <v>5800</v>
      </c>
      <c r="L21" s="695">
        <v>5765</v>
      </c>
      <c r="M21" s="694">
        <v>1.0060711188204683</v>
      </c>
      <c r="N21" s="693">
        <v>35</v>
      </c>
      <c r="O21" s="692">
        <v>0.57275862068965522</v>
      </c>
      <c r="P21" s="691">
        <v>0.58178664353859499</v>
      </c>
      <c r="Q21" s="690">
        <v>-9.0280228489397762E-3</v>
      </c>
      <c r="R21" s="665"/>
      <c r="S21" s="665"/>
    </row>
    <row r="22" spans="1:19" x14ac:dyDescent="0.4">
      <c r="A22" s="701"/>
      <c r="B22" s="701"/>
      <c r="C22" s="700" t="s">
        <v>378</v>
      </c>
      <c r="D22" s="699" t="s">
        <v>171</v>
      </c>
      <c r="E22" s="698" t="s">
        <v>395</v>
      </c>
      <c r="F22" s="688" t="s">
        <v>366</v>
      </c>
      <c r="G22" s="697">
        <v>1619</v>
      </c>
      <c r="H22" s="695">
        <v>1612</v>
      </c>
      <c r="I22" s="694">
        <v>1.0043424317617866</v>
      </c>
      <c r="J22" s="693">
        <v>7</v>
      </c>
      <c r="K22" s="697">
        <v>2830</v>
      </c>
      <c r="L22" s="695">
        <v>2775</v>
      </c>
      <c r="M22" s="694">
        <v>1.0198198198198198</v>
      </c>
      <c r="N22" s="693">
        <v>55</v>
      </c>
      <c r="O22" s="692">
        <v>0.57208480565371023</v>
      </c>
      <c r="P22" s="691">
        <v>0.58090090090090085</v>
      </c>
      <c r="Q22" s="690">
        <v>-8.8160952471906251E-3</v>
      </c>
      <c r="R22" s="665"/>
      <c r="S22" s="665"/>
    </row>
    <row r="23" spans="1:19" x14ac:dyDescent="0.4">
      <c r="A23" s="701"/>
      <c r="B23" s="701"/>
      <c r="C23" s="700" t="s">
        <v>378</v>
      </c>
      <c r="D23" s="699" t="s">
        <v>171</v>
      </c>
      <c r="E23" s="698" t="s">
        <v>396</v>
      </c>
      <c r="F23" s="688" t="s">
        <v>375</v>
      </c>
      <c r="G23" s="697">
        <v>0</v>
      </c>
      <c r="H23" s="695">
        <v>0</v>
      </c>
      <c r="I23" s="694" t="e">
        <v>#DIV/0!</v>
      </c>
      <c r="J23" s="693">
        <v>0</v>
      </c>
      <c r="K23" s="697">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1684</v>
      </c>
      <c r="H24" s="695">
        <v>1422</v>
      </c>
      <c r="I24" s="694">
        <v>1.1842475386779183</v>
      </c>
      <c r="J24" s="693">
        <v>262</v>
      </c>
      <c r="K24" s="697">
        <v>2995</v>
      </c>
      <c r="L24" s="695">
        <v>2975</v>
      </c>
      <c r="M24" s="694">
        <v>1.0067226890756302</v>
      </c>
      <c r="N24" s="693">
        <v>20</v>
      </c>
      <c r="O24" s="692">
        <v>0.56227045075125204</v>
      </c>
      <c r="P24" s="691">
        <v>0.47798319327731092</v>
      </c>
      <c r="Q24" s="690">
        <v>8.4287257473941113E-2</v>
      </c>
      <c r="R24" s="665"/>
      <c r="S24" s="665"/>
    </row>
    <row r="25" spans="1:19" x14ac:dyDescent="0.4">
      <c r="A25" s="701"/>
      <c r="B25" s="701"/>
      <c r="C25" s="700" t="s">
        <v>105</v>
      </c>
      <c r="D25" s="699" t="s">
        <v>171</v>
      </c>
      <c r="E25" s="698" t="s">
        <v>395</v>
      </c>
      <c r="F25" s="702"/>
      <c r="G25" s="697">
        <v>0</v>
      </c>
      <c r="H25" s="695">
        <v>0</v>
      </c>
      <c r="I25" s="694" t="e">
        <v>#DIV/0!</v>
      </c>
      <c r="J25" s="693">
        <v>0</v>
      </c>
      <c r="K25" s="697">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7">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7">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7">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7">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7">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2960</v>
      </c>
      <c r="H31" s="695">
        <v>1891</v>
      </c>
      <c r="I31" s="694">
        <v>1.565309360126917</v>
      </c>
      <c r="J31" s="693">
        <v>1069</v>
      </c>
      <c r="K31" s="697">
        <v>5220</v>
      </c>
      <c r="L31" s="695">
        <v>2900</v>
      </c>
      <c r="M31" s="694">
        <v>1.8</v>
      </c>
      <c r="N31" s="693">
        <v>2320</v>
      </c>
      <c r="O31" s="692">
        <v>0.56704980842911878</v>
      </c>
      <c r="P31" s="691">
        <v>0.65206896551724136</v>
      </c>
      <c r="Q31" s="690">
        <v>-8.5019157088122577E-2</v>
      </c>
      <c r="R31" s="665"/>
      <c r="S31" s="665"/>
    </row>
    <row r="32" spans="1:19" x14ac:dyDescent="0.4">
      <c r="A32" s="701"/>
      <c r="B32" s="701"/>
      <c r="C32" s="700" t="s">
        <v>117</v>
      </c>
      <c r="D32" s="698"/>
      <c r="E32" s="698"/>
      <c r="F32" s="702"/>
      <c r="G32" s="697">
        <v>0</v>
      </c>
      <c r="H32" s="695">
        <v>0</v>
      </c>
      <c r="I32" s="694" t="e">
        <v>#DIV/0!</v>
      </c>
      <c r="J32" s="693">
        <v>0</v>
      </c>
      <c r="K32" s="697">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1531</v>
      </c>
      <c r="H33" s="695">
        <v>1433</v>
      </c>
      <c r="I33" s="694">
        <v>1.0683879972086532</v>
      </c>
      <c r="J33" s="693">
        <v>98</v>
      </c>
      <c r="K33" s="697">
        <v>2990</v>
      </c>
      <c r="L33" s="695">
        <v>2900</v>
      </c>
      <c r="M33" s="694">
        <v>1.0310344827586206</v>
      </c>
      <c r="N33" s="693">
        <v>90</v>
      </c>
      <c r="O33" s="692">
        <v>0.51204013377926416</v>
      </c>
      <c r="P33" s="691">
        <v>0.49413793103448278</v>
      </c>
      <c r="Q33" s="690">
        <v>1.7902202744781381E-2</v>
      </c>
      <c r="R33" s="665"/>
      <c r="S33" s="665"/>
    </row>
    <row r="34" spans="1:19" x14ac:dyDescent="0.4">
      <c r="A34" s="701"/>
      <c r="B34" s="701"/>
      <c r="C34" s="700" t="s">
        <v>374</v>
      </c>
      <c r="D34" s="698"/>
      <c r="E34" s="698"/>
      <c r="F34" s="702"/>
      <c r="G34" s="697">
        <v>0</v>
      </c>
      <c r="H34" s="695">
        <v>0</v>
      </c>
      <c r="I34" s="694" t="e">
        <v>#DIV/0!</v>
      </c>
      <c r="J34" s="693">
        <v>0</v>
      </c>
      <c r="K34" s="697">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7">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8501</v>
      </c>
      <c r="H36" s="671">
        <v>8632</v>
      </c>
      <c r="I36" s="670">
        <v>0.98482391102873035</v>
      </c>
      <c r="J36" s="669">
        <v>-131</v>
      </c>
      <c r="K36" s="673">
        <v>11690</v>
      </c>
      <c r="L36" s="671">
        <v>11665</v>
      </c>
      <c r="M36" s="670">
        <v>1.0021431633090441</v>
      </c>
      <c r="N36" s="669">
        <v>25</v>
      </c>
      <c r="O36" s="668">
        <v>0.72720273738237806</v>
      </c>
      <c r="P36" s="667">
        <v>0.73999142734676382</v>
      </c>
      <c r="Q36" s="666">
        <v>-1.2788689964385758E-2</v>
      </c>
      <c r="R36" s="665"/>
      <c r="S36" s="665"/>
    </row>
    <row r="37" spans="1:19" x14ac:dyDescent="0.4">
      <c r="A37" s="701"/>
      <c r="B37" s="687" t="s">
        <v>394</v>
      </c>
      <c r="C37" s="686"/>
      <c r="D37" s="686"/>
      <c r="E37" s="686"/>
      <c r="F37" s="703"/>
      <c r="G37" s="685">
        <v>1121</v>
      </c>
      <c r="H37" s="684">
        <v>1124</v>
      </c>
      <c r="I37" s="683">
        <v>0.99733096085409256</v>
      </c>
      <c r="J37" s="682">
        <v>-3</v>
      </c>
      <c r="K37" s="685">
        <v>1758</v>
      </c>
      <c r="L37" s="684">
        <v>1631</v>
      </c>
      <c r="M37" s="683">
        <v>1.0778663396689148</v>
      </c>
      <c r="N37" s="682">
        <v>127</v>
      </c>
      <c r="O37" s="681">
        <v>0.63765642775881681</v>
      </c>
      <c r="P37" s="680">
        <v>0.68914776210913553</v>
      </c>
      <c r="Q37" s="679">
        <v>-5.1491334350318718E-2</v>
      </c>
      <c r="R37" s="665"/>
      <c r="S37" s="665"/>
    </row>
    <row r="38" spans="1:19" x14ac:dyDescent="0.4">
      <c r="A38" s="701"/>
      <c r="B38" s="701"/>
      <c r="C38" s="700" t="s">
        <v>111</v>
      </c>
      <c r="D38" s="698"/>
      <c r="E38" s="698"/>
      <c r="F38" s="688" t="s">
        <v>366</v>
      </c>
      <c r="G38" s="697">
        <v>609</v>
      </c>
      <c r="H38" s="695">
        <v>596</v>
      </c>
      <c r="I38" s="694">
        <v>1.0218120805369129</v>
      </c>
      <c r="J38" s="693">
        <v>13</v>
      </c>
      <c r="K38" s="697">
        <v>978</v>
      </c>
      <c r="L38" s="695">
        <v>851</v>
      </c>
      <c r="M38" s="694">
        <v>1.1492361927144537</v>
      </c>
      <c r="N38" s="693">
        <v>127</v>
      </c>
      <c r="O38" s="692">
        <v>0.62269938650306744</v>
      </c>
      <c r="P38" s="691">
        <v>0.70035252643948298</v>
      </c>
      <c r="Q38" s="690">
        <v>-7.7653139936415538E-2</v>
      </c>
      <c r="R38" s="665"/>
      <c r="S38" s="665"/>
    </row>
    <row r="39" spans="1:19" x14ac:dyDescent="0.4">
      <c r="A39" s="678"/>
      <c r="B39" s="678"/>
      <c r="C39" s="716" t="s">
        <v>110</v>
      </c>
      <c r="D39" s="715"/>
      <c r="E39" s="715"/>
      <c r="F39" s="688" t="s">
        <v>366</v>
      </c>
      <c r="G39" s="714">
        <v>512</v>
      </c>
      <c r="H39" s="712">
        <v>528</v>
      </c>
      <c r="I39" s="711">
        <v>0.96969696969696972</v>
      </c>
      <c r="J39" s="710">
        <v>-16</v>
      </c>
      <c r="K39" s="714">
        <v>780</v>
      </c>
      <c r="L39" s="712">
        <v>780</v>
      </c>
      <c r="M39" s="711">
        <v>1</v>
      </c>
      <c r="N39" s="710">
        <v>0</v>
      </c>
      <c r="O39" s="709">
        <v>0.65641025641025641</v>
      </c>
      <c r="P39" s="708">
        <v>0.67692307692307696</v>
      </c>
      <c r="Q39" s="707">
        <v>-2.0512820512820551E-2</v>
      </c>
      <c r="R39" s="665"/>
      <c r="S39" s="665"/>
    </row>
    <row r="40" spans="1:19" x14ac:dyDescent="0.4">
      <c r="A40" s="687" t="s">
        <v>393</v>
      </c>
      <c r="B40" s="686" t="s">
        <v>392</v>
      </c>
      <c r="C40" s="686"/>
      <c r="D40" s="686"/>
      <c r="E40" s="686"/>
      <c r="F40" s="703"/>
      <c r="G40" s="685">
        <v>149710</v>
      </c>
      <c r="H40" s="684">
        <v>139993</v>
      </c>
      <c r="I40" s="683">
        <v>1.0694106133878123</v>
      </c>
      <c r="J40" s="682">
        <v>9717</v>
      </c>
      <c r="K40" s="706">
        <v>244828</v>
      </c>
      <c r="L40" s="684">
        <v>224195</v>
      </c>
      <c r="M40" s="683">
        <v>1.092031490443587</v>
      </c>
      <c r="N40" s="682">
        <v>20633</v>
      </c>
      <c r="O40" s="681">
        <v>0.61149051579067759</v>
      </c>
      <c r="P40" s="680">
        <v>0.62442516559245298</v>
      </c>
      <c r="Q40" s="679">
        <v>-1.2934649801775389E-2</v>
      </c>
      <c r="R40" s="665"/>
      <c r="S40" s="665"/>
    </row>
    <row r="41" spans="1:19" x14ac:dyDescent="0.4">
      <c r="A41" s="705"/>
      <c r="B41" s="687" t="s">
        <v>391</v>
      </c>
      <c r="C41" s="686"/>
      <c r="D41" s="686"/>
      <c r="E41" s="686"/>
      <c r="F41" s="703"/>
      <c r="G41" s="685">
        <v>147055</v>
      </c>
      <c r="H41" s="684">
        <v>137968</v>
      </c>
      <c r="I41" s="683">
        <v>1.0658630986895512</v>
      </c>
      <c r="J41" s="682">
        <v>9087</v>
      </c>
      <c r="K41" s="685">
        <v>238357</v>
      </c>
      <c r="L41" s="684">
        <v>220710</v>
      </c>
      <c r="M41" s="683">
        <v>1.0799555978433237</v>
      </c>
      <c r="N41" s="682">
        <v>17647</v>
      </c>
      <c r="O41" s="681">
        <v>0.6169527221772384</v>
      </c>
      <c r="P41" s="680">
        <v>0.62510987268361196</v>
      </c>
      <c r="Q41" s="679">
        <v>-8.1571505063735561E-3</v>
      </c>
      <c r="R41" s="665"/>
      <c r="S41" s="665"/>
    </row>
    <row r="42" spans="1:19" x14ac:dyDescent="0.4">
      <c r="A42" s="701"/>
      <c r="B42" s="701"/>
      <c r="C42" s="700" t="s">
        <v>378</v>
      </c>
      <c r="D42" s="698"/>
      <c r="E42" s="698"/>
      <c r="F42" s="688" t="s">
        <v>366</v>
      </c>
      <c r="G42" s="697">
        <v>58779</v>
      </c>
      <c r="H42" s="695">
        <v>56475</v>
      </c>
      <c r="I42" s="694">
        <v>1.0407968127490039</v>
      </c>
      <c r="J42" s="693">
        <v>2304</v>
      </c>
      <c r="K42" s="697">
        <v>90770</v>
      </c>
      <c r="L42" s="695">
        <v>81277</v>
      </c>
      <c r="M42" s="694">
        <v>1.1167981101664677</v>
      </c>
      <c r="N42" s="693">
        <v>9493</v>
      </c>
      <c r="O42" s="692">
        <v>0.64755976644265723</v>
      </c>
      <c r="P42" s="691">
        <v>0.69484602039937493</v>
      </c>
      <c r="Q42" s="690">
        <v>-4.7286253956717705E-2</v>
      </c>
      <c r="R42" s="665"/>
      <c r="S42" s="665"/>
    </row>
    <row r="43" spans="1:19" x14ac:dyDescent="0.4">
      <c r="A43" s="701"/>
      <c r="B43" s="701"/>
      <c r="C43" s="700" t="s">
        <v>106</v>
      </c>
      <c r="D43" s="698"/>
      <c r="E43" s="698"/>
      <c r="F43" s="688" t="s">
        <v>366</v>
      </c>
      <c r="G43" s="697">
        <v>8862</v>
      </c>
      <c r="H43" s="695">
        <v>6238</v>
      </c>
      <c r="I43" s="694">
        <v>1.4206476434754729</v>
      </c>
      <c r="J43" s="693">
        <v>2624</v>
      </c>
      <c r="K43" s="697">
        <v>13785</v>
      </c>
      <c r="L43" s="695">
        <v>10531</v>
      </c>
      <c r="M43" s="694">
        <v>1.3089924983382395</v>
      </c>
      <c r="N43" s="693">
        <v>3254</v>
      </c>
      <c r="O43" s="692">
        <v>0.64287268770402617</v>
      </c>
      <c r="P43" s="691">
        <v>0.59234640584939702</v>
      </c>
      <c r="Q43" s="690">
        <v>5.0526281854629151E-2</v>
      </c>
      <c r="R43" s="665"/>
      <c r="S43" s="665"/>
    </row>
    <row r="44" spans="1:19" x14ac:dyDescent="0.4">
      <c r="A44" s="701"/>
      <c r="B44" s="701"/>
      <c r="C44" s="700" t="s">
        <v>105</v>
      </c>
      <c r="D44" s="698"/>
      <c r="E44" s="698"/>
      <c r="F44" s="688" t="s">
        <v>366</v>
      </c>
      <c r="G44" s="697">
        <v>8481</v>
      </c>
      <c r="H44" s="695">
        <v>9135</v>
      </c>
      <c r="I44" s="694">
        <v>0.92840722495894912</v>
      </c>
      <c r="J44" s="693">
        <v>-654</v>
      </c>
      <c r="K44" s="697">
        <v>13643</v>
      </c>
      <c r="L44" s="695">
        <v>15728</v>
      </c>
      <c r="M44" s="694">
        <v>0.86743387589013221</v>
      </c>
      <c r="N44" s="693">
        <v>-2085</v>
      </c>
      <c r="O44" s="692">
        <v>0.62163746976471446</v>
      </c>
      <c r="P44" s="691">
        <v>0.58081129196337744</v>
      </c>
      <c r="Q44" s="690">
        <v>4.0826177801337016E-2</v>
      </c>
      <c r="R44" s="665"/>
      <c r="S44" s="665"/>
    </row>
    <row r="45" spans="1:19" x14ac:dyDescent="0.4">
      <c r="A45" s="701"/>
      <c r="B45" s="701"/>
      <c r="C45" s="700" t="s">
        <v>371</v>
      </c>
      <c r="D45" s="698"/>
      <c r="E45" s="698"/>
      <c r="F45" s="688" t="s">
        <v>366</v>
      </c>
      <c r="G45" s="697">
        <v>4469</v>
      </c>
      <c r="H45" s="695">
        <v>6205</v>
      </c>
      <c r="I45" s="694">
        <v>0.72022562449637384</v>
      </c>
      <c r="J45" s="693">
        <v>-1736</v>
      </c>
      <c r="K45" s="697">
        <v>7214</v>
      </c>
      <c r="L45" s="695">
        <v>12353</v>
      </c>
      <c r="M45" s="694">
        <v>0.58398769529668904</v>
      </c>
      <c r="N45" s="693">
        <v>-5139</v>
      </c>
      <c r="O45" s="692">
        <v>0.61948988078735789</v>
      </c>
      <c r="P45" s="691">
        <v>0.50230713187080056</v>
      </c>
      <c r="Q45" s="690">
        <v>0.11718274891655733</v>
      </c>
      <c r="R45" s="665"/>
      <c r="S45" s="665"/>
    </row>
    <row r="46" spans="1:19" x14ac:dyDescent="0.4">
      <c r="A46" s="701"/>
      <c r="B46" s="701"/>
      <c r="C46" s="700" t="s">
        <v>373</v>
      </c>
      <c r="D46" s="698"/>
      <c r="E46" s="698"/>
      <c r="F46" s="688" t="s">
        <v>366</v>
      </c>
      <c r="G46" s="697">
        <v>9311</v>
      </c>
      <c r="H46" s="695">
        <v>11328</v>
      </c>
      <c r="I46" s="694">
        <v>0.82194562146892658</v>
      </c>
      <c r="J46" s="693">
        <v>-2017</v>
      </c>
      <c r="K46" s="697">
        <v>16920</v>
      </c>
      <c r="L46" s="695">
        <v>16304</v>
      </c>
      <c r="M46" s="694">
        <v>1.0377821393523061</v>
      </c>
      <c r="N46" s="693">
        <v>616</v>
      </c>
      <c r="O46" s="692">
        <v>0.55029550827423168</v>
      </c>
      <c r="P46" s="691">
        <v>0.69479882237487733</v>
      </c>
      <c r="Q46" s="690">
        <v>-0.14450331410064565</v>
      </c>
      <c r="R46" s="665"/>
      <c r="S46" s="665"/>
    </row>
    <row r="47" spans="1:19" x14ac:dyDescent="0.4">
      <c r="A47" s="701"/>
      <c r="B47" s="701"/>
      <c r="C47" s="700" t="s">
        <v>377</v>
      </c>
      <c r="D47" s="698"/>
      <c r="E47" s="698"/>
      <c r="F47" s="688" t="s">
        <v>366</v>
      </c>
      <c r="G47" s="697">
        <v>18858</v>
      </c>
      <c r="H47" s="695">
        <v>18119</v>
      </c>
      <c r="I47" s="694">
        <v>1.040785915337491</v>
      </c>
      <c r="J47" s="693">
        <v>739</v>
      </c>
      <c r="K47" s="697">
        <v>29507</v>
      </c>
      <c r="L47" s="695">
        <v>32956</v>
      </c>
      <c r="M47" s="694">
        <v>0.89534530889671071</v>
      </c>
      <c r="N47" s="693">
        <v>-3449</v>
      </c>
      <c r="O47" s="692">
        <v>0.6391025858270919</v>
      </c>
      <c r="P47" s="691">
        <v>0.5497936642796456</v>
      </c>
      <c r="Q47" s="690">
        <v>8.9308921547446296E-2</v>
      </c>
      <c r="R47" s="665"/>
      <c r="S47" s="665"/>
    </row>
    <row r="48" spans="1:19" x14ac:dyDescent="0.4">
      <c r="A48" s="701"/>
      <c r="B48" s="701"/>
      <c r="C48" s="700" t="s">
        <v>372</v>
      </c>
      <c r="D48" s="698"/>
      <c r="E48" s="698"/>
      <c r="F48" s="688" t="s">
        <v>366</v>
      </c>
      <c r="G48" s="697">
        <v>3093</v>
      </c>
      <c r="H48" s="695">
        <v>3263</v>
      </c>
      <c r="I48" s="694">
        <v>0.94790070487281641</v>
      </c>
      <c r="J48" s="693">
        <v>-170</v>
      </c>
      <c r="K48" s="697">
        <v>5400</v>
      </c>
      <c r="L48" s="695">
        <v>5399</v>
      </c>
      <c r="M48" s="694">
        <v>1.0001852194850898</v>
      </c>
      <c r="N48" s="693">
        <v>1</v>
      </c>
      <c r="O48" s="692">
        <v>0.57277777777777783</v>
      </c>
      <c r="P48" s="691">
        <v>0.60437117984812005</v>
      </c>
      <c r="Q48" s="690">
        <v>-3.1593402070342225E-2</v>
      </c>
      <c r="R48" s="665"/>
      <c r="S48" s="665"/>
    </row>
    <row r="49" spans="1:19" x14ac:dyDescent="0.4">
      <c r="A49" s="701"/>
      <c r="B49" s="701"/>
      <c r="C49" s="700" t="s">
        <v>390</v>
      </c>
      <c r="D49" s="698"/>
      <c r="E49" s="698"/>
      <c r="F49" s="688" t="s">
        <v>366</v>
      </c>
      <c r="G49" s="697">
        <v>3152</v>
      </c>
      <c r="H49" s="695">
        <v>3242</v>
      </c>
      <c r="I49" s="694">
        <v>0.97223935842072795</v>
      </c>
      <c r="J49" s="693">
        <v>-90</v>
      </c>
      <c r="K49" s="697">
        <v>4178</v>
      </c>
      <c r="L49" s="695">
        <v>3519</v>
      </c>
      <c r="M49" s="694">
        <v>1.1872691105427677</v>
      </c>
      <c r="N49" s="693">
        <v>659</v>
      </c>
      <c r="O49" s="692">
        <v>0.7544279559597894</v>
      </c>
      <c r="P49" s="691">
        <v>0.92128445581131002</v>
      </c>
      <c r="Q49" s="690">
        <v>-0.16685649985152062</v>
      </c>
      <c r="R49" s="665"/>
      <c r="S49" s="665"/>
    </row>
    <row r="50" spans="1:19" x14ac:dyDescent="0.4">
      <c r="A50" s="701"/>
      <c r="B50" s="701"/>
      <c r="C50" s="700" t="s">
        <v>389</v>
      </c>
      <c r="D50" s="698"/>
      <c r="E50" s="698"/>
      <c r="F50" s="688" t="s">
        <v>366</v>
      </c>
      <c r="G50" s="697">
        <v>3503</v>
      </c>
      <c r="H50" s="695">
        <v>3332</v>
      </c>
      <c r="I50" s="694">
        <v>1.0513205282112845</v>
      </c>
      <c r="J50" s="693">
        <v>171</v>
      </c>
      <c r="K50" s="697">
        <v>5535</v>
      </c>
      <c r="L50" s="695">
        <v>5265</v>
      </c>
      <c r="M50" s="694">
        <v>1.0512820512820513</v>
      </c>
      <c r="N50" s="693">
        <v>270</v>
      </c>
      <c r="O50" s="692">
        <v>0.63288166214995478</v>
      </c>
      <c r="P50" s="691">
        <v>0.63285849952516615</v>
      </c>
      <c r="Q50" s="690">
        <v>2.3162624788630737E-5</v>
      </c>
      <c r="R50" s="665"/>
      <c r="S50" s="665"/>
    </row>
    <row r="51" spans="1:19" x14ac:dyDescent="0.4">
      <c r="A51" s="701"/>
      <c r="B51" s="701"/>
      <c r="C51" s="700" t="s">
        <v>388</v>
      </c>
      <c r="D51" s="698"/>
      <c r="E51" s="698"/>
      <c r="F51" s="688" t="s">
        <v>375</v>
      </c>
      <c r="G51" s="697">
        <v>1145</v>
      </c>
      <c r="H51" s="695">
        <v>1065</v>
      </c>
      <c r="I51" s="694">
        <v>1.0751173708920188</v>
      </c>
      <c r="J51" s="693">
        <v>80</v>
      </c>
      <c r="K51" s="697">
        <v>2520</v>
      </c>
      <c r="L51" s="695">
        <v>2394</v>
      </c>
      <c r="M51" s="694">
        <v>1.0526315789473684</v>
      </c>
      <c r="N51" s="693">
        <v>126</v>
      </c>
      <c r="O51" s="692">
        <v>0.45436507936507936</v>
      </c>
      <c r="P51" s="691">
        <v>0.44486215538847118</v>
      </c>
      <c r="Q51" s="690">
        <v>9.5029239766081797E-3</v>
      </c>
      <c r="R51" s="665"/>
      <c r="S51" s="665"/>
    </row>
    <row r="52" spans="1:19" x14ac:dyDescent="0.4">
      <c r="A52" s="701"/>
      <c r="B52" s="701"/>
      <c r="C52" s="700" t="s">
        <v>387</v>
      </c>
      <c r="D52" s="698"/>
      <c r="E52" s="698"/>
      <c r="F52" s="688" t="s">
        <v>366</v>
      </c>
      <c r="G52" s="697">
        <v>1973</v>
      </c>
      <c r="H52" s="695">
        <v>2001</v>
      </c>
      <c r="I52" s="694">
        <v>0.98600699650174917</v>
      </c>
      <c r="J52" s="693">
        <v>-28</v>
      </c>
      <c r="K52" s="697">
        <v>3520</v>
      </c>
      <c r="L52" s="695">
        <v>2729</v>
      </c>
      <c r="M52" s="694">
        <v>1.2898497618175155</v>
      </c>
      <c r="N52" s="693">
        <v>791</v>
      </c>
      <c r="O52" s="692">
        <v>0.56051136363636367</v>
      </c>
      <c r="P52" s="691">
        <v>0.7332356174422866</v>
      </c>
      <c r="Q52" s="690">
        <v>-0.17272425380592293</v>
      </c>
      <c r="R52" s="665"/>
      <c r="S52" s="665"/>
    </row>
    <row r="53" spans="1:19" x14ac:dyDescent="0.4">
      <c r="A53" s="701"/>
      <c r="B53" s="701"/>
      <c r="C53" s="700" t="s">
        <v>386</v>
      </c>
      <c r="D53" s="698"/>
      <c r="E53" s="698"/>
      <c r="F53" s="688" t="s">
        <v>366</v>
      </c>
      <c r="G53" s="697">
        <v>3048</v>
      </c>
      <c r="H53" s="695">
        <v>3094</v>
      </c>
      <c r="I53" s="694">
        <v>0.9851325145442793</v>
      </c>
      <c r="J53" s="693">
        <v>-46</v>
      </c>
      <c r="K53" s="697">
        <v>5400</v>
      </c>
      <c r="L53" s="695">
        <v>5400</v>
      </c>
      <c r="M53" s="694">
        <v>1</v>
      </c>
      <c r="N53" s="693">
        <v>0</v>
      </c>
      <c r="O53" s="692">
        <v>0.56444444444444442</v>
      </c>
      <c r="P53" s="691">
        <v>0.57296296296296301</v>
      </c>
      <c r="Q53" s="690">
        <v>-8.5185185185185919E-3</v>
      </c>
      <c r="R53" s="665"/>
      <c r="S53" s="665"/>
    </row>
    <row r="54" spans="1:19" x14ac:dyDescent="0.4">
      <c r="A54" s="701"/>
      <c r="B54" s="701"/>
      <c r="C54" s="700" t="s">
        <v>385</v>
      </c>
      <c r="D54" s="698"/>
      <c r="E54" s="698"/>
      <c r="F54" s="688" t="s">
        <v>366</v>
      </c>
      <c r="G54" s="697">
        <v>2569</v>
      </c>
      <c r="H54" s="695">
        <v>2458</v>
      </c>
      <c r="I54" s="694">
        <v>1.0451586655817737</v>
      </c>
      <c r="J54" s="693">
        <v>111</v>
      </c>
      <c r="K54" s="697">
        <v>4660</v>
      </c>
      <c r="L54" s="695">
        <v>5130</v>
      </c>
      <c r="M54" s="694">
        <v>0.90838206627680307</v>
      </c>
      <c r="N54" s="693">
        <v>-470</v>
      </c>
      <c r="O54" s="692">
        <v>0.5512875536480687</v>
      </c>
      <c r="P54" s="691">
        <v>0.47914230019493176</v>
      </c>
      <c r="Q54" s="690">
        <v>7.2145253453136937E-2</v>
      </c>
      <c r="R54" s="665"/>
      <c r="S54" s="665"/>
    </row>
    <row r="55" spans="1:19" x14ac:dyDescent="0.4">
      <c r="A55" s="701"/>
      <c r="B55" s="701"/>
      <c r="C55" s="700" t="s">
        <v>120</v>
      </c>
      <c r="D55" s="698"/>
      <c r="E55" s="698"/>
      <c r="F55" s="688" t="s">
        <v>366</v>
      </c>
      <c r="G55" s="697">
        <v>2050</v>
      </c>
      <c r="H55" s="695">
        <v>1688</v>
      </c>
      <c r="I55" s="694">
        <v>1.2144549763033174</v>
      </c>
      <c r="J55" s="693">
        <v>362</v>
      </c>
      <c r="K55" s="697">
        <v>3520</v>
      </c>
      <c r="L55" s="695">
        <v>2520</v>
      </c>
      <c r="M55" s="694">
        <v>1.3968253968253967</v>
      </c>
      <c r="N55" s="693">
        <v>1000</v>
      </c>
      <c r="O55" s="692">
        <v>0.58238636363636365</v>
      </c>
      <c r="P55" s="691">
        <v>0.66984126984126979</v>
      </c>
      <c r="Q55" s="690">
        <v>-8.7454906204906147E-2</v>
      </c>
      <c r="R55" s="665"/>
      <c r="S55" s="665"/>
    </row>
    <row r="56" spans="1:19" x14ac:dyDescent="0.4">
      <c r="A56" s="701"/>
      <c r="B56" s="701"/>
      <c r="C56" s="700" t="s">
        <v>382</v>
      </c>
      <c r="D56" s="698"/>
      <c r="E56" s="698"/>
      <c r="F56" s="688" t="s">
        <v>366</v>
      </c>
      <c r="G56" s="697">
        <v>2281</v>
      </c>
      <c r="H56" s="695">
        <v>1386</v>
      </c>
      <c r="I56" s="694">
        <v>1.6457431457431457</v>
      </c>
      <c r="J56" s="693">
        <v>895</v>
      </c>
      <c r="K56" s="697">
        <v>3520</v>
      </c>
      <c r="L56" s="695">
        <v>2400</v>
      </c>
      <c r="M56" s="694">
        <v>1.4666666666666666</v>
      </c>
      <c r="N56" s="693">
        <v>1120</v>
      </c>
      <c r="O56" s="692">
        <v>0.64801136363636369</v>
      </c>
      <c r="P56" s="691">
        <v>0.57750000000000001</v>
      </c>
      <c r="Q56" s="690">
        <v>7.0511363636363678E-2</v>
      </c>
      <c r="R56" s="665"/>
      <c r="S56" s="665"/>
    </row>
    <row r="57" spans="1:19" x14ac:dyDescent="0.4">
      <c r="A57" s="701"/>
      <c r="B57" s="701"/>
      <c r="C57" s="700" t="s">
        <v>381</v>
      </c>
      <c r="D57" s="698"/>
      <c r="E57" s="698"/>
      <c r="F57" s="688" t="s">
        <v>366</v>
      </c>
      <c r="G57" s="697">
        <v>1776</v>
      </c>
      <c r="H57" s="695">
        <v>1119</v>
      </c>
      <c r="I57" s="694">
        <v>1.5871313672922251</v>
      </c>
      <c r="J57" s="693">
        <v>657</v>
      </c>
      <c r="K57" s="697">
        <v>3520</v>
      </c>
      <c r="L57" s="695">
        <v>2400</v>
      </c>
      <c r="M57" s="694">
        <v>1.4666666666666666</v>
      </c>
      <c r="N57" s="693">
        <v>1120</v>
      </c>
      <c r="O57" s="692">
        <v>0.50454545454545452</v>
      </c>
      <c r="P57" s="691">
        <v>0.46625</v>
      </c>
      <c r="Q57" s="690">
        <v>3.8295454545454521E-2</v>
      </c>
      <c r="R57" s="665"/>
      <c r="S57" s="665"/>
    </row>
    <row r="58" spans="1:19" x14ac:dyDescent="0.4">
      <c r="A58" s="701"/>
      <c r="B58" s="701"/>
      <c r="C58" s="700" t="s">
        <v>383</v>
      </c>
      <c r="D58" s="698"/>
      <c r="E58" s="698"/>
      <c r="F58" s="688" t="s">
        <v>366</v>
      </c>
      <c r="G58" s="697">
        <v>1374</v>
      </c>
      <c r="H58" s="695">
        <v>1428</v>
      </c>
      <c r="I58" s="694">
        <v>0.96218487394957986</v>
      </c>
      <c r="J58" s="693">
        <v>-54</v>
      </c>
      <c r="K58" s="697">
        <v>2396</v>
      </c>
      <c r="L58" s="695">
        <v>2401</v>
      </c>
      <c r="M58" s="694">
        <v>0.99791753436068309</v>
      </c>
      <c r="N58" s="693">
        <v>-5</v>
      </c>
      <c r="O58" s="692">
        <v>0.57345575959933226</v>
      </c>
      <c r="P58" s="691">
        <v>0.59475218658892126</v>
      </c>
      <c r="Q58" s="690">
        <v>-2.1296426989589001E-2</v>
      </c>
      <c r="R58" s="665"/>
      <c r="S58" s="665"/>
    </row>
    <row r="59" spans="1:19" x14ac:dyDescent="0.4">
      <c r="A59" s="701"/>
      <c r="B59" s="701"/>
      <c r="C59" s="700" t="s">
        <v>380</v>
      </c>
      <c r="D59" s="698"/>
      <c r="E59" s="698"/>
      <c r="F59" s="688" t="s">
        <v>366</v>
      </c>
      <c r="G59" s="697">
        <v>4030</v>
      </c>
      <c r="H59" s="695">
        <v>4085</v>
      </c>
      <c r="I59" s="694">
        <v>0.98653610771113831</v>
      </c>
      <c r="J59" s="693">
        <v>-55</v>
      </c>
      <c r="K59" s="697">
        <v>8269</v>
      </c>
      <c r="L59" s="695">
        <v>8164</v>
      </c>
      <c r="M59" s="694">
        <v>1.0128613424791768</v>
      </c>
      <c r="N59" s="693">
        <v>105</v>
      </c>
      <c r="O59" s="692">
        <v>0.48736243802152618</v>
      </c>
      <c r="P59" s="691">
        <v>0.50036746692797651</v>
      </c>
      <c r="Q59" s="690">
        <v>-1.3005028906450333E-2</v>
      </c>
      <c r="R59" s="665"/>
      <c r="S59" s="665"/>
    </row>
    <row r="60" spans="1:19" x14ac:dyDescent="0.4">
      <c r="A60" s="701"/>
      <c r="B60" s="701"/>
      <c r="C60" s="700" t="s">
        <v>378</v>
      </c>
      <c r="D60" s="699" t="s">
        <v>171</v>
      </c>
      <c r="E60" s="698" t="s">
        <v>370</v>
      </c>
      <c r="F60" s="688" t="s">
        <v>366</v>
      </c>
      <c r="G60" s="697">
        <v>4519</v>
      </c>
      <c r="H60" s="695"/>
      <c r="I60" s="694" t="e">
        <v>#DIV/0!</v>
      </c>
      <c r="J60" s="693">
        <v>4519</v>
      </c>
      <c r="K60" s="697">
        <v>6750</v>
      </c>
      <c r="L60" s="695"/>
      <c r="M60" s="694" t="e">
        <v>#DIV/0!</v>
      </c>
      <c r="N60" s="693">
        <v>6750</v>
      </c>
      <c r="O60" s="692">
        <v>0.66948148148148146</v>
      </c>
      <c r="P60" s="691" t="e">
        <v>#DIV/0!</v>
      </c>
      <c r="Q60" s="690" t="e">
        <v>#DIV/0!</v>
      </c>
      <c r="R60" s="665"/>
      <c r="S60" s="665"/>
    </row>
    <row r="61" spans="1:19" x14ac:dyDescent="0.4">
      <c r="A61" s="701"/>
      <c r="B61" s="701"/>
      <c r="C61" s="700" t="s">
        <v>105</v>
      </c>
      <c r="D61" s="699" t="s">
        <v>171</v>
      </c>
      <c r="E61" s="698" t="s">
        <v>370</v>
      </c>
      <c r="F61" s="688" t="s">
        <v>366</v>
      </c>
      <c r="G61" s="697">
        <v>1582</v>
      </c>
      <c r="H61" s="695">
        <v>1352</v>
      </c>
      <c r="I61" s="694">
        <v>1.1701183431952662</v>
      </c>
      <c r="J61" s="693">
        <v>230</v>
      </c>
      <c r="K61" s="697">
        <v>3340</v>
      </c>
      <c r="L61" s="695">
        <v>2400</v>
      </c>
      <c r="M61" s="694">
        <v>1.3916666666666666</v>
      </c>
      <c r="N61" s="693">
        <v>940</v>
      </c>
      <c r="O61" s="692">
        <v>0.47365269461077847</v>
      </c>
      <c r="P61" s="691">
        <v>0.56333333333333335</v>
      </c>
      <c r="Q61" s="690">
        <v>-8.9680638722554884E-2</v>
      </c>
      <c r="R61" s="665"/>
      <c r="S61" s="665"/>
    </row>
    <row r="62" spans="1:19" x14ac:dyDescent="0.4">
      <c r="A62" s="701"/>
      <c r="B62" s="701"/>
      <c r="C62" s="700" t="s">
        <v>373</v>
      </c>
      <c r="D62" s="699" t="s">
        <v>171</v>
      </c>
      <c r="E62" s="698" t="s">
        <v>370</v>
      </c>
      <c r="F62" s="688" t="s">
        <v>366</v>
      </c>
      <c r="G62" s="697">
        <v>2200</v>
      </c>
      <c r="H62" s="695">
        <v>955</v>
      </c>
      <c r="I62" s="694">
        <v>2.3036649214659688</v>
      </c>
      <c r="J62" s="693">
        <v>1245</v>
      </c>
      <c r="K62" s="697">
        <v>3990</v>
      </c>
      <c r="L62" s="695">
        <v>1440</v>
      </c>
      <c r="M62" s="694">
        <v>2.7708333333333335</v>
      </c>
      <c r="N62" s="693">
        <v>2550</v>
      </c>
      <c r="O62" s="692">
        <v>0.55137844611528819</v>
      </c>
      <c r="P62" s="691">
        <v>0.66319444444444442</v>
      </c>
      <c r="Q62" s="690">
        <v>-0.11181599832915623</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2655</v>
      </c>
      <c r="H64" s="684">
        <v>2025</v>
      </c>
      <c r="I64" s="683">
        <v>1.3111111111111111</v>
      </c>
      <c r="J64" s="682">
        <v>630</v>
      </c>
      <c r="K64" s="685">
        <v>6471</v>
      </c>
      <c r="L64" s="684">
        <v>3485</v>
      </c>
      <c r="M64" s="683">
        <v>1.8568149210903875</v>
      </c>
      <c r="N64" s="682">
        <v>2986</v>
      </c>
      <c r="O64" s="681">
        <v>0.4102920723226704</v>
      </c>
      <c r="P64" s="680">
        <v>0.58106169296987087</v>
      </c>
      <c r="Q64" s="679">
        <v>-0.17076962064720047</v>
      </c>
      <c r="R64" s="665"/>
      <c r="S64" s="665"/>
    </row>
    <row r="65" spans="1:19" x14ac:dyDescent="0.4">
      <c r="A65" s="701"/>
      <c r="B65" s="701"/>
      <c r="C65" s="700" t="s">
        <v>383</v>
      </c>
      <c r="D65" s="698"/>
      <c r="E65" s="698"/>
      <c r="F65" s="688" t="s">
        <v>366</v>
      </c>
      <c r="G65" s="697">
        <v>536</v>
      </c>
      <c r="H65" s="695">
        <v>401</v>
      </c>
      <c r="I65" s="694">
        <v>1.3366583541147132</v>
      </c>
      <c r="J65" s="693">
        <v>135</v>
      </c>
      <c r="K65" s="697">
        <v>1084</v>
      </c>
      <c r="L65" s="695">
        <v>599</v>
      </c>
      <c r="M65" s="694">
        <v>1.8096828046744575</v>
      </c>
      <c r="N65" s="693">
        <v>485</v>
      </c>
      <c r="O65" s="692">
        <v>0.49446494464944651</v>
      </c>
      <c r="P65" s="691">
        <v>0.669449081803005</v>
      </c>
      <c r="Q65" s="690">
        <v>-0.17498413715355848</v>
      </c>
      <c r="R65" s="665"/>
      <c r="S65" s="665"/>
    </row>
    <row r="66" spans="1:19" x14ac:dyDescent="0.4">
      <c r="A66" s="701"/>
      <c r="B66" s="701"/>
      <c r="C66" s="700" t="s">
        <v>382</v>
      </c>
      <c r="D66" s="698"/>
      <c r="E66" s="698"/>
      <c r="F66" s="702"/>
      <c r="G66" s="697">
        <v>0</v>
      </c>
      <c r="H66" s="695">
        <v>528</v>
      </c>
      <c r="I66" s="694">
        <v>0</v>
      </c>
      <c r="J66" s="693">
        <v>-528</v>
      </c>
      <c r="K66" s="697">
        <v>0</v>
      </c>
      <c r="L66" s="695">
        <v>1080</v>
      </c>
      <c r="M66" s="694">
        <v>0</v>
      </c>
      <c r="N66" s="693">
        <v>-1080</v>
      </c>
      <c r="O66" s="692" t="e">
        <v>#DIV/0!</v>
      </c>
      <c r="P66" s="691">
        <v>0.48888888888888887</v>
      </c>
      <c r="Q66" s="690" t="e">
        <v>#DIV/0!</v>
      </c>
      <c r="R66" s="665"/>
      <c r="S66" s="665"/>
    </row>
    <row r="67" spans="1:19" x14ac:dyDescent="0.4">
      <c r="A67" s="701"/>
      <c r="B67" s="701"/>
      <c r="C67" s="700" t="s">
        <v>381</v>
      </c>
      <c r="D67" s="698"/>
      <c r="E67" s="698"/>
      <c r="F67" s="702"/>
      <c r="G67" s="697">
        <v>0</v>
      </c>
      <c r="H67" s="695">
        <v>320</v>
      </c>
      <c r="I67" s="694">
        <v>0</v>
      </c>
      <c r="J67" s="693">
        <v>-320</v>
      </c>
      <c r="K67" s="697">
        <v>0</v>
      </c>
      <c r="L67" s="695">
        <v>600</v>
      </c>
      <c r="M67" s="694">
        <v>0</v>
      </c>
      <c r="N67" s="693">
        <v>-600</v>
      </c>
      <c r="O67" s="692" t="e">
        <v>#DIV/0!</v>
      </c>
      <c r="P67" s="691">
        <v>0.53333333333333333</v>
      </c>
      <c r="Q67" s="690" t="e">
        <v>#DIV/0!</v>
      </c>
      <c r="R67" s="665"/>
      <c r="S67" s="665"/>
    </row>
    <row r="68" spans="1:19" x14ac:dyDescent="0.4">
      <c r="A68" s="701"/>
      <c r="B68" s="701"/>
      <c r="C68" s="700" t="s">
        <v>380</v>
      </c>
      <c r="D68" s="698"/>
      <c r="E68" s="698"/>
      <c r="F68" s="688" t="s">
        <v>366</v>
      </c>
      <c r="G68" s="697">
        <v>1102</v>
      </c>
      <c r="H68" s="695">
        <v>776</v>
      </c>
      <c r="I68" s="694">
        <v>1.4201030927835052</v>
      </c>
      <c r="J68" s="693">
        <v>326</v>
      </c>
      <c r="K68" s="697">
        <v>2161</v>
      </c>
      <c r="L68" s="695">
        <v>1206</v>
      </c>
      <c r="M68" s="694">
        <v>1.7918739635157546</v>
      </c>
      <c r="N68" s="693">
        <v>955</v>
      </c>
      <c r="O68" s="692">
        <v>0.50994909763998153</v>
      </c>
      <c r="P68" s="691">
        <v>0.64344941956882251</v>
      </c>
      <c r="Q68" s="690">
        <v>-0.13350032192884098</v>
      </c>
      <c r="R68" s="665"/>
      <c r="S68" s="665"/>
    </row>
    <row r="69" spans="1:19" x14ac:dyDescent="0.4">
      <c r="A69" s="678"/>
      <c r="B69" s="678"/>
      <c r="C69" s="677" t="s">
        <v>371</v>
      </c>
      <c r="D69" s="675"/>
      <c r="E69" s="675"/>
      <c r="F69" s="674" t="s">
        <v>366</v>
      </c>
      <c r="G69" s="673">
        <v>1017</v>
      </c>
      <c r="H69" s="671">
        <v>0</v>
      </c>
      <c r="I69" s="670" t="e">
        <v>#DIV/0!</v>
      </c>
      <c r="J69" s="669">
        <v>1017</v>
      </c>
      <c r="K69" s="673">
        <v>3226</v>
      </c>
      <c r="L69" s="671">
        <v>0</v>
      </c>
      <c r="M69" s="670" t="e">
        <v>#DIV/0!</v>
      </c>
      <c r="N69" s="669">
        <v>3226</v>
      </c>
      <c r="O69" s="668">
        <v>0.31525108493490389</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sqref="A1:Q1"/>
      <selection pane="topRight" sqref="A1:Q1"/>
      <selection pane="bottomLeft" sqref="A1:Q1"/>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１月（下旬）</v>
      </c>
      <c r="K1" s="13" t="s">
        <v>70</v>
      </c>
      <c r="L1" s="9"/>
      <c r="M1" s="9"/>
      <c r="N1" s="9"/>
      <c r="O1" s="9"/>
      <c r="P1" s="9"/>
      <c r="Q1" s="9"/>
    </row>
    <row r="2" spans="1:19" x14ac:dyDescent="0.4">
      <c r="A2" s="828">
        <v>26</v>
      </c>
      <c r="B2" s="829"/>
      <c r="C2" s="2">
        <v>2014</v>
      </c>
      <c r="D2" s="3" t="s">
        <v>413</v>
      </c>
      <c r="E2" s="3">
        <v>1</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482</v>
      </c>
      <c r="H3" s="959" t="s">
        <v>481</v>
      </c>
      <c r="I3" s="955" t="s">
        <v>407</v>
      </c>
      <c r="J3" s="956"/>
      <c r="K3" s="967" t="s">
        <v>482</v>
      </c>
      <c r="L3" s="959" t="s">
        <v>481</v>
      </c>
      <c r="M3" s="955" t="s">
        <v>407</v>
      </c>
      <c r="N3" s="956"/>
      <c r="O3" s="963" t="s">
        <v>482</v>
      </c>
      <c r="P3" s="965" t="s">
        <v>481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423</v>
      </c>
      <c r="B5" s="725"/>
      <c r="C5" s="725"/>
      <c r="D5" s="725"/>
      <c r="E5" s="725"/>
      <c r="F5" s="725"/>
      <c r="G5" s="724">
        <v>154641</v>
      </c>
      <c r="H5" s="723">
        <v>144345</v>
      </c>
      <c r="I5" s="722">
        <v>1.0713291073469813</v>
      </c>
      <c r="J5" s="721">
        <v>10296</v>
      </c>
      <c r="K5" s="724">
        <v>222183</v>
      </c>
      <c r="L5" s="723">
        <v>214388</v>
      </c>
      <c r="M5" s="722">
        <v>1.0363593111554752</v>
      </c>
      <c r="N5" s="721">
        <v>7795</v>
      </c>
      <c r="O5" s="720">
        <v>0.69600734529644481</v>
      </c>
      <c r="P5" s="719">
        <v>0.67328861690019959</v>
      </c>
      <c r="Q5" s="718">
        <v>2.2718728396245225E-2</v>
      </c>
      <c r="R5" s="665"/>
      <c r="S5" s="665"/>
    </row>
    <row r="6" spans="1:19" x14ac:dyDescent="0.4">
      <c r="A6" s="687" t="s">
        <v>401</v>
      </c>
      <c r="B6" s="686" t="s">
        <v>400</v>
      </c>
      <c r="C6" s="686"/>
      <c r="D6" s="686"/>
      <c r="E6" s="686"/>
      <c r="F6" s="686"/>
      <c r="G6" s="685">
        <v>65052</v>
      </c>
      <c r="H6" s="684">
        <v>61966</v>
      </c>
      <c r="I6" s="683">
        <v>1.0498015040506083</v>
      </c>
      <c r="J6" s="682">
        <v>3086</v>
      </c>
      <c r="K6" s="706">
        <v>89530</v>
      </c>
      <c r="L6" s="684">
        <v>88063</v>
      </c>
      <c r="M6" s="683">
        <v>1.016658528553422</v>
      </c>
      <c r="N6" s="682">
        <v>1467</v>
      </c>
      <c r="O6" s="681">
        <v>0.72659443761867526</v>
      </c>
      <c r="P6" s="680">
        <v>0.7036553376559963</v>
      </c>
      <c r="Q6" s="679">
        <v>2.2939099962678955E-2</v>
      </c>
      <c r="R6" s="665"/>
      <c r="S6" s="665"/>
    </row>
    <row r="7" spans="1:19" x14ac:dyDescent="0.4">
      <c r="A7" s="701"/>
      <c r="B7" s="687" t="s">
        <v>399</v>
      </c>
      <c r="C7" s="686"/>
      <c r="D7" s="686"/>
      <c r="E7" s="686"/>
      <c r="F7" s="686"/>
      <c r="G7" s="685">
        <v>42216</v>
      </c>
      <c r="H7" s="684">
        <v>40235</v>
      </c>
      <c r="I7" s="683">
        <v>1.0492357400273393</v>
      </c>
      <c r="J7" s="682">
        <v>1981</v>
      </c>
      <c r="K7" s="685">
        <v>57987</v>
      </c>
      <c r="L7" s="684">
        <v>56620</v>
      </c>
      <c r="M7" s="683">
        <v>1.0241434122218298</v>
      </c>
      <c r="N7" s="682">
        <v>1367</v>
      </c>
      <c r="O7" s="681">
        <v>0.72802524703812921</v>
      </c>
      <c r="P7" s="680">
        <v>0.71061462380784179</v>
      </c>
      <c r="Q7" s="679">
        <v>1.7410623230287414E-2</v>
      </c>
      <c r="R7" s="665"/>
      <c r="S7" s="665"/>
    </row>
    <row r="8" spans="1:19" x14ac:dyDescent="0.4">
      <c r="A8" s="701"/>
      <c r="B8" s="701"/>
      <c r="C8" s="700" t="s">
        <v>378</v>
      </c>
      <c r="D8" s="699"/>
      <c r="E8" s="698"/>
      <c r="F8" s="688" t="s">
        <v>366</v>
      </c>
      <c r="G8" s="697">
        <v>36642</v>
      </c>
      <c r="H8" s="695">
        <v>34682</v>
      </c>
      <c r="I8" s="694">
        <v>1.0565134651980854</v>
      </c>
      <c r="J8" s="693">
        <v>1960</v>
      </c>
      <c r="K8" s="697">
        <v>51101</v>
      </c>
      <c r="L8" s="695">
        <v>49473</v>
      </c>
      <c r="M8" s="694">
        <v>1.0329068380732924</v>
      </c>
      <c r="N8" s="693">
        <v>1628</v>
      </c>
      <c r="O8" s="692">
        <v>0.71705054695602821</v>
      </c>
      <c r="P8" s="691">
        <v>0.70102884401592791</v>
      </c>
      <c r="Q8" s="690">
        <v>1.6021702940100302E-2</v>
      </c>
      <c r="R8" s="665"/>
      <c r="S8" s="665"/>
    </row>
    <row r="9" spans="1:19" x14ac:dyDescent="0.4">
      <c r="A9" s="701"/>
      <c r="B9" s="701"/>
      <c r="C9" s="700" t="s">
        <v>106</v>
      </c>
      <c r="D9" s="698"/>
      <c r="E9" s="698"/>
      <c r="F9" s="688" t="s">
        <v>366</v>
      </c>
      <c r="G9" s="697">
        <v>4968</v>
      </c>
      <c r="H9" s="695">
        <v>4747</v>
      </c>
      <c r="I9" s="694">
        <v>1.0465557194017274</v>
      </c>
      <c r="J9" s="693">
        <v>221</v>
      </c>
      <c r="K9" s="697">
        <v>5500</v>
      </c>
      <c r="L9" s="695">
        <v>5500</v>
      </c>
      <c r="M9" s="694">
        <v>1</v>
      </c>
      <c r="N9" s="693">
        <v>0</v>
      </c>
      <c r="O9" s="692">
        <v>0.90327272727272723</v>
      </c>
      <c r="P9" s="691">
        <v>0.86309090909090913</v>
      </c>
      <c r="Q9" s="690">
        <v>4.0181818181818096E-2</v>
      </c>
      <c r="R9" s="665"/>
      <c r="S9" s="665"/>
    </row>
    <row r="10" spans="1:19" x14ac:dyDescent="0.4">
      <c r="A10" s="701"/>
      <c r="B10" s="701"/>
      <c r="C10" s="700" t="s">
        <v>105</v>
      </c>
      <c r="D10" s="698"/>
      <c r="E10" s="698"/>
      <c r="F10" s="702"/>
      <c r="G10" s="697">
        <v>0</v>
      </c>
      <c r="H10" s="695">
        <v>224</v>
      </c>
      <c r="I10" s="694">
        <v>0</v>
      </c>
      <c r="J10" s="693">
        <v>-224</v>
      </c>
      <c r="K10" s="697">
        <v>0</v>
      </c>
      <c r="L10" s="695">
        <v>261</v>
      </c>
      <c r="M10" s="694">
        <v>0</v>
      </c>
      <c r="N10" s="693">
        <v>-261</v>
      </c>
      <c r="O10" s="692" t="e">
        <v>#DIV/0!</v>
      </c>
      <c r="P10" s="691">
        <v>0.85823754789272033</v>
      </c>
      <c r="Q10" s="690" t="e">
        <v>#DIV/0!</v>
      </c>
      <c r="R10" s="665"/>
      <c r="S10" s="665"/>
    </row>
    <row r="11" spans="1:19" x14ac:dyDescent="0.4">
      <c r="A11" s="701"/>
      <c r="B11" s="701"/>
      <c r="C11" s="700" t="s">
        <v>377</v>
      </c>
      <c r="D11" s="698"/>
      <c r="E11" s="698"/>
      <c r="F11" s="702"/>
      <c r="G11" s="697">
        <v>0</v>
      </c>
      <c r="H11" s="695">
        <v>0</v>
      </c>
      <c r="I11" s="694" t="e">
        <v>#DIV/0!</v>
      </c>
      <c r="J11" s="693">
        <v>0</v>
      </c>
      <c r="K11" s="697">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7">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606</v>
      </c>
      <c r="H13" s="695">
        <v>582</v>
      </c>
      <c r="I13" s="694">
        <v>1.0412371134020619</v>
      </c>
      <c r="J13" s="693">
        <v>24</v>
      </c>
      <c r="K13" s="697">
        <v>1386</v>
      </c>
      <c r="L13" s="695">
        <v>1386</v>
      </c>
      <c r="M13" s="694">
        <v>1</v>
      </c>
      <c r="N13" s="693">
        <v>0</v>
      </c>
      <c r="O13" s="692">
        <v>0.43722943722943725</v>
      </c>
      <c r="P13" s="691">
        <v>0.41991341991341991</v>
      </c>
      <c r="Q13" s="690">
        <v>1.731601731601734E-2</v>
      </c>
      <c r="R13" s="665"/>
      <c r="S13" s="665"/>
    </row>
    <row r="14" spans="1:19" x14ac:dyDescent="0.4">
      <c r="A14" s="701"/>
      <c r="B14" s="701"/>
      <c r="C14" s="700" t="s">
        <v>389</v>
      </c>
      <c r="D14" s="698"/>
      <c r="E14" s="698"/>
      <c r="F14" s="702"/>
      <c r="G14" s="697">
        <v>0</v>
      </c>
      <c r="H14" s="695">
        <v>0</v>
      </c>
      <c r="I14" s="694" t="e">
        <v>#DIV/0!</v>
      </c>
      <c r="J14" s="693">
        <v>0</v>
      </c>
      <c r="K14" s="697">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7">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3">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22328</v>
      </c>
      <c r="H17" s="684">
        <v>21284</v>
      </c>
      <c r="I17" s="683">
        <v>1.0490509302762638</v>
      </c>
      <c r="J17" s="682">
        <v>1044</v>
      </c>
      <c r="K17" s="685">
        <v>30575</v>
      </c>
      <c r="L17" s="684">
        <v>30475</v>
      </c>
      <c r="M17" s="683">
        <v>1.003281378178835</v>
      </c>
      <c r="N17" s="682">
        <v>100</v>
      </c>
      <c r="O17" s="681">
        <v>0.73026982829108744</v>
      </c>
      <c r="P17" s="680">
        <v>0.69840853158326499</v>
      </c>
      <c r="Q17" s="679">
        <v>3.1861296707822451E-2</v>
      </c>
      <c r="R17" s="665"/>
      <c r="S17" s="665"/>
    </row>
    <row r="18" spans="1:19" x14ac:dyDescent="0.4">
      <c r="A18" s="701"/>
      <c r="B18" s="701"/>
      <c r="C18" s="700" t="s">
        <v>378</v>
      </c>
      <c r="D18" s="698"/>
      <c r="E18" s="698"/>
      <c r="F18" s="702"/>
      <c r="G18" s="697">
        <v>0</v>
      </c>
      <c r="H18" s="695">
        <v>0</v>
      </c>
      <c r="I18" s="694" t="e">
        <v>#DIV/0!</v>
      </c>
      <c r="J18" s="693">
        <v>0</v>
      </c>
      <c r="K18" s="696">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3616</v>
      </c>
      <c r="H19" s="695">
        <v>3737</v>
      </c>
      <c r="I19" s="694">
        <v>0.96762108643296763</v>
      </c>
      <c r="J19" s="693">
        <v>-121</v>
      </c>
      <c r="K19" s="696">
        <v>4985</v>
      </c>
      <c r="L19" s="695">
        <v>4850</v>
      </c>
      <c r="M19" s="694">
        <v>1.0278350515463917</v>
      </c>
      <c r="N19" s="693">
        <v>135</v>
      </c>
      <c r="O19" s="692">
        <v>0.72537612838515542</v>
      </c>
      <c r="P19" s="691">
        <v>0.77051546391752579</v>
      </c>
      <c r="Q19" s="690">
        <v>-4.5139335532370373E-2</v>
      </c>
      <c r="R19" s="665"/>
      <c r="S19" s="665"/>
    </row>
    <row r="20" spans="1:19" x14ac:dyDescent="0.4">
      <c r="A20" s="701"/>
      <c r="B20" s="701"/>
      <c r="C20" s="700" t="s">
        <v>377</v>
      </c>
      <c r="D20" s="698"/>
      <c r="E20" s="698"/>
      <c r="F20" s="688" t="s">
        <v>366</v>
      </c>
      <c r="G20" s="697">
        <v>7275</v>
      </c>
      <c r="H20" s="695">
        <v>6731</v>
      </c>
      <c r="I20" s="694">
        <v>1.0808200861684742</v>
      </c>
      <c r="J20" s="693">
        <v>544</v>
      </c>
      <c r="K20" s="696">
        <v>9590</v>
      </c>
      <c r="L20" s="695">
        <v>9570</v>
      </c>
      <c r="M20" s="694">
        <v>1.0020898641588296</v>
      </c>
      <c r="N20" s="693">
        <v>20</v>
      </c>
      <c r="O20" s="692">
        <v>0.7586027111574557</v>
      </c>
      <c r="P20" s="691">
        <v>0.70334378265412745</v>
      </c>
      <c r="Q20" s="690">
        <v>5.5258928503328253E-2</v>
      </c>
      <c r="R20" s="665"/>
      <c r="S20" s="665"/>
    </row>
    <row r="21" spans="1:19" x14ac:dyDescent="0.4">
      <c r="A21" s="701"/>
      <c r="B21" s="701"/>
      <c r="C21" s="700" t="s">
        <v>378</v>
      </c>
      <c r="D21" s="699" t="s">
        <v>171</v>
      </c>
      <c r="E21" s="698" t="s">
        <v>370</v>
      </c>
      <c r="F21" s="688" t="s">
        <v>366</v>
      </c>
      <c r="G21" s="697">
        <v>2286</v>
      </c>
      <c r="H21" s="695">
        <v>2068</v>
      </c>
      <c r="I21" s="694">
        <v>1.1054158607350097</v>
      </c>
      <c r="J21" s="693">
        <v>218</v>
      </c>
      <c r="K21" s="696">
        <v>3190</v>
      </c>
      <c r="L21" s="695">
        <v>3235</v>
      </c>
      <c r="M21" s="694">
        <v>0.98608964451313752</v>
      </c>
      <c r="N21" s="693">
        <v>-45</v>
      </c>
      <c r="O21" s="692">
        <v>0.71661442006269593</v>
      </c>
      <c r="P21" s="691">
        <v>0.63925811437403401</v>
      </c>
      <c r="Q21" s="690">
        <v>7.7356305688661919E-2</v>
      </c>
      <c r="R21" s="665"/>
      <c r="S21" s="665"/>
    </row>
    <row r="22" spans="1:19" x14ac:dyDescent="0.4">
      <c r="A22" s="701"/>
      <c r="B22" s="701"/>
      <c r="C22" s="700" t="s">
        <v>378</v>
      </c>
      <c r="D22" s="699" t="s">
        <v>171</v>
      </c>
      <c r="E22" s="698" t="s">
        <v>395</v>
      </c>
      <c r="F22" s="688" t="s">
        <v>366</v>
      </c>
      <c r="G22" s="697">
        <v>1172</v>
      </c>
      <c r="H22" s="695">
        <v>1095</v>
      </c>
      <c r="I22" s="694">
        <v>1.0703196347031962</v>
      </c>
      <c r="J22" s="693">
        <v>77</v>
      </c>
      <c r="K22" s="696">
        <v>1640</v>
      </c>
      <c r="L22" s="695">
        <v>1595</v>
      </c>
      <c r="M22" s="694">
        <v>1.0282131661442007</v>
      </c>
      <c r="N22" s="693">
        <v>45</v>
      </c>
      <c r="O22" s="692">
        <v>0.71463414634146338</v>
      </c>
      <c r="P22" s="691">
        <v>0.68652037617554862</v>
      </c>
      <c r="Q22" s="690">
        <v>2.8113770165914764E-2</v>
      </c>
      <c r="R22" s="665"/>
      <c r="S22" s="665"/>
    </row>
    <row r="23" spans="1:19" x14ac:dyDescent="0.4">
      <c r="A23" s="701"/>
      <c r="B23" s="701"/>
      <c r="C23" s="700" t="s">
        <v>378</v>
      </c>
      <c r="D23" s="699" t="s">
        <v>171</v>
      </c>
      <c r="E23" s="698" t="s">
        <v>396</v>
      </c>
      <c r="F23" s="688" t="s">
        <v>375</v>
      </c>
      <c r="G23" s="697">
        <v>0</v>
      </c>
      <c r="H23" s="695">
        <v>0</v>
      </c>
      <c r="I23" s="694" t="e">
        <v>#DIV/0!</v>
      </c>
      <c r="J23" s="693">
        <v>0</v>
      </c>
      <c r="K23" s="696">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695</v>
      </c>
      <c r="H24" s="695">
        <v>685</v>
      </c>
      <c r="I24" s="694">
        <v>1.0145985401459854</v>
      </c>
      <c r="J24" s="693">
        <v>10</v>
      </c>
      <c r="K24" s="696">
        <v>1495</v>
      </c>
      <c r="L24" s="695">
        <v>1620</v>
      </c>
      <c r="M24" s="694">
        <v>0.9228395061728395</v>
      </c>
      <c r="N24" s="693">
        <v>-125</v>
      </c>
      <c r="O24" s="692">
        <v>0.46488294314381273</v>
      </c>
      <c r="P24" s="691">
        <v>0.4228395061728395</v>
      </c>
      <c r="Q24" s="690">
        <v>4.2043436970973236E-2</v>
      </c>
      <c r="R24" s="665"/>
      <c r="S24" s="665"/>
    </row>
    <row r="25" spans="1:19" x14ac:dyDescent="0.4">
      <c r="A25" s="701"/>
      <c r="B25" s="701"/>
      <c r="C25" s="700" t="s">
        <v>105</v>
      </c>
      <c r="D25" s="699" t="s">
        <v>171</v>
      </c>
      <c r="E25" s="698" t="s">
        <v>395</v>
      </c>
      <c r="F25" s="702"/>
      <c r="G25" s="697">
        <v>0</v>
      </c>
      <c r="H25" s="695">
        <v>0</v>
      </c>
      <c r="I25" s="694" t="e">
        <v>#DIV/0!</v>
      </c>
      <c r="J25" s="693">
        <v>0</v>
      </c>
      <c r="K25" s="696">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6">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6">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6">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6">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6">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1062</v>
      </c>
      <c r="H31" s="695">
        <v>1260</v>
      </c>
      <c r="I31" s="694">
        <v>0.84285714285714286</v>
      </c>
      <c r="J31" s="693">
        <v>-198</v>
      </c>
      <c r="K31" s="696">
        <v>1595</v>
      </c>
      <c r="L31" s="695">
        <v>1595</v>
      </c>
      <c r="M31" s="694">
        <v>1</v>
      </c>
      <c r="N31" s="693">
        <v>0</v>
      </c>
      <c r="O31" s="692">
        <v>0.66583072100313478</v>
      </c>
      <c r="P31" s="691">
        <v>0.78996865203761757</v>
      </c>
      <c r="Q31" s="690">
        <v>-0.12413793103448278</v>
      </c>
      <c r="R31" s="665"/>
      <c r="S31" s="665"/>
    </row>
    <row r="32" spans="1:19" x14ac:dyDescent="0.4">
      <c r="A32" s="701"/>
      <c r="B32" s="701"/>
      <c r="C32" s="700" t="s">
        <v>117</v>
      </c>
      <c r="D32" s="698"/>
      <c r="E32" s="698"/>
      <c r="F32" s="702"/>
      <c r="G32" s="697">
        <v>0</v>
      </c>
      <c r="H32" s="695">
        <v>0</v>
      </c>
      <c r="I32" s="694" t="e">
        <v>#DIV/0!</v>
      </c>
      <c r="J32" s="693">
        <v>0</v>
      </c>
      <c r="K32" s="696">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817</v>
      </c>
      <c r="H33" s="695">
        <v>595</v>
      </c>
      <c r="I33" s="694">
        <v>1.373109243697479</v>
      </c>
      <c r="J33" s="693">
        <v>222</v>
      </c>
      <c r="K33" s="696">
        <v>1650</v>
      </c>
      <c r="L33" s="695">
        <v>1595</v>
      </c>
      <c r="M33" s="694">
        <v>1.0344827586206897</v>
      </c>
      <c r="N33" s="693">
        <v>55</v>
      </c>
      <c r="O33" s="692">
        <v>0.49515151515151518</v>
      </c>
      <c r="P33" s="691">
        <v>0.37304075235109718</v>
      </c>
      <c r="Q33" s="690">
        <v>0.12211076280041799</v>
      </c>
      <c r="R33" s="665"/>
      <c r="S33" s="665"/>
    </row>
    <row r="34" spans="1:19" x14ac:dyDescent="0.4">
      <c r="A34" s="701"/>
      <c r="B34" s="701"/>
      <c r="C34" s="700" t="s">
        <v>374</v>
      </c>
      <c r="D34" s="698"/>
      <c r="E34" s="698"/>
      <c r="F34" s="702"/>
      <c r="G34" s="697">
        <v>0</v>
      </c>
      <c r="H34" s="695">
        <v>0</v>
      </c>
      <c r="I34" s="694" t="e">
        <v>#DIV/0!</v>
      </c>
      <c r="J34" s="693">
        <v>0</v>
      </c>
      <c r="K34" s="696">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6">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5405</v>
      </c>
      <c r="H36" s="671">
        <v>5113</v>
      </c>
      <c r="I36" s="670">
        <v>1.0571093291609623</v>
      </c>
      <c r="J36" s="669">
        <v>292</v>
      </c>
      <c r="K36" s="672">
        <v>6430</v>
      </c>
      <c r="L36" s="671">
        <v>6415</v>
      </c>
      <c r="M36" s="670">
        <v>1.0023382696804364</v>
      </c>
      <c r="N36" s="669">
        <v>15</v>
      </c>
      <c r="O36" s="668">
        <v>0.8405909797822706</v>
      </c>
      <c r="P36" s="667">
        <v>0.79703819173811374</v>
      </c>
      <c r="Q36" s="666">
        <v>4.3552788044156854E-2</v>
      </c>
      <c r="R36" s="665"/>
      <c r="S36" s="665"/>
    </row>
    <row r="37" spans="1:19" x14ac:dyDescent="0.4">
      <c r="A37" s="701"/>
      <c r="B37" s="687" t="s">
        <v>394</v>
      </c>
      <c r="C37" s="686"/>
      <c r="D37" s="686"/>
      <c r="E37" s="686"/>
      <c r="F37" s="703"/>
      <c r="G37" s="685">
        <v>508</v>
      </c>
      <c r="H37" s="684">
        <v>447</v>
      </c>
      <c r="I37" s="683">
        <v>1.1364653243847875</v>
      </c>
      <c r="J37" s="682">
        <v>61</v>
      </c>
      <c r="K37" s="685">
        <v>968</v>
      </c>
      <c r="L37" s="684">
        <v>968</v>
      </c>
      <c r="M37" s="683">
        <v>1</v>
      </c>
      <c r="N37" s="682">
        <v>0</v>
      </c>
      <c r="O37" s="681">
        <v>0.52479338842975209</v>
      </c>
      <c r="P37" s="680">
        <v>0.46177685950413222</v>
      </c>
      <c r="Q37" s="679">
        <v>6.3016528925619875E-2</v>
      </c>
      <c r="R37" s="665"/>
      <c r="S37" s="665"/>
    </row>
    <row r="38" spans="1:19" x14ac:dyDescent="0.4">
      <c r="A38" s="701"/>
      <c r="B38" s="701"/>
      <c r="C38" s="700" t="s">
        <v>111</v>
      </c>
      <c r="D38" s="698"/>
      <c r="E38" s="698"/>
      <c r="F38" s="688" t="s">
        <v>366</v>
      </c>
      <c r="G38" s="697">
        <v>285</v>
      </c>
      <c r="H38" s="695">
        <v>287</v>
      </c>
      <c r="I38" s="694">
        <v>0.99303135888501737</v>
      </c>
      <c r="J38" s="693">
        <v>-2</v>
      </c>
      <c r="K38" s="697">
        <v>539</v>
      </c>
      <c r="L38" s="695">
        <v>539</v>
      </c>
      <c r="M38" s="694">
        <v>1</v>
      </c>
      <c r="N38" s="693">
        <v>0</v>
      </c>
      <c r="O38" s="692">
        <v>0.5287569573283859</v>
      </c>
      <c r="P38" s="691">
        <v>0.53246753246753242</v>
      </c>
      <c r="Q38" s="690">
        <v>-3.7105751391465214E-3</v>
      </c>
      <c r="R38" s="665"/>
      <c r="S38" s="665"/>
    </row>
    <row r="39" spans="1:19" x14ac:dyDescent="0.4">
      <c r="A39" s="678"/>
      <c r="B39" s="678"/>
      <c r="C39" s="716" t="s">
        <v>110</v>
      </c>
      <c r="D39" s="715"/>
      <c r="E39" s="715"/>
      <c r="F39" s="688" t="s">
        <v>366</v>
      </c>
      <c r="G39" s="714">
        <v>223</v>
      </c>
      <c r="H39" s="712">
        <v>160</v>
      </c>
      <c r="I39" s="711">
        <v>1.39375</v>
      </c>
      <c r="J39" s="710">
        <v>63</v>
      </c>
      <c r="K39" s="714">
        <v>429</v>
      </c>
      <c r="L39" s="712">
        <v>429</v>
      </c>
      <c r="M39" s="711">
        <v>1</v>
      </c>
      <c r="N39" s="710">
        <v>0</v>
      </c>
      <c r="O39" s="709">
        <v>0.51981351981351986</v>
      </c>
      <c r="P39" s="708">
        <v>0.37296037296037299</v>
      </c>
      <c r="Q39" s="707">
        <v>0.14685314685314688</v>
      </c>
      <c r="R39" s="665"/>
      <c r="S39" s="665"/>
    </row>
    <row r="40" spans="1:19" x14ac:dyDescent="0.4">
      <c r="A40" s="687" t="s">
        <v>393</v>
      </c>
      <c r="B40" s="686" t="s">
        <v>392</v>
      </c>
      <c r="C40" s="686"/>
      <c r="D40" s="686"/>
      <c r="E40" s="686"/>
      <c r="F40" s="703"/>
      <c r="G40" s="685">
        <v>89589</v>
      </c>
      <c r="H40" s="684">
        <v>82379</v>
      </c>
      <c r="I40" s="683">
        <v>1.087522305441921</v>
      </c>
      <c r="J40" s="682">
        <v>7210</v>
      </c>
      <c r="K40" s="706">
        <v>132653</v>
      </c>
      <c r="L40" s="684">
        <v>126325</v>
      </c>
      <c r="M40" s="683">
        <v>1.0500930140510587</v>
      </c>
      <c r="N40" s="682">
        <v>6328</v>
      </c>
      <c r="O40" s="681">
        <v>0.67536354247548114</v>
      </c>
      <c r="P40" s="680">
        <v>0.65211953295072234</v>
      </c>
      <c r="Q40" s="679">
        <v>2.3244009524758802E-2</v>
      </c>
      <c r="R40" s="665"/>
      <c r="S40" s="665"/>
    </row>
    <row r="41" spans="1:19" x14ac:dyDescent="0.4">
      <c r="A41" s="705"/>
      <c r="B41" s="687" t="s">
        <v>391</v>
      </c>
      <c r="C41" s="686"/>
      <c r="D41" s="686"/>
      <c r="E41" s="686"/>
      <c r="F41" s="703"/>
      <c r="G41" s="685">
        <v>88740</v>
      </c>
      <c r="H41" s="684">
        <v>81549</v>
      </c>
      <c r="I41" s="683">
        <v>1.0881801125703565</v>
      </c>
      <c r="J41" s="682">
        <v>7191</v>
      </c>
      <c r="K41" s="685">
        <v>129116</v>
      </c>
      <c r="L41" s="684">
        <v>124411</v>
      </c>
      <c r="M41" s="683">
        <v>1.0378181993553626</v>
      </c>
      <c r="N41" s="682">
        <v>4705</v>
      </c>
      <c r="O41" s="681">
        <v>0.68728894947179275</v>
      </c>
      <c r="P41" s="680">
        <v>0.65548062470360335</v>
      </c>
      <c r="Q41" s="679">
        <v>3.18083247681894E-2</v>
      </c>
      <c r="R41" s="665"/>
      <c r="S41" s="665"/>
    </row>
    <row r="42" spans="1:19" x14ac:dyDescent="0.4">
      <c r="A42" s="701"/>
      <c r="B42" s="701"/>
      <c r="C42" s="700" t="s">
        <v>378</v>
      </c>
      <c r="D42" s="698"/>
      <c r="E42" s="698"/>
      <c r="F42" s="688" t="s">
        <v>366</v>
      </c>
      <c r="G42" s="697">
        <v>35441</v>
      </c>
      <c r="H42" s="695">
        <v>31763</v>
      </c>
      <c r="I42" s="694">
        <v>1.1157951075150332</v>
      </c>
      <c r="J42" s="693">
        <v>3678</v>
      </c>
      <c r="K42" s="697">
        <v>49465</v>
      </c>
      <c r="L42" s="695">
        <v>46156</v>
      </c>
      <c r="M42" s="694">
        <v>1.0716916543894619</v>
      </c>
      <c r="N42" s="693">
        <v>3309</v>
      </c>
      <c r="O42" s="692">
        <v>0.71648640452845447</v>
      </c>
      <c r="P42" s="691">
        <v>0.68816621890978424</v>
      </c>
      <c r="Q42" s="690">
        <v>2.8320185618670224E-2</v>
      </c>
      <c r="R42" s="665"/>
      <c r="S42" s="665"/>
    </row>
    <row r="43" spans="1:19" x14ac:dyDescent="0.4">
      <c r="A43" s="701"/>
      <c r="B43" s="701"/>
      <c r="C43" s="700" t="s">
        <v>106</v>
      </c>
      <c r="D43" s="698"/>
      <c r="E43" s="698"/>
      <c r="F43" s="688" t="s">
        <v>366</v>
      </c>
      <c r="G43" s="697">
        <v>4912</v>
      </c>
      <c r="H43" s="695">
        <v>3918</v>
      </c>
      <c r="I43" s="694">
        <v>1.2537008677896886</v>
      </c>
      <c r="J43" s="693">
        <v>994</v>
      </c>
      <c r="K43" s="697">
        <v>6382</v>
      </c>
      <c r="L43" s="695">
        <v>5218</v>
      </c>
      <c r="M43" s="694">
        <v>1.2230739747029513</v>
      </c>
      <c r="N43" s="693">
        <v>1164</v>
      </c>
      <c r="O43" s="692">
        <v>0.76966468191789406</v>
      </c>
      <c r="P43" s="691">
        <v>0.75086239938673827</v>
      </c>
      <c r="Q43" s="690">
        <v>1.880228253115579E-2</v>
      </c>
      <c r="R43" s="665"/>
      <c r="S43" s="665"/>
    </row>
    <row r="44" spans="1:19" x14ac:dyDescent="0.4">
      <c r="A44" s="701"/>
      <c r="B44" s="701"/>
      <c r="C44" s="700" t="s">
        <v>105</v>
      </c>
      <c r="D44" s="698"/>
      <c r="E44" s="698"/>
      <c r="F44" s="688" t="s">
        <v>366</v>
      </c>
      <c r="G44" s="697">
        <v>5298</v>
      </c>
      <c r="H44" s="695">
        <v>5315</v>
      </c>
      <c r="I44" s="694">
        <v>0.99680150517403576</v>
      </c>
      <c r="J44" s="693">
        <v>-17</v>
      </c>
      <c r="K44" s="697">
        <v>7806</v>
      </c>
      <c r="L44" s="695">
        <v>8816</v>
      </c>
      <c r="M44" s="694">
        <v>0.88543557168784026</v>
      </c>
      <c r="N44" s="693">
        <v>-1010</v>
      </c>
      <c r="O44" s="692">
        <v>0.67870868562644115</v>
      </c>
      <c r="P44" s="691">
        <v>0.60288112522686021</v>
      </c>
      <c r="Q44" s="690">
        <v>7.582756039958094E-2</v>
      </c>
      <c r="R44" s="665"/>
      <c r="S44" s="665"/>
    </row>
    <row r="45" spans="1:19" x14ac:dyDescent="0.4">
      <c r="A45" s="701"/>
      <c r="B45" s="701"/>
      <c r="C45" s="700" t="s">
        <v>371</v>
      </c>
      <c r="D45" s="698"/>
      <c r="E45" s="698"/>
      <c r="F45" s="688" t="s">
        <v>366</v>
      </c>
      <c r="G45" s="697">
        <v>2573</v>
      </c>
      <c r="H45" s="695">
        <v>3356</v>
      </c>
      <c r="I45" s="694">
        <v>0.76668653158522049</v>
      </c>
      <c r="J45" s="693">
        <v>-783</v>
      </c>
      <c r="K45" s="697">
        <v>3987</v>
      </c>
      <c r="L45" s="695">
        <v>6726</v>
      </c>
      <c r="M45" s="694">
        <v>0.59277430865298841</v>
      </c>
      <c r="N45" s="693">
        <v>-2739</v>
      </c>
      <c r="O45" s="692">
        <v>0.64534737898169048</v>
      </c>
      <c r="P45" s="691">
        <v>0.49895926256318762</v>
      </c>
      <c r="Q45" s="690">
        <v>0.14638811641850286</v>
      </c>
      <c r="R45" s="665"/>
      <c r="S45" s="665"/>
    </row>
    <row r="46" spans="1:19" x14ac:dyDescent="0.4">
      <c r="A46" s="701"/>
      <c r="B46" s="701"/>
      <c r="C46" s="700" t="s">
        <v>373</v>
      </c>
      <c r="D46" s="698"/>
      <c r="E46" s="698"/>
      <c r="F46" s="688" t="s">
        <v>366</v>
      </c>
      <c r="G46" s="697">
        <v>6795</v>
      </c>
      <c r="H46" s="695">
        <v>7298</v>
      </c>
      <c r="I46" s="694">
        <v>0.93107700739928745</v>
      </c>
      <c r="J46" s="693">
        <v>-503</v>
      </c>
      <c r="K46" s="697">
        <v>8468</v>
      </c>
      <c r="L46" s="695">
        <v>9094</v>
      </c>
      <c r="M46" s="694">
        <v>0.93116340444248957</v>
      </c>
      <c r="N46" s="693">
        <v>-626</v>
      </c>
      <c r="O46" s="692">
        <v>0.8024326877657062</v>
      </c>
      <c r="P46" s="691">
        <v>0.80250714756982622</v>
      </c>
      <c r="Q46" s="690">
        <v>-7.4459804120019513E-5</v>
      </c>
      <c r="R46" s="665"/>
      <c r="S46" s="665"/>
    </row>
    <row r="47" spans="1:19" x14ac:dyDescent="0.4">
      <c r="A47" s="701"/>
      <c r="B47" s="701"/>
      <c r="C47" s="700" t="s">
        <v>377</v>
      </c>
      <c r="D47" s="698"/>
      <c r="E47" s="698"/>
      <c r="F47" s="688" t="s">
        <v>366</v>
      </c>
      <c r="G47" s="697">
        <v>14101</v>
      </c>
      <c r="H47" s="695">
        <v>13893</v>
      </c>
      <c r="I47" s="694">
        <v>1.014971568415749</v>
      </c>
      <c r="J47" s="693">
        <v>208</v>
      </c>
      <c r="K47" s="697">
        <v>16590</v>
      </c>
      <c r="L47" s="695">
        <v>19293</v>
      </c>
      <c r="M47" s="694">
        <v>0.85989737210387185</v>
      </c>
      <c r="N47" s="693">
        <v>-2703</v>
      </c>
      <c r="O47" s="692">
        <v>0.84996986136226638</v>
      </c>
      <c r="P47" s="691">
        <v>0.72010573783237442</v>
      </c>
      <c r="Q47" s="690">
        <v>0.12986412352989196</v>
      </c>
      <c r="R47" s="665"/>
      <c r="S47" s="665"/>
    </row>
    <row r="48" spans="1:19" x14ac:dyDescent="0.4">
      <c r="A48" s="701"/>
      <c r="B48" s="701"/>
      <c r="C48" s="700" t="s">
        <v>372</v>
      </c>
      <c r="D48" s="698"/>
      <c r="E48" s="698"/>
      <c r="F48" s="688" t="s">
        <v>366</v>
      </c>
      <c r="G48" s="697">
        <v>1235</v>
      </c>
      <c r="H48" s="695">
        <v>1102</v>
      </c>
      <c r="I48" s="694">
        <v>1.1206896551724137</v>
      </c>
      <c r="J48" s="693">
        <v>133</v>
      </c>
      <c r="K48" s="697">
        <v>2970</v>
      </c>
      <c r="L48" s="695">
        <v>2970</v>
      </c>
      <c r="M48" s="694">
        <v>1</v>
      </c>
      <c r="N48" s="693">
        <v>0</v>
      </c>
      <c r="O48" s="692">
        <v>0.41582491582491582</v>
      </c>
      <c r="P48" s="691">
        <v>0.37104377104377106</v>
      </c>
      <c r="Q48" s="690">
        <v>4.4781144781144755E-2</v>
      </c>
      <c r="R48" s="665"/>
      <c r="S48" s="665"/>
    </row>
    <row r="49" spans="1:19" x14ac:dyDescent="0.4">
      <c r="A49" s="701"/>
      <c r="B49" s="701"/>
      <c r="C49" s="700" t="s">
        <v>390</v>
      </c>
      <c r="D49" s="698"/>
      <c r="E49" s="698"/>
      <c r="F49" s="688" t="s">
        <v>366</v>
      </c>
      <c r="G49" s="697">
        <v>1126</v>
      </c>
      <c r="H49" s="695">
        <v>1567</v>
      </c>
      <c r="I49" s="694">
        <v>0.71857051691129548</v>
      </c>
      <c r="J49" s="693">
        <v>-441</v>
      </c>
      <c r="K49" s="697">
        <v>2208</v>
      </c>
      <c r="L49" s="695">
        <v>1820</v>
      </c>
      <c r="M49" s="694">
        <v>1.2131868131868131</v>
      </c>
      <c r="N49" s="693">
        <v>388</v>
      </c>
      <c r="O49" s="692">
        <v>0.50996376811594202</v>
      </c>
      <c r="P49" s="691">
        <v>0.86098901098901104</v>
      </c>
      <c r="Q49" s="690">
        <v>-0.35102524287306902</v>
      </c>
      <c r="R49" s="665"/>
      <c r="S49" s="665"/>
    </row>
    <row r="50" spans="1:19" x14ac:dyDescent="0.4">
      <c r="A50" s="701"/>
      <c r="B50" s="701"/>
      <c r="C50" s="700" t="s">
        <v>389</v>
      </c>
      <c r="D50" s="698"/>
      <c r="E50" s="698"/>
      <c r="F50" s="688" t="s">
        <v>366</v>
      </c>
      <c r="G50" s="697">
        <v>1877</v>
      </c>
      <c r="H50" s="695">
        <v>2060</v>
      </c>
      <c r="I50" s="694">
        <v>0.91116504854368929</v>
      </c>
      <c r="J50" s="693">
        <v>-183</v>
      </c>
      <c r="K50" s="697">
        <v>3509</v>
      </c>
      <c r="L50" s="695">
        <v>2969</v>
      </c>
      <c r="M50" s="694">
        <v>1.1818794206803638</v>
      </c>
      <c r="N50" s="693">
        <v>540</v>
      </c>
      <c r="O50" s="692">
        <v>0.53491023083499567</v>
      </c>
      <c r="P50" s="691">
        <v>0.69383630852138767</v>
      </c>
      <c r="Q50" s="690">
        <v>-0.158926077686392</v>
      </c>
      <c r="R50" s="665"/>
      <c r="S50" s="665"/>
    </row>
    <row r="51" spans="1:19" x14ac:dyDescent="0.4">
      <c r="A51" s="701"/>
      <c r="B51" s="701"/>
      <c r="C51" s="700" t="s">
        <v>388</v>
      </c>
      <c r="D51" s="698"/>
      <c r="E51" s="698"/>
      <c r="F51" s="688" t="s">
        <v>375</v>
      </c>
      <c r="G51" s="697">
        <v>678</v>
      </c>
      <c r="H51" s="695">
        <v>494</v>
      </c>
      <c r="I51" s="694">
        <v>1.3724696356275303</v>
      </c>
      <c r="J51" s="693">
        <v>184</v>
      </c>
      <c r="K51" s="697">
        <v>1466</v>
      </c>
      <c r="L51" s="695">
        <v>1386</v>
      </c>
      <c r="M51" s="694">
        <v>1.0577200577200576</v>
      </c>
      <c r="N51" s="693">
        <v>80</v>
      </c>
      <c r="O51" s="692">
        <v>0.46248294679399726</v>
      </c>
      <c r="P51" s="691">
        <v>0.35642135642135642</v>
      </c>
      <c r="Q51" s="690">
        <v>0.10606159037264085</v>
      </c>
      <c r="R51" s="665"/>
      <c r="S51" s="665"/>
    </row>
    <row r="52" spans="1:19" x14ac:dyDescent="0.4">
      <c r="A52" s="701"/>
      <c r="B52" s="701"/>
      <c r="C52" s="700" t="s">
        <v>387</v>
      </c>
      <c r="D52" s="698"/>
      <c r="E52" s="698"/>
      <c r="F52" s="688" t="s">
        <v>366</v>
      </c>
      <c r="G52" s="697">
        <v>1068</v>
      </c>
      <c r="H52" s="695">
        <v>1123</v>
      </c>
      <c r="I52" s="694">
        <v>0.95102404274265362</v>
      </c>
      <c r="J52" s="693">
        <v>-55</v>
      </c>
      <c r="K52" s="697">
        <v>1936</v>
      </c>
      <c r="L52" s="695">
        <v>1376</v>
      </c>
      <c r="M52" s="694">
        <v>1.4069767441860466</v>
      </c>
      <c r="N52" s="693">
        <v>560</v>
      </c>
      <c r="O52" s="692">
        <v>0.55165289256198347</v>
      </c>
      <c r="P52" s="691">
        <v>0.81613372093023251</v>
      </c>
      <c r="Q52" s="690">
        <v>-0.26448082836824904</v>
      </c>
      <c r="R52" s="665"/>
      <c r="S52" s="665"/>
    </row>
    <row r="53" spans="1:19" x14ac:dyDescent="0.4">
      <c r="A53" s="701"/>
      <c r="B53" s="701"/>
      <c r="C53" s="700" t="s">
        <v>386</v>
      </c>
      <c r="D53" s="698"/>
      <c r="E53" s="698"/>
      <c r="F53" s="688" t="s">
        <v>366</v>
      </c>
      <c r="G53" s="697">
        <v>1801</v>
      </c>
      <c r="H53" s="695">
        <v>1973</v>
      </c>
      <c r="I53" s="694">
        <v>0.91282311201216426</v>
      </c>
      <c r="J53" s="693">
        <v>-172</v>
      </c>
      <c r="K53" s="697">
        <v>2970</v>
      </c>
      <c r="L53" s="695">
        <v>3105</v>
      </c>
      <c r="M53" s="694">
        <v>0.95652173913043481</v>
      </c>
      <c r="N53" s="693">
        <v>-135</v>
      </c>
      <c r="O53" s="692">
        <v>0.60639730639730638</v>
      </c>
      <c r="P53" s="691">
        <v>0.63542673107890502</v>
      </c>
      <c r="Q53" s="690">
        <v>-2.9029424681598637E-2</v>
      </c>
      <c r="R53" s="665"/>
      <c r="S53" s="665"/>
    </row>
    <row r="54" spans="1:19" x14ac:dyDescent="0.4">
      <c r="A54" s="701"/>
      <c r="B54" s="701"/>
      <c r="C54" s="700" t="s">
        <v>385</v>
      </c>
      <c r="D54" s="698"/>
      <c r="E54" s="698"/>
      <c r="F54" s="688" t="s">
        <v>366</v>
      </c>
      <c r="G54" s="697">
        <v>1377</v>
      </c>
      <c r="H54" s="695">
        <v>1369</v>
      </c>
      <c r="I54" s="694">
        <v>1.0058436815193572</v>
      </c>
      <c r="J54" s="693">
        <v>8</v>
      </c>
      <c r="K54" s="697">
        <v>2876</v>
      </c>
      <c r="L54" s="695">
        <v>2970</v>
      </c>
      <c r="M54" s="694">
        <v>0.96835016835016841</v>
      </c>
      <c r="N54" s="693">
        <v>-94</v>
      </c>
      <c r="O54" s="692">
        <v>0.47878998609179418</v>
      </c>
      <c r="P54" s="691">
        <v>0.46094276094276093</v>
      </c>
      <c r="Q54" s="690">
        <v>1.7847225149033252E-2</v>
      </c>
      <c r="R54" s="665"/>
      <c r="S54" s="665"/>
    </row>
    <row r="55" spans="1:19" x14ac:dyDescent="0.4">
      <c r="A55" s="701"/>
      <c r="B55" s="701"/>
      <c r="C55" s="700" t="s">
        <v>120</v>
      </c>
      <c r="D55" s="698"/>
      <c r="E55" s="698"/>
      <c r="F55" s="688" t="s">
        <v>366</v>
      </c>
      <c r="G55" s="697">
        <v>987</v>
      </c>
      <c r="H55" s="695">
        <v>785</v>
      </c>
      <c r="I55" s="694">
        <v>1.2573248407643312</v>
      </c>
      <c r="J55" s="693">
        <v>202</v>
      </c>
      <c r="K55" s="697">
        <v>1936</v>
      </c>
      <c r="L55" s="695">
        <v>1386</v>
      </c>
      <c r="M55" s="694">
        <v>1.3968253968253967</v>
      </c>
      <c r="N55" s="693">
        <v>550</v>
      </c>
      <c r="O55" s="692">
        <v>0.5098140495867769</v>
      </c>
      <c r="P55" s="691">
        <v>0.56637806637806642</v>
      </c>
      <c r="Q55" s="690">
        <v>-5.6564016791289529E-2</v>
      </c>
      <c r="R55" s="665"/>
      <c r="S55" s="665"/>
    </row>
    <row r="56" spans="1:19" x14ac:dyDescent="0.4">
      <c r="A56" s="701"/>
      <c r="B56" s="701"/>
      <c r="C56" s="700" t="s">
        <v>382</v>
      </c>
      <c r="D56" s="698"/>
      <c r="E56" s="698"/>
      <c r="F56" s="688" t="s">
        <v>366</v>
      </c>
      <c r="G56" s="697">
        <v>1206</v>
      </c>
      <c r="H56" s="695">
        <v>686</v>
      </c>
      <c r="I56" s="694">
        <v>1.7580174927113703</v>
      </c>
      <c r="J56" s="693">
        <v>520</v>
      </c>
      <c r="K56" s="697">
        <v>1936</v>
      </c>
      <c r="L56" s="695">
        <v>1320</v>
      </c>
      <c r="M56" s="694">
        <v>1.4666666666666666</v>
      </c>
      <c r="N56" s="693">
        <v>616</v>
      </c>
      <c r="O56" s="692">
        <v>0.62293388429752061</v>
      </c>
      <c r="P56" s="691">
        <v>0.51969696969696966</v>
      </c>
      <c r="Q56" s="690">
        <v>0.10323691460055096</v>
      </c>
      <c r="R56" s="665"/>
      <c r="S56" s="665"/>
    </row>
    <row r="57" spans="1:19" x14ac:dyDescent="0.4">
      <c r="A57" s="701"/>
      <c r="B57" s="701"/>
      <c r="C57" s="700" t="s">
        <v>381</v>
      </c>
      <c r="D57" s="698"/>
      <c r="E57" s="698"/>
      <c r="F57" s="688" t="s">
        <v>366</v>
      </c>
      <c r="G57" s="697">
        <v>522</v>
      </c>
      <c r="H57" s="695">
        <v>535</v>
      </c>
      <c r="I57" s="694">
        <v>0.97570093457943929</v>
      </c>
      <c r="J57" s="693">
        <v>-13</v>
      </c>
      <c r="K57" s="697">
        <v>1936</v>
      </c>
      <c r="L57" s="695">
        <v>1320</v>
      </c>
      <c r="M57" s="694">
        <v>1.4666666666666666</v>
      </c>
      <c r="N57" s="693">
        <v>616</v>
      </c>
      <c r="O57" s="692">
        <v>0.26962809917355374</v>
      </c>
      <c r="P57" s="691">
        <v>0.40530303030303028</v>
      </c>
      <c r="Q57" s="690">
        <v>-0.13567493112947654</v>
      </c>
      <c r="R57" s="665"/>
      <c r="S57" s="665"/>
    </row>
    <row r="58" spans="1:19" x14ac:dyDescent="0.4">
      <c r="A58" s="701"/>
      <c r="B58" s="701"/>
      <c r="C58" s="700" t="s">
        <v>383</v>
      </c>
      <c r="D58" s="698"/>
      <c r="E58" s="698"/>
      <c r="F58" s="688" t="s">
        <v>366</v>
      </c>
      <c r="G58" s="697">
        <v>640</v>
      </c>
      <c r="H58" s="695">
        <v>648</v>
      </c>
      <c r="I58" s="694">
        <v>0.98765432098765427</v>
      </c>
      <c r="J58" s="693">
        <v>-8</v>
      </c>
      <c r="K58" s="697">
        <v>1320</v>
      </c>
      <c r="L58" s="695">
        <v>1320</v>
      </c>
      <c r="M58" s="694">
        <v>1</v>
      </c>
      <c r="N58" s="693">
        <v>0</v>
      </c>
      <c r="O58" s="692">
        <v>0.48484848484848486</v>
      </c>
      <c r="P58" s="691">
        <v>0.49090909090909091</v>
      </c>
      <c r="Q58" s="690">
        <v>-6.0606060606060441E-3</v>
      </c>
      <c r="R58" s="665"/>
      <c r="S58" s="665"/>
    </row>
    <row r="59" spans="1:19" x14ac:dyDescent="0.4">
      <c r="A59" s="701"/>
      <c r="B59" s="701"/>
      <c r="C59" s="700" t="s">
        <v>380</v>
      </c>
      <c r="D59" s="698"/>
      <c r="E59" s="698"/>
      <c r="F59" s="688" t="s">
        <v>366</v>
      </c>
      <c r="G59" s="697">
        <v>1784</v>
      </c>
      <c r="H59" s="695">
        <v>1854</v>
      </c>
      <c r="I59" s="694">
        <v>0.96224379719525355</v>
      </c>
      <c r="J59" s="693">
        <v>-70</v>
      </c>
      <c r="K59" s="697">
        <v>4662</v>
      </c>
      <c r="L59" s="695">
        <v>4526</v>
      </c>
      <c r="M59" s="694">
        <v>1.0300486080424216</v>
      </c>
      <c r="N59" s="693">
        <v>136</v>
      </c>
      <c r="O59" s="692">
        <v>0.38266838266838266</v>
      </c>
      <c r="P59" s="691">
        <v>0.40963323022536458</v>
      </c>
      <c r="Q59" s="690">
        <v>-2.6964847556981919E-2</v>
      </c>
      <c r="R59" s="665"/>
      <c r="S59" s="665"/>
    </row>
    <row r="60" spans="1:19" x14ac:dyDescent="0.4">
      <c r="A60" s="701"/>
      <c r="B60" s="701"/>
      <c r="C60" s="700" t="s">
        <v>378</v>
      </c>
      <c r="D60" s="699" t="s">
        <v>171</v>
      </c>
      <c r="E60" s="698" t="s">
        <v>370</v>
      </c>
      <c r="F60" s="688" t="s">
        <v>366</v>
      </c>
      <c r="G60" s="697">
        <v>2826</v>
      </c>
      <c r="H60" s="695">
        <v>0</v>
      </c>
      <c r="I60" s="694" t="e">
        <v>#DIV/0!</v>
      </c>
      <c r="J60" s="693">
        <v>2826</v>
      </c>
      <c r="K60" s="697">
        <v>2970</v>
      </c>
      <c r="L60" s="695">
        <v>0</v>
      </c>
      <c r="M60" s="694" t="e">
        <v>#DIV/0!</v>
      </c>
      <c r="N60" s="693">
        <v>2970</v>
      </c>
      <c r="O60" s="692">
        <v>0.95151515151515154</v>
      </c>
      <c r="P60" s="691" t="e">
        <v>#DIV/0!</v>
      </c>
      <c r="Q60" s="690" t="e">
        <v>#DIV/0!</v>
      </c>
      <c r="R60" s="665"/>
      <c r="S60" s="665"/>
    </row>
    <row r="61" spans="1:19" x14ac:dyDescent="0.4">
      <c r="A61" s="701"/>
      <c r="B61" s="701"/>
      <c r="C61" s="700" t="s">
        <v>105</v>
      </c>
      <c r="D61" s="699" t="s">
        <v>171</v>
      </c>
      <c r="E61" s="698" t="s">
        <v>370</v>
      </c>
      <c r="F61" s="688" t="s">
        <v>366</v>
      </c>
      <c r="G61" s="697">
        <v>1136</v>
      </c>
      <c r="H61" s="695">
        <v>719</v>
      </c>
      <c r="I61" s="694">
        <v>1.5799721835883171</v>
      </c>
      <c r="J61" s="693">
        <v>417</v>
      </c>
      <c r="K61" s="697">
        <v>1837</v>
      </c>
      <c r="L61" s="695">
        <v>1320</v>
      </c>
      <c r="M61" s="694">
        <v>1.3916666666666666</v>
      </c>
      <c r="N61" s="693">
        <v>517</v>
      </c>
      <c r="O61" s="692">
        <v>0.6183995645073489</v>
      </c>
      <c r="P61" s="691">
        <v>0.54469696969696968</v>
      </c>
      <c r="Q61" s="690">
        <v>7.3702594810379218E-2</v>
      </c>
      <c r="R61" s="665"/>
      <c r="S61" s="665"/>
    </row>
    <row r="62" spans="1:19" x14ac:dyDescent="0.4">
      <c r="A62" s="701"/>
      <c r="B62" s="701"/>
      <c r="C62" s="700" t="s">
        <v>373</v>
      </c>
      <c r="D62" s="699" t="s">
        <v>171</v>
      </c>
      <c r="E62" s="698" t="s">
        <v>370</v>
      </c>
      <c r="F62" s="688" t="s">
        <v>366</v>
      </c>
      <c r="G62" s="697">
        <v>1357</v>
      </c>
      <c r="H62" s="695">
        <v>1091</v>
      </c>
      <c r="I62" s="694">
        <v>1.2438130155820348</v>
      </c>
      <c r="J62" s="693">
        <v>266</v>
      </c>
      <c r="K62" s="697">
        <v>1886</v>
      </c>
      <c r="L62" s="695">
        <v>1320</v>
      </c>
      <c r="M62" s="694">
        <v>1.4287878787878787</v>
      </c>
      <c r="N62" s="693">
        <v>566</v>
      </c>
      <c r="O62" s="692">
        <v>0.71951219512195119</v>
      </c>
      <c r="P62" s="691">
        <v>0.82651515151515154</v>
      </c>
      <c r="Q62" s="690">
        <v>-0.10700295639320034</v>
      </c>
      <c r="R62" s="665"/>
      <c r="S62" s="665"/>
    </row>
    <row r="63" spans="1:19" x14ac:dyDescent="0.4">
      <c r="A63" s="701"/>
      <c r="B63" s="678"/>
      <c r="C63" s="677" t="s">
        <v>377</v>
      </c>
      <c r="D63" s="689" t="s">
        <v>171</v>
      </c>
      <c r="E63" s="675" t="s">
        <v>370</v>
      </c>
      <c r="F63" s="688" t="s">
        <v>375</v>
      </c>
      <c r="G63" s="673">
        <v>0</v>
      </c>
      <c r="H63" s="671">
        <v>0</v>
      </c>
      <c r="I63" s="670" t="e">
        <v>#DIV/0!</v>
      </c>
      <c r="J63" s="669">
        <v>0</v>
      </c>
      <c r="K63" s="673">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849</v>
      </c>
      <c r="H64" s="684">
        <v>830</v>
      </c>
      <c r="I64" s="683">
        <v>1.0228915662650602</v>
      </c>
      <c r="J64" s="682">
        <v>19</v>
      </c>
      <c r="K64" s="685">
        <v>3537</v>
      </c>
      <c r="L64" s="684">
        <v>1914</v>
      </c>
      <c r="M64" s="683">
        <v>1.847962382445141</v>
      </c>
      <c r="N64" s="682">
        <v>1623</v>
      </c>
      <c r="O64" s="681">
        <v>0.24003392705682783</v>
      </c>
      <c r="P64" s="680">
        <v>0.43364681295715779</v>
      </c>
      <c r="Q64" s="679">
        <v>-0.19361288590032996</v>
      </c>
      <c r="R64" s="665"/>
      <c r="S64" s="665"/>
    </row>
    <row r="65" spans="1:19" x14ac:dyDescent="0.4">
      <c r="A65" s="701"/>
      <c r="B65" s="701"/>
      <c r="C65" s="700" t="s">
        <v>383</v>
      </c>
      <c r="D65" s="698"/>
      <c r="E65" s="698"/>
      <c r="F65" s="688" t="s">
        <v>366</v>
      </c>
      <c r="G65" s="697">
        <v>194</v>
      </c>
      <c r="H65" s="695">
        <v>186</v>
      </c>
      <c r="I65" s="694">
        <v>1.043010752688172</v>
      </c>
      <c r="J65" s="693">
        <v>8</v>
      </c>
      <c r="K65" s="696">
        <v>594</v>
      </c>
      <c r="L65" s="695">
        <v>330</v>
      </c>
      <c r="M65" s="694">
        <v>1.8</v>
      </c>
      <c r="N65" s="693">
        <v>264</v>
      </c>
      <c r="O65" s="692">
        <v>0.32659932659932661</v>
      </c>
      <c r="P65" s="691">
        <v>0.5636363636363636</v>
      </c>
      <c r="Q65" s="690">
        <v>-0.23703703703703699</v>
      </c>
      <c r="R65" s="665"/>
      <c r="S65" s="665"/>
    </row>
    <row r="66" spans="1:19" x14ac:dyDescent="0.4">
      <c r="A66" s="701"/>
      <c r="B66" s="701"/>
      <c r="C66" s="700" t="s">
        <v>382</v>
      </c>
      <c r="D66" s="698"/>
      <c r="E66" s="698"/>
      <c r="F66" s="702"/>
      <c r="G66" s="697"/>
      <c r="H66" s="695">
        <v>226</v>
      </c>
      <c r="I66" s="694">
        <v>0</v>
      </c>
      <c r="J66" s="693">
        <v>-226</v>
      </c>
      <c r="K66" s="696"/>
      <c r="L66" s="695">
        <v>594</v>
      </c>
      <c r="M66" s="694">
        <v>0</v>
      </c>
      <c r="N66" s="693">
        <v>-594</v>
      </c>
      <c r="O66" s="692" t="e">
        <v>#DIV/0!</v>
      </c>
      <c r="P66" s="691">
        <v>0.38047138047138046</v>
      </c>
      <c r="Q66" s="690" t="e">
        <v>#DIV/0!</v>
      </c>
      <c r="R66" s="665"/>
      <c r="S66" s="665"/>
    </row>
    <row r="67" spans="1:19" x14ac:dyDescent="0.4">
      <c r="A67" s="701"/>
      <c r="B67" s="701"/>
      <c r="C67" s="700" t="s">
        <v>381</v>
      </c>
      <c r="D67" s="698"/>
      <c r="E67" s="698"/>
      <c r="F67" s="702"/>
      <c r="G67" s="697"/>
      <c r="H67" s="695">
        <v>126</v>
      </c>
      <c r="I67" s="694">
        <v>0</v>
      </c>
      <c r="J67" s="693">
        <v>-126</v>
      </c>
      <c r="K67" s="696"/>
      <c r="L67" s="695">
        <v>330</v>
      </c>
      <c r="M67" s="694">
        <v>0</v>
      </c>
      <c r="N67" s="693">
        <v>-330</v>
      </c>
      <c r="O67" s="692" t="e">
        <v>#DIV/0!</v>
      </c>
      <c r="P67" s="691">
        <v>0.38181818181818183</v>
      </c>
      <c r="Q67" s="690" t="e">
        <v>#DIV/0!</v>
      </c>
      <c r="R67" s="665"/>
      <c r="S67" s="665"/>
    </row>
    <row r="68" spans="1:19" x14ac:dyDescent="0.4">
      <c r="A68" s="701"/>
      <c r="B68" s="701"/>
      <c r="C68" s="700" t="s">
        <v>380</v>
      </c>
      <c r="D68" s="698"/>
      <c r="E68" s="698"/>
      <c r="F68" s="688" t="s">
        <v>366</v>
      </c>
      <c r="G68" s="697">
        <v>357</v>
      </c>
      <c r="H68" s="695">
        <v>292</v>
      </c>
      <c r="I68" s="694">
        <v>1.2226027397260273</v>
      </c>
      <c r="J68" s="693">
        <v>65</v>
      </c>
      <c r="K68" s="696">
        <v>1188</v>
      </c>
      <c r="L68" s="695">
        <v>660</v>
      </c>
      <c r="M68" s="694">
        <v>1.8</v>
      </c>
      <c r="N68" s="693">
        <v>528</v>
      </c>
      <c r="O68" s="692">
        <v>0.3005050505050505</v>
      </c>
      <c r="P68" s="691">
        <v>0.44242424242424244</v>
      </c>
      <c r="Q68" s="690">
        <v>-0.14191919191919194</v>
      </c>
      <c r="R68" s="665"/>
      <c r="S68" s="665"/>
    </row>
    <row r="69" spans="1:19" x14ac:dyDescent="0.4">
      <c r="A69" s="678"/>
      <c r="B69" s="678"/>
      <c r="C69" s="677" t="s">
        <v>371</v>
      </c>
      <c r="D69" s="675"/>
      <c r="E69" s="675"/>
      <c r="F69" s="674" t="s">
        <v>366</v>
      </c>
      <c r="G69" s="673">
        <v>298</v>
      </c>
      <c r="H69" s="671"/>
      <c r="I69" s="670" t="e">
        <v>#DIV/0!</v>
      </c>
      <c r="J69" s="669">
        <v>298</v>
      </c>
      <c r="K69" s="672">
        <v>1755</v>
      </c>
      <c r="L69" s="671"/>
      <c r="M69" s="670" t="e">
        <v>#DIV/0!</v>
      </c>
      <c r="N69" s="669">
        <v>1755</v>
      </c>
      <c r="O69" s="668">
        <v>0.16980056980056979</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activeCell="G4" sqref="G4:G5"/>
      <selection pane="topRight" activeCell="G4" sqref="G4:G5"/>
      <selection pane="bottomLeft" activeCell="G4" sqref="G4:G5"/>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１月月間</v>
      </c>
      <c r="G1" s="14" t="s">
        <v>69</v>
      </c>
      <c r="H1" s="10"/>
      <c r="I1" s="10"/>
      <c r="J1" s="10"/>
      <c r="K1" s="10"/>
      <c r="L1" s="10"/>
      <c r="M1" s="10"/>
    </row>
    <row r="2" spans="1:13" s="788" customFormat="1" ht="19.5" thickBot="1" x14ac:dyDescent="0.45">
      <c r="A2" s="789"/>
      <c r="B2" s="789" t="s">
        <v>436</v>
      </c>
      <c r="C2" s="790">
        <v>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500</v>
      </c>
      <c r="D4" s="1003" t="s">
        <v>499</v>
      </c>
      <c r="E4" s="1004" t="s">
        <v>192</v>
      </c>
      <c r="F4" s="1005"/>
      <c r="G4" s="982" t="s">
        <v>498</v>
      </c>
      <c r="H4" s="1001" t="s">
        <v>497</v>
      </c>
      <c r="I4" s="1004" t="s">
        <v>192</v>
      </c>
      <c r="J4" s="1005"/>
      <c r="K4" s="982" t="s">
        <v>498</v>
      </c>
      <c r="L4" s="983" t="s">
        <v>497</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458225</v>
      </c>
      <c r="D6" s="1006">
        <v>439203</v>
      </c>
      <c r="E6" s="971">
        <v>1.0433102688278542</v>
      </c>
      <c r="F6" s="991">
        <v>19022</v>
      </c>
      <c r="G6" s="997">
        <v>724067</v>
      </c>
      <c r="H6" s="999">
        <v>692627</v>
      </c>
      <c r="I6" s="971">
        <v>1.0453923973509551</v>
      </c>
      <c r="J6" s="991">
        <v>31440</v>
      </c>
      <c r="K6" s="973">
        <v>0.63284889381783727</v>
      </c>
      <c r="L6" s="975">
        <v>0.63411186684896781</v>
      </c>
      <c r="M6" s="977">
        <v>-1.2629730311305432E-3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234006</v>
      </c>
      <c r="D8" s="766">
        <v>217917</v>
      </c>
      <c r="E8" s="765">
        <v>1.0738308622090063</v>
      </c>
      <c r="F8" s="764">
        <v>16089</v>
      </c>
      <c r="G8" s="767">
        <v>363474</v>
      </c>
      <c r="H8" s="774">
        <v>324927</v>
      </c>
      <c r="I8" s="765">
        <v>1.1186328005982882</v>
      </c>
      <c r="J8" s="764">
        <v>38547</v>
      </c>
      <c r="K8" s="781">
        <v>0.64380395846745575</v>
      </c>
      <c r="L8" s="780">
        <v>0.67066448771570231</v>
      </c>
      <c r="M8" s="779">
        <v>-2.6860529248246556E-2</v>
      </c>
    </row>
    <row r="9" spans="1:13" ht="18" customHeight="1" x14ac:dyDescent="0.4">
      <c r="A9" s="747"/>
      <c r="B9" s="760" t="s">
        <v>428</v>
      </c>
      <c r="C9" s="759">
        <v>98936</v>
      </c>
      <c r="D9" s="758">
        <v>97941</v>
      </c>
      <c r="E9" s="757">
        <v>1.0101591774639833</v>
      </c>
      <c r="F9" s="756">
        <v>995</v>
      </c>
      <c r="G9" s="759">
        <v>149563</v>
      </c>
      <c r="H9" s="758">
        <v>146196</v>
      </c>
      <c r="I9" s="757">
        <v>1.023030725874853</v>
      </c>
      <c r="J9" s="756">
        <v>3367</v>
      </c>
      <c r="K9" s="778">
        <v>0.66150050480399569</v>
      </c>
      <c r="L9" s="777">
        <v>0.66992940983337435</v>
      </c>
      <c r="M9" s="776">
        <v>-8.4289050293786527E-3</v>
      </c>
    </row>
    <row r="10" spans="1:13" ht="18" customHeight="1" x14ac:dyDescent="0.4">
      <c r="A10" s="747"/>
      <c r="B10" s="746" t="s">
        <v>427</v>
      </c>
      <c r="C10" s="751">
        <v>8399</v>
      </c>
      <c r="D10" s="750">
        <v>8129</v>
      </c>
      <c r="E10" s="749">
        <v>1.0332144175175297</v>
      </c>
      <c r="F10" s="748">
        <v>270</v>
      </c>
      <c r="G10" s="751">
        <v>13460</v>
      </c>
      <c r="H10" s="750">
        <v>13370</v>
      </c>
      <c r="I10" s="749">
        <v>1.006731488406881</v>
      </c>
      <c r="J10" s="748">
        <v>90</v>
      </c>
      <c r="K10" s="741">
        <v>0.62399702823179792</v>
      </c>
      <c r="L10" s="740">
        <v>0.60800299177262529</v>
      </c>
      <c r="M10" s="739">
        <v>1.5994036459172634E-2</v>
      </c>
    </row>
    <row r="11" spans="1:13" ht="18" customHeight="1" x14ac:dyDescent="0.4">
      <c r="A11" s="747"/>
      <c r="B11" s="746" t="s">
        <v>425</v>
      </c>
      <c r="C11" s="751">
        <v>105893</v>
      </c>
      <c r="D11" s="750">
        <v>92603</v>
      </c>
      <c r="E11" s="749">
        <v>1.1435158688163451</v>
      </c>
      <c r="F11" s="748">
        <v>13290</v>
      </c>
      <c r="G11" s="751">
        <v>158325</v>
      </c>
      <c r="H11" s="750">
        <v>135802</v>
      </c>
      <c r="I11" s="749">
        <v>1.1658517547606073</v>
      </c>
      <c r="J11" s="748">
        <v>22523</v>
      </c>
      <c r="K11" s="741">
        <v>0.66883309647876199</v>
      </c>
      <c r="L11" s="740">
        <v>0.68189717382660053</v>
      </c>
      <c r="M11" s="739">
        <v>-1.3064077347838543E-2</v>
      </c>
    </row>
    <row r="12" spans="1:13" ht="18" customHeight="1" x14ac:dyDescent="0.4">
      <c r="A12" s="747"/>
      <c r="B12" s="737" t="s">
        <v>173</v>
      </c>
      <c r="C12" s="775">
        <v>20778</v>
      </c>
      <c r="D12" s="735">
        <v>19244</v>
      </c>
      <c r="E12" s="734">
        <v>1.0797131573477448</v>
      </c>
      <c r="F12" s="733">
        <v>1534</v>
      </c>
      <c r="G12" s="775">
        <v>42126</v>
      </c>
      <c r="H12" s="735">
        <v>29559</v>
      </c>
      <c r="I12" s="734">
        <v>1.4251497005988023</v>
      </c>
      <c r="J12" s="733">
        <v>12567</v>
      </c>
      <c r="K12" s="772">
        <v>0.49323458196838055</v>
      </c>
      <c r="L12" s="771">
        <v>0.65103690923238267</v>
      </c>
      <c r="M12" s="770">
        <v>-0.15780232726400212</v>
      </c>
    </row>
    <row r="13" spans="1:13" ht="18" customHeight="1" x14ac:dyDescent="0.4">
      <c r="A13" s="769" t="s">
        <v>430</v>
      </c>
      <c r="B13" s="768"/>
      <c r="C13" s="767">
        <v>72274</v>
      </c>
      <c r="D13" s="766">
        <v>73788</v>
      </c>
      <c r="E13" s="765">
        <v>0.97948175855152597</v>
      </c>
      <c r="F13" s="764">
        <v>-1514</v>
      </c>
      <c r="G13" s="767">
        <v>117487</v>
      </c>
      <c r="H13" s="766">
        <v>131716</v>
      </c>
      <c r="I13" s="765">
        <v>0.89197212183789365</v>
      </c>
      <c r="J13" s="764">
        <v>-14229</v>
      </c>
      <c r="K13" s="763">
        <v>0.6151659332521896</v>
      </c>
      <c r="L13" s="762">
        <v>0.56020529016975917</v>
      </c>
      <c r="M13" s="773">
        <v>5.4960643082430427E-2</v>
      </c>
    </row>
    <row r="14" spans="1:13" ht="18" customHeight="1" x14ac:dyDescent="0.4">
      <c r="A14" s="747"/>
      <c r="B14" s="760" t="s">
        <v>428</v>
      </c>
      <c r="C14" s="759">
        <v>12620</v>
      </c>
      <c r="D14" s="758">
        <v>13456</v>
      </c>
      <c r="E14" s="757">
        <v>0.93787158145065397</v>
      </c>
      <c r="F14" s="756">
        <v>-836</v>
      </c>
      <c r="G14" s="759">
        <v>17480</v>
      </c>
      <c r="H14" s="758">
        <v>17177</v>
      </c>
      <c r="I14" s="757">
        <v>1.0176398672643652</v>
      </c>
      <c r="J14" s="756">
        <v>303</v>
      </c>
      <c r="K14" s="755">
        <v>0.72196796338672764</v>
      </c>
      <c r="L14" s="754">
        <v>0.78337311521220232</v>
      </c>
      <c r="M14" s="753">
        <v>-6.140515182547468E-2</v>
      </c>
    </row>
    <row r="15" spans="1:13" ht="18" customHeight="1" x14ac:dyDescent="0.4">
      <c r="A15" s="747"/>
      <c r="B15" s="746" t="s">
        <v>427</v>
      </c>
      <c r="C15" s="751">
        <v>11731</v>
      </c>
      <c r="D15" s="750">
        <v>11929</v>
      </c>
      <c r="E15" s="749">
        <v>0.98340179394752281</v>
      </c>
      <c r="F15" s="748">
        <v>-198</v>
      </c>
      <c r="G15" s="751">
        <v>18270</v>
      </c>
      <c r="H15" s="750">
        <v>18525</v>
      </c>
      <c r="I15" s="749">
        <v>0.98623481781376521</v>
      </c>
      <c r="J15" s="748">
        <v>-255</v>
      </c>
      <c r="K15" s="741">
        <v>0.64209085933223864</v>
      </c>
      <c r="L15" s="740">
        <v>0.64394062078272607</v>
      </c>
      <c r="M15" s="739">
        <v>-1.8497614504874305E-3</v>
      </c>
    </row>
    <row r="16" spans="1:13" ht="18" customHeight="1" x14ac:dyDescent="0.4">
      <c r="A16" s="747"/>
      <c r="B16" s="746" t="s">
        <v>425</v>
      </c>
      <c r="C16" s="751">
        <v>37313</v>
      </c>
      <c r="D16" s="750">
        <v>36238</v>
      </c>
      <c r="E16" s="749">
        <v>1.0296649925492576</v>
      </c>
      <c r="F16" s="748">
        <v>1075</v>
      </c>
      <c r="G16" s="751">
        <v>57994</v>
      </c>
      <c r="H16" s="750">
        <v>63092</v>
      </c>
      <c r="I16" s="749">
        <v>0.91919736258162688</v>
      </c>
      <c r="J16" s="748">
        <v>-5098</v>
      </c>
      <c r="K16" s="741">
        <v>0.64339414422181607</v>
      </c>
      <c r="L16" s="740">
        <v>0.57436759018576045</v>
      </c>
      <c r="M16" s="739">
        <v>6.9026554036055621E-2</v>
      </c>
    </row>
    <row r="17" spans="1:13" ht="18" customHeight="1" x14ac:dyDescent="0.4">
      <c r="A17" s="747"/>
      <c r="B17" s="746" t="s">
        <v>424</v>
      </c>
      <c r="C17" s="751">
        <v>1315</v>
      </c>
      <c r="D17" s="750">
        <v>0</v>
      </c>
      <c r="E17" s="749" t="e">
        <v>#DIV/0!</v>
      </c>
      <c r="F17" s="748">
        <v>1315</v>
      </c>
      <c r="G17" s="751">
        <v>4981</v>
      </c>
      <c r="H17" s="750">
        <v>0</v>
      </c>
      <c r="I17" s="749" t="e">
        <v>#DIV/0!</v>
      </c>
      <c r="J17" s="748">
        <v>4981</v>
      </c>
      <c r="K17" s="741">
        <v>0.26400321220638429</v>
      </c>
      <c r="L17" s="740" t="s">
        <v>171</v>
      </c>
      <c r="M17" s="739" t="e">
        <v>#VALUE!</v>
      </c>
    </row>
    <row r="18" spans="1:13" ht="18" customHeight="1" x14ac:dyDescent="0.4">
      <c r="A18" s="738"/>
      <c r="B18" s="737" t="s">
        <v>173</v>
      </c>
      <c r="C18" s="775">
        <v>9295</v>
      </c>
      <c r="D18" s="735">
        <v>12165</v>
      </c>
      <c r="E18" s="734">
        <v>0.76407727085902177</v>
      </c>
      <c r="F18" s="733">
        <v>-2870</v>
      </c>
      <c r="G18" s="775">
        <v>18762</v>
      </c>
      <c r="H18" s="735">
        <v>32922</v>
      </c>
      <c r="I18" s="734">
        <v>0.56989247311827962</v>
      </c>
      <c r="J18" s="733">
        <v>-14160</v>
      </c>
      <c r="K18" s="772">
        <v>0.49541626692250296</v>
      </c>
      <c r="L18" s="771">
        <v>0.36950975031893568</v>
      </c>
      <c r="M18" s="770">
        <v>0.12590651660356728</v>
      </c>
    </row>
    <row r="19" spans="1:13" ht="18" customHeight="1" x14ac:dyDescent="0.4">
      <c r="A19" s="769" t="s">
        <v>429</v>
      </c>
      <c r="B19" s="768"/>
      <c r="C19" s="767">
        <v>61633</v>
      </c>
      <c r="D19" s="766">
        <v>58874</v>
      </c>
      <c r="E19" s="765">
        <v>1.0468627917247002</v>
      </c>
      <c r="F19" s="764">
        <v>2759</v>
      </c>
      <c r="G19" s="767">
        <v>89558</v>
      </c>
      <c r="H19" s="774">
        <v>95685</v>
      </c>
      <c r="I19" s="765">
        <v>0.93596697496995351</v>
      </c>
      <c r="J19" s="764">
        <v>-6127</v>
      </c>
      <c r="K19" s="763">
        <v>0.68819089305254699</v>
      </c>
      <c r="L19" s="762">
        <v>0.61528975283482257</v>
      </c>
      <c r="M19" s="761">
        <v>7.2901140217724425E-2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18449</v>
      </c>
      <c r="D21" s="750">
        <v>17201</v>
      </c>
      <c r="E21" s="749">
        <v>1.0725539212836463</v>
      </c>
      <c r="F21" s="748">
        <v>1248</v>
      </c>
      <c r="G21" s="751">
        <v>27000</v>
      </c>
      <c r="H21" s="750">
        <v>26975</v>
      </c>
      <c r="I21" s="749">
        <v>1.0009267840593141</v>
      </c>
      <c r="J21" s="748">
        <v>25</v>
      </c>
      <c r="K21" s="741">
        <v>0.68329629629629629</v>
      </c>
      <c r="L21" s="740">
        <v>0.63766450417052822</v>
      </c>
      <c r="M21" s="739">
        <v>4.5631792125768067E-2</v>
      </c>
    </row>
    <row r="22" spans="1:13" ht="18" customHeight="1" x14ac:dyDescent="0.4">
      <c r="A22" s="747"/>
      <c r="B22" s="746" t="s">
        <v>425</v>
      </c>
      <c r="C22" s="751">
        <v>32959</v>
      </c>
      <c r="D22" s="750">
        <v>32012</v>
      </c>
      <c r="E22" s="749">
        <v>1.0295826565038111</v>
      </c>
      <c r="F22" s="748">
        <v>947</v>
      </c>
      <c r="G22" s="751">
        <v>46097</v>
      </c>
      <c r="H22" s="750">
        <v>52249</v>
      </c>
      <c r="I22" s="749">
        <v>0.88225611973434903</v>
      </c>
      <c r="J22" s="748">
        <v>-6152</v>
      </c>
      <c r="K22" s="741">
        <v>0.71499229884808124</v>
      </c>
      <c r="L22" s="740">
        <v>0.61268158242263004</v>
      </c>
      <c r="M22" s="739">
        <v>0.1023107164254512</v>
      </c>
    </row>
    <row r="23" spans="1:13" ht="18" customHeight="1" x14ac:dyDescent="0.4">
      <c r="A23" s="738"/>
      <c r="B23" s="737" t="s">
        <v>173</v>
      </c>
      <c r="C23" s="775">
        <v>10225</v>
      </c>
      <c r="D23" s="735">
        <v>9661</v>
      </c>
      <c r="E23" s="734">
        <v>1.0583790497878067</v>
      </c>
      <c r="F23" s="733">
        <v>564</v>
      </c>
      <c r="G23" s="775">
        <v>16461</v>
      </c>
      <c r="H23" s="735">
        <v>16461</v>
      </c>
      <c r="I23" s="734">
        <v>1</v>
      </c>
      <c r="J23" s="733">
        <v>0</v>
      </c>
      <c r="K23" s="772">
        <v>0.62116517830022477</v>
      </c>
      <c r="L23" s="771">
        <v>0.58690237531134193</v>
      </c>
      <c r="M23" s="770">
        <v>3.4262802988882846E-2</v>
      </c>
    </row>
    <row r="24" spans="1:13" ht="18" customHeight="1" x14ac:dyDescent="0.4">
      <c r="A24" s="769" t="s">
        <v>181</v>
      </c>
      <c r="B24" s="768"/>
      <c r="C24" s="767">
        <v>40061</v>
      </c>
      <c r="D24" s="766">
        <v>40898</v>
      </c>
      <c r="E24" s="765">
        <v>0.97953445156242358</v>
      </c>
      <c r="F24" s="764">
        <v>-837</v>
      </c>
      <c r="G24" s="767">
        <v>60358</v>
      </c>
      <c r="H24" s="774">
        <v>57212</v>
      </c>
      <c r="I24" s="765">
        <v>1.05498846395861</v>
      </c>
      <c r="J24" s="764">
        <v>3146</v>
      </c>
      <c r="K24" s="763">
        <v>0.66372311872494116</v>
      </c>
      <c r="L24" s="762">
        <v>0.71485003146193105</v>
      </c>
      <c r="M24" s="773">
        <v>-5.1126912736989882E-2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13906</v>
      </c>
      <c r="D26" s="750">
        <v>13745</v>
      </c>
      <c r="E26" s="749">
        <v>1.0117133503092033</v>
      </c>
      <c r="F26" s="748">
        <v>161</v>
      </c>
      <c r="G26" s="751">
        <v>18120</v>
      </c>
      <c r="H26" s="750">
        <v>18080</v>
      </c>
      <c r="I26" s="749">
        <v>1.002212389380531</v>
      </c>
      <c r="J26" s="748">
        <v>40</v>
      </c>
      <c r="K26" s="741">
        <v>0.76743929359823404</v>
      </c>
      <c r="L26" s="740">
        <v>0.76023230088495575</v>
      </c>
      <c r="M26" s="739">
        <v>7.2069927132782929E-3</v>
      </c>
    </row>
    <row r="27" spans="1:13" ht="18" customHeight="1" x14ac:dyDescent="0.4">
      <c r="A27" s="747"/>
      <c r="B27" s="746" t="s">
        <v>425</v>
      </c>
      <c r="C27" s="751">
        <v>19663</v>
      </c>
      <c r="D27" s="750">
        <v>20672</v>
      </c>
      <c r="E27" s="749">
        <v>0.95119001547987614</v>
      </c>
      <c r="F27" s="748">
        <v>-1009</v>
      </c>
      <c r="G27" s="751">
        <v>31264</v>
      </c>
      <c r="H27" s="750">
        <v>28158</v>
      </c>
      <c r="I27" s="749">
        <v>1.1103061296967114</v>
      </c>
      <c r="J27" s="748">
        <v>3106</v>
      </c>
      <c r="K27" s="741">
        <v>0.62893423746161714</v>
      </c>
      <c r="L27" s="740">
        <v>0.73414304993252366</v>
      </c>
      <c r="M27" s="739">
        <v>-0.10520881247090652</v>
      </c>
    </row>
    <row r="28" spans="1:13" ht="18" customHeight="1" x14ac:dyDescent="0.4">
      <c r="A28" s="738"/>
      <c r="B28" s="737" t="s">
        <v>173</v>
      </c>
      <c r="C28" s="736">
        <v>6492</v>
      </c>
      <c r="D28" s="735">
        <v>6481</v>
      </c>
      <c r="E28" s="734">
        <v>1.0016972689399783</v>
      </c>
      <c r="F28" s="733">
        <v>11</v>
      </c>
      <c r="G28" s="736">
        <v>10974</v>
      </c>
      <c r="H28" s="735">
        <v>10974</v>
      </c>
      <c r="I28" s="734">
        <v>1</v>
      </c>
      <c r="J28" s="733">
        <v>0</v>
      </c>
      <c r="K28" s="772">
        <v>0.59158009841443415</v>
      </c>
      <c r="L28" s="771">
        <v>0.59057772917805718</v>
      </c>
      <c r="M28" s="770">
        <v>1.0023692363769765E-3</v>
      </c>
    </row>
    <row r="29" spans="1:13" ht="18" customHeight="1" x14ac:dyDescent="0.4">
      <c r="A29" s="769" t="s">
        <v>179</v>
      </c>
      <c r="B29" s="768"/>
      <c r="C29" s="767">
        <v>50251</v>
      </c>
      <c r="D29" s="766">
        <v>47726</v>
      </c>
      <c r="E29" s="765">
        <v>1.0529061727360349</v>
      </c>
      <c r="F29" s="764">
        <v>2525</v>
      </c>
      <c r="G29" s="767">
        <v>93190</v>
      </c>
      <c r="H29" s="766">
        <v>83087</v>
      </c>
      <c r="I29" s="765">
        <v>1.1215954361091387</v>
      </c>
      <c r="J29" s="764">
        <v>10103</v>
      </c>
      <c r="K29" s="763">
        <v>0.53923167721858567</v>
      </c>
      <c r="L29" s="762">
        <v>0.57440995582943177</v>
      </c>
      <c r="M29" s="761">
        <v>-3.5178278610846103E-2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6370</v>
      </c>
      <c r="D31" s="752">
        <v>5179</v>
      </c>
      <c r="E31" s="749">
        <v>1.229967175130334</v>
      </c>
      <c r="F31" s="748">
        <v>1191</v>
      </c>
      <c r="G31" s="751">
        <v>11455</v>
      </c>
      <c r="H31" s="752">
        <v>8990</v>
      </c>
      <c r="I31" s="749">
        <v>1.2741935483870968</v>
      </c>
      <c r="J31" s="748">
        <v>2465</v>
      </c>
      <c r="K31" s="741">
        <v>0.55608904408555215</v>
      </c>
      <c r="L31" s="740">
        <v>0.57608453837597329</v>
      </c>
      <c r="M31" s="739">
        <v>-1.9995494290421134E-2</v>
      </c>
    </row>
    <row r="32" spans="1:13" ht="18" customHeight="1" x14ac:dyDescent="0.4">
      <c r="A32" s="747"/>
      <c r="B32" s="746" t="s">
        <v>426</v>
      </c>
      <c r="C32" s="751">
        <v>1629</v>
      </c>
      <c r="D32" s="750">
        <v>1571</v>
      </c>
      <c r="E32" s="749">
        <v>1.0369191597708467</v>
      </c>
      <c r="F32" s="748">
        <v>58</v>
      </c>
      <c r="G32" s="751">
        <v>2726</v>
      </c>
      <c r="H32" s="750">
        <v>2599</v>
      </c>
      <c r="I32" s="749">
        <v>1.048864948056945</v>
      </c>
      <c r="J32" s="748">
        <v>127</v>
      </c>
      <c r="K32" s="741">
        <v>0.59757887013939837</v>
      </c>
      <c r="L32" s="740">
        <v>0.6044632550981146</v>
      </c>
      <c r="M32" s="739">
        <v>-6.8843849587162387E-3</v>
      </c>
    </row>
    <row r="33" spans="1:13" ht="18" customHeight="1" x14ac:dyDescent="0.4">
      <c r="A33" s="747"/>
      <c r="B33" s="746" t="s">
        <v>425</v>
      </c>
      <c r="C33" s="751">
        <v>39967</v>
      </c>
      <c r="D33" s="750">
        <v>37992</v>
      </c>
      <c r="E33" s="749">
        <v>1.0519846283428089</v>
      </c>
      <c r="F33" s="748">
        <v>1975</v>
      </c>
      <c r="G33" s="751">
        <v>73793</v>
      </c>
      <c r="H33" s="750">
        <v>65820</v>
      </c>
      <c r="I33" s="749">
        <v>1.1211333941051351</v>
      </c>
      <c r="J33" s="748">
        <v>7973</v>
      </c>
      <c r="K33" s="741">
        <v>0.54160963777052029</v>
      </c>
      <c r="L33" s="740">
        <v>0.57721057429352784</v>
      </c>
      <c r="M33" s="739">
        <v>-3.5600936523007554E-2</v>
      </c>
    </row>
    <row r="34" spans="1:13" ht="18" customHeight="1" x14ac:dyDescent="0.4">
      <c r="A34" s="747"/>
      <c r="B34" s="746" t="s">
        <v>424</v>
      </c>
      <c r="C34" s="751">
        <v>2189</v>
      </c>
      <c r="D34" s="750">
        <v>2855</v>
      </c>
      <c r="E34" s="749">
        <v>0.76672504378283712</v>
      </c>
      <c r="F34" s="748">
        <v>-666</v>
      </c>
      <c r="G34" s="751">
        <v>5027</v>
      </c>
      <c r="H34" s="750">
        <v>5399</v>
      </c>
      <c r="I34" s="749">
        <v>0.93109835154658271</v>
      </c>
      <c r="J34" s="748">
        <v>-372</v>
      </c>
      <c r="K34" s="741">
        <v>0.43544857768052514</v>
      </c>
      <c r="L34" s="740">
        <v>0.52880162993146884</v>
      </c>
      <c r="M34" s="739">
        <v>-9.3353052250943702E-2</v>
      </c>
    </row>
    <row r="35" spans="1:13" ht="18" customHeight="1" x14ac:dyDescent="0.4">
      <c r="A35" s="747"/>
      <c r="B35" s="746" t="s">
        <v>173</v>
      </c>
      <c r="C35" s="745">
        <v>0</v>
      </c>
      <c r="D35" s="744">
        <v>0</v>
      </c>
      <c r="E35" s="743" t="e">
        <v>#DIV/0!</v>
      </c>
      <c r="F35" s="742">
        <v>0</v>
      </c>
      <c r="G35" s="745">
        <v>0</v>
      </c>
      <c r="H35" s="744">
        <v>0</v>
      </c>
      <c r="I35" s="743" t="e">
        <v>#DIV/0!</v>
      </c>
      <c r="J35" s="742">
        <v>0</v>
      </c>
      <c r="K35" s="741" t="s">
        <v>171</v>
      </c>
      <c r="L35" s="740" t="s">
        <v>171</v>
      </c>
      <c r="M35" s="739" t="e">
        <v>#VALUE!</v>
      </c>
    </row>
    <row r="36" spans="1:13" ht="18" customHeight="1" thickBot="1" x14ac:dyDescent="0.45">
      <c r="A36" s="738"/>
      <c r="B36" s="737" t="s">
        <v>172</v>
      </c>
      <c r="C36" s="736">
        <v>96</v>
      </c>
      <c r="D36" s="735">
        <v>129</v>
      </c>
      <c r="E36" s="734">
        <v>0.7441860465116279</v>
      </c>
      <c r="F36" s="733">
        <v>-33</v>
      </c>
      <c r="G36" s="736">
        <v>189</v>
      </c>
      <c r="H36" s="735">
        <v>279</v>
      </c>
      <c r="I36" s="734">
        <v>0.67741935483870963</v>
      </c>
      <c r="J36" s="733">
        <v>-90</v>
      </c>
      <c r="K36" s="732">
        <v>0.50793650793650791</v>
      </c>
      <c r="L36" s="731">
        <v>0.46236559139784944</v>
      </c>
      <c r="M36" s="730">
        <v>4.5570916538658468E-2</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activeCell="G4" sqref="G4:G5"/>
      <selection pane="topRight" activeCell="G4" sqref="G4:G5"/>
      <selection pane="bottomLeft" activeCell="G4" sqref="G4:G5"/>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１月上旬</v>
      </c>
      <c r="G1" s="14" t="s">
        <v>69</v>
      </c>
      <c r="H1" s="10"/>
      <c r="I1" s="10"/>
      <c r="J1" s="10"/>
      <c r="K1" s="10"/>
      <c r="L1" s="10"/>
      <c r="M1" s="10"/>
    </row>
    <row r="2" spans="1:13" s="788" customFormat="1" ht="19.5" thickBot="1" x14ac:dyDescent="0.45">
      <c r="A2" s="789"/>
      <c r="B2" s="789" t="s">
        <v>487</v>
      </c>
      <c r="C2" s="790">
        <v>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486</v>
      </c>
      <c r="D4" s="1003" t="s">
        <v>485</v>
      </c>
      <c r="E4" s="1004" t="s">
        <v>192</v>
      </c>
      <c r="F4" s="1005"/>
      <c r="G4" s="982" t="s">
        <v>484</v>
      </c>
      <c r="H4" s="1001" t="s">
        <v>483</v>
      </c>
      <c r="I4" s="1004" t="s">
        <v>192</v>
      </c>
      <c r="J4" s="1005"/>
      <c r="K4" s="982" t="s">
        <v>484</v>
      </c>
      <c r="L4" s="983" t="s">
        <v>483</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128402</v>
      </c>
      <c r="D6" s="1006">
        <v>125198</v>
      </c>
      <c r="E6" s="971">
        <v>1.0255914631224141</v>
      </c>
      <c r="F6" s="991">
        <v>3204</v>
      </c>
      <c r="G6" s="997">
        <v>209871</v>
      </c>
      <c r="H6" s="999">
        <v>199187</v>
      </c>
      <c r="I6" s="971">
        <v>1.0536380386270188</v>
      </c>
      <c r="J6" s="991">
        <v>10684</v>
      </c>
      <c r="K6" s="973">
        <v>0.6118139237912813</v>
      </c>
      <c r="L6" s="975">
        <v>0.6285450355695904</v>
      </c>
      <c r="M6" s="977">
        <v>-1.6731111778309105E-2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64412</v>
      </c>
      <c r="D8" s="766">
        <v>64523</v>
      </c>
      <c r="E8" s="765">
        <v>0.99827968321373772</v>
      </c>
      <c r="F8" s="764">
        <v>-111</v>
      </c>
      <c r="G8" s="767">
        <v>104391</v>
      </c>
      <c r="H8" s="774">
        <v>98846</v>
      </c>
      <c r="I8" s="765">
        <v>1.0560973635756632</v>
      </c>
      <c r="J8" s="764">
        <v>5545</v>
      </c>
      <c r="K8" s="781">
        <v>0.61702637200524946</v>
      </c>
      <c r="L8" s="780">
        <v>0.65276288367764002</v>
      </c>
      <c r="M8" s="779">
        <v>-3.5736511672390558E-2</v>
      </c>
    </row>
    <row r="9" spans="1:13" ht="18" customHeight="1" x14ac:dyDescent="0.4">
      <c r="A9" s="747"/>
      <c r="B9" s="760" t="s">
        <v>428</v>
      </c>
      <c r="C9" s="759">
        <v>30434</v>
      </c>
      <c r="D9" s="758">
        <v>32360</v>
      </c>
      <c r="E9" s="757">
        <v>0.94048207663782446</v>
      </c>
      <c r="F9" s="756">
        <v>-1926</v>
      </c>
      <c r="G9" s="759">
        <v>48298</v>
      </c>
      <c r="H9" s="758">
        <v>50646</v>
      </c>
      <c r="I9" s="757">
        <v>0.95363898432255267</v>
      </c>
      <c r="J9" s="756">
        <v>-2348</v>
      </c>
      <c r="K9" s="778">
        <v>0.63012961199221496</v>
      </c>
      <c r="L9" s="777">
        <v>0.63894483276073133</v>
      </c>
      <c r="M9" s="776">
        <v>-8.8152207685163742E-3</v>
      </c>
    </row>
    <row r="10" spans="1:13" ht="18" customHeight="1" x14ac:dyDescent="0.4">
      <c r="A10" s="747"/>
      <c r="B10" s="746" t="s">
        <v>427</v>
      </c>
      <c r="C10" s="751">
        <v>2588</v>
      </c>
      <c r="D10" s="750">
        <v>2752</v>
      </c>
      <c r="E10" s="749">
        <v>0.94040697674418605</v>
      </c>
      <c r="F10" s="748">
        <v>-164</v>
      </c>
      <c r="G10" s="751">
        <v>4390</v>
      </c>
      <c r="H10" s="750">
        <v>4290</v>
      </c>
      <c r="I10" s="749">
        <v>1.0233100233100234</v>
      </c>
      <c r="J10" s="748">
        <v>100</v>
      </c>
      <c r="K10" s="741">
        <v>0.58952164009111618</v>
      </c>
      <c r="L10" s="740">
        <v>0.64149184149184146</v>
      </c>
      <c r="M10" s="739">
        <v>-5.197020140072528E-2</v>
      </c>
    </row>
    <row r="11" spans="1:13" ht="18" customHeight="1" x14ac:dyDescent="0.4">
      <c r="A11" s="747"/>
      <c r="B11" s="746" t="s">
        <v>425</v>
      </c>
      <c r="C11" s="751">
        <v>31390</v>
      </c>
      <c r="D11" s="750">
        <v>29411</v>
      </c>
      <c r="E11" s="749">
        <v>1.0672877494814865</v>
      </c>
      <c r="F11" s="748">
        <v>1979</v>
      </c>
      <c r="G11" s="751">
        <v>51703</v>
      </c>
      <c r="H11" s="750">
        <v>43910</v>
      </c>
      <c r="I11" s="749">
        <v>1.177476656797996</v>
      </c>
      <c r="J11" s="748">
        <v>7793</v>
      </c>
      <c r="K11" s="741">
        <v>0.60712144362996345</v>
      </c>
      <c r="L11" s="740">
        <v>0.66980186745616033</v>
      </c>
      <c r="M11" s="739">
        <v>-6.2680423826196874E-2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20845</v>
      </c>
      <c r="D13" s="766">
        <v>20808</v>
      </c>
      <c r="E13" s="765">
        <v>1.0017781622452904</v>
      </c>
      <c r="F13" s="764">
        <v>37</v>
      </c>
      <c r="G13" s="767">
        <v>34570</v>
      </c>
      <c r="H13" s="766">
        <v>33191</v>
      </c>
      <c r="I13" s="765">
        <v>1.0415474074297248</v>
      </c>
      <c r="J13" s="764">
        <v>1379</v>
      </c>
      <c r="K13" s="763">
        <v>0.60297946196123808</v>
      </c>
      <c r="L13" s="762">
        <v>0.62691693531378989</v>
      </c>
      <c r="M13" s="773">
        <v>-2.3937473352551808E-2</v>
      </c>
    </row>
    <row r="14" spans="1:13" ht="18" customHeight="1" x14ac:dyDescent="0.4">
      <c r="A14" s="747"/>
      <c r="B14" s="760" t="s">
        <v>428</v>
      </c>
      <c r="C14" s="759">
        <v>3919</v>
      </c>
      <c r="D14" s="758">
        <v>4647</v>
      </c>
      <c r="E14" s="757">
        <v>0.84333978911125462</v>
      </c>
      <c r="F14" s="756">
        <v>-728</v>
      </c>
      <c r="G14" s="759">
        <v>6980</v>
      </c>
      <c r="H14" s="758">
        <v>6155</v>
      </c>
      <c r="I14" s="757">
        <v>1.1340373679935012</v>
      </c>
      <c r="J14" s="756">
        <v>825</v>
      </c>
      <c r="K14" s="755">
        <v>0.56146131805157595</v>
      </c>
      <c r="L14" s="754">
        <v>0.75499593826157596</v>
      </c>
      <c r="M14" s="753">
        <v>-0.19353462021000001</v>
      </c>
    </row>
    <row r="15" spans="1:13" ht="18" customHeight="1" x14ac:dyDescent="0.4">
      <c r="A15" s="747"/>
      <c r="B15" s="746" t="s">
        <v>427</v>
      </c>
      <c r="C15" s="751">
        <v>3779</v>
      </c>
      <c r="D15" s="750">
        <v>3830</v>
      </c>
      <c r="E15" s="749">
        <v>0.98668407310704964</v>
      </c>
      <c r="F15" s="748">
        <v>-51</v>
      </c>
      <c r="G15" s="751">
        <v>5895</v>
      </c>
      <c r="H15" s="750">
        <v>6175</v>
      </c>
      <c r="I15" s="749">
        <v>0.95465587044534417</v>
      </c>
      <c r="J15" s="748">
        <v>-280</v>
      </c>
      <c r="K15" s="741">
        <v>0.64105173876166244</v>
      </c>
      <c r="L15" s="740">
        <v>0.62024291497975703</v>
      </c>
      <c r="M15" s="739">
        <v>2.0808823781905406E-2</v>
      </c>
    </row>
    <row r="16" spans="1:13" ht="18" customHeight="1" x14ac:dyDescent="0.4">
      <c r="A16" s="747"/>
      <c r="B16" s="746" t="s">
        <v>425</v>
      </c>
      <c r="C16" s="751">
        <v>12479</v>
      </c>
      <c r="D16" s="750">
        <v>12331</v>
      </c>
      <c r="E16" s="749">
        <v>1.0120022706998621</v>
      </c>
      <c r="F16" s="748">
        <v>148</v>
      </c>
      <c r="G16" s="751">
        <v>20081</v>
      </c>
      <c r="H16" s="750">
        <v>20861</v>
      </c>
      <c r="I16" s="749">
        <v>0.96260965437898471</v>
      </c>
      <c r="J16" s="748">
        <v>-780</v>
      </c>
      <c r="K16" s="741">
        <v>0.62143319555799015</v>
      </c>
      <c r="L16" s="740">
        <v>0.59110301519581998</v>
      </c>
      <c r="M16" s="739">
        <v>3.0330180362170167E-2</v>
      </c>
    </row>
    <row r="17" spans="1:13" ht="18" customHeight="1" x14ac:dyDescent="0.4">
      <c r="A17" s="747"/>
      <c r="B17" s="746" t="s">
        <v>424</v>
      </c>
      <c r="C17" s="751">
        <v>668</v>
      </c>
      <c r="D17" s="750">
        <v>0</v>
      </c>
      <c r="E17" s="749" t="e">
        <v>#DIV/0!</v>
      </c>
      <c r="F17" s="748">
        <v>668</v>
      </c>
      <c r="G17" s="751">
        <v>1614</v>
      </c>
      <c r="H17" s="750">
        <v>0</v>
      </c>
      <c r="I17" s="749" t="e">
        <v>#DIV/0!</v>
      </c>
      <c r="J17" s="748">
        <v>1614</v>
      </c>
      <c r="K17" s="741">
        <v>0.41387856257744732</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14615</v>
      </c>
      <c r="D19" s="766">
        <v>13357</v>
      </c>
      <c r="E19" s="765">
        <v>1.0941828254847645</v>
      </c>
      <c r="F19" s="764">
        <v>1258</v>
      </c>
      <c r="G19" s="767">
        <v>23462</v>
      </c>
      <c r="H19" s="774">
        <v>24356</v>
      </c>
      <c r="I19" s="765">
        <v>0.96329446542946295</v>
      </c>
      <c r="J19" s="764">
        <v>-894</v>
      </c>
      <c r="K19" s="763">
        <v>0.6229221720228455</v>
      </c>
      <c r="L19" s="762">
        <v>0.54840696337658068</v>
      </c>
      <c r="M19" s="761">
        <v>7.4515208646264819E-2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5645</v>
      </c>
      <c r="D21" s="750">
        <v>5136</v>
      </c>
      <c r="E21" s="749">
        <v>1.0991043613707165</v>
      </c>
      <c r="F21" s="748">
        <v>509</v>
      </c>
      <c r="G21" s="751">
        <v>8705</v>
      </c>
      <c r="H21" s="813">
        <v>8700</v>
      </c>
      <c r="I21" s="749">
        <v>1.0005747126436781</v>
      </c>
      <c r="J21" s="748">
        <v>5</v>
      </c>
      <c r="K21" s="741">
        <v>0.64847788627225733</v>
      </c>
      <c r="L21" s="740">
        <v>0.59034482758620688</v>
      </c>
      <c r="M21" s="739">
        <v>5.8133058686050454E-2</v>
      </c>
    </row>
    <row r="22" spans="1:13" ht="18" customHeight="1" x14ac:dyDescent="0.4">
      <c r="A22" s="747"/>
      <c r="B22" s="746" t="s">
        <v>425</v>
      </c>
      <c r="C22" s="751">
        <v>8970</v>
      </c>
      <c r="D22" s="750">
        <v>8221</v>
      </c>
      <c r="E22" s="749">
        <v>1.091108137696144</v>
      </c>
      <c r="F22" s="748">
        <v>749</v>
      </c>
      <c r="G22" s="751">
        <v>14757</v>
      </c>
      <c r="H22" s="750">
        <v>15656</v>
      </c>
      <c r="I22" s="749">
        <v>0.94257792539601426</v>
      </c>
      <c r="J22" s="748">
        <v>-899</v>
      </c>
      <c r="K22" s="741">
        <v>0.60784712339906488</v>
      </c>
      <c r="L22" s="740">
        <v>0.52510219724067453</v>
      </c>
      <c r="M22" s="739">
        <v>8.2744926158390353E-2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9564</v>
      </c>
      <c r="D24" s="766">
        <v>9952</v>
      </c>
      <c r="E24" s="765">
        <v>0.96101286173633438</v>
      </c>
      <c r="F24" s="764">
        <v>-388</v>
      </c>
      <c r="G24" s="767">
        <v>17299</v>
      </c>
      <c r="H24" s="774">
        <v>15798</v>
      </c>
      <c r="I24" s="765">
        <v>1.0950120268388404</v>
      </c>
      <c r="J24" s="764">
        <v>1501</v>
      </c>
      <c r="K24" s="763">
        <v>0.55286432741776981</v>
      </c>
      <c r="L24" s="762">
        <v>0.62995315862767443</v>
      </c>
      <c r="M24" s="773">
        <v>-7.7088831209904618E-2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3850</v>
      </c>
      <c r="D26" s="750">
        <v>3963</v>
      </c>
      <c r="E26" s="749">
        <v>0.97148624779207671</v>
      </c>
      <c r="F26" s="748">
        <v>-113</v>
      </c>
      <c r="G26" s="751">
        <v>5845</v>
      </c>
      <c r="H26" s="813">
        <v>5825</v>
      </c>
      <c r="I26" s="749">
        <v>1.0034334763948498</v>
      </c>
      <c r="J26" s="748">
        <v>20</v>
      </c>
      <c r="K26" s="741">
        <v>0.6586826347305389</v>
      </c>
      <c r="L26" s="740">
        <v>0.68034334763948501</v>
      </c>
      <c r="M26" s="739">
        <v>-2.1660712908946111E-2</v>
      </c>
    </row>
    <row r="27" spans="1:13" ht="18" customHeight="1" x14ac:dyDescent="0.4">
      <c r="A27" s="747"/>
      <c r="B27" s="746" t="s">
        <v>425</v>
      </c>
      <c r="C27" s="751">
        <v>5714</v>
      </c>
      <c r="D27" s="750">
        <v>5989</v>
      </c>
      <c r="E27" s="749">
        <v>0.95408248455501754</v>
      </c>
      <c r="F27" s="748">
        <v>-275</v>
      </c>
      <c r="G27" s="751">
        <v>11454</v>
      </c>
      <c r="H27" s="750">
        <v>9973</v>
      </c>
      <c r="I27" s="749">
        <v>1.1485009525719443</v>
      </c>
      <c r="J27" s="748">
        <v>1481</v>
      </c>
      <c r="K27" s="741">
        <v>0.49886502531866594</v>
      </c>
      <c r="L27" s="740">
        <v>0.60052140780106289</v>
      </c>
      <c r="M27" s="739">
        <v>-0.10165638248239695</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18966</v>
      </c>
      <c r="D29" s="766">
        <v>16558</v>
      </c>
      <c r="E29" s="765">
        <v>1.1454281918106051</v>
      </c>
      <c r="F29" s="764">
        <v>2408</v>
      </c>
      <c r="G29" s="767">
        <v>30149</v>
      </c>
      <c r="H29" s="766">
        <v>26996</v>
      </c>
      <c r="I29" s="765">
        <v>1.1167950807527041</v>
      </c>
      <c r="J29" s="764">
        <v>3153</v>
      </c>
      <c r="K29" s="763">
        <v>0.62907559123022327</v>
      </c>
      <c r="L29" s="762">
        <v>0.61335012594458438</v>
      </c>
      <c r="M29" s="761">
        <v>1.5725465285638895E-2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2373</v>
      </c>
      <c r="D31" s="752">
        <v>1705</v>
      </c>
      <c r="E31" s="749">
        <v>1.3917888563049854</v>
      </c>
      <c r="F31" s="748">
        <v>668</v>
      </c>
      <c r="G31" s="751">
        <v>4400</v>
      </c>
      <c r="H31" s="752">
        <v>2900</v>
      </c>
      <c r="I31" s="749">
        <v>1.5172413793103448</v>
      </c>
      <c r="J31" s="748">
        <v>1500</v>
      </c>
      <c r="K31" s="741">
        <v>0.53931818181818181</v>
      </c>
      <c r="L31" s="740">
        <v>0.58793103448275863</v>
      </c>
      <c r="M31" s="739">
        <v>-4.8612852664576822E-2</v>
      </c>
    </row>
    <row r="32" spans="1:13" ht="18" customHeight="1" x14ac:dyDescent="0.4">
      <c r="A32" s="747"/>
      <c r="B32" s="746" t="s">
        <v>426</v>
      </c>
      <c r="C32" s="751">
        <v>650</v>
      </c>
      <c r="D32" s="750">
        <v>622</v>
      </c>
      <c r="E32" s="749">
        <v>1.045016077170418</v>
      </c>
      <c r="F32" s="748">
        <v>28</v>
      </c>
      <c r="G32" s="751">
        <v>879</v>
      </c>
      <c r="H32" s="750">
        <v>813</v>
      </c>
      <c r="I32" s="749">
        <v>1.0811808118081181</v>
      </c>
      <c r="J32" s="748">
        <v>66</v>
      </c>
      <c r="K32" s="741">
        <v>0.73947667804323092</v>
      </c>
      <c r="L32" s="740">
        <v>0.76506765067650673</v>
      </c>
      <c r="M32" s="739">
        <v>-2.559097263327581E-2</v>
      </c>
    </row>
    <row r="33" spans="1:13" ht="18" customHeight="1" x14ac:dyDescent="0.4">
      <c r="A33" s="747"/>
      <c r="B33" s="746" t="s">
        <v>425</v>
      </c>
      <c r="C33" s="751">
        <v>14949</v>
      </c>
      <c r="D33" s="750">
        <v>13054</v>
      </c>
      <c r="E33" s="749">
        <v>1.1451662325723917</v>
      </c>
      <c r="F33" s="748">
        <v>1895</v>
      </c>
      <c r="G33" s="751">
        <v>23251</v>
      </c>
      <c r="H33" s="750">
        <v>21537</v>
      </c>
      <c r="I33" s="749">
        <v>1.079583971769513</v>
      </c>
      <c r="J33" s="748">
        <v>1714</v>
      </c>
      <c r="K33" s="741">
        <v>0.64294008859833984</v>
      </c>
      <c r="L33" s="740">
        <v>0.60611970097970935</v>
      </c>
      <c r="M33" s="739">
        <v>3.682038761863049E-2</v>
      </c>
    </row>
    <row r="34" spans="1:13" ht="18" customHeight="1" x14ac:dyDescent="0.4">
      <c r="A34" s="747"/>
      <c r="B34" s="746" t="s">
        <v>424</v>
      </c>
      <c r="C34" s="751">
        <v>994</v>
      </c>
      <c r="D34" s="750">
        <v>1177</v>
      </c>
      <c r="E34" s="749">
        <v>0.84451996601529311</v>
      </c>
      <c r="F34" s="748">
        <v>-183</v>
      </c>
      <c r="G34" s="751">
        <v>1619</v>
      </c>
      <c r="H34" s="750">
        <v>1746</v>
      </c>
      <c r="I34" s="749">
        <v>0.92726231386025204</v>
      </c>
      <c r="J34" s="748">
        <v>-127</v>
      </c>
      <c r="K34" s="741">
        <v>0.61395923409512043</v>
      </c>
      <c r="L34" s="740">
        <v>0.67411225658648344</v>
      </c>
      <c r="M34" s="739">
        <v>-6.0153022491363006E-2</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70"/>
  <sheetViews>
    <sheetView showGridLines="0" zoomScale="90" zoomScaleNormal="90" zoomScaleSheetLayoutView="85" workbookViewId="0">
      <selection sqref="A1:B1"/>
    </sheetView>
  </sheetViews>
  <sheetFormatPr defaultRowHeight="13.5" x14ac:dyDescent="0.15"/>
  <cols>
    <col min="1" max="1" width="11.375" style="233" customWidth="1"/>
    <col min="2" max="2" width="5.625" style="233" customWidth="1"/>
    <col min="3" max="4" width="9.375" style="231" customWidth="1"/>
    <col min="5" max="5" width="7.375" style="231" customWidth="1"/>
    <col min="6" max="6" width="9.625" style="231" customWidth="1"/>
    <col min="7" max="8" width="9.375" style="231" customWidth="1"/>
    <col min="9" max="9" width="7.375" style="231" customWidth="1"/>
    <col min="10" max="10" width="9.625" style="231" customWidth="1"/>
    <col min="11" max="11" width="9" style="232"/>
    <col min="12" max="16384" width="9" style="231"/>
  </cols>
  <sheetData>
    <row r="1" spans="1:11" ht="19.5" thickBot="1" x14ac:dyDescent="0.2">
      <c r="A1" s="835" t="str">
        <f>'h25'!A1</f>
        <v>平成25年度</v>
      </c>
      <c r="B1" s="835"/>
      <c r="C1" s="6"/>
      <c r="D1" s="15" t="str">
        <f ca="1">RIGHT(CELL("filename",$A$1),LEN(CELL("filename",$A$1))-FIND("]",CELL("filename",$A$1)))</f>
        <v>４月中旬</v>
      </c>
      <c r="E1" s="14" t="s">
        <v>69</v>
      </c>
      <c r="F1" s="6"/>
      <c r="G1" s="6"/>
      <c r="H1" s="10"/>
      <c r="I1" s="10"/>
      <c r="J1" s="10"/>
    </row>
    <row r="2" spans="1:11" ht="18" customHeight="1" x14ac:dyDescent="0.15">
      <c r="A2" s="273"/>
      <c r="B2" s="272"/>
      <c r="C2" s="871" t="s">
        <v>196</v>
      </c>
      <c r="D2" s="872"/>
      <c r="E2" s="873"/>
      <c r="F2" s="874"/>
      <c r="G2" s="871" t="s">
        <v>195</v>
      </c>
      <c r="H2" s="872"/>
      <c r="I2" s="873"/>
      <c r="J2" s="874"/>
    </row>
    <row r="3" spans="1:11" ht="18.75" customHeight="1" x14ac:dyDescent="0.15">
      <c r="A3" s="255"/>
      <c r="B3" s="271"/>
      <c r="C3" s="875" t="s">
        <v>198</v>
      </c>
      <c r="D3" s="877" t="s">
        <v>197</v>
      </c>
      <c r="E3" s="879" t="s">
        <v>192</v>
      </c>
      <c r="F3" s="880"/>
      <c r="G3" s="867" t="str">
        <f>C3</f>
        <v>13.4.中旬</v>
      </c>
      <c r="H3" s="869" t="str">
        <f>D3</f>
        <v>12.4.中旬</v>
      </c>
      <c r="I3" s="879" t="s">
        <v>192</v>
      </c>
      <c r="J3" s="880"/>
    </row>
    <row r="4" spans="1:11" ht="18" customHeight="1" x14ac:dyDescent="0.15">
      <c r="A4" s="270"/>
      <c r="B4" s="269"/>
      <c r="C4" s="876"/>
      <c r="D4" s="878"/>
      <c r="E4" s="268" t="s">
        <v>191</v>
      </c>
      <c r="F4" s="267" t="s">
        <v>190</v>
      </c>
      <c r="G4" s="868"/>
      <c r="H4" s="870"/>
      <c r="I4" s="268" t="s">
        <v>191</v>
      </c>
      <c r="J4" s="267" t="s">
        <v>190</v>
      </c>
    </row>
    <row r="5" spans="1:11" ht="13.5" customHeight="1" x14ac:dyDescent="0.15">
      <c r="A5" s="859" t="s">
        <v>189</v>
      </c>
      <c r="B5" s="860"/>
      <c r="C5" s="861">
        <f>C7+C12+C17+C22+C27</f>
        <v>151745</v>
      </c>
      <c r="D5" s="863">
        <f>D7+D12+D17+D22+D27</f>
        <v>141116</v>
      </c>
      <c r="E5" s="853">
        <f>C5/D5</f>
        <v>1.0753210125003543</v>
      </c>
      <c r="F5" s="855">
        <f>C5-D5</f>
        <v>10629</v>
      </c>
      <c r="G5" s="861">
        <f>G7+G12+G17+G22+G27</f>
        <v>188519</v>
      </c>
      <c r="H5" s="865">
        <f>H7+H12+H17+H22+H27</f>
        <v>200954</v>
      </c>
      <c r="I5" s="853">
        <f>G5/H5</f>
        <v>0.93812016680434329</v>
      </c>
      <c r="J5" s="855">
        <f>G5-H5</f>
        <v>-12435</v>
      </c>
    </row>
    <row r="6" spans="1:11" ht="13.5" customHeight="1" x14ac:dyDescent="0.15">
      <c r="A6" s="857" t="s">
        <v>188</v>
      </c>
      <c r="B6" s="858"/>
      <c r="C6" s="862"/>
      <c r="D6" s="864"/>
      <c r="E6" s="854"/>
      <c r="F6" s="856"/>
      <c r="G6" s="862"/>
      <c r="H6" s="866"/>
      <c r="I6" s="854"/>
      <c r="J6" s="856"/>
    </row>
    <row r="7" spans="1:11" ht="18" customHeight="1" x14ac:dyDescent="0.15">
      <c r="A7" s="851" t="s">
        <v>187</v>
      </c>
      <c r="B7" s="852"/>
      <c r="C7" s="262">
        <f>SUM(C8:C11)</f>
        <v>73938</v>
      </c>
      <c r="D7" s="261">
        <f>SUM(D8:D11)</f>
        <v>68807</v>
      </c>
      <c r="E7" s="260">
        <f>C7/D7</f>
        <v>1.0745709012164459</v>
      </c>
      <c r="F7" s="259">
        <f>C7-D7</f>
        <v>5131</v>
      </c>
      <c r="G7" s="262">
        <f>SUM(G8:G11)</f>
        <v>93284</v>
      </c>
      <c r="H7" s="264">
        <f>SUM(H8:H11)</f>
        <v>102696</v>
      </c>
      <c r="I7" s="260">
        <f>G7/H7</f>
        <v>0.90835086079302019</v>
      </c>
      <c r="J7" s="259">
        <f>G7-H7</f>
        <v>-9412</v>
      </c>
      <c r="K7" s="249"/>
    </row>
    <row r="8" spans="1:11" ht="18" customHeight="1" x14ac:dyDescent="0.15">
      <c r="A8" s="256" t="s">
        <v>186</v>
      </c>
      <c r="B8" s="258" t="s">
        <v>178</v>
      </c>
      <c r="C8" s="253">
        <f>'４月(中旬)'!B9+'４月(中旬)'!B14</f>
        <v>37462</v>
      </c>
      <c r="D8" s="254">
        <f>'４月(中旬)'!C9+'４月(中旬)'!C14</f>
        <v>36290</v>
      </c>
      <c r="E8" s="251">
        <f>C8/D8</f>
        <v>1.0322953981813172</v>
      </c>
      <c r="F8" s="250">
        <f>C8-D8</f>
        <v>1172</v>
      </c>
      <c r="G8" s="253">
        <f>'４月(中旬)'!F9+'４月(中旬)'!F14</f>
        <v>50131</v>
      </c>
      <c r="H8" s="252">
        <f>'４月(中旬)'!G9+'４月(中旬)'!G14</f>
        <v>54750</v>
      </c>
      <c r="I8" s="251">
        <f>G8/H8</f>
        <v>0.91563470319634699</v>
      </c>
      <c r="J8" s="250">
        <f>G8-H8</f>
        <v>-4619</v>
      </c>
      <c r="K8" s="249"/>
    </row>
    <row r="9" spans="1:11" ht="18" customHeight="1" x14ac:dyDescent="0.15">
      <c r="A9" s="256"/>
      <c r="B9" s="258" t="s">
        <v>177</v>
      </c>
      <c r="C9" s="253">
        <f>'４月(中旬)'!B19+'４月(中旬)'!B22+'４月(中旬)'!B23+'４月(中旬)'!B24</f>
        <v>3788</v>
      </c>
      <c r="D9" s="254">
        <f>'４月(中旬)'!C19+'４月(中旬)'!C22+'４月(中旬)'!C23+'４月(中旬)'!C24</f>
        <v>3614</v>
      </c>
      <c r="E9" s="251">
        <f>C9/D9</f>
        <v>1.0481460985058106</v>
      </c>
      <c r="F9" s="250">
        <f>C9-D9</f>
        <v>174</v>
      </c>
      <c r="G9" s="253">
        <f>'４月(中旬)'!F19+'４月(中旬)'!F22+'４月(中旬)'!F23+'４月(中旬)'!F24</f>
        <v>4390</v>
      </c>
      <c r="H9" s="252">
        <f>'４月(中旬)'!G19+'４月(中旬)'!G22+'４月(中旬)'!G23+'４月(中旬)'!G24</f>
        <v>4420</v>
      </c>
      <c r="I9" s="251">
        <f>G9/H9</f>
        <v>0.99321266968325794</v>
      </c>
      <c r="J9" s="250">
        <f>G9-H9</f>
        <v>-30</v>
      </c>
      <c r="K9" s="249"/>
    </row>
    <row r="10" spans="1:11" ht="18" customHeight="1" x14ac:dyDescent="0.15">
      <c r="A10" s="256"/>
      <c r="B10" s="258" t="s">
        <v>175</v>
      </c>
      <c r="C10" s="253">
        <f>'４月(中旬)'!B43+'４月(中旬)'!B49+'４月(中旬)'!B61</f>
        <v>32688</v>
      </c>
      <c r="D10" s="254">
        <f>'４月(中旬)'!C43+'４月(中旬)'!C49+'４月(中旬)'!C61</f>
        <v>28903</v>
      </c>
      <c r="E10" s="251">
        <f>C10/D10</f>
        <v>1.1309552641594298</v>
      </c>
      <c r="F10" s="250">
        <f>C10-D10</f>
        <v>3785</v>
      </c>
      <c r="G10" s="253">
        <f>'４月(中旬)'!F43+'４月(中旬)'!F49+'４月(中旬)'!F61</f>
        <v>38763</v>
      </c>
      <c r="H10" s="252">
        <f>'４月(中旬)'!G43+'４月(中旬)'!G49+'４月(中旬)'!G61</f>
        <v>43526</v>
      </c>
      <c r="I10" s="251">
        <f>G10/H10</f>
        <v>0.89057115287414423</v>
      </c>
      <c r="J10" s="250">
        <f>G10-H10</f>
        <v>-4763</v>
      </c>
      <c r="K10" s="249"/>
    </row>
    <row r="11" spans="1:11" s="235" customFormat="1" ht="18" customHeight="1" x14ac:dyDescent="0.15">
      <c r="A11" s="248"/>
      <c r="B11" s="266" t="s">
        <v>180</v>
      </c>
      <c r="C11" s="265" t="s">
        <v>171</v>
      </c>
      <c r="D11" s="245" t="s">
        <v>171</v>
      </c>
      <c r="E11" s="244" t="s">
        <v>171</v>
      </c>
      <c r="F11" s="243" t="s">
        <v>171</v>
      </c>
      <c r="G11" s="265" t="s">
        <v>171</v>
      </c>
      <c r="H11" s="245" t="s">
        <v>171</v>
      </c>
      <c r="I11" s="244" t="s">
        <v>171</v>
      </c>
      <c r="J11" s="243" t="s">
        <v>171</v>
      </c>
      <c r="K11" s="236"/>
    </row>
    <row r="12" spans="1:11" ht="18" customHeight="1" x14ac:dyDescent="0.15">
      <c r="A12" s="851" t="s">
        <v>185</v>
      </c>
      <c r="B12" s="852"/>
      <c r="C12" s="262">
        <f>SUM(C13:C16)</f>
        <v>28503</v>
      </c>
      <c r="D12" s="261">
        <f>SUM(D13:D16)</f>
        <v>27252</v>
      </c>
      <c r="E12" s="260">
        <f>C12/D12</f>
        <v>1.0459048877146631</v>
      </c>
      <c r="F12" s="259">
        <f>C12-D12</f>
        <v>1251</v>
      </c>
      <c r="G12" s="262">
        <f>SUM(G13:G16)</f>
        <v>33750</v>
      </c>
      <c r="H12" s="261">
        <f>SUM(H13:H16)</f>
        <v>33882</v>
      </c>
      <c r="I12" s="260">
        <f>G12/H12</f>
        <v>0.99610412608464671</v>
      </c>
      <c r="J12" s="259">
        <f>G12-H12</f>
        <v>-132</v>
      </c>
      <c r="K12" s="249"/>
    </row>
    <row r="13" spans="1:11" ht="18" customHeight="1" x14ac:dyDescent="0.15">
      <c r="A13" s="256" t="s">
        <v>184</v>
      </c>
      <c r="B13" s="258" t="s">
        <v>178</v>
      </c>
      <c r="C13" s="253">
        <f>'４月(中旬)'!B10+'４月(中旬)'!B11+'４月(中旬)'!B16</f>
        <v>4924</v>
      </c>
      <c r="D13" s="254">
        <f>'４月(中旬)'!C10+'４月(中旬)'!C11+'４月(中旬)'!C16</f>
        <v>10455</v>
      </c>
      <c r="E13" s="251">
        <f>C13/D13</f>
        <v>0.47097082735533236</v>
      </c>
      <c r="F13" s="250">
        <f>C13-D13</f>
        <v>-5531</v>
      </c>
      <c r="G13" s="253">
        <f>'４月(中旬)'!F10+'４月(中旬)'!F11+'４月(中旬)'!F16</f>
        <v>5000</v>
      </c>
      <c r="H13" s="254">
        <f>'４月(中旬)'!G10+'４月(中旬)'!G11+'４月(中旬)'!G16</f>
        <v>11161</v>
      </c>
      <c r="I13" s="251">
        <f>G13/H13</f>
        <v>0.44798853149359374</v>
      </c>
      <c r="J13" s="250">
        <f>G13-H13</f>
        <v>-6161</v>
      </c>
      <c r="K13" s="249"/>
    </row>
    <row r="14" spans="1:11" ht="18" customHeight="1" x14ac:dyDescent="0.15">
      <c r="A14" s="256"/>
      <c r="B14" s="258" t="s">
        <v>177</v>
      </c>
      <c r="C14" s="253">
        <f>'４月(中旬)'!B20+'４月(中旬)'!B25+'４月(中旬)'!B26+'４月(中旬)'!B27+'４月(中旬)'!B36</f>
        <v>5912</v>
      </c>
      <c r="D14" s="254">
        <f>'４月(中旬)'!C20+'４月(中旬)'!C25+'４月(中旬)'!C26+'４月(中旬)'!C27+'４月(中旬)'!C36</f>
        <v>1214</v>
      </c>
      <c r="E14" s="251">
        <f>C14/D14</f>
        <v>4.8698517298187811</v>
      </c>
      <c r="F14" s="250">
        <f>C14-D14</f>
        <v>4698</v>
      </c>
      <c r="G14" s="253">
        <f>'４月(中旬)'!F20+'４月(中旬)'!F25+'４月(中旬)'!F26+'４月(中旬)'!F27+'４月(中旬)'!F36</f>
        <v>6600</v>
      </c>
      <c r="H14" s="254">
        <f>'４月(中旬)'!G20+'４月(中旬)'!G25+'４月(中旬)'!G26+'４月(中旬)'!G27+'４月(中旬)'!G36</f>
        <v>1495</v>
      </c>
      <c r="I14" s="251">
        <f>G14/H14</f>
        <v>4.4147157190635449</v>
      </c>
      <c r="J14" s="250">
        <f>G14-H14</f>
        <v>5105</v>
      </c>
      <c r="K14" s="249"/>
    </row>
    <row r="15" spans="1:11" ht="18" customHeight="1" x14ac:dyDescent="0.15">
      <c r="A15" s="256"/>
      <c r="B15" s="258" t="s">
        <v>175</v>
      </c>
      <c r="C15" s="253">
        <f>'４月(中旬)'!B44+'４月(中旬)'!B45+'４月(中旬)'!B46+'４月(中旬)'!B62</f>
        <v>17667</v>
      </c>
      <c r="D15" s="254">
        <f>'４月(中旬)'!C44+'４月(中旬)'!C45+'４月(中旬)'!C46+'４月(中旬)'!C62</f>
        <v>15583</v>
      </c>
      <c r="E15" s="251">
        <f>C15/D15</f>
        <v>1.133735480972855</v>
      </c>
      <c r="F15" s="250">
        <f>C15-D15</f>
        <v>2084</v>
      </c>
      <c r="G15" s="253">
        <f>'４月(中旬)'!F44+'４月(中旬)'!F45+'４月(中旬)'!F46+'４月(中旬)'!F62</f>
        <v>22150</v>
      </c>
      <c r="H15" s="254">
        <f>'４月(中旬)'!G44+'４月(中旬)'!G45+'４月(中旬)'!G46+'４月(中旬)'!G62</f>
        <v>21226</v>
      </c>
      <c r="I15" s="251">
        <f>G15/H15</f>
        <v>1.0435315179496842</v>
      </c>
      <c r="J15" s="250">
        <f>G15-H15</f>
        <v>924</v>
      </c>
      <c r="K15" s="249"/>
    </row>
    <row r="16" spans="1:11" s="235" customFormat="1" ht="18" customHeight="1" x14ac:dyDescent="0.15">
      <c r="A16" s="242"/>
      <c r="B16" s="263" t="s">
        <v>180</v>
      </c>
      <c r="C16" s="240" t="s">
        <v>171</v>
      </c>
      <c r="D16" s="239" t="s">
        <v>171</v>
      </c>
      <c r="E16" s="238" t="s">
        <v>171</v>
      </c>
      <c r="F16" s="237" t="s">
        <v>171</v>
      </c>
      <c r="G16" s="240" t="s">
        <v>171</v>
      </c>
      <c r="H16" s="239" t="s">
        <v>171</v>
      </c>
      <c r="I16" s="238" t="s">
        <v>171</v>
      </c>
      <c r="J16" s="237" t="s">
        <v>171</v>
      </c>
      <c r="K16" s="236"/>
    </row>
    <row r="17" spans="1:11" ht="18" customHeight="1" x14ac:dyDescent="0.15">
      <c r="A17" s="851" t="s">
        <v>183</v>
      </c>
      <c r="B17" s="852"/>
      <c r="C17" s="262">
        <f>SUM(C18:C21)</f>
        <v>16321</v>
      </c>
      <c r="D17" s="261">
        <f>SUM(D18:D21)</f>
        <v>16184</v>
      </c>
      <c r="E17" s="260">
        <f>C17/D17</f>
        <v>1.0084651507661888</v>
      </c>
      <c r="F17" s="259">
        <f>C17-D17</f>
        <v>137</v>
      </c>
      <c r="G17" s="262">
        <f>SUM(G18:G21)</f>
        <v>20565</v>
      </c>
      <c r="H17" s="264">
        <f>SUM(H18:H21)</f>
        <v>22383</v>
      </c>
      <c r="I17" s="260">
        <f>G17/H17</f>
        <v>0.91877764374748694</v>
      </c>
      <c r="J17" s="259">
        <f>G17-H17</f>
        <v>-1818</v>
      </c>
      <c r="K17" s="249"/>
    </row>
    <row r="18" spans="1:11" ht="18" customHeight="1" x14ac:dyDescent="0.15">
      <c r="A18" s="256" t="s">
        <v>182</v>
      </c>
      <c r="B18" s="258" t="s">
        <v>178</v>
      </c>
      <c r="C18" s="253">
        <f>'４月(中旬)'!B12</f>
        <v>0</v>
      </c>
      <c r="D18" s="254">
        <f>'４月(中旬)'!C12</f>
        <v>0</v>
      </c>
      <c r="E18" s="251" t="e">
        <f>C18/D18</f>
        <v>#DIV/0!</v>
      </c>
      <c r="F18" s="250">
        <f>C18-D18</f>
        <v>0</v>
      </c>
      <c r="G18" s="253">
        <f>'４月(中旬)'!F12</f>
        <v>0</v>
      </c>
      <c r="H18" s="252">
        <f>'４月(中旬)'!G12</f>
        <v>0</v>
      </c>
      <c r="I18" s="251" t="e">
        <f>G18/H18</f>
        <v>#DIV/0!</v>
      </c>
      <c r="J18" s="250">
        <f>G18-H18</f>
        <v>0</v>
      </c>
      <c r="K18" s="249"/>
    </row>
    <row r="19" spans="1:11" ht="18" customHeight="1" x14ac:dyDescent="0.15">
      <c r="A19" s="256"/>
      <c r="B19" s="258" t="s">
        <v>177</v>
      </c>
      <c r="C19" s="253">
        <f>'４月(中旬)'!B21+'４月(中旬)'!B35</f>
        <v>6764</v>
      </c>
      <c r="D19" s="254">
        <f>'４月(中旬)'!C21+'４月(中旬)'!C35</f>
        <v>6267</v>
      </c>
      <c r="E19" s="251">
        <f>C19/D19</f>
        <v>1.0793042923248763</v>
      </c>
      <c r="F19" s="250">
        <f>C19-D19</f>
        <v>497</v>
      </c>
      <c r="G19" s="253">
        <f>'４月(中旬)'!F21+'４月(中旬)'!F35</f>
        <v>8745</v>
      </c>
      <c r="H19" s="252">
        <f>'４月(中旬)'!G21+'４月(中旬)'!G35</f>
        <v>8740</v>
      </c>
      <c r="I19" s="251">
        <f>G19/H19</f>
        <v>1.0005720823798627</v>
      </c>
      <c r="J19" s="250">
        <f>G19-H19</f>
        <v>5</v>
      </c>
      <c r="K19" s="249"/>
    </row>
    <row r="20" spans="1:11" ht="18" customHeight="1" x14ac:dyDescent="0.15">
      <c r="A20" s="256"/>
      <c r="B20" s="258" t="s">
        <v>175</v>
      </c>
      <c r="C20" s="253">
        <f>'４月(中旬)'!B48+'４月(中旬)'!B64</f>
        <v>9557</v>
      </c>
      <c r="D20" s="254">
        <f>'４月(中旬)'!C48+'４月(中旬)'!C64</f>
        <v>9917</v>
      </c>
      <c r="E20" s="251">
        <f>C20/D20</f>
        <v>0.96369869920338813</v>
      </c>
      <c r="F20" s="250">
        <f>C20-D20</f>
        <v>-360</v>
      </c>
      <c r="G20" s="253">
        <f>'４月(中旬)'!F48+'４月(中旬)'!F64</f>
        <v>11820</v>
      </c>
      <c r="H20" s="252">
        <f>'４月(中旬)'!G48+'４月(中旬)'!G64</f>
        <v>13643</v>
      </c>
      <c r="I20" s="251">
        <f>G20/H20</f>
        <v>0.86637836253023526</v>
      </c>
      <c r="J20" s="250">
        <f>G20-H20</f>
        <v>-1823</v>
      </c>
      <c r="K20" s="249"/>
    </row>
    <row r="21" spans="1:11" s="235" customFormat="1" ht="18" customHeight="1" x14ac:dyDescent="0.15">
      <c r="A21" s="242"/>
      <c r="B21" s="263" t="s">
        <v>180</v>
      </c>
      <c r="C21" s="240" t="s">
        <v>171</v>
      </c>
      <c r="D21" s="239" t="s">
        <v>171</v>
      </c>
      <c r="E21" s="238" t="s">
        <v>171</v>
      </c>
      <c r="F21" s="237" t="s">
        <v>171</v>
      </c>
      <c r="G21" s="240" t="s">
        <v>171</v>
      </c>
      <c r="H21" s="239" t="s">
        <v>171</v>
      </c>
      <c r="I21" s="238" t="s">
        <v>171</v>
      </c>
      <c r="J21" s="237" t="s">
        <v>171</v>
      </c>
      <c r="K21" s="236"/>
    </row>
    <row r="22" spans="1:11" ht="18" customHeight="1" x14ac:dyDescent="0.15">
      <c r="A22" s="851" t="s">
        <v>181</v>
      </c>
      <c r="B22" s="852"/>
      <c r="C22" s="262">
        <f>SUM(C23:C26)</f>
        <v>13194</v>
      </c>
      <c r="D22" s="261">
        <f>SUM(D23:D26)</f>
        <v>11656</v>
      </c>
      <c r="E22" s="260">
        <f>C22/D22</f>
        <v>1.131949210706932</v>
      </c>
      <c r="F22" s="259">
        <f>C22-D22</f>
        <v>1538</v>
      </c>
      <c r="G22" s="262">
        <f>SUM(G23:G26)</f>
        <v>14260</v>
      </c>
      <c r="H22" s="264">
        <f>SUM(H23:H26)</f>
        <v>15650</v>
      </c>
      <c r="I22" s="260">
        <f>G22/H22</f>
        <v>0.91118210862619808</v>
      </c>
      <c r="J22" s="259">
        <f>G22-H22</f>
        <v>-1390</v>
      </c>
      <c r="K22" s="249"/>
    </row>
    <row r="23" spans="1:11" ht="18" customHeight="1" x14ac:dyDescent="0.15">
      <c r="A23" s="256"/>
      <c r="B23" s="258" t="s">
        <v>178</v>
      </c>
      <c r="C23" s="253">
        <f>'４月(中旬)'!B13</f>
        <v>0</v>
      </c>
      <c r="D23" s="254">
        <f>'４月(中旬)'!C13</f>
        <v>0</v>
      </c>
      <c r="E23" s="251" t="e">
        <f>C23/D23</f>
        <v>#DIV/0!</v>
      </c>
      <c r="F23" s="250">
        <f>C23-D23</f>
        <v>0</v>
      </c>
      <c r="G23" s="253">
        <f>'４月(中旬)'!F13</f>
        <v>0</v>
      </c>
      <c r="H23" s="252">
        <f>'４月(中旬)'!G13</f>
        <v>0</v>
      </c>
      <c r="I23" s="251" t="e">
        <f>G23/H23</f>
        <v>#DIV/0!</v>
      </c>
      <c r="J23" s="250">
        <f>G23-H23</f>
        <v>0</v>
      </c>
      <c r="K23" s="249"/>
    </row>
    <row r="24" spans="1:11" ht="18" customHeight="1" x14ac:dyDescent="0.15">
      <c r="A24" s="256"/>
      <c r="B24" s="258" t="s">
        <v>177</v>
      </c>
      <c r="C24" s="253">
        <f>'４月(中旬)'!B28+'４月(中旬)'!B37</f>
        <v>5246</v>
      </c>
      <c r="D24" s="254">
        <f>'４月(中旬)'!C28+'４月(中旬)'!C37</f>
        <v>5032</v>
      </c>
      <c r="E24" s="251">
        <f>C24/D24</f>
        <v>1.0425278219395866</v>
      </c>
      <c r="F24" s="250">
        <f>C24-D24</f>
        <v>214</v>
      </c>
      <c r="G24" s="253">
        <f>'４月(中旬)'!F28+'４月(中旬)'!F37</f>
        <v>5840</v>
      </c>
      <c r="H24" s="252">
        <f>'４月(中旬)'!G28+'４月(中旬)'!G37</f>
        <v>7330</v>
      </c>
      <c r="I24" s="251">
        <f>G24/H24</f>
        <v>0.7967257844474761</v>
      </c>
      <c r="J24" s="250">
        <f>G24-H24</f>
        <v>-1490</v>
      </c>
      <c r="K24" s="249"/>
    </row>
    <row r="25" spans="1:11" ht="18" customHeight="1" x14ac:dyDescent="0.15">
      <c r="A25" s="256"/>
      <c r="B25" s="258" t="s">
        <v>175</v>
      </c>
      <c r="C25" s="253">
        <f>'４月(中旬)'!B47+'４月(中旬)'!B63</f>
        <v>7948</v>
      </c>
      <c r="D25" s="254">
        <f>'４月(中旬)'!C47+'４月(中旬)'!C63</f>
        <v>6624</v>
      </c>
      <c r="E25" s="251">
        <f>C25/D25</f>
        <v>1.1998792270531402</v>
      </c>
      <c r="F25" s="250">
        <f>C25-D25</f>
        <v>1324</v>
      </c>
      <c r="G25" s="253">
        <f>'４月(中旬)'!F47+'４月(中旬)'!F63</f>
        <v>8420</v>
      </c>
      <c r="H25" s="254">
        <f>'４月(中旬)'!G47+'４月(中旬)'!G63</f>
        <v>8320</v>
      </c>
      <c r="I25" s="251">
        <f>G25/H25</f>
        <v>1.0120192307692308</v>
      </c>
      <c r="J25" s="250">
        <f>G25-H25</f>
        <v>100</v>
      </c>
      <c r="K25" s="249"/>
    </row>
    <row r="26" spans="1:11" s="235" customFormat="1" ht="18" customHeight="1" x14ac:dyDescent="0.15">
      <c r="A26" s="242"/>
      <c r="B26" s="263" t="s">
        <v>180</v>
      </c>
      <c r="C26" s="240" t="s">
        <v>171</v>
      </c>
      <c r="D26" s="239" t="s">
        <v>171</v>
      </c>
      <c r="E26" s="238" t="s">
        <v>171</v>
      </c>
      <c r="F26" s="237" t="s">
        <v>171</v>
      </c>
      <c r="G26" s="240" t="s">
        <v>171</v>
      </c>
      <c r="H26" s="239" t="s">
        <v>171</v>
      </c>
      <c r="I26" s="238" t="s">
        <v>171</v>
      </c>
      <c r="J26" s="237" t="s">
        <v>171</v>
      </c>
      <c r="K26" s="236"/>
    </row>
    <row r="27" spans="1:11" ht="18" customHeight="1" x14ac:dyDescent="0.15">
      <c r="A27" s="851" t="s">
        <v>179</v>
      </c>
      <c r="B27" s="852"/>
      <c r="C27" s="262">
        <f>SUM(C28:C34)</f>
        <v>19789</v>
      </c>
      <c r="D27" s="261">
        <f>SUM(D28:D34)</f>
        <v>17217</v>
      </c>
      <c r="E27" s="260">
        <f t="shared" ref="E27:E32" si="0">C27/D27</f>
        <v>1.1493872335482371</v>
      </c>
      <c r="F27" s="259">
        <f t="shared" ref="F27:F32" si="1">C27-D27</f>
        <v>2572</v>
      </c>
      <c r="G27" s="262">
        <f>SUM(G28:G34)</f>
        <v>26660</v>
      </c>
      <c r="H27" s="261">
        <f>SUM(H28:H34)</f>
        <v>26343</v>
      </c>
      <c r="I27" s="260">
        <f t="shared" ref="I27:I32" si="2">G27/H27</f>
        <v>1.01203355730175</v>
      </c>
      <c r="J27" s="259">
        <f t="shared" ref="J27:J32" si="3">G27-H27</f>
        <v>317</v>
      </c>
      <c r="K27" s="249"/>
    </row>
    <row r="28" spans="1:11" ht="18" customHeight="1" x14ac:dyDescent="0.15">
      <c r="A28" s="256"/>
      <c r="B28" s="258" t="s">
        <v>178</v>
      </c>
      <c r="C28" s="253">
        <f>'４月(中旬)'!B15+'４月(中旬)'!B17</f>
        <v>0</v>
      </c>
      <c r="D28" s="254">
        <f>'４月(中旬)'!C15+'４月(中旬)'!C17</f>
        <v>0</v>
      </c>
      <c r="E28" s="251" t="e">
        <f t="shared" si="0"/>
        <v>#DIV/0!</v>
      </c>
      <c r="F28" s="250">
        <f t="shared" si="1"/>
        <v>0</v>
      </c>
      <c r="G28" s="253">
        <f>'４月(中旬)'!F15+'４月(中旬)'!F17</f>
        <v>0</v>
      </c>
      <c r="H28" s="252">
        <f>'４月(中旬)'!G15+'４月(中旬)'!G17</f>
        <v>0</v>
      </c>
      <c r="I28" s="251" t="e">
        <f t="shared" si="2"/>
        <v>#DIV/0!</v>
      </c>
      <c r="J28" s="250">
        <f t="shared" si="3"/>
        <v>0</v>
      </c>
      <c r="K28" s="249"/>
    </row>
    <row r="29" spans="1:11" ht="18" customHeight="1" x14ac:dyDescent="0.15">
      <c r="A29" s="256"/>
      <c r="B29" s="255" t="s">
        <v>177</v>
      </c>
      <c r="C29" s="253">
        <f>'４月(中旬)'!B29+'４月(中旬)'!B30+'４月(中旬)'!B31+'４月(中旬)'!B32+'４月(中旬)'!B33+'４月(中旬)'!B34</f>
        <v>2210</v>
      </c>
      <c r="D29" s="257">
        <f>'４月(中旬)'!C29+'４月(中旬)'!C30+'４月(中旬)'!C31+'４月(中旬)'!C32+'４月(中旬)'!C33+'４月(中旬)'!C34</f>
        <v>2584</v>
      </c>
      <c r="E29" s="251">
        <f t="shared" si="0"/>
        <v>0.85526315789473684</v>
      </c>
      <c r="F29" s="250">
        <f t="shared" si="1"/>
        <v>-374</v>
      </c>
      <c r="G29" s="253">
        <f>'４月(中旬)'!F29+'４月(中旬)'!F30+'４月(中旬)'!F31+'４月(中旬)'!F32+'４月(中旬)'!F33+'４月(中旬)'!F34</f>
        <v>2900</v>
      </c>
      <c r="H29" s="252">
        <f>'４月(中旬)'!G29+'４月(中旬)'!G30+'４月(中旬)'!G31+'４月(中旬)'!G32+'４月(中旬)'!G33+'４月(中旬)'!G34</f>
        <v>3275</v>
      </c>
      <c r="I29" s="251">
        <f t="shared" si="2"/>
        <v>0.8854961832061069</v>
      </c>
      <c r="J29" s="250">
        <f t="shared" si="3"/>
        <v>-375</v>
      </c>
      <c r="K29" s="249"/>
    </row>
    <row r="30" spans="1:11" ht="18" customHeight="1" x14ac:dyDescent="0.15">
      <c r="A30" s="256"/>
      <c r="B30" s="255" t="s">
        <v>176</v>
      </c>
      <c r="C30" s="253">
        <f>'４月(中旬)'!B38</f>
        <v>466</v>
      </c>
      <c r="D30" s="254">
        <f>'４月(中旬)'!C38</f>
        <v>419</v>
      </c>
      <c r="E30" s="251">
        <f t="shared" si="0"/>
        <v>1.1121718377088305</v>
      </c>
      <c r="F30" s="250">
        <f t="shared" si="1"/>
        <v>47</v>
      </c>
      <c r="G30" s="253">
        <f>'４月(中旬)'!F38</f>
        <v>840</v>
      </c>
      <c r="H30" s="252">
        <f>'４月(中旬)'!G38</f>
        <v>780</v>
      </c>
      <c r="I30" s="251">
        <f t="shared" si="2"/>
        <v>1.0769230769230769</v>
      </c>
      <c r="J30" s="250">
        <f t="shared" si="3"/>
        <v>60</v>
      </c>
      <c r="K30" s="249"/>
    </row>
    <row r="31" spans="1:11" ht="18" customHeight="1" x14ac:dyDescent="0.15">
      <c r="A31" s="256"/>
      <c r="B31" s="255" t="s">
        <v>175</v>
      </c>
      <c r="C31" s="253">
        <f>'４月(中旬)'!B50+'４月(中旬)'!B51+'４月(中旬)'!B52+'４月(中旬)'!B53+'４月(中旬)'!B54+'４月(中旬)'!B57+'４月(中旬)'!B55+'４月(中旬)'!B56+'４月(中旬)'!B60+'４月(中旬)'!B58+'４月(中旬)'!B59</f>
        <v>16453</v>
      </c>
      <c r="D31" s="254">
        <f>'４月(中旬)'!C50+'４月(中旬)'!C51+'４月(中旬)'!C52+'４月(中旬)'!C53+'４月(中旬)'!C54+'４月(中旬)'!C57+'４月(中旬)'!C55+'４月(中旬)'!C56+'４月(中旬)'!C60+'４月(中旬)'!C58+'４月(中旬)'!C59</f>
        <v>13231</v>
      </c>
      <c r="E31" s="251">
        <f t="shared" si="0"/>
        <v>1.2435190083893886</v>
      </c>
      <c r="F31" s="250">
        <f t="shared" si="1"/>
        <v>3222</v>
      </c>
      <c r="G31" s="253">
        <f>'４月(中旬)'!F50+'４月(中旬)'!F51+'４月(中旬)'!F52+'４月(中旬)'!F53+'４月(中旬)'!F54+'４月(中旬)'!F57+'４月(中旬)'!F55+'４月(中旬)'!F56+'４月(中旬)'!F60+'４月(中旬)'!F58+'４月(中旬)'!F59</f>
        <v>21829</v>
      </c>
      <c r="H31" s="254">
        <f>'４月(中旬)'!G50+'４月(中旬)'!G51+'４月(中旬)'!G52+'４月(中旬)'!G53+'４月(中旬)'!G54+'４月(中旬)'!G57+'４月(中旬)'!G55+'４月(中旬)'!G56+'４月(中旬)'!G60+'４月(中旬)'!G58+'４月(中旬)'!G59</f>
        <v>20374</v>
      </c>
      <c r="I31" s="251">
        <f t="shared" si="2"/>
        <v>1.0714145479532737</v>
      </c>
      <c r="J31" s="250">
        <f t="shared" si="3"/>
        <v>1455</v>
      </c>
      <c r="K31" s="249"/>
    </row>
    <row r="32" spans="1:11" ht="18" customHeight="1" x14ac:dyDescent="0.15">
      <c r="A32" s="256"/>
      <c r="B32" s="255" t="s">
        <v>174</v>
      </c>
      <c r="C32" s="253">
        <f>'４月(中旬)'!B65</f>
        <v>660</v>
      </c>
      <c r="D32" s="254">
        <f>'４月(中旬)'!C65</f>
        <v>983</v>
      </c>
      <c r="E32" s="251">
        <f t="shared" si="0"/>
        <v>0.67141403865717197</v>
      </c>
      <c r="F32" s="250">
        <f t="shared" si="1"/>
        <v>-323</v>
      </c>
      <c r="G32" s="253">
        <f>'４月(中旬)'!F65</f>
        <v>1091</v>
      </c>
      <c r="H32" s="252">
        <f>'４月(中旬)'!G65</f>
        <v>1914</v>
      </c>
      <c r="I32" s="251">
        <f t="shared" si="2"/>
        <v>0.57001044932079414</v>
      </c>
      <c r="J32" s="250">
        <f t="shared" si="3"/>
        <v>-823</v>
      </c>
      <c r="K32" s="249"/>
    </row>
    <row r="33" spans="1:11" s="235" customFormat="1" ht="18" customHeight="1" x14ac:dyDescent="0.15">
      <c r="A33" s="248"/>
      <c r="B33" s="247" t="s">
        <v>173</v>
      </c>
      <c r="C33" s="246" t="s">
        <v>171</v>
      </c>
      <c r="D33" s="245" t="s">
        <v>171</v>
      </c>
      <c r="E33" s="244" t="s">
        <v>171</v>
      </c>
      <c r="F33" s="243" t="s">
        <v>171</v>
      </c>
      <c r="G33" s="246" t="s">
        <v>171</v>
      </c>
      <c r="H33" s="245" t="s">
        <v>171</v>
      </c>
      <c r="I33" s="244" t="s">
        <v>171</v>
      </c>
      <c r="J33" s="243" t="s">
        <v>171</v>
      </c>
      <c r="K33" s="236"/>
    </row>
    <row r="34" spans="1:11" s="235" customFormat="1" ht="18" customHeight="1" x14ac:dyDescent="0.15">
      <c r="A34" s="242"/>
      <c r="B34" s="241" t="s">
        <v>172</v>
      </c>
      <c r="C34" s="240" t="s">
        <v>171</v>
      </c>
      <c r="D34" s="239" t="s">
        <v>171</v>
      </c>
      <c r="E34" s="238" t="s">
        <v>171</v>
      </c>
      <c r="F34" s="237" t="s">
        <v>171</v>
      </c>
      <c r="G34" s="240" t="s">
        <v>171</v>
      </c>
      <c r="H34" s="239" t="s">
        <v>171</v>
      </c>
      <c r="I34" s="238" t="s">
        <v>171</v>
      </c>
      <c r="J34" s="237" t="s">
        <v>171</v>
      </c>
      <c r="K34" s="236"/>
    </row>
    <row r="35" spans="1:11" x14ac:dyDescent="0.15">
      <c r="C35" s="234"/>
      <c r="G35" s="234"/>
    </row>
    <row r="36" spans="1:11" x14ac:dyDescent="0.15">
      <c r="C36" s="234"/>
      <c r="G36" s="234"/>
    </row>
    <row r="37" spans="1:11" x14ac:dyDescent="0.15">
      <c r="C37" s="234"/>
      <c r="G37" s="58"/>
    </row>
    <row r="38" spans="1:11" x14ac:dyDescent="0.15">
      <c r="C38" s="234"/>
      <c r="G38" s="234"/>
    </row>
    <row r="39" spans="1:11" x14ac:dyDescent="0.15">
      <c r="C39" s="234"/>
      <c r="G39" s="234"/>
    </row>
    <row r="40" spans="1:11" x14ac:dyDescent="0.15">
      <c r="C40" s="234"/>
      <c r="G40" s="234"/>
    </row>
    <row r="41" spans="1:11" x14ac:dyDescent="0.15">
      <c r="C41" s="234"/>
      <c r="G41" s="234"/>
    </row>
    <row r="42" spans="1:11" x14ac:dyDescent="0.15">
      <c r="C42" s="234"/>
      <c r="G42" s="234"/>
    </row>
    <row r="43" spans="1:11" x14ac:dyDescent="0.15">
      <c r="C43" s="234"/>
      <c r="G43" s="234"/>
    </row>
    <row r="44" spans="1:11" x14ac:dyDescent="0.15">
      <c r="C44" s="234"/>
      <c r="G44" s="234"/>
    </row>
    <row r="45" spans="1:11" x14ac:dyDescent="0.15">
      <c r="C45" s="234"/>
      <c r="G45" s="234"/>
    </row>
    <row r="46" spans="1:11" x14ac:dyDescent="0.15">
      <c r="C46" s="234"/>
      <c r="G46" s="234"/>
    </row>
    <row r="47" spans="1:11" x14ac:dyDescent="0.15">
      <c r="C47" s="234"/>
      <c r="G47" s="234"/>
    </row>
    <row r="48" spans="1:11" x14ac:dyDescent="0.15">
      <c r="C48" s="234"/>
      <c r="G48" s="234"/>
    </row>
    <row r="49" spans="3:7" x14ac:dyDescent="0.15">
      <c r="C49" s="234"/>
      <c r="G49" s="234"/>
    </row>
    <row r="50" spans="3:7" x14ac:dyDescent="0.15">
      <c r="C50" s="234"/>
      <c r="G50" s="234"/>
    </row>
    <row r="51" spans="3:7" x14ac:dyDescent="0.15">
      <c r="C51" s="234"/>
      <c r="G51" s="234"/>
    </row>
    <row r="52" spans="3:7" x14ac:dyDescent="0.15">
      <c r="C52" s="234"/>
      <c r="G52" s="234"/>
    </row>
    <row r="53" spans="3:7" x14ac:dyDescent="0.15">
      <c r="C53" s="234"/>
      <c r="G53" s="234"/>
    </row>
    <row r="54" spans="3:7" x14ac:dyDescent="0.15">
      <c r="C54" s="234"/>
      <c r="G54" s="234"/>
    </row>
    <row r="55" spans="3:7" x14ac:dyDescent="0.15">
      <c r="C55" s="234"/>
      <c r="G55" s="234"/>
    </row>
    <row r="56" spans="3:7" x14ac:dyDescent="0.15">
      <c r="C56" s="234"/>
      <c r="G56" s="234"/>
    </row>
    <row r="57" spans="3:7" x14ac:dyDescent="0.15">
      <c r="C57" s="234"/>
      <c r="G57" s="234"/>
    </row>
    <row r="58" spans="3:7" x14ac:dyDescent="0.15">
      <c r="C58" s="234"/>
      <c r="G58" s="234"/>
    </row>
    <row r="59" spans="3:7" x14ac:dyDescent="0.15">
      <c r="C59" s="234"/>
      <c r="G59" s="234"/>
    </row>
    <row r="60" spans="3:7" x14ac:dyDescent="0.15">
      <c r="C60" s="234"/>
      <c r="G60" s="234"/>
    </row>
    <row r="61" spans="3:7" x14ac:dyDescent="0.15">
      <c r="C61" s="234"/>
      <c r="G61" s="234"/>
    </row>
    <row r="62" spans="3:7" x14ac:dyDescent="0.15">
      <c r="C62" s="234"/>
      <c r="G62" s="234"/>
    </row>
    <row r="63" spans="3:7" x14ac:dyDescent="0.15">
      <c r="C63" s="234"/>
      <c r="G63" s="234"/>
    </row>
    <row r="64" spans="3:7" x14ac:dyDescent="0.15">
      <c r="C64" s="234"/>
      <c r="G64" s="234"/>
    </row>
    <row r="65" spans="2:7" x14ac:dyDescent="0.15">
      <c r="B65" s="233">
        <v>6025</v>
      </c>
      <c r="C65" s="234"/>
      <c r="F65" s="231">
        <v>10620</v>
      </c>
      <c r="G65" s="234"/>
    </row>
    <row r="66" spans="2:7" x14ac:dyDescent="0.15">
      <c r="C66" s="234"/>
      <c r="G66" s="234"/>
    </row>
    <row r="67" spans="2:7" x14ac:dyDescent="0.15">
      <c r="C67" s="234"/>
      <c r="G67" s="234"/>
    </row>
    <row r="68" spans="2:7" x14ac:dyDescent="0.15">
      <c r="C68" s="234"/>
      <c r="G68" s="234"/>
    </row>
    <row r="69" spans="2:7" x14ac:dyDescent="0.15">
      <c r="C69" s="234"/>
      <c r="G69" s="234"/>
    </row>
    <row r="70" spans="2:7" x14ac:dyDescent="0.15">
      <c r="C70" s="234"/>
      <c r="G70" s="234"/>
    </row>
  </sheetData>
  <mergeCells count="24">
    <mergeCell ref="A1:B1"/>
    <mergeCell ref="C2:F2"/>
    <mergeCell ref="G2:J2"/>
    <mergeCell ref="C3:C4"/>
    <mergeCell ref="D3:D4"/>
    <mergeCell ref="E3:F3"/>
    <mergeCell ref="H3:H4"/>
    <mergeCell ref="I3:J3"/>
    <mergeCell ref="G3:G4"/>
    <mergeCell ref="J5:J6"/>
    <mergeCell ref="A6:B6"/>
    <mergeCell ref="A7:B7"/>
    <mergeCell ref="A12:B12"/>
    <mergeCell ref="G5:G6"/>
    <mergeCell ref="C5:C6"/>
    <mergeCell ref="H5:H6"/>
    <mergeCell ref="I5:I6"/>
    <mergeCell ref="A5:B5"/>
    <mergeCell ref="A27:B27"/>
    <mergeCell ref="A17:B17"/>
    <mergeCell ref="A22:B22"/>
    <mergeCell ref="F5:F6"/>
    <mergeCell ref="D5:D6"/>
    <mergeCell ref="E5:E6"/>
  </mergeCells>
  <phoneticPr fontId="3"/>
  <hyperlinks>
    <hyperlink ref="A1" location="'R3'!A1" display="令和３年度"/>
    <hyperlink ref="A1:B1" location="'h25'!A1" display="'h25'!A1"/>
  </hyperlinks>
  <pageMargins left="0.86614173228346458" right="0.35433070866141736" top="0.78740157480314965" bottom="0.55118110236220474" header="0.39370078740157483" footer="0.31496062992125984"/>
  <pageSetup paperSize="9" orientation="portrait" r:id="rId1"/>
  <headerFooter alignWithMargins="0">
    <oddHeader>&amp;C&amp;16 2013年&amp;A航空旅客輸送実績</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6" activePane="bottomRight" state="frozen"/>
      <selection activeCell="G4" sqref="G4:G5"/>
      <selection pane="topRight" activeCell="G4" sqref="G4:G5"/>
      <selection pane="bottomLeft" activeCell="G4" sqref="G4:G5"/>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１月中旬</v>
      </c>
      <c r="G1" s="14" t="s">
        <v>69</v>
      </c>
      <c r="H1" s="10"/>
      <c r="I1" s="10"/>
      <c r="J1" s="10"/>
      <c r="K1" s="10"/>
      <c r="L1" s="10"/>
      <c r="M1" s="10"/>
    </row>
    <row r="2" spans="1:13" s="788" customFormat="1" ht="19.5" thickBot="1" x14ac:dyDescent="0.45">
      <c r="A2" s="789"/>
      <c r="B2" s="789" t="s">
        <v>492</v>
      </c>
      <c r="C2" s="790">
        <v>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491</v>
      </c>
      <c r="D4" s="1003" t="s">
        <v>490</v>
      </c>
      <c r="E4" s="1004" t="s">
        <v>192</v>
      </c>
      <c r="F4" s="1005"/>
      <c r="G4" s="982" t="s">
        <v>489</v>
      </c>
      <c r="H4" s="1001" t="s">
        <v>488</v>
      </c>
      <c r="I4" s="1004" t="s">
        <v>192</v>
      </c>
      <c r="J4" s="1005"/>
      <c r="K4" s="982" t="s">
        <v>489</v>
      </c>
      <c r="L4" s="983" t="s">
        <v>488</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128296</v>
      </c>
      <c r="D6" s="1006">
        <v>121980</v>
      </c>
      <c r="E6" s="971">
        <v>1.0517789801606821</v>
      </c>
      <c r="F6" s="991">
        <v>6316</v>
      </c>
      <c r="G6" s="997">
        <v>203501</v>
      </c>
      <c r="H6" s="999">
        <v>188857</v>
      </c>
      <c r="I6" s="971">
        <v>1.0775401494252266</v>
      </c>
      <c r="J6" s="991">
        <v>14644</v>
      </c>
      <c r="K6" s="973">
        <v>0.63044407644188483</v>
      </c>
      <c r="L6" s="975">
        <v>0.64588551125984206</v>
      </c>
      <c r="M6" s="977">
        <v>-1.5441434817957234E-2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68608</v>
      </c>
      <c r="D8" s="766">
        <v>62858</v>
      </c>
      <c r="E8" s="765">
        <v>1.0914760253269273</v>
      </c>
      <c r="F8" s="764">
        <v>5750</v>
      </c>
      <c r="G8" s="767">
        <v>104235</v>
      </c>
      <c r="H8" s="774">
        <v>91707</v>
      </c>
      <c r="I8" s="765">
        <v>1.13660898295659</v>
      </c>
      <c r="J8" s="764">
        <v>12528</v>
      </c>
      <c r="K8" s="781">
        <v>0.65820501750851446</v>
      </c>
      <c r="L8" s="780">
        <v>0.68542205066134532</v>
      </c>
      <c r="M8" s="779">
        <v>-2.7217033152830861E-2</v>
      </c>
    </row>
    <row r="9" spans="1:13" ht="18" customHeight="1" x14ac:dyDescent="0.4">
      <c r="A9" s="747"/>
      <c r="B9" s="760" t="s">
        <v>428</v>
      </c>
      <c r="C9" s="759">
        <v>31254</v>
      </c>
      <c r="D9" s="758">
        <v>30317</v>
      </c>
      <c r="E9" s="757">
        <v>1.0309067519873338</v>
      </c>
      <c r="F9" s="756">
        <v>937</v>
      </c>
      <c r="G9" s="759">
        <v>48778</v>
      </c>
      <c r="H9" s="758">
        <v>44691</v>
      </c>
      <c r="I9" s="757">
        <v>1.0914501801257523</v>
      </c>
      <c r="J9" s="756">
        <v>4087</v>
      </c>
      <c r="K9" s="778">
        <v>0.64073967772356388</v>
      </c>
      <c r="L9" s="777">
        <v>0.67836924660446174</v>
      </c>
      <c r="M9" s="776">
        <v>-3.7629568880897857E-2</v>
      </c>
    </row>
    <row r="10" spans="1:13" ht="18" customHeight="1" x14ac:dyDescent="0.4">
      <c r="A10" s="747"/>
      <c r="B10" s="746" t="s">
        <v>427</v>
      </c>
      <c r="C10" s="751">
        <v>2353</v>
      </c>
      <c r="D10" s="750">
        <v>2214</v>
      </c>
      <c r="E10" s="749">
        <v>1.0627822944896115</v>
      </c>
      <c r="F10" s="748">
        <v>139</v>
      </c>
      <c r="G10" s="751">
        <v>4240</v>
      </c>
      <c r="H10" s="750">
        <v>4250</v>
      </c>
      <c r="I10" s="749">
        <v>0.99764705882352944</v>
      </c>
      <c r="J10" s="748">
        <v>-10</v>
      </c>
      <c r="K10" s="741">
        <v>0.55495283018867925</v>
      </c>
      <c r="L10" s="740">
        <v>0.52094117647058824</v>
      </c>
      <c r="M10" s="739">
        <v>3.4011653718091006E-2</v>
      </c>
    </row>
    <row r="11" spans="1:13" ht="18" customHeight="1" x14ac:dyDescent="0.4">
      <c r="A11" s="747"/>
      <c r="B11" s="746" t="s">
        <v>425</v>
      </c>
      <c r="C11" s="751">
        <v>35001</v>
      </c>
      <c r="D11" s="750">
        <v>30327</v>
      </c>
      <c r="E11" s="749">
        <v>1.1541200910080127</v>
      </c>
      <c r="F11" s="748">
        <v>4674</v>
      </c>
      <c r="G11" s="751">
        <v>51217</v>
      </c>
      <c r="H11" s="750">
        <v>42766</v>
      </c>
      <c r="I11" s="749">
        <v>1.1976102511340785</v>
      </c>
      <c r="J11" s="748">
        <v>8451</v>
      </c>
      <c r="K11" s="741">
        <v>0.68338637561747073</v>
      </c>
      <c r="L11" s="740">
        <v>0.70913810036009917</v>
      </c>
      <c r="M11" s="739">
        <v>-2.5751724742628435E-2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18638</v>
      </c>
      <c r="D13" s="766">
        <v>18114</v>
      </c>
      <c r="E13" s="765">
        <v>1.0289279010709949</v>
      </c>
      <c r="F13" s="764">
        <v>524</v>
      </c>
      <c r="G13" s="767">
        <v>30408</v>
      </c>
      <c r="H13" s="766">
        <v>31292</v>
      </c>
      <c r="I13" s="765">
        <v>0.97174996804295033</v>
      </c>
      <c r="J13" s="764">
        <v>-884</v>
      </c>
      <c r="K13" s="763">
        <v>0.61293080768218888</v>
      </c>
      <c r="L13" s="762">
        <v>0.57886999872171796</v>
      </c>
      <c r="M13" s="773">
        <v>3.4060808960470923E-2</v>
      </c>
    </row>
    <row r="14" spans="1:13" ht="18" customHeight="1" x14ac:dyDescent="0.4">
      <c r="A14" s="747"/>
      <c r="B14" s="760" t="s">
        <v>428</v>
      </c>
      <c r="C14" s="759">
        <v>3733</v>
      </c>
      <c r="D14" s="758">
        <v>3838</v>
      </c>
      <c r="E14" s="757">
        <v>0.97264200104220944</v>
      </c>
      <c r="F14" s="756">
        <v>-105</v>
      </c>
      <c r="G14" s="759">
        <v>5000</v>
      </c>
      <c r="H14" s="758">
        <v>5261</v>
      </c>
      <c r="I14" s="757">
        <v>0.95038965976050183</v>
      </c>
      <c r="J14" s="756">
        <v>-261</v>
      </c>
      <c r="K14" s="755">
        <v>0.74660000000000004</v>
      </c>
      <c r="L14" s="754">
        <v>0.72951910283216115</v>
      </c>
      <c r="M14" s="753">
        <v>1.7080897167838893E-2</v>
      </c>
    </row>
    <row r="15" spans="1:13" ht="18" customHeight="1" x14ac:dyDescent="0.4">
      <c r="A15" s="747"/>
      <c r="B15" s="746" t="s">
        <v>427</v>
      </c>
      <c r="C15" s="751">
        <v>3641</v>
      </c>
      <c r="D15" s="750">
        <v>3677</v>
      </c>
      <c r="E15" s="749">
        <v>0.99020940984498229</v>
      </c>
      <c r="F15" s="748">
        <v>-36</v>
      </c>
      <c r="G15" s="751">
        <v>5895</v>
      </c>
      <c r="H15" s="750">
        <v>5880</v>
      </c>
      <c r="I15" s="749">
        <v>1.0025510204081634</v>
      </c>
      <c r="J15" s="748">
        <v>15</v>
      </c>
      <c r="K15" s="741">
        <v>0.61764206955046652</v>
      </c>
      <c r="L15" s="740">
        <v>0.62534013605442174</v>
      </c>
      <c r="M15" s="739">
        <v>-7.6980665039552143E-3</v>
      </c>
    </row>
    <row r="16" spans="1:13" ht="18" customHeight="1" x14ac:dyDescent="0.4">
      <c r="A16" s="747"/>
      <c r="B16" s="746" t="s">
        <v>425</v>
      </c>
      <c r="C16" s="751">
        <v>10915</v>
      </c>
      <c r="D16" s="750">
        <v>10599</v>
      </c>
      <c r="E16" s="749">
        <v>1.0298141334088122</v>
      </c>
      <c r="F16" s="748">
        <v>316</v>
      </c>
      <c r="G16" s="751">
        <v>17901</v>
      </c>
      <c r="H16" s="750">
        <v>20151</v>
      </c>
      <c r="I16" s="749">
        <v>0.888343010272443</v>
      </c>
      <c r="J16" s="748">
        <v>-2250</v>
      </c>
      <c r="K16" s="741">
        <v>0.60974247248757052</v>
      </c>
      <c r="L16" s="740">
        <v>0.52597885960994495</v>
      </c>
      <c r="M16" s="739">
        <v>8.3763612877625571E-2</v>
      </c>
    </row>
    <row r="17" spans="1:13" ht="18" customHeight="1" x14ac:dyDescent="0.4">
      <c r="A17" s="747"/>
      <c r="B17" s="746" t="s">
        <v>424</v>
      </c>
      <c r="C17" s="751">
        <v>349</v>
      </c>
      <c r="D17" s="750">
        <v>0</v>
      </c>
      <c r="E17" s="749" t="e">
        <v>#DIV/0!</v>
      </c>
      <c r="F17" s="748">
        <v>349</v>
      </c>
      <c r="G17" s="751">
        <v>1612</v>
      </c>
      <c r="H17" s="750">
        <v>0</v>
      </c>
      <c r="I17" s="749" t="e">
        <v>#DIV/0!</v>
      </c>
      <c r="J17" s="748">
        <v>1612</v>
      </c>
      <c r="K17" s="741">
        <v>0.21650124069478907</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15417</v>
      </c>
      <c r="D19" s="766">
        <v>15232</v>
      </c>
      <c r="E19" s="765">
        <v>1.0121454831932772</v>
      </c>
      <c r="F19" s="764">
        <v>185</v>
      </c>
      <c r="G19" s="767">
        <v>23455</v>
      </c>
      <c r="H19" s="774">
        <v>26005</v>
      </c>
      <c r="I19" s="765">
        <v>0.90194193424341473</v>
      </c>
      <c r="J19" s="764">
        <v>-2550</v>
      </c>
      <c r="K19" s="763">
        <v>0.65730121509273076</v>
      </c>
      <c r="L19" s="762">
        <v>0.58573351278600272</v>
      </c>
      <c r="M19" s="761">
        <v>7.1567702306728043E-2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5529</v>
      </c>
      <c r="D21" s="750">
        <v>5334</v>
      </c>
      <c r="E21" s="749">
        <v>1.0365579302587176</v>
      </c>
      <c r="F21" s="748">
        <v>195</v>
      </c>
      <c r="G21" s="751">
        <v>8705</v>
      </c>
      <c r="H21" s="750">
        <v>8705</v>
      </c>
      <c r="I21" s="749">
        <v>1</v>
      </c>
      <c r="J21" s="748">
        <v>0</v>
      </c>
      <c r="K21" s="741">
        <v>0.63515221137277422</v>
      </c>
      <c r="L21" s="740">
        <v>0.61275129236071224</v>
      </c>
      <c r="M21" s="739">
        <v>2.2400919012061982E-2</v>
      </c>
    </row>
    <row r="22" spans="1:13" ht="18" customHeight="1" x14ac:dyDescent="0.4">
      <c r="A22" s="747"/>
      <c r="B22" s="746" t="s">
        <v>425</v>
      </c>
      <c r="C22" s="751">
        <v>9888</v>
      </c>
      <c r="D22" s="750">
        <v>9898</v>
      </c>
      <c r="E22" s="749">
        <v>0.99898969488785616</v>
      </c>
      <c r="F22" s="748">
        <v>-10</v>
      </c>
      <c r="G22" s="751">
        <v>14750</v>
      </c>
      <c r="H22" s="750">
        <v>17300</v>
      </c>
      <c r="I22" s="749">
        <v>0.85260115606936415</v>
      </c>
      <c r="J22" s="748">
        <v>-2550</v>
      </c>
      <c r="K22" s="741">
        <v>0.6703728813559322</v>
      </c>
      <c r="L22" s="740">
        <v>0.57213872832369939</v>
      </c>
      <c r="M22" s="739">
        <v>9.8234153032232818E-2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10448</v>
      </c>
      <c r="D24" s="766">
        <v>10963</v>
      </c>
      <c r="E24" s="765">
        <v>0.95302380735200221</v>
      </c>
      <c r="F24" s="764">
        <v>-515</v>
      </c>
      <c r="G24" s="767">
        <v>15301</v>
      </c>
      <c r="H24" s="774">
        <v>13611</v>
      </c>
      <c r="I24" s="765">
        <v>1.1241642788920725</v>
      </c>
      <c r="J24" s="764">
        <v>1690</v>
      </c>
      <c r="K24" s="763">
        <v>0.68283118750408467</v>
      </c>
      <c r="L24" s="762">
        <v>0.8054514730732496</v>
      </c>
      <c r="M24" s="773">
        <v>-0.12262028556916493</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4651</v>
      </c>
      <c r="D26" s="750">
        <v>4669</v>
      </c>
      <c r="E26" s="749">
        <v>0.99614478475048185</v>
      </c>
      <c r="F26" s="748">
        <v>-18</v>
      </c>
      <c r="G26" s="751">
        <v>5845</v>
      </c>
      <c r="H26" s="750">
        <v>5840</v>
      </c>
      <c r="I26" s="749">
        <v>1.0008561643835616</v>
      </c>
      <c r="J26" s="748">
        <v>5</v>
      </c>
      <c r="K26" s="741">
        <v>0.79572284003421723</v>
      </c>
      <c r="L26" s="740">
        <v>0.79948630136986298</v>
      </c>
      <c r="M26" s="739">
        <v>-3.7634613356457569E-3</v>
      </c>
    </row>
    <row r="27" spans="1:13" ht="18" customHeight="1" x14ac:dyDescent="0.4">
      <c r="A27" s="747"/>
      <c r="B27" s="746" t="s">
        <v>425</v>
      </c>
      <c r="C27" s="751">
        <v>5797</v>
      </c>
      <c r="D27" s="750">
        <v>6294</v>
      </c>
      <c r="E27" s="749">
        <v>0.92103590721321893</v>
      </c>
      <c r="F27" s="748">
        <v>-497</v>
      </c>
      <c r="G27" s="751">
        <v>9456</v>
      </c>
      <c r="H27" s="750">
        <v>7771</v>
      </c>
      <c r="I27" s="749">
        <v>1.2168318105777891</v>
      </c>
      <c r="J27" s="748">
        <v>1685</v>
      </c>
      <c r="K27" s="741">
        <v>0.6130499153976311</v>
      </c>
      <c r="L27" s="740">
        <v>0.80993437138077462</v>
      </c>
      <c r="M27" s="739">
        <v>-0.19688445598314352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15185</v>
      </c>
      <c r="D29" s="766">
        <v>14813</v>
      </c>
      <c r="E29" s="765">
        <v>1.025113076351853</v>
      </c>
      <c r="F29" s="764">
        <v>372</v>
      </c>
      <c r="G29" s="767">
        <v>30102</v>
      </c>
      <c r="H29" s="766">
        <v>26242</v>
      </c>
      <c r="I29" s="765">
        <v>1.1470924472220105</v>
      </c>
      <c r="J29" s="764">
        <v>3860</v>
      </c>
      <c r="K29" s="763">
        <v>0.50445153145970367</v>
      </c>
      <c r="L29" s="762">
        <v>0.5644767929273683</v>
      </c>
      <c r="M29" s="761">
        <v>-6.0025261467664626E-2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2118</v>
      </c>
      <c r="D31" s="752">
        <v>1619</v>
      </c>
      <c r="E31" s="749">
        <v>1.3082149474984559</v>
      </c>
      <c r="F31" s="748">
        <v>499</v>
      </c>
      <c r="G31" s="751">
        <v>3810</v>
      </c>
      <c r="H31" s="752">
        <v>2900</v>
      </c>
      <c r="I31" s="749">
        <v>1.3137931034482759</v>
      </c>
      <c r="J31" s="748">
        <v>910</v>
      </c>
      <c r="K31" s="741">
        <v>0.55590551181102366</v>
      </c>
      <c r="L31" s="740">
        <v>0.55827586206896551</v>
      </c>
      <c r="M31" s="739">
        <v>-2.3703502579418556E-3</v>
      </c>
    </row>
    <row r="32" spans="1:13" ht="18" customHeight="1" x14ac:dyDescent="0.4">
      <c r="A32" s="747"/>
      <c r="B32" s="746" t="s">
        <v>426</v>
      </c>
      <c r="C32" s="751">
        <v>471</v>
      </c>
      <c r="D32" s="750">
        <v>502</v>
      </c>
      <c r="E32" s="749">
        <v>0.93824701195219129</v>
      </c>
      <c r="F32" s="748">
        <v>-31</v>
      </c>
      <c r="G32" s="751">
        <v>879</v>
      </c>
      <c r="H32" s="750">
        <v>818</v>
      </c>
      <c r="I32" s="749">
        <v>1.0745721271393642</v>
      </c>
      <c r="J32" s="748">
        <v>61</v>
      </c>
      <c r="K32" s="741">
        <v>0.53583617747440271</v>
      </c>
      <c r="L32" s="740">
        <v>0.61369193154034229</v>
      </c>
      <c r="M32" s="739">
        <v>-7.7855754065939586E-2</v>
      </c>
    </row>
    <row r="33" spans="1:13" ht="18" customHeight="1" x14ac:dyDescent="0.4">
      <c r="A33" s="747"/>
      <c r="B33" s="746" t="s">
        <v>425</v>
      </c>
      <c r="C33" s="751">
        <v>11952</v>
      </c>
      <c r="D33" s="750">
        <v>11844</v>
      </c>
      <c r="E33" s="749">
        <v>1.0091185410334347</v>
      </c>
      <c r="F33" s="748">
        <v>108</v>
      </c>
      <c r="G33" s="751">
        <v>23787</v>
      </c>
      <c r="H33" s="750">
        <v>20785</v>
      </c>
      <c r="I33" s="749">
        <v>1.1444310801058455</v>
      </c>
      <c r="J33" s="748">
        <v>3002</v>
      </c>
      <c r="K33" s="741">
        <v>0.5024593265228906</v>
      </c>
      <c r="L33" s="740">
        <v>0.56983401491460184</v>
      </c>
      <c r="M33" s="739">
        <v>-6.7374688391711235E-2</v>
      </c>
    </row>
    <row r="34" spans="1:13" ht="18" customHeight="1" x14ac:dyDescent="0.4">
      <c r="A34" s="747"/>
      <c r="B34" s="746" t="s">
        <v>424</v>
      </c>
      <c r="C34" s="751">
        <v>644</v>
      </c>
      <c r="D34" s="750">
        <v>848</v>
      </c>
      <c r="E34" s="749">
        <v>0.75943396226415094</v>
      </c>
      <c r="F34" s="748">
        <v>-204</v>
      </c>
      <c r="G34" s="751">
        <v>1626</v>
      </c>
      <c r="H34" s="750">
        <v>1739</v>
      </c>
      <c r="I34" s="749">
        <v>0.93502012650948818</v>
      </c>
      <c r="J34" s="748">
        <v>-113</v>
      </c>
      <c r="K34" s="741">
        <v>0.39606396063960642</v>
      </c>
      <c r="L34" s="740">
        <v>0.48763657274295574</v>
      </c>
      <c r="M34" s="739">
        <v>-9.1572612103349327E-2</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activeCell="G4" sqref="G4:G5"/>
      <selection pane="topRight" activeCell="G4" sqref="G4:G5"/>
      <selection pane="bottomLeft" activeCell="G4" sqref="G4:G5"/>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１月下旬</v>
      </c>
      <c r="G1" s="14" t="s">
        <v>69</v>
      </c>
      <c r="H1" s="10"/>
      <c r="I1" s="10"/>
      <c r="J1" s="10"/>
      <c r="K1" s="10"/>
      <c r="L1" s="10"/>
      <c r="M1" s="10"/>
    </row>
    <row r="2" spans="1:13" s="788" customFormat="1" ht="19.5" thickBot="1" x14ac:dyDescent="0.45">
      <c r="A2" s="789"/>
      <c r="B2" s="789" t="s">
        <v>492</v>
      </c>
      <c r="C2" s="790">
        <v>1</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496</v>
      </c>
      <c r="D4" s="1003" t="s">
        <v>495</v>
      </c>
      <c r="E4" s="1004" t="s">
        <v>192</v>
      </c>
      <c r="F4" s="1005"/>
      <c r="G4" s="982" t="s">
        <v>494</v>
      </c>
      <c r="H4" s="1001" t="s">
        <v>493</v>
      </c>
      <c r="I4" s="1004" t="s">
        <v>192</v>
      </c>
      <c r="J4" s="1005"/>
      <c r="K4" s="982" t="s">
        <v>494</v>
      </c>
      <c r="L4" s="983" t="s">
        <v>493</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154641</v>
      </c>
      <c r="D6" s="1006">
        <v>144345</v>
      </c>
      <c r="E6" s="971">
        <v>1.0713291073469813</v>
      </c>
      <c r="F6" s="991">
        <v>10296</v>
      </c>
      <c r="G6" s="997">
        <v>222183</v>
      </c>
      <c r="H6" s="999">
        <v>214388</v>
      </c>
      <c r="I6" s="971">
        <v>1.0363593111554752</v>
      </c>
      <c r="J6" s="991">
        <v>7795</v>
      </c>
      <c r="K6" s="973">
        <v>0.69600734529644481</v>
      </c>
      <c r="L6" s="975">
        <v>0.67328861690019959</v>
      </c>
      <c r="M6" s="977">
        <v>2.2718728396245225E-2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80208</v>
      </c>
      <c r="D8" s="766">
        <v>71292</v>
      </c>
      <c r="E8" s="765">
        <v>1.1250631206867532</v>
      </c>
      <c r="F8" s="764">
        <v>8916</v>
      </c>
      <c r="G8" s="767">
        <v>112722</v>
      </c>
      <c r="H8" s="774">
        <v>104815</v>
      </c>
      <c r="I8" s="765">
        <v>1.0754376759051663</v>
      </c>
      <c r="J8" s="764">
        <v>7907</v>
      </c>
      <c r="K8" s="781">
        <v>0.71155586309682228</v>
      </c>
      <c r="L8" s="780">
        <v>0.68016982302151408</v>
      </c>
      <c r="M8" s="779">
        <v>3.1386040075308208E-2</v>
      </c>
    </row>
    <row r="9" spans="1:13" ht="18" customHeight="1" x14ac:dyDescent="0.4">
      <c r="A9" s="747"/>
      <c r="B9" s="760" t="s">
        <v>428</v>
      </c>
      <c r="C9" s="759">
        <v>37248</v>
      </c>
      <c r="D9" s="758">
        <v>35264</v>
      </c>
      <c r="E9" s="757">
        <v>1.0562613430127041</v>
      </c>
      <c r="F9" s="756">
        <v>1984</v>
      </c>
      <c r="G9" s="759">
        <v>52487</v>
      </c>
      <c r="H9" s="758">
        <v>50859</v>
      </c>
      <c r="I9" s="757">
        <v>1.0320100670481134</v>
      </c>
      <c r="J9" s="756">
        <v>1628</v>
      </c>
      <c r="K9" s="778">
        <v>0.70966143997561304</v>
      </c>
      <c r="L9" s="777">
        <v>0.69336793881122316</v>
      </c>
      <c r="M9" s="776">
        <v>1.6293501164389879E-2</v>
      </c>
    </row>
    <row r="10" spans="1:13" ht="18" customHeight="1" x14ac:dyDescent="0.4">
      <c r="A10" s="747"/>
      <c r="B10" s="746" t="s">
        <v>427</v>
      </c>
      <c r="C10" s="751">
        <v>3458</v>
      </c>
      <c r="D10" s="750">
        <v>3163</v>
      </c>
      <c r="E10" s="749">
        <v>1.0932658868163136</v>
      </c>
      <c r="F10" s="748">
        <v>295</v>
      </c>
      <c r="G10" s="751">
        <v>4830</v>
      </c>
      <c r="H10" s="750">
        <v>4830</v>
      </c>
      <c r="I10" s="749">
        <v>1</v>
      </c>
      <c r="J10" s="748">
        <v>0</v>
      </c>
      <c r="K10" s="741">
        <v>0.71594202898550729</v>
      </c>
      <c r="L10" s="740">
        <v>0.65486542443064177</v>
      </c>
      <c r="M10" s="739">
        <v>6.1076604554865521E-2</v>
      </c>
    </row>
    <row r="11" spans="1:13" ht="18" customHeight="1" x14ac:dyDescent="0.4">
      <c r="A11" s="747"/>
      <c r="B11" s="746" t="s">
        <v>425</v>
      </c>
      <c r="C11" s="751">
        <v>39502</v>
      </c>
      <c r="D11" s="750">
        <v>32865</v>
      </c>
      <c r="E11" s="749">
        <v>1.201947360413814</v>
      </c>
      <c r="F11" s="748">
        <v>6637</v>
      </c>
      <c r="G11" s="751">
        <v>55405</v>
      </c>
      <c r="H11" s="750">
        <v>49126</v>
      </c>
      <c r="I11" s="749">
        <v>1.1278141920775149</v>
      </c>
      <c r="J11" s="748">
        <v>6279</v>
      </c>
      <c r="K11" s="741">
        <v>0.71296814366934391</v>
      </c>
      <c r="L11" s="740">
        <v>0.66899401538899972</v>
      </c>
      <c r="M11" s="739">
        <v>4.3974128280344194E-2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23496</v>
      </c>
      <c r="D13" s="766">
        <v>22701</v>
      </c>
      <c r="E13" s="765">
        <v>1.035020483679133</v>
      </c>
      <c r="F13" s="764">
        <v>795</v>
      </c>
      <c r="G13" s="767">
        <v>33747</v>
      </c>
      <c r="H13" s="766">
        <v>34311</v>
      </c>
      <c r="I13" s="765">
        <v>0.98356212293433598</v>
      </c>
      <c r="J13" s="764">
        <v>-564</v>
      </c>
      <c r="K13" s="763">
        <v>0.69623966574806651</v>
      </c>
      <c r="L13" s="762">
        <v>0.66162455189297897</v>
      </c>
      <c r="M13" s="773">
        <v>3.4615113855087531E-2</v>
      </c>
    </row>
    <row r="14" spans="1:13" ht="18" customHeight="1" x14ac:dyDescent="0.4">
      <c r="A14" s="747"/>
      <c r="B14" s="760" t="s">
        <v>428</v>
      </c>
      <c r="C14" s="759">
        <v>4968</v>
      </c>
      <c r="D14" s="758">
        <v>4971</v>
      </c>
      <c r="E14" s="757">
        <v>0.99939649969824984</v>
      </c>
      <c r="F14" s="756">
        <v>-3</v>
      </c>
      <c r="G14" s="759">
        <v>5500</v>
      </c>
      <c r="H14" s="758">
        <v>5761</v>
      </c>
      <c r="I14" s="757">
        <v>0.95469536538795352</v>
      </c>
      <c r="J14" s="756">
        <v>-261</v>
      </c>
      <c r="K14" s="755">
        <v>0.90327272727272723</v>
      </c>
      <c r="L14" s="754">
        <v>0.86287102933518489</v>
      </c>
      <c r="M14" s="753">
        <v>4.0401697937542336E-2</v>
      </c>
    </row>
    <row r="15" spans="1:13" ht="18" customHeight="1" x14ac:dyDescent="0.4">
      <c r="A15" s="747"/>
      <c r="B15" s="746" t="s">
        <v>427</v>
      </c>
      <c r="C15" s="751">
        <v>4311</v>
      </c>
      <c r="D15" s="750">
        <v>4422</v>
      </c>
      <c r="E15" s="749">
        <v>0.97489823609226589</v>
      </c>
      <c r="F15" s="748">
        <v>-111</v>
      </c>
      <c r="G15" s="751">
        <v>6480</v>
      </c>
      <c r="H15" s="750">
        <v>6470</v>
      </c>
      <c r="I15" s="749">
        <v>1.0015455950540959</v>
      </c>
      <c r="J15" s="748">
        <v>10</v>
      </c>
      <c r="K15" s="741">
        <v>0.66527777777777775</v>
      </c>
      <c r="L15" s="740">
        <v>0.68346213292117464</v>
      </c>
      <c r="M15" s="739">
        <v>-1.8184355143396891E-2</v>
      </c>
    </row>
    <row r="16" spans="1:13" ht="18" customHeight="1" x14ac:dyDescent="0.4">
      <c r="A16" s="747"/>
      <c r="B16" s="746" t="s">
        <v>425</v>
      </c>
      <c r="C16" s="751">
        <v>13919</v>
      </c>
      <c r="D16" s="750">
        <v>13308</v>
      </c>
      <c r="E16" s="749">
        <v>1.0459122332431621</v>
      </c>
      <c r="F16" s="748">
        <v>611</v>
      </c>
      <c r="G16" s="751">
        <v>20012</v>
      </c>
      <c r="H16" s="750">
        <v>22080</v>
      </c>
      <c r="I16" s="749">
        <v>0.90634057971014492</v>
      </c>
      <c r="J16" s="748">
        <v>-2068</v>
      </c>
      <c r="K16" s="741">
        <v>0.69553268039176497</v>
      </c>
      <c r="L16" s="740">
        <v>0.60271739130434787</v>
      </c>
      <c r="M16" s="739">
        <v>9.2815289087417097E-2</v>
      </c>
    </row>
    <row r="17" spans="1:13" ht="18" customHeight="1" x14ac:dyDescent="0.4">
      <c r="A17" s="747"/>
      <c r="B17" s="746" t="s">
        <v>424</v>
      </c>
      <c r="C17" s="751">
        <v>298</v>
      </c>
      <c r="D17" s="750">
        <v>0</v>
      </c>
      <c r="E17" s="749" t="e">
        <v>#DIV/0!</v>
      </c>
      <c r="F17" s="748">
        <v>298</v>
      </c>
      <c r="G17" s="751">
        <v>1755</v>
      </c>
      <c r="H17" s="750">
        <v>0</v>
      </c>
      <c r="I17" s="749" t="e">
        <v>#DIV/0!</v>
      </c>
      <c r="J17" s="748">
        <v>1755</v>
      </c>
      <c r="K17" s="741">
        <v>0.16980056980056979</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21376</v>
      </c>
      <c r="D19" s="766">
        <v>20624</v>
      </c>
      <c r="E19" s="765">
        <v>1.0364623739332817</v>
      </c>
      <c r="F19" s="764">
        <v>752</v>
      </c>
      <c r="G19" s="767">
        <v>26180</v>
      </c>
      <c r="H19" s="774">
        <v>28863</v>
      </c>
      <c r="I19" s="765">
        <v>0.90704361985933546</v>
      </c>
      <c r="J19" s="764">
        <v>-2683</v>
      </c>
      <c r="K19" s="763">
        <v>0.81650114591291056</v>
      </c>
      <c r="L19" s="762">
        <v>0.71454803727956206</v>
      </c>
      <c r="M19" s="761">
        <v>0.1019531086333485</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7275</v>
      </c>
      <c r="D21" s="750">
        <v>6731</v>
      </c>
      <c r="E21" s="749">
        <v>1.0808200861684742</v>
      </c>
      <c r="F21" s="748">
        <v>544</v>
      </c>
      <c r="G21" s="751">
        <v>9590</v>
      </c>
      <c r="H21" s="750">
        <v>9570</v>
      </c>
      <c r="I21" s="749">
        <v>1.0020898641588296</v>
      </c>
      <c r="J21" s="748">
        <v>20</v>
      </c>
      <c r="K21" s="741">
        <v>0.7586027111574557</v>
      </c>
      <c r="L21" s="740">
        <v>0.70334378265412745</v>
      </c>
      <c r="M21" s="739">
        <v>5.5258928503328253E-2</v>
      </c>
    </row>
    <row r="22" spans="1:13" ht="18" customHeight="1" x14ac:dyDescent="0.4">
      <c r="A22" s="747"/>
      <c r="B22" s="746" t="s">
        <v>425</v>
      </c>
      <c r="C22" s="751">
        <v>14101</v>
      </c>
      <c r="D22" s="750">
        <v>13893</v>
      </c>
      <c r="E22" s="749">
        <v>1.014971568415749</v>
      </c>
      <c r="F22" s="748">
        <v>208</v>
      </c>
      <c r="G22" s="751">
        <v>16590</v>
      </c>
      <c r="H22" s="750">
        <v>19293</v>
      </c>
      <c r="I22" s="749">
        <v>0.85989737210387185</v>
      </c>
      <c r="J22" s="748">
        <v>-2703</v>
      </c>
      <c r="K22" s="741">
        <v>0.84996986136226638</v>
      </c>
      <c r="L22" s="740">
        <v>0.72010573783237442</v>
      </c>
      <c r="M22" s="739">
        <v>0.12986412352989196</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13557</v>
      </c>
      <c r="D24" s="766">
        <v>13502</v>
      </c>
      <c r="E24" s="765">
        <v>1.0040734705969485</v>
      </c>
      <c r="F24" s="764">
        <v>55</v>
      </c>
      <c r="G24" s="767">
        <v>16784</v>
      </c>
      <c r="H24" s="774">
        <v>16829</v>
      </c>
      <c r="I24" s="765">
        <v>0.9973260443282429</v>
      </c>
      <c r="J24" s="764">
        <v>-45</v>
      </c>
      <c r="K24" s="763">
        <v>0.80773355576739747</v>
      </c>
      <c r="L24" s="762">
        <v>0.80230554400142606</v>
      </c>
      <c r="M24" s="773">
        <v>5.4280117659714078E-3</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5405</v>
      </c>
      <c r="D26" s="750">
        <v>5113</v>
      </c>
      <c r="E26" s="749">
        <v>1.0571093291609623</v>
      </c>
      <c r="F26" s="748">
        <v>292</v>
      </c>
      <c r="G26" s="751">
        <v>6430</v>
      </c>
      <c r="H26" s="750">
        <v>6415</v>
      </c>
      <c r="I26" s="749">
        <v>1.0023382696804364</v>
      </c>
      <c r="J26" s="748">
        <v>15</v>
      </c>
      <c r="K26" s="741">
        <v>0.8405909797822706</v>
      </c>
      <c r="L26" s="740">
        <v>0.79703819173811374</v>
      </c>
      <c r="M26" s="739">
        <v>4.3552788044156854E-2</v>
      </c>
    </row>
    <row r="27" spans="1:13" ht="18" customHeight="1" x14ac:dyDescent="0.4">
      <c r="A27" s="747"/>
      <c r="B27" s="746" t="s">
        <v>425</v>
      </c>
      <c r="C27" s="751">
        <v>8152</v>
      </c>
      <c r="D27" s="750">
        <v>8389</v>
      </c>
      <c r="E27" s="749">
        <v>0.9717487185600191</v>
      </c>
      <c r="F27" s="748">
        <v>-237</v>
      </c>
      <c r="G27" s="751">
        <v>10354</v>
      </c>
      <c r="H27" s="750">
        <v>10414</v>
      </c>
      <c r="I27" s="749">
        <v>0.99423852506241595</v>
      </c>
      <c r="J27" s="748">
        <v>-60</v>
      </c>
      <c r="K27" s="741">
        <v>0.78732856866911338</v>
      </c>
      <c r="L27" s="740">
        <v>0.80555022085653927</v>
      </c>
      <c r="M27" s="739">
        <v>-1.8221652187425885E-2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16004</v>
      </c>
      <c r="D29" s="766">
        <v>16226</v>
      </c>
      <c r="E29" s="765">
        <v>0.98631825465302603</v>
      </c>
      <c r="F29" s="764">
        <v>-222</v>
      </c>
      <c r="G29" s="767">
        <v>32750</v>
      </c>
      <c r="H29" s="766">
        <v>29570</v>
      </c>
      <c r="I29" s="765">
        <v>1.1075414271220831</v>
      </c>
      <c r="J29" s="764">
        <v>3180</v>
      </c>
      <c r="K29" s="763">
        <v>0.48867175572519084</v>
      </c>
      <c r="L29" s="762">
        <v>0.54873182279337163</v>
      </c>
      <c r="M29" s="761">
        <v>-6.0060067068180789E-2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1879</v>
      </c>
      <c r="D31" s="752">
        <v>1855</v>
      </c>
      <c r="E31" s="749">
        <v>1.0129380053908357</v>
      </c>
      <c r="F31" s="748">
        <v>24</v>
      </c>
      <c r="G31" s="751">
        <v>3245</v>
      </c>
      <c r="H31" s="752">
        <v>3190</v>
      </c>
      <c r="I31" s="749">
        <v>1.0172413793103448</v>
      </c>
      <c r="J31" s="748">
        <v>55</v>
      </c>
      <c r="K31" s="741">
        <v>0.57904468412942989</v>
      </c>
      <c r="L31" s="740">
        <v>0.58150470219435735</v>
      </c>
      <c r="M31" s="739">
        <v>-2.4600180649274606E-3</v>
      </c>
    </row>
    <row r="32" spans="1:13" ht="18" customHeight="1" x14ac:dyDescent="0.4">
      <c r="A32" s="747"/>
      <c r="B32" s="746" t="s">
        <v>426</v>
      </c>
      <c r="C32" s="751">
        <v>508</v>
      </c>
      <c r="D32" s="750">
        <v>447</v>
      </c>
      <c r="E32" s="749">
        <v>1.1364653243847875</v>
      </c>
      <c r="F32" s="748">
        <v>61</v>
      </c>
      <c r="G32" s="751">
        <v>968</v>
      </c>
      <c r="H32" s="750">
        <v>968</v>
      </c>
      <c r="I32" s="749">
        <v>1</v>
      </c>
      <c r="J32" s="748">
        <v>0</v>
      </c>
      <c r="K32" s="741">
        <v>0.52479338842975209</v>
      </c>
      <c r="L32" s="740">
        <v>0.46177685950413222</v>
      </c>
      <c r="M32" s="739">
        <v>6.3016528925619875E-2</v>
      </c>
    </row>
    <row r="33" spans="1:13" ht="18" customHeight="1" x14ac:dyDescent="0.4">
      <c r="A33" s="747"/>
      <c r="B33" s="746" t="s">
        <v>425</v>
      </c>
      <c r="C33" s="751">
        <v>13066</v>
      </c>
      <c r="D33" s="750">
        <v>13094</v>
      </c>
      <c r="E33" s="749">
        <v>0.99786161600733159</v>
      </c>
      <c r="F33" s="748">
        <v>-28</v>
      </c>
      <c r="G33" s="751">
        <v>26755</v>
      </c>
      <c r="H33" s="750">
        <v>23498</v>
      </c>
      <c r="I33" s="749">
        <v>1.1386075410673249</v>
      </c>
      <c r="J33" s="748">
        <v>3257</v>
      </c>
      <c r="K33" s="741">
        <v>0.48835731638945989</v>
      </c>
      <c r="L33" s="740">
        <v>0.55723891395012337</v>
      </c>
      <c r="M33" s="739">
        <v>-6.8881597560663477E-2</v>
      </c>
    </row>
    <row r="34" spans="1:13" ht="18" customHeight="1" x14ac:dyDescent="0.4">
      <c r="A34" s="747"/>
      <c r="B34" s="746" t="s">
        <v>424</v>
      </c>
      <c r="C34" s="751">
        <v>551</v>
      </c>
      <c r="D34" s="750">
        <v>830</v>
      </c>
      <c r="E34" s="749">
        <v>0.66385542168674694</v>
      </c>
      <c r="F34" s="748">
        <v>-279</v>
      </c>
      <c r="G34" s="751">
        <v>1782</v>
      </c>
      <c r="H34" s="750">
        <v>1914</v>
      </c>
      <c r="I34" s="749">
        <v>0.93103448275862066</v>
      </c>
      <c r="J34" s="748">
        <v>-132</v>
      </c>
      <c r="K34" s="741">
        <v>0.30920314253647585</v>
      </c>
      <c r="L34" s="740">
        <v>0.43364681295715779</v>
      </c>
      <c r="M34" s="739">
        <v>-0.12444367042068194</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showGridLines="0" zoomScale="85" zoomScaleNormal="85" zoomScaleSheetLayoutView="90" workbookViewId="0">
      <pane xSplit="6" ySplit="5" topLeftCell="G6" activePane="bottomRight" state="frozen"/>
      <selection activeCell="G4" sqref="G4:G5"/>
      <selection pane="topRight" activeCell="G4" sqref="G4:G5"/>
      <selection pane="bottomLeft" activeCell="G4" sqref="G4:G5"/>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２月（月間）</v>
      </c>
      <c r="K1" s="13" t="s">
        <v>70</v>
      </c>
      <c r="L1" s="9"/>
      <c r="M1" s="9"/>
      <c r="N1" s="9"/>
      <c r="O1" s="9"/>
      <c r="P1" s="9"/>
      <c r="Q1" s="9"/>
    </row>
    <row r="2" spans="1:19" x14ac:dyDescent="0.4">
      <c r="A2" s="828">
        <v>26</v>
      </c>
      <c r="B2" s="829"/>
      <c r="C2" s="2">
        <v>2014</v>
      </c>
      <c r="D2" s="3" t="s">
        <v>413</v>
      </c>
      <c r="E2" s="3">
        <v>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502</v>
      </c>
      <c r="H3" s="959" t="s">
        <v>501</v>
      </c>
      <c r="I3" s="955" t="s">
        <v>407</v>
      </c>
      <c r="J3" s="956"/>
      <c r="K3" s="967" t="s">
        <v>502</v>
      </c>
      <c r="L3" s="959" t="s">
        <v>501</v>
      </c>
      <c r="M3" s="955" t="s">
        <v>407</v>
      </c>
      <c r="N3" s="956"/>
      <c r="O3" s="963" t="s">
        <v>502</v>
      </c>
      <c r="P3" s="965" t="s">
        <v>501</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470912</v>
      </c>
      <c r="H5" s="723">
        <v>463643</v>
      </c>
      <c r="I5" s="722">
        <v>1.0156780108833736</v>
      </c>
      <c r="J5" s="721">
        <v>7269</v>
      </c>
      <c r="K5" s="724">
        <v>629448</v>
      </c>
      <c r="L5" s="723">
        <v>631553</v>
      </c>
      <c r="M5" s="722">
        <v>0.99666694640038134</v>
      </c>
      <c r="N5" s="721">
        <v>-2105</v>
      </c>
      <c r="O5" s="720">
        <v>0.74813487373063381</v>
      </c>
      <c r="P5" s="719">
        <v>0.73413157723896494</v>
      </c>
      <c r="Q5" s="718">
        <v>1.4003296491668871E-2</v>
      </c>
      <c r="R5" s="665"/>
      <c r="S5" s="665"/>
    </row>
    <row r="6" spans="1:19" x14ac:dyDescent="0.4">
      <c r="A6" s="687" t="s">
        <v>401</v>
      </c>
      <c r="B6" s="686" t="s">
        <v>400</v>
      </c>
      <c r="C6" s="686"/>
      <c r="D6" s="686"/>
      <c r="E6" s="686"/>
      <c r="F6" s="686"/>
      <c r="G6" s="685">
        <v>174846</v>
      </c>
      <c r="H6" s="684">
        <v>174093</v>
      </c>
      <c r="I6" s="683">
        <v>1.0043252744222915</v>
      </c>
      <c r="J6" s="682">
        <v>753</v>
      </c>
      <c r="K6" s="706">
        <v>224503</v>
      </c>
      <c r="L6" s="684">
        <v>236763</v>
      </c>
      <c r="M6" s="683">
        <v>0.94821826045454738</v>
      </c>
      <c r="N6" s="682">
        <v>-12260</v>
      </c>
      <c r="O6" s="681">
        <v>0.77881364614281323</v>
      </c>
      <c r="P6" s="680">
        <v>0.73530492517834289</v>
      </c>
      <c r="Q6" s="679">
        <v>4.3508720964470338E-2</v>
      </c>
      <c r="R6" s="665"/>
      <c r="S6" s="665"/>
    </row>
    <row r="7" spans="1:19" x14ac:dyDescent="0.4">
      <c r="A7" s="701"/>
      <c r="B7" s="687" t="s">
        <v>399</v>
      </c>
      <c r="C7" s="686"/>
      <c r="D7" s="686"/>
      <c r="E7" s="686"/>
      <c r="F7" s="686"/>
      <c r="G7" s="685">
        <v>109908</v>
      </c>
      <c r="H7" s="684">
        <v>113131</v>
      </c>
      <c r="I7" s="683">
        <v>0.97151090328910727</v>
      </c>
      <c r="J7" s="682">
        <v>-3223</v>
      </c>
      <c r="K7" s="685">
        <v>141519</v>
      </c>
      <c r="L7" s="684">
        <v>154399</v>
      </c>
      <c r="M7" s="683">
        <v>0.91657977059436913</v>
      </c>
      <c r="N7" s="682">
        <v>-12880</v>
      </c>
      <c r="O7" s="681">
        <v>0.7766306997646959</v>
      </c>
      <c r="P7" s="680">
        <v>0.73271847615593366</v>
      </c>
      <c r="Q7" s="679">
        <v>4.3912223608762235E-2</v>
      </c>
      <c r="R7" s="665"/>
      <c r="S7" s="665"/>
    </row>
    <row r="8" spans="1:19" x14ac:dyDescent="0.4">
      <c r="A8" s="701"/>
      <c r="B8" s="701"/>
      <c r="C8" s="700" t="s">
        <v>378</v>
      </c>
      <c r="D8" s="699"/>
      <c r="E8" s="698"/>
      <c r="F8" s="688" t="s">
        <v>366</v>
      </c>
      <c r="G8" s="697">
        <v>95756</v>
      </c>
      <c r="H8" s="695">
        <v>98509</v>
      </c>
      <c r="I8" s="694">
        <v>0.97205331492553981</v>
      </c>
      <c r="J8" s="693">
        <v>-2753</v>
      </c>
      <c r="K8" s="697">
        <v>124243</v>
      </c>
      <c r="L8" s="695">
        <v>135662</v>
      </c>
      <c r="M8" s="694">
        <v>0.91582757146437466</v>
      </c>
      <c r="N8" s="693">
        <v>-11419</v>
      </c>
      <c r="O8" s="692">
        <v>0.77071545278204812</v>
      </c>
      <c r="P8" s="691">
        <v>0.72613554274594216</v>
      </c>
      <c r="Q8" s="690">
        <v>4.4579910036105952E-2</v>
      </c>
      <c r="R8" s="665"/>
      <c r="S8" s="665"/>
    </row>
    <row r="9" spans="1:19" x14ac:dyDescent="0.4">
      <c r="A9" s="701"/>
      <c r="B9" s="701"/>
      <c r="C9" s="700" t="s">
        <v>106</v>
      </c>
      <c r="D9" s="698"/>
      <c r="E9" s="698"/>
      <c r="F9" s="688" t="s">
        <v>366</v>
      </c>
      <c r="G9" s="697">
        <v>12575</v>
      </c>
      <c r="H9" s="695">
        <v>11757</v>
      </c>
      <c r="I9" s="694">
        <v>1.0695755719996598</v>
      </c>
      <c r="J9" s="693">
        <v>818</v>
      </c>
      <c r="K9" s="697">
        <v>14000</v>
      </c>
      <c r="L9" s="695">
        <v>14000</v>
      </c>
      <c r="M9" s="694">
        <v>1</v>
      </c>
      <c r="N9" s="693">
        <v>0</v>
      </c>
      <c r="O9" s="692">
        <v>0.89821428571428574</v>
      </c>
      <c r="P9" s="691">
        <v>0.83978571428571425</v>
      </c>
      <c r="Q9" s="690">
        <v>5.8428571428571496E-2</v>
      </c>
      <c r="R9" s="665"/>
      <c r="S9" s="665"/>
    </row>
    <row r="10" spans="1:19" x14ac:dyDescent="0.4">
      <c r="A10" s="701"/>
      <c r="B10" s="701"/>
      <c r="C10" s="700" t="s">
        <v>105</v>
      </c>
      <c r="D10" s="698"/>
      <c r="E10" s="698"/>
      <c r="F10" s="702"/>
      <c r="G10" s="697"/>
      <c r="H10" s="695">
        <v>1140</v>
      </c>
      <c r="I10" s="694">
        <v>0</v>
      </c>
      <c r="J10" s="693">
        <v>-1140</v>
      </c>
      <c r="K10" s="697"/>
      <c r="L10" s="695">
        <v>1209</v>
      </c>
      <c r="M10" s="694">
        <v>0</v>
      </c>
      <c r="N10" s="693">
        <v>-1209</v>
      </c>
      <c r="O10" s="692" t="e">
        <v>#DIV/0!</v>
      </c>
      <c r="P10" s="691">
        <v>0.94292803970223327</v>
      </c>
      <c r="Q10" s="690" t="e">
        <v>#DIV/0!</v>
      </c>
      <c r="R10" s="665"/>
      <c r="S10" s="665"/>
    </row>
    <row r="11" spans="1:19" x14ac:dyDescent="0.4">
      <c r="A11" s="701"/>
      <c r="B11" s="701"/>
      <c r="C11" s="700" t="s">
        <v>377</v>
      </c>
      <c r="D11" s="698"/>
      <c r="E11" s="698"/>
      <c r="F11" s="702"/>
      <c r="G11" s="697"/>
      <c r="H11" s="695"/>
      <c r="I11" s="694" t="e">
        <v>#DIV/0!</v>
      </c>
      <c r="J11" s="693">
        <v>0</v>
      </c>
      <c r="K11" s="697"/>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7"/>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1577</v>
      </c>
      <c r="H13" s="695">
        <v>1725</v>
      </c>
      <c r="I13" s="694">
        <v>0.91420289855072467</v>
      </c>
      <c r="J13" s="693">
        <v>-148</v>
      </c>
      <c r="K13" s="697">
        <v>3276</v>
      </c>
      <c r="L13" s="695">
        <v>3528</v>
      </c>
      <c r="M13" s="694">
        <v>0.9285714285714286</v>
      </c>
      <c r="N13" s="693">
        <v>-252</v>
      </c>
      <c r="O13" s="692">
        <v>0.48137973137973139</v>
      </c>
      <c r="P13" s="691">
        <v>0.48894557823129253</v>
      </c>
      <c r="Q13" s="690">
        <v>-7.5658468515611421E-3</v>
      </c>
      <c r="R13" s="665"/>
      <c r="S13" s="665"/>
    </row>
    <row r="14" spans="1:19" x14ac:dyDescent="0.4">
      <c r="A14" s="701"/>
      <c r="B14" s="701"/>
      <c r="C14" s="700" t="s">
        <v>389</v>
      </c>
      <c r="D14" s="698"/>
      <c r="E14" s="698"/>
      <c r="F14" s="702"/>
      <c r="G14" s="697"/>
      <c r="H14" s="695"/>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63518</v>
      </c>
      <c r="H17" s="684">
        <v>59457</v>
      </c>
      <c r="I17" s="683">
        <v>1.0683014615604554</v>
      </c>
      <c r="J17" s="682">
        <v>4061</v>
      </c>
      <c r="K17" s="685">
        <v>80525</v>
      </c>
      <c r="L17" s="684">
        <v>79905</v>
      </c>
      <c r="M17" s="683">
        <v>1.0077592140667042</v>
      </c>
      <c r="N17" s="682">
        <v>620</v>
      </c>
      <c r="O17" s="681">
        <v>0.78879850977957156</v>
      </c>
      <c r="P17" s="680">
        <v>0.744096114135536</v>
      </c>
      <c r="Q17" s="679">
        <v>4.4702395644035553E-2</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9873</v>
      </c>
      <c r="H19" s="695">
        <v>8945</v>
      </c>
      <c r="I19" s="694">
        <v>1.103745108999441</v>
      </c>
      <c r="J19" s="693">
        <v>928</v>
      </c>
      <c r="K19" s="697">
        <v>12300</v>
      </c>
      <c r="L19" s="695">
        <v>12345</v>
      </c>
      <c r="M19" s="694">
        <v>0.99635479951397332</v>
      </c>
      <c r="N19" s="693">
        <v>-45</v>
      </c>
      <c r="O19" s="692">
        <v>0.80268292682926834</v>
      </c>
      <c r="P19" s="691">
        <v>0.72458485216686919</v>
      </c>
      <c r="Q19" s="690">
        <v>7.8098074662399153E-2</v>
      </c>
      <c r="R19" s="665"/>
      <c r="S19" s="665"/>
    </row>
    <row r="20" spans="1:19" x14ac:dyDescent="0.4">
      <c r="A20" s="701"/>
      <c r="B20" s="701"/>
      <c r="C20" s="700" t="s">
        <v>377</v>
      </c>
      <c r="D20" s="698"/>
      <c r="E20" s="698"/>
      <c r="F20" s="688" t="s">
        <v>366</v>
      </c>
      <c r="G20" s="697">
        <v>19690</v>
      </c>
      <c r="H20" s="695">
        <v>17904</v>
      </c>
      <c r="I20" s="694">
        <v>1.0997542448614834</v>
      </c>
      <c r="J20" s="693">
        <v>1786</v>
      </c>
      <c r="K20" s="697">
        <v>24380</v>
      </c>
      <c r="L20" s="695">
        <v>24360</v>
      </c>
      <c r="M20" s="694">
        <v>1.0008210180623973</v>
      </c>
      <c r="N20" s="693">
        <v>20</v>
      </c>
      <c r="O20" s="692">
        <v>0.80762920426579166</v>
      </c>
      <c r="P20" s="691">
        <v>0.73497536945812803</v>
      </c>
      <c r="Q20" s="690">
        <v>7.2653834807663631E-2</v>
      </c>
      <c r="R20" s="665"/>
      <c r="S20" s="665"/>
    </row>
    <row r="21" spans="1:19" x14ac:dyDescent="0.4">
      <c r="A21" s="701"/>
      <c r="B21" s="701"/>
      <c r="C21" s="700" t="s">
        <v>378</v>
      </c>
      <c r="D21" s="699" t="s">
        <v>171</v>
      </c>
      <c r="E21" s="698" t="s">
        <v>370</v>
      </c>
      <c r="F21" s="688" t="s">
        <v>366</v>
      </c>
      <c r="G21" s="697">
        <v>5529</v>
      </c>
      <c r="H21" s="695">
        <v>5982</v>
      </c>
      <c r="I21" s="694">
        <v>0.92427281845536613</v>
      </c>
      <c r="J21" s="693">
        <v>-453</v>
      </c>
      <c r="K21" s="697">
        <v>7685</v>
      </c>
      <c r="L21" s="695">
        <v>8285</v>
      </c>
      <c r="M21" s="694">
        <v>0.92757996378998187</v>
      </c>
      <c r="N21" s="693">
        <v>-600</v>
      </c>
      <c r="O21" s="692">
        <v>0.71945348080676641</v>
      </c>
      <c r="P21" s="691">
        <v>0.72202776101388055</v>
      </c>
      <c r="Q21" s="690">
        <v>-2.5742802071141435E-3</v>
      </c>
      <c r="R21" s="665"/>
      <c r="S21" s="665"/>
    </row>
    <row r="22" spans="1:19" x14ac:dyDescent="0.4">
      <c r="A22" s="701"/>
      <c r="B22" s="701"/>
      <c r="C22" s="700" t="s">
        <v>378</v>
      </c>
      <c r="D22" s="699" t="s">
        <v>171</v>
      </c>
      <c r="E22" s="698" t="s">
        <v>395</v>
      </c>
      <c r="F22" s="688" t="s">
        <v>366</v>
      </c>
      <c r="G22" s="697">
        <v>2968</v>
      </c>
      <c r="H22" s="695">
        <v>3217</v>
      </c>
      <c r="I22" s="694">
        <v>0.92259869443580977</v>
      </c>
      <c r="J22" s="693">
        <v>-249</v>
      </c>
      <c r="K22" s="697">
        <v>3885</v>
      </c>
      <c r="L22" s="695">
        <v>4060</v>
      </c>
      <c r="M22" s="694">
        <v>0.9568965517241379</v>
      </c>
      <c r="N22" s="693">
        <v>-175</v>
      </c>
      <c r="O22" s="692">
        <v>0.76396396396396393</v>
      </c>
      <c r="P22" s="691">
        <v>0.79236453201970447</v>
      </c>
      <c r="Q22" s="690">
        <v>-2.8400568055740538E-2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2987</v>
      </c>
      <c r="H24" s="695">
        <v>2183</v>
      </c>
      <c r="I24" s="694">
        <v>1.3683005038937242</v>
      </c>
      <c r="J24" s="693">
        <v>804</v>
      </c>
      <c r="K24" s="697">
        <v>4190</v>
      </c>
      <c r="L24" s="695">
        <v>4160</v>
      </c>
      <c r="M24" s="694">
        <v>1.0072115384615385</v>
      </c>
      <c r="N24" s="693">
        <v>30</v>
      </c>
      <c r="O24" s="692">
        <v>0.71288782816229113</v>
      </c>
      <c r="P24" s="691">
        <v>0.52475961538461535</v>
      </c>
      <c r="Q24" s="690">
        <v>0.18812821277767577</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4928</v>
      </c>
      <c r="H31" s="695">
        <v>3537</v>
      </c>
      <c r="I31" s="694">
        <v>1.393271133729149</v>
      </c>
      <c r="J31" s="693">
        <v>1391</v>
      </c>
      <c r="K31" s="697">
        <v>7550</v>
      </c>
      <c r="L31" s="695">
        <v>4060</v>
      </c>
      <c r="M31" s="694">
        <v>1.8596059113300492</v>
      </c>
      <c r="N31" s="693">
        <v>3490</v>
      </c>
      <c r="O31" s="692">
        <v>0.65271523178807944</v>
      </c>
      <c r="P31" s="691">
        <v>0.87118226600985227</v>
      </c>
      <c r="Q31" s="690">
        <v>-0.21846703422177283</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2750</v>
      </c>
      <c r="H33" s="695">
        <v>2355</v>
      </c>
      <c r="I33" s="694">
        <v>1.167728237791932</v>
      </c>
      <c r="J33" s="693">
        <v>395</v>
      </c>
      <c r="K33" s="697">
        <v>4175</v>
      </c>
      <c r="L33" s="695">
        <v>4210</v>
      </c>
      <c r="M33" s="694">
        <v>0.99168646080760092</v>
      </c>
      <c r="N33" s="693">
        <v>-35</v>
      </c>
      <c r="O33" s="692">
        <v>0.6586826347305389</v>
      </c>
      <c r="P33" s="691">
        <v>0.55938242280285033</v>
      </c>
      <c r="Q33" s="690">
        <v>9.9300211927688564E-2</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14793</v>
      </c>
      <c r="H36" s="671">
        <v>15334</v>
      </c>
      <c r="I36" s="670">
        <v>0.96471892526411895</v>
      </c>
      <c r="J36" s="669">
        <v>-541</v>
      </c>
      <c r="K36" s="673">
        <v>16360</v>
      </c>
      <c r="L36" s="671">
        <v>18425</v>
      </c>
      <c r="M36" s="670">
        <v>0.88792401628222528</v>
      </c>
      <c r="N36" s="669">
        <v>-2065</v>
      </c>
      <c r="O36" s="668">
        <v>0.90421760391198047</v>
      </c>
      <c r="P36" s="667">
        <v>0.83223880597014921</v>
      </c>
      <c r="Q36" s="666">
        <v>7.1978797941831263E-2</v>
      </c>
      <c r="R36" s="665"/>
      <c r="S36" s="665"/>
    </row>
    <row r="37" spans="1:19" x14ac:dyDescent="0.4">
      <c r="A37" s="701"/>
      <c r="B37" s="687" t="s">
        <v>394</v>
      </c>
      <c r="C37" s="686"/>
      <c r="D37" s="686"/>
      <c r="E37" s="686"/>
      <c r="F37" s="703"/>
      <c r="G37" s="685">
        <v>1420</v>
      </c>
      <c r="H37" s="684">
        <v>1505</v>
      </c>
      <c r="I37" s="683">
        <v>0.94352159468438535</v>
      </c>
      <c r="J37" s="682">
        <v>-85</v>
      </c>
      <c r="K37" s="685">
        <v>2459</v>
      </c>
      <c r="L37" s="684">
        <v>2459</v>
      </c>
      <c r="M37" s="683">
        <v>1</v>
      </c>
      <c r="N37" s="682">
        <v>0</v>
      </c>
      <c r="O37" s="681">
        <v>0.57747051647010983</v>
      </c>
      <c r="P37" s="680">
        <v>0.61203741358275721</v>
      </c>
      <c r="Q37" s="679">
        <v>-3.4566897112647377E-2</v>
      </c>
      <c r="R37" s="665"/>
      <c r="S37" s="665"/>
    </row>
    <row r="38" spans="1:19" x14ac:dyDescent="0.4">
      <c r="A38" s="701"/>
      <c r="B38" s="701"/>
      <c r="C38" s="700" t="s">
        <v>111</v>
      </c>
      <c r="D38" s="698"/>
      <c r="E38" s="698"/>
      <c r="F38" s="688" t="s">
        <v>366</v>
      </c>
      <c r="G38" s="697">
        <v>672</v>
      </c>
      <c r="H38" s="695">
        <v>758</v>
      </c>
      <c r="I38" s="694">
        <v>0.88654353562005273</v>
      </c>
      <c r="J38" s="693">
        <v>-86</v>
      </c>
      <c r="K38" s="697">
        <v>1345</v>
      </c>
      <c r="L38" s="695">
        <v>1367</v>
      </c>
      <c r="M38" s="694">
        <v>0.98390636430138989</v>
      </c>
      <c r="N38" s="693">
        <v>-22</v>
      </c>
      <c r="O38" s="692">
        <v>0.49962825278810408</v>
      </c>
      <c r="P38" s="691">
        <v>0.55449890270665692</v>
      </c>
      <c r="Q38" s="690">
        <v>-5.4870649918552838E-2</v>
      </c>
      <c r="R38" s="665"/>
      <c r="S38" s="665"/>
    </row>
    <row r="39" spans="1:19" x14ac:dyDescent="0.4">
      <c r="A39" s="678"/>
      <c r="B39" s="678"/>
      <c r="C39" s="716" t="s">
        <v>110</v>
      </c>
      <c r="D39" s="715"/>
      <c r="E39" s="715"/>
      <c r="F39" s="688" t="s">
        <v>366</v>
      </c>
      <c r="G39" s="714">
        <v>748</v>
      </c>
      <c r="H39" s="712">
        <v>747</v>
      </c>
      <c r="I39" s="711">
        <v>1.0013386880856761</v>
      </c>
      <c r="J39" s="710">
        <v>1</v>
      </c>
      <c r="K39" s="714">
        <v>1114</v>
      </c>
      <c r="L39" s="712">
        <v>1092</v>
      </c>
      <c r="M39" s="711">
        <v>1.0201465201465201</v>
      </c>
      <c r="N39" s="710">
        <v>22</v>
      </c>
      <c r="O39" s="709">
        <v>0.6714542190305206</v>
      </c>
      <c r="P39" s="708">
        <v>0.68406593406593408</v>
      </c>
      <c r="Q39" s="707">
        <v>-1.2611715035413473E-2</v>
      </c>
      <c r="R39" s="665"/>
      <c r="S39" s="665"/>
    </row>
    <row r="40" spans="1:19" x14ac:dyDescent="0.4">
      <c r="A40" s="687" t="s">
        <v>393</v>
      </c>
      <c r="B40" s="686" t="s">
        <v>392</v>
      </c>
      <c r="C40" s="686"/>
      <c r="D40" s="686"/>
      <c r="E40" s="686"/>
      <c r="F40" s="703"/>
      <c r="G40" s="685">
        <v>239705</v>
      </c>
      <c r="H40" s="684">
        <v>230850</v>
      </c>
      <c r="I40" s="683">
        <v>1.0383582412822179</v>
      </c>
      <c r="J40" s="682">
        <v>8855</v>
      </c>
      <c r="K40" s="706">
        <v>326780</v>
      </c>
      <c r="L40" s="684">
        <v>318155</v>
      </c>
      <c r="M40" s="683">
        <v>1.0271094277946284</v>
      </c>
      <c r="N40" s="682">
        <v>8625</v>
      </c>
      <c r="O40" s="681">
        <v>0.73353632413244385</v>
      </c>
      <c r="P40" s="680">
        <v>0.72558972827709767</v>
      </c>
      <c r="Q40" s="679">
        <v>7.9465958553461835E-3</v>
      </c>
      <c r="R40" s="665"/>
      <c r="S40" s="665"/>
    </row>
    <row r="41" spans="1:19" x14ac:dyDescent="0.4">
      <c r="A41" s="705"/>
      <c r="B41" s="687" t="s">
        <v>391</v>
      </c>
      <c r="C41" s="686"/>
      <c r="D41" s="686"/>
      <c r="E41" s="686"/>
      <c r="F41" s="703"/>
      <c r="G41" s="685">
        <v>236258</v>
      </c>
      <c r="H41" s="684">
        <v>227672</v>
      </c>
      <c r="I41" s="683">
        <v>1.037712147299624</v>
      </c>
      <c r="J41" s="682">
        <v>8586</v>
      </c>
      <c r="K41" s="685">
        <v>317897</v>
      </c>
      <c r="L41" s="684">
        <v>313250</v>
      </c>
      <c r="M41" s="683">
        <v>1.0148347964884277</v>
      </c>
      <c r="N41" s="682">
        <v>4647</v>
      </c>
      <c r="O41" s="681">
        <v>0.74319040443917372</v>
      </c>
      <c r="P41" s="680">
        <v>0.72680606544293691</v>
      </c>
      <c r="Q41" s="679">
        <v>1.6384338996236814E-2</v>
      </c>
      <c r="R41" s="665"/>
      <c r="S41" s="665"/>
    </row>
    <row r="42" spans="1:19" x14ac:dyDescent="0.4">
      <c r="A42" s="701"/>
      <c r="B42" s="701"/>
      <c r="C42" s="700" t="s">
        <v>378</v>
      </c>
      <c r="D42" s="698"/>
      <c r="E42" s="698"/>
      <c r="F42" s="688" t="s">
        <v>366</v>
      </c>
      <c r="G42" s="697">
        <v>91601</v>
      </c>
      <c r="H42" s="695">
        <v>93990</v>
      </c>
      <c r="I42" s="694">
        <v>0.97458240238323224</v>
      </c>
      <c r="J42" s="693">
        <v>-2389</v>
      </c>
      <c r="K42" s="697">
        <v>119367</v>
      </c>
      <c r="L42" s="695">
        <v>116576</v>
      </c>
      <c r="M42" s="694">
        <v>1.0239414630798793</v>
      </c>
      <c r="N42" s="693">
        <v>2791</v>
      </c>
      <c r="O42" s="692">
        <v>0.76738964705488122</v>
      </c>
      <c r="P42" s="691">
        <v>0.80625514685698596</v>
      </c>
      <c r="Q42" s="690">
        <v>-3.8865499802104742E-2</v>
      </c>
      <c r="R42" s="665"/>
      <c r="S42" s="665"/>
    </row>
    <row r="43" spans="1:19" x14ac:dyDescent="0.4">
      <c r="A43" s="701"/>
      <c r="B43" s="701"/>
      <c r="C43" s="700" t="s">
        <v>106</v>
      </c>
      <c r="D43" s="698"/>
      <c r="E43" s="698"/>
      <c r="F43" s="688" t="s">
        <v>366</v>
      </c>
      <c r="G43" s="697">
        <v>14741</v>
      </c>
      <c r="H43" s="695">
        <v>11032</v>
      </c>
      <c r="I43" s="694">
        <v>1.3362037708484409</v>
      </c>
      <c r="J43" s="693">
        <v>3709</v>
      </c>
      <c r="K43" s="697">
        <v>16595</v>
      </c>
      <c r="L43" s="695">
        <v>13519</v>
      </c>
      <c r="M43" s="694">
        <v>1.2275316221614025</v>
      </c>
      <c r="N43" s="693">
        <v>3076</v>
      </c>
      <c r="O43" s="692">
        <v>0.88827960228984637</v>
      </c>
      <c r="P43" s="691">
        <v>0.81603668910422367</v>
      </c>
      <c r="Q43" s="690">
        <v>7.2242913185622704E-2</v>
      </c>
      <c r="R43" s="665"/>
      <c r="S43" s="665"/>
    </row>
    <row r="44" spans="1:19" x14ac:dyDescent="0.4">
      <c r="A44" s="701"/>
      <c r="B44" s="701"/>
      <c r="C44" s="700" t="s">
        <v>105</v>
      </c>
      <c r="D44" s="698"/>
      <c r="E44" s="698"/>
      <c r="F44" s="688" t="s">
        <v>366</v>
      </c>
      <c r="G44" s="697">
        <v>14903</v>
      </c>
      <c r="H44" s="695">
        <v>14333</v>
      </c>
      <c r="I44" s="694">
        <v>1.0397683667062025</v>
      </c>
      <c r="J44" s="693">
        <v>570</v>
      </c>
      <c r="K44" s="697">
        <v>18957</v>
      </c>
      <c r="L44" s="695">
        <v>21644</v>
      </c>
      <c r="M44" s="694">
        <v>0.87585474034374422</v>
      </c>
      <c r="N44" s="693">
        <v>-2687</v>
      </c>
      <c r="O44" s="692">
        <v>0.78614759719364879</v>
      </c>
      <c r="P44" s="691">
        <v>0.66221585658843096</v>
      </c>
      <c r="Q44" s="690">
        <v>0.12393174060521783</v>
      </c>
      <c r="R44" s="665"/>
      <c r="S44" s="665"/>
    </row>
    <row r="45" spans="1:19" x14ac:dyDescent="0.4">
      <c r="A45" s="701"/>
      <c r="B45" s="701"/>
      <c r="C45" s="700" t="s">
        <v>371</v>
      </c>
      <c r="D45" s="698"/>
      <c r="E45" s="698"/>
      <c r="F45" s="688" t="s">
        <v>366</v>
      </c>
      <c r="G45" s="697">
        <v>7251</v>
      </c>
      <c r="H45" s="695">
        <v>9065</v>
      </c>
      <c r="I45" s="694">
        <v>0.79988968560397133</v>
      </c>
      <c r="J45" s="693">
        <v>-1814</v>
      </c>
      <c r="K45" s="697">
        <v>10175</v>
      </c>
      <c r="L45" s="695">
        <v>16794</v>
      </c>
      <c r="M45" s="694">
        <v>0.60587114445635348</v>
      </c>
      <c r="N45" s="693">
        <v>-6619</v>
      </c>
      <c r="O45" s="692">
        <v>0.7126289926289926</v>
      </c>
      <c r="P45" s="691">
        <v>0.53977611051566032</v>
      </c>
      <c r="Q45" s="690">
        <v>0.17285288211333227</v>
      </c>
      <c r="R45" s="665"/>
      <c r="S45" s="665"/>
    </row>
    <row r="46" spans="1:19" x14ac:dyDescent="0.4">
      <c r="A46" s="701"/>
      <c r="B46" s="701"/>
      <c r="C46" s="700" t="s">
        <v>373</v>
      </c>
      <c r="D46" s="698"/>
      <c r="E46" s="698"/>
      <c r="F46" s="688" t="s">
        <v>366</v>
      </c>
      <c r="G46" s="697">
        <v>17276</v>
      </c>
      <c r="H46" s="695">
        <v>17406</v>
      </c>
      <c r="I46" s="694">
        <v>0.99253131104216941</v>
      </c>
      <c r="J46" s="693">
        <v>-130</v>
      </c>
      <c r="K46" s="697">
        <v>22260</v>
      </c>
      <c r="L46" s="695">
        <v>22276</v>
      </c>
      <c r="M46" s="694">
        <v>0.99928173819357158</v>
      </c>
      <c r="N46" s="693">
        <v>-16</v>
      </c>
      <c r="O46" s="692">
        <v>0.77610062893081766</v>
      </c>
      <c r="P46" s="691">
        <v>0.78137906266834256</v>
      </c>
      <c r="Q46" s="690">
        <v>-5.2784337375249013E-3</v>
      </c>
      <c r="R46" s="665"/>
      <c r="S46" s="665"/>
    </row>
    <row r="47" spans="1:19" x14ac:dyDescent="0.4">
      <c r="A47" s="701"/>
      <c r="B47" s="701"/>
      <c r="C47" s="700" t="s">
        <v>377</v>
      </c>
      <c r="D47" s="698"/>
      <c r="E47" s="698"/>
      <c r="F47" s="688" t="s">
        <v>366</v>
      </c>
      <c r="G47" s="697">
        <v>32758</v>
      </c>
      <c r="H47" s="695">
        <v>34041</v>
      </c>
      <c r="I47" s="694">
        <v>0.96231015540084019</v>
      </c>
      <c r="J47" s="693">
        <v>-1283</v>
      </c>
      <c r="K47" s="697">
        <v>41466</v>
      </c>
      <c r="L47" s="695">
        <v>49049</v>
      </c>
      <c r="M47" s="694">
        <v>0.84539949846072293</v>
      </c>
      <c r="N47" s="693">
        <v>-7583</v>
      </c>
      <c r="O47" s="692">
        <v>0.78999662373993151</v>
      </c>
      <c r="P47" s="691">
        <v>0.69402026544883688</v>
      </c>
      <c r="Q47" s="690">
        <v>9.5976358291094632E-2</v>
      </c>
      <c r="R47" s="665"/>
      <c r="S47" s="665"/>
    </row>
    <row r="48" spans="1:19" x14ac:dyDescent="0.4">
      <c r="A48" s="701"/>
      <c r="B48" s="701"/>
      <c r="C48" s="700" t="s">
        <v>372</v>
      </c>
      <c r="D48" s="698"/>
      <c r="E48" s="698"/>
      <c r="F48" s="688" t="s">
        <v>366</v>
      </c>
      <c r="G48" s="697">
        <v>3339</v>
      </c>
      <c r="H48" s="695">
        <v>3209</v>
      </c>
      <c r="I48" s="694">
        <v>1.0405110626363354</v>
      </c>
      <c r="J48" s="693">
        <v>130</v>
      </c>
      <c r="K48" s="697">
        <v>7560</v>
      </c>
      <c r="L48" s="695">
        <v>6910</v>
      </c>
      <c r="M48" s="694">
        <v>1.0940665701881331</v>
      </c>
      <c r="N48" s="693">
        <v>650</v>
      </c>
      <c r="O48" s="692">
        <v>0.44166666666666665</v>
      </c>
      <c r="P48" s="691">
        <v>0.46439942112879884</v>
      </c>
      <c r="Q48" s="690">
        <v>-2.2732754462132188E-2</v>
      </c>
      <c r="R48" s="665"/>
      <c r="S48" s="665"/>
    </row>
    <row r="49" spans="1:19" x14ac:dyDescent="0.4">
      <c r="A49" s="701"/>
      <c r="B49" s="701"/>
      <c r="C49" s="700" t="s">
        <v>390</v>
      </c>
      <c r="D49" s="698"/>
      <c r="E49" s="698"/>
      <c r="F49" s="688" t="s">
        <v>366</v>
      </c>
      <c r="G49" s="697">
        <v>4061</v>
      </c>
      <c r="H49" s="695">
        <v>4475</v>
      </c>
      <c r="I49" s="694">
        <v>0.90748603351955304</v>
      </c>
      <c r="J49" s="693">
        <v>-414</v>
      </c>
      <c r="K49" s="697">
        <v>4742</v>
      </c>
      <c r="L49" s="695">
        <v>4928</v>
      </c>
      <c r="M49" s="694">
        <v>0.96225649350649356</v>
      </c>
      <c r="N49" s="693">
        <v>-186</v>
      </c>
      <c r="O49" s="692">
        <v>0.85638970898355127</v>
      </c>
      <c r="P49" s="691">
        <v>0.90807629870129869</v>
      </c>
      <c r="Q49" s="690">
        <v>-5.1686589717747422E-2</v>
      </c>
      <c r="R49" s="665"/>
      <c r="S49" s="665"/>
    </row>
    <row r="50" spans="1:19" x14ac:dyDescent="0.4">
      <c r="A50" s="701"/>
      <c r="B50" s="701"/>
      <c r="C50" s="700" t="s">
        <v>389</v>
      </c>
      <c r="D50" s="698"/>
      <c r="E50" s="698"/>
      <c r="F50" s="688" t="s">
        <v>366</v>
      </c>
      <c r="G50" s="697">
        <v>6212</v>
      </c>
      <c r="H50" s="695">
        <v>6636</v>
      </c>
      <c r="I50" s="694">
        <v>0.9361060880048222</v>
      </c>
      <c r="J50" s="693">
        <v>-424</v>
      </c>
      <c r="K50" s="697">
        <v>7425</v>
      </c>
      <c r="L50" s="695">
        <v>7559</v>
      </c>
      <c r="M50" s="694">
        <v>0.98227278740574153</v>
      </c>
      <c r="N50" s="693">
        <v>-134</v>
      </c>
      <c r="O50" s="692">
        <v>0.83663299663299662</v>
      </c>
      <c r="P50" s="691">
        <v>0.87789390130969702</v>
      </c>
      <c r="Q50" s="690">
        <v>-4.1260904676700405E-2</v>
      </c>
      <c r="R50" s="665"/>
      <c r="S50" s="665"/>
    </row>
    <row r="51" spans="1:19" x14ac:dyDescent="0.4">
      <c r="A51" s="701"/>
      <c r="B51" s="701"/>
      <c r="C51" s="700" t="s">
        <v>388</v>
      </c>
      <c r="D51" s="698"/>
      <c r="E51" s="698"/>
      <c r="F51" s="688" t="s">
        <v>375</v>
      </c>
      <c r="G51" s="697">
        <v>2131</v>
      </c>
      <c r="H51" s="695">
        <v>1739</v>
      </c>
      <c r="I51" s="694">
        <v>1.2254169062679701</v>
      </c>
      <c r="J51" s="693">
        <v>392</v>
      </c>
      <c r="K51" s="697">
        <v>3452</v>
      </c>
      <c r="L51" s="695">
        <v>3402</v>
      </c>
      <c r="M51" s="694">
        <v>1.0146972369194591</v>
      </c>
      <c r="N51" s="693">
        <v>50</v>
      </c>
      <c r="O51" s="692">
        <v>0.61732329084588644</v>
      </c>
      <c r="P51" s="691">
        <v>0.51116990005878893</v>
      </c>
      <c r="Q51" s="690">
        <v>0.10615339078709751</v>
      </c>
      <c r="R51" s="665"/>
      <c r="S51" s="665"/>
    </row>
    <row r="52" spans="1:19" x14ac:dyDescent="0.4">
      <c r="A52" s="701"/>
      <c r="B52" s="701"/>
      <c r="C52" s="700" t="s">
        <v>387</v>
      </c>
      <c r="D52" s="698"/>
      <c r="E52" s="698"/>
      <c r="F52" s="688" t="s">
        <v>366</v>
      </c>
      <c r="G52" s="697">
        <v>2916</v>
      </c>
      <c r="H52" s="695">
        <v>2815</v>
      </c>
      <c r="I52" s="694">
        <v>1.035879218472469</v>
      </c>
      <c r="J52" s="693">
        <v>101</v>
      </c>
      <c r="K52" s="697">
        <v>4752</v>
      </c>
      <c r="L52" s="695">
        <v>3454</v>
      </c>
      <c r="M52" s="694">
        <v>1.375796178343949</v>
      </c>
      <c r="N52" s="693">
        <v>1298</v>
      </c>
      <c r="O52" s="692">
        <v>0.61363636363636365</v>
      </c>
      <c r="P52" s="691">
        <v>0.81499710480602205</v>
      </c>
      <c r="Q52" s="690">
        <v>-0.20136074116965841</v>
      </c>
      <c r="R52" s="665"/>
      <c r="S52" s="665"/>
    </row>
    <row r="53" spans="1:19" x14ac:dyDescent="0.4">
      <c r="A53" s="701"/>
      <c r="B53" s="701"/>
      <c r="C53" s="700" t="s">
        <v>386</v>
      </c>
      <c r="D53" s="698"/>
      <c r="E53" s="698"/>
      <c r="F53" s="688" t="s">
        <v>366</v>
      </c>
      <c r="G53" s="697">
        <v>5556</v>
      </c>
      <c r="H53" s="695">
        <v>5188</v>
      </c>
      <c r="I53" s="694">
        <v>1.0709329221279877</v>
      </c>
      <c r="J53" s="693">
        <v>368</v>
      </c>
      <c r="K53" s="697">
        <v>7560</v>
      </c>
      <c r="L53" s="695">
        <v>7560</v>
      </c>
      <c r="M53" s="694">
        <v>1</v>
      </c>
      <c r="N53" s="693">
        <v>0</v>
      </c>
      <c r="O53" s="692">
        <v>0.73492063492063497</v>
      </c>
      <c r="P53" s="691">
        <v>0.68624338624338621</v>
      </c>
      <c r="Q53" s="690">
        <v>4.8677248677248763E-2</v>
      </c>
      <c r="R53" s="665"/>
      <c r="S53" s="665"/>
    </row>
    <row r="54" spans="1:19" x14ac:dyDescent="0.4">
      <c r="A54" s="701"/>
      <c r="B54" s="701"/>
      <c r="C54" s="700" t="s">
        <v>385</v>
      </c>
      <c r="D54" s="698"/>
      <c r="E54" s="698"/>
      <c r="F54" s="688" t="s">
        <v>366</v>
      </c>
      <c r="G54" s="697">
        <v>3656</v>
      </c>
      <c r="H54" s="695">
        <v>3627</v>
      </c>
      <c r="I54" s="694">
        <v>1.0079955886407499</v>
      </c>
      <c r="J54" s="693">
        <v>29</v>
      </c>
      <c r="K54" s="697">
        <v>7290</v>
      </c>
      <c r="L54" s="695">
        <v>7559</v>
      </c>
      <c r="M54" s="694">
        <v>0.96441328218018252</v>
      </c>
      <c r="N54" s="693">
        <v>-269</v>
      </c>
      <c r="O54" s="692">
        <v>0.50150891632373118</v>
      </c>
      <c r="P54" s="691">
        <v>0.47982537372668344</v>
      </c>
      <c r="Q54" s="690">
        <v>2.1683542597047745E-2</v>
      </c>
      <c r="R54" s="665"/>
      <c r="S54" s="665"/>
    </row>
    <row r="55" spans="1:19" x14ac:dyDescent="0.4">
      <c r="A55" s="701"/>
      <c r="B55" s="701"/>
      <c r="C55" s="700" t="s">
        <v>120</v>
      </c>
      <c r="D55" s="698"/>
      <c r="E55" s="698"/>
      <c r="F55" s="688" t="s">
        <v>366</v>
      </c>
      <c r="G55" s="697">
        <v>2478</v>
      </c>
      <c r="H55" s="695">
        <v>2367</v>
      </c>
      <c r="I55" s="694">
        <v>1.0468948035487959</v>
      </c>
      <c r="J55" s="693">
        <v>111</v>
      </c>
      <c r="K55" s="697">
        <v>4910</v>
      </c>
      <c r="L55" s="695">
        <v>3528</v>
      </c>
      <c r="M55" s="694">
        <v>1.3917233560090703</v>
      </c>
      <c r="N55" s="693">
        <v>1382</v>
      </c>
      <c r="O55" s="692">
        <v>0.50468431771894096</v>
      </c>
      <c r="P55" s="691">
        <v>0.67091836734693877</v>
      </c>
      <c r="Q55" s="690">
        <v>-0.16623404962799782</v>
      </c>
      <c r="R55" s="665"/>
      <c r="S55" s="665"/>
    </row>
    <row r="56" spans="1:19" x14ac:dyDescent="0.4">
      <c r="A56" s="701"/>
      <c r="B56" s="701"/>
      <c r="C56" s="700" t="s">
        <v>382</v>
      </c>
      <c r="D56" s="698"/>
      <c r="E56" s="698"/>
      <c r="F56" s="688" t="s">
        <v>366</v>
      </c>
      <c r="G56" s="697">
        <v>3224</v>
      </c>
      <c r="H56" s="695">
        <v>2266</v>
      </c>
      <c r="I56" s="694">
        <v>1.4227714033539276</v>
      </c>
      <c r="J56" s="693">
        <v>958</v>
      </c>
      <c r="K56" s="697">
        <v>4752</v>
      </c>
      <c r="L56" s="695">
        <v>3390</v>
      </c>
      <c r="M56" s="694">
        <v>1.4017699115044249</v>
      </c>
      <c r="N56" s="693">
        <v>1362</v>
      </c>
      <c r="O56" s="692">
        <v>0.67845117845117842</v>
      </c>
      <c r="P56" s="691">
        <v>0.66843657817109148</v>
      </c>
      <c r="Q56" s="690">
        <v>1.0014600280086938E-2</v>
      </c>
      <c r="R56" s="665"/>
      <c r="S56" s="665"/>
    </row>
    <row r="57" spans="1:19" x14ac:dyDescent="0.4">
      <c r="A57" s="701"/>
      <c r="B57" s="701"/>
      <c r="C57" s="700" t="s">
        <v>381</v>
      </c>
      <c r="D57" s="698"/>
      <c r="E57" s="698"/>
      <c r="F57" s="688" t="s">
        <v>366</v>
      </c>
      <c r="G57" s="697">
        <v>2407</v>
      </c>
      <c r="H57" s="695">
        <v>1832</v>
      </c>
      <c r="I57" s="694">
        <v>1.3138646288209608</v>
      </c>
      <c r="J57" s="693">
        <v>575</v>
      </c>
      <c r="K57" s="697">
        <v>4927</v>
      </c>
      <c r="L57" s="695">
        <v>3359</v>
      </c>
      <c r="M57" s="694">
        <v>1.4668055969038405</v>
      </c>
      <c r="N57" s="693">
        <v>1568</v>
      </c>
      <c r="O57" s="692">
        <v>0.48853257560381569</v>
      </c>
      <c r="P57" s="691">
        <v>0.5454004167907115</v>
      </c>
      <c r="Q57" s="690">
        <v>-5.6867841186895807E-2</v>
      </c>
      <c r="R57" s="665"/>
      <c r="S57" s="665"/>
    </row>
    <row r="58" spans="1:19" x14ac:dyDescent="0.4">
      <c r="A58" s="701"/>
      <c r="B58" s="701"/>
      <c r="C58" s="700" t="s">
        <v>383</v>
      </c>
      <c r="D58" s="698"/>
      <c r="E58" s="698"/>
      <c r="F58" s="688" t="s">
        <v>366</v>
      </c>
      <c r="G58" s="697">
        <v>2204</v>
      </c>
      <c r="H58" s="695">
        <v>2380</v>
      </c>
      <c r="I58" s="694">
        <v>0.92605042016806727</v>
      </c>
      <c r="J58" s="693">
        <v>-176</v>
      </c>
      <c r="K58" s="697">
        <v>3359</v>
      </c>
      <c r="L58" s="695">
        <v>3367</v>
      </c>
      <c r="M58" s="694">
        <v>0.99762399762399767</v>
      </c>
      <c r="N58" s="693">
        <v>-8</v>
      </c>
      <c r="O58" s="692">
        <v>0.65614766299493898</v>
      </c>
      <c r="P58" s="691">
        <v>0.7068607068607069</v>
      </c>
      <c r="Q58" s="690">
        <v>-5.0713043865767915E-2</v>
      </c>
      <c r="R58" s="665"/>
      <c r="S58" s="665"/>
    </row>
    <row r="59" spans="1:19" x14ac:dyDescent="0.4">
      <c r="A59" s="701"/>
      <c r="B59" s="701"/>
      <c r="C59" s="700" t="s">
        <v>380</v>
      </c>
      <c r="D59" s="698"/>
      <c r="E59" s="698"/>
      <c r="F59" s="688" t="s">
        <v>366</v>
      </c>
      <c r="G59" s="697">
        <v>5810</v>
      </c>
      <c r="H59" s="695">
        <v>5713</v>
      </c>
      <c r="I59" s="694">
        <v>1.0169788202345529</v>
      </c>
      <c r="J59" s="693">
        <v>97</v>
      </c>
      <c r="K59" s="697">
        <v>11401</v>
      </c>
      <c r="L59" s="695">
        <v>11626</v>
      </c>
      <c r="M59" s="694">
        <v>0.98064682607947706</v>
      </c>
      <c r="N59" s="693">
        <v>-225</v>
      </c>
      <c r="O59" s="692">
        <v>0.50960442066485401</v>
      </c>
      <c r="P59" s="691">
        <v>0.49139858936865644</v>
      </c>
      <c r="Q59" s="690">
        <v>1.8205831296197572E-2</v>
      </c>
      <c r="R59" s="665"/>
      <c r="S59" s="665"/>
    </row>
    <row r="60" spans="1:19" x14ac:dyDescent="0.4">
      <c r="A60" s="701"/>
      <c r="B60" s="701"/>
      <c r="C60" s="700" t="s">
        <v>378</v>
      </c>
      <c r="D60" s="699" t="s">
        <v>171</v>
      </c>
      <c r="E60" s="698" t="s">
        <v>370</v>
      </c>
      <c r="F60" s="688" t="s">
        <v>366</v>
      </c>
      <c r="G60" s="697">
        <v>6353</v>
      </c>
      <c r="H60" s="695"/>
      <c r="I60" s="694" t="e">
        <v>#DIV/0!</v>
      </c>
      <c r="J60" s="693">
        <v>6353</v>
      </c>
      <c r="K60" s="697">
        <v>7560</v>
      </c>
      <c r="L60" s="695"/>
      <c r="M60" s="694" t="e">
        <v>#DIV/0!</v>
      </c>
      <c r="N60" s="693">
        <v>7560</v>
      </c>
      <c r="O60" s="692">
        <v>0.84034391534391539</v>
      </c>
      <c r="P60" s="691" t="e">
        <v>#DIV/0!</v>
      </c>
      <c r="Q60" s="690" t="e">
        <v>#DIV/0!</v>
      </c>
      <c r="R60" s="665"/>
      <c r="S60" s="665"/>
    </row>
    <row r="61" spans="1:19" x14ac:dyDescent="0.4">
      <c r="A61" s="701"/>
      <c r="B61" s="701"/>
      <c r="C61" s="700" t="s">
        <v>105</v>
      </c>
      <c r="D61" s="699" t="s">
        <v>171</v>
      </c>
      <c r="E61" s="698" t="s">
        <v>370</v>
      </c>
      <c r="F61" s="688" t="s">
        <v>366</v>
      </c>
      <c r="G61" s="697">
        <v>3416</v>
      </c>
      <c r="H61" s="695">
        <v>2540</v>
      </c>
      <c r="I61" s="694">
        <v>1.3448818897637795</v>
      </c>
      <c r="J61" s="693">
        <v>876</v>
      </c>
      <c r="K61" s="697">
        <v>4685</v>
      </c>
      <c r="L61" s="695">
        <v>3390</v>
      </c>
      <c r="M61" s="694">
        <v>1.3820058997050146</v>
      </c>
      <c r="N61" s="693">
        <v>1295</v>
      </c>
      <c r="O61" s="692">
        <v>0.72913553895410887</v>
      </c>
      <c r="P61" s="691">
        <v>0.74926253687315636</v>
      </c>
      <c r="Q61" s="690">
        <v>-2.0126997919047485E-2</v>
      </c>
      <c r="R61" s="665"/>
      <c r="S61" s="665"/>
    </row>
    <row r="62" spans="1:19" x14ac:dyDescent="0.4">
      <c r="A62" s="701"/>
      <c r="B62" s="701"/>
      <c r="C62" s="700" t="s">
        <v>373</v>
      </c>
      <c r="D62" s="699" t="s">
        <v>171</v>
      </c>
      <c r="E62" s="698" t="s">
        <v>370</v>
      </c>
      <c r="F62" s="688" t="s">
        <v>366</v>
      </c>
      <c r="G62" s="697">
        <v>3965</v>
      </c>
      <c r="H62" s="695">
        <v>3018</v>
      </c>
      <c r="I62" s="694">
        <v>1.3137839628893306</v>
      </c>
      <c r="J62" s="693">
        <v>947</v>
      </c>
      <c r="K62" s="697">
        <v>4702</v>
      </c>
      <c r="L62" s="695">
        <v>3360</v>
      </c>
      <c r="M62" s="694">
        <v>1.3994047619047618</v>
      </c>
      <c r="N62" s="693">
        <v>1342</v>
      </c>
      <c r="O62" s="692">
        <v>0.84325818800510421</v>
      </c>
      <c r="P62" s="691">
        <v>0.89821428571428574</v>
      </c>
      <c r="Q62" s="690">
        <v>-5.4956097709181528E-2</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3447</v>
      </c>
      <c r="H64" s="684">
        <v>3178</v>
      </c>
      <c r="I64" s="683">
        <v>1.0846444304594085</v>
      </c>
      <c r="J64" s="682">
        <v>269</v>
      </c>
      <c r="K64" s="685">
        <v>8883</v>
      </c>
      <c r="L64" s="684">
        <v>4905</v>
      </c>
      <c r="M64" s="683">
        <v>1.8110091743119265</v>
      </c>
      <c r="N64" s="682">
        <v>3978</v>
      </c>
      <c r="O64" s="681">
        <v>0.38804457953394123</v>
      </c>
      <c r="P64" s="680">
        <v>0.64791029561671765</v>
      </c>
      <c r="Q64" s="679">
        <v>-0.25986571608277642</v>
      </c>
      <c r="R64" s="665"/>
      <c r="S64" s="665"/>
    </row>
    <row r="65" spans="1:19" x14ac:dyDescent="0.4">
      <c r="A65" s="701"/>
      <c r="B65" s="701"/>
      <c r="C65" s="700" t="s">
        <v>383</v>
      </c>
      <c r="D65" s="698"/>
      <c r="E65" s="698"/>
      <c r="F65" s="688" t="s">
        <v>366</v>
      </c>
      <c r="G65" s="697">
        <v>842</v>
      </c>
      <c r="H65" s="695">
        <v>710</v>
      </c>
      <c r="I65" s="694">
        <v>1.1859154929577465</v>
      </c>
      <c r="J65" s="693">
        <v>132</v>
      </c>
      <c r="K65" s="697">
        <v>1513</v>
      </c>
      <c r="L65" s="695">
        <v>833</v>
      </c>
      <c r="M65" s="694">
        <v>1.8163265306122449</v>
      </c>
      <c r="N65" s="693">
        <v>680</v>
      </c>
      <c r="O65" s="692">
        <v>0.55651024454725706</v>
      </c>
      <c r="P65" s="691">
        <v>0.85234093637454977</v>
      </c>
      <c r="Q65" s="690">
        <v>-0.29583069182729271</v>
      </c>
      <c r="R65" s="665"/>
      <c r="S65" s="665"/>
    </row>
    <row r="66" spans="1:19" x14ac:dyDescent="0.4">
      <c r="A66" s="701"/>
      <c r="B66" s="701"/>
      <c r="C66" s="700" t="s">
        <v>382</v>
      </c>
      <c r="D66" s="698"/>
      <c r="E66" s="698"/>
      <c r="F66" s="702"/>
      <c r="G66" s="697">
        <v>0</v>
      </c>
      <c r="H66" s="695">
        <v>874</v>
      </c>
      <c r="I66" s="694">
        <v>0</v>
      </c>
      <c r="J66" s="693">
        <v>-874</v>
      </c>
      <c r="K66" s="697">
        <v>0</v>
      </c>
      <c r="L66" s="695">
        <v>1482</v>
      </c>
      <c r="M66" s="694">
        <v>0</v>
      </c>
      <c r="N66" s="693">
        <v>-1482</v>
      </c>
      <c r="O66" s="692" t="e">
        <v>#DIV/0!</v>
      </c>
      <c r="P66" s="691">
        <v>0.58974358974358976</v>
      </c>
      <c r="Q66" s="690" t="e">
        <v>#DIV/0!</v>
      </c>
      <c r="R66" s="665"/>
      <c r="S66" s="665"/>
    </row>
    <row r="67" spans="1:19" x14ac:dyDescent="0.4">
      <c r="A67" s="701"/>
      <c r="B67" s="701"/>
      <c r="C67" s="700" t="s">
        <v>381</v>
      </c>
      <c r="D67" s="698"/>
      <c r="E67" s="698"/>
      <c r="F67" s="702"/>
      <c r="G67" s="697">
        <v>0</v>
      </c>
      <c r="H67" s="695">
        <v>513</v>
      </c>
      <c r="I67" s="694">
        <v>0</v>
      </c>
      <c r="J67" s="693">
        <v>-513</v>
      </c>
      <c r="K67" s="697">
        <v>0</v>
      </c>
      <c r="L67" s="695">
        <v>864</v>
      </c>
      <c r="M67" s="694">
        <v>0</v>
      </c>
      <c r="N67" s="693">
        <v>-864</v>
      </c>
      <c r="O67" s="692" t="e">
        <v>#DIV/0!</v>
      </c>
      <c r="P67" s="691">
        <v>0.59375</v>
      </c>
      <c r="Q67" s="690" t="e">
        <v>#DIV/0!</v>
      </c>
      <c r="R67" s="665"/>
      <c r="S67" s="665"/>
    </row>
    <row r="68" spans="1:19" x14ac:dyDescent="0.4">
      <c r="A68" s="701"/>
      <c r="B68" s="701"/>
      <c r="C68" s="700" t="s">
        <v>380</v>
      </c>
      <c r="D68" s="698"/>
      <c r="E68" s="698"/>
      <c r="F68" s="688" t="s">
        <v>366</v>
      </c>
      <c r="G68" s="697">
        <v>1180</v>
      </c>
      <c r="H68" s="695">
        <v>1081</v>
      </c>
      <c r="I68" s="694">
        <v>1.0915818686401479</v>
      </c>
      <c r="J68" s="693">
        <v>99</v>
      </c>
      <c r="K68" s="697">
        <v>2929</v>
      </c>
      <c r="L68" s="695">
        <v>1726</v>
      </c>
      <c r="M68" s="694">
        <v>1.6969872537659327</v>
      </c>
      <c r="N68" s="693">
        <v>1203</v>
      </c>
      <c r="O68" s="692">
        <v>0.40286787299419596</v>
      </c>
      <c r="P68" s="691">
        <v>0.6263035921205099</v>
      </c>
      <c r="Q68" s="690">
        <v>-0.22343571912631394</v>
      </c>
      <c r="R68" s="665"/>
      <c r="S68" s="665"/>
    </row>
    <row r="69" spans="1:19" x14ac:dyDescent="0.4">
      <c r="A69" s="678"/>
      <c r="B69" s="678"/>
      <c r="C69" s="677" t="s">
        <v>371</v>
      </c>
      <c r="D69" s="675"/>
      <c r="E69" s="675"/>
      <c r="F69" s="674" t="s">
        <v>366</v>
      </c>
      <c r="G69" s="673">
        <v>1425</v>
      </c>
      <c r="H69" s="671">
        <v>0</v>
      </c>
      <c r="I69" s="670" t="e">
        <v>#DIV/0!</v>
      </c>
      <c r="J69" s="669">
        <v>1425</v>
      </c>
      <c r="K69" s="673">
        <v>4441</v>
      </c>
      <c r="L69" s="671">
        <v>0</v>
      </c>
      <c r="M69" s="670" t="e">
        <v>#DIV/0!</v>
      </c>
      <c r="N69" s="669">
        <v>4441</v>
      </c>
      <c r="O69" s="668">
        <v>0.32087367709975229</v>
      </c>
      <c r="P69" s="667" t="e">
        <v>#DIV/0!</v>
      </c>
      <c r="Q69" s="666" t="e">
        <v>#DIV/0!</v>
      </c>
      <c r="R69" s="665"/>
      <c r="S69" s="665"/>
    </row>
    <row r="70" spans="1:19" x14ac:dyDescent="0.4">
      <c r="A70" s="687" t="s">
        <v>379</v>
      </c>
      <c r="B70" s="686" t="s">
        <v>173</v>
      </c>
      <c r="C70" s="686"/>
      <c r="D70" s="686"/>
      <c r="E70" s="686"/>
      <c r="F70" s="686"/>
      <c r="G70" s="685">
        <v>56299</v>
      </c>
      <c r="H70" s="684">
        <v>58606</v>
      </c>
      <c r="I70" s="683">
        <v>0.96063542981947236</v>
      </c>
      <c r="J70" s="682">
        <v>-2307</v>
      </c>
      <c r="K70" s="685">
        <v>78057</v>
      </c>
      <c r="L70" s="684">
        <v>76464</v>
      </c>
      <c r="M70" s="683">
        <v>1.0208333333333333</v>
      </c>
      <c r="N70" s="682">
        <v>1593</v>
      </c>
      <c r="O70" s="681">
        <v>0.72125498033488344</v>
      </c>
      <c r="P70" s="680">
        <v>0.76645218664992676</v>
      </c>
      <c r="Q70" s="679">
        <v>-4.5197206315043315E-2</v>
      </c>
      <c r="R70" s="665"/>
      <c r="S70" s="665"/>
    </row>
    <row r="71" spans="1:19" x14ac:dyDescent="0.4">
      <c r="A71" s="701"/>
      <c r="B71" s="700"/>
      <c r="C71" s="698" t="s">
        <v>378</v>
      </c>
      <c r="D71" s="698"/>
      <c r="E71" s="698"/>
      <c r="F71" s="688" t="s">
        <v>366</v>
      </c>
      <c r="G71" s="697">
        <v>18844</v>
      </c>
      <c r="H71" s="695">
        <v>16021</v>
      </c>
      <c r="I71" s="694">
        <v>1.1762062293240123</v>
      </c>
      <c r="J71" s="693">
        <v>2823</v>
      </c>
      <c r="K71" s="697">
        <v>23895</v>
      </c>
      <c r="L71" s="695">
        <v>16992</v>
      </c>
      <c r="M71" s="694">
        <v>1.40625</v>
      </c>
      <c r="N71" s="693">
        <v>6903</v>
      </c>
      <c r="O71" s="692">
        <v>0.78861686545302367</v>
      </c>
      <c r="P71" s="691">
        <v>0.94285546139359699</v>
      </c>
      <c r="Q71" s="690">
        <v>-0.15423859594057332</v>
      </c>
      <c r="R71" s="665"/>
      <c r="S71" s="665"/>
    </row>
    <row r="72" spans="1:19" x14ac:dyDescent="0.4">
      <c r="A72" s="701"/>
      <c r="B72" s="700"/>
      <c r="C72" s="698" t="s">
        <v>372</v>
      </c>
      <c r="D72" s="698"/>
      <c r="E72" s="698"/>
      <c r="F72" s="688" t="s">
        <v>366</v>
      </c>
      <c r="G72" s="697">
        <v>5669</v>
      </c>
      <c r="H72" s="695">
        <v>7844</v>
      </c>
      <c r="I72" s="694">
        <v>0.72271800101988781</v>
      </c>
      <c r="J72" s="693">
        <v>-2175</v>
      </c>
      <c r="K72" s="697">
        <v>9558</v>
      </c>
      <c r="L72" s="695">
        <v>9912</v>
      </c>
      <c r="M72" s="694">
        <v>0.9642857142857143</v>
      </c>
      <c r="N72" s="693">
        <v>-354</v>
      </c>
      <c r="O72" s="692">
        <v>0.59311571458464118</v>
      </c>
      <c r="P72" s="691">
        <v>0.79136400322841005</v>
      </c>
      <c r="Q72" s="690">
        <v>-0.19824828864376887</v>
      </c>
      <c r="R72" s="665"/>
      <c r="S72" s="665"/>
    </row>
    <row r="73" spans="1:19" x14ac:dyDescent="0.4">
      <c r="A73" s="701"/>
      <c r="B73" s="700"/>
      <c r="C73" s="698" t="s">
        <v>377</v>
      </c>
      <c r="D73" s="698"/>
      <c r="E73" s="698"/>
      <c r="F73" s="688" t="s">
        <v>366</v>
      </c>
      <c r="G73" s="697">
        <v>11414</v>
      </c>
      <c r="H73" s="695">
        <v>11681</v>
      </c>
      <c r="I73" s="694">
        <v>0.97714236794794962</v>
      </c>
      <c r="J73" s="693">
        <v>-267</v>
      </c>
      <c r="K73" s="697">
        <v>14691</v>
      </c>
      <c r="L73" s="695">
        <v>14868</v>
      </c>
      <c r="M73" s="694">
        <v>0.98809523809523814</v>
      </c>
      <c r="N73" s="693">
        <v>-177</v>
      </c>
      <c r="O73" s="692">
        <v>0.77693826152065892</v>
      </c>
      <c r="P73" s="691">
        <v>0.78564702717245094</v>
      </c>
      <c r="Q73" s="690">
        <v>-8.7087656517920164E-3</v>
      </c>
      <c r="R73" s="665"/>
      <c r="S73" s="665"/>
    </row>
    <row r="74" spans="1:19" x14ac:dyDescent="0.4">
      <c r="A74" s="701"/>
      <c r="B74" s="700"/>
      <c r="C74" s="698" t="s">
        <v>105</v>
      </c>
      <c r="D74" s="698"/>
      <c r="E74" s="698"/>
      <c r="F74" s="688"/>
      <c r="G74" s="697"/>
      <c r="H74" s="695">
        <v>5571</v>
      </c>
      <c r="I74" s="694">
        <v>0</v>
      </c>
      <c r="J74" s="693">
        <v>-5571</v>
      </c>
      <c r="K74" s="697"/>
      <c r="L74" s="695">
        <v>9912</v>
      </c>
      <c r="M74" s="694">
        <v>0</v>
      </c>
      <c r="N74" s="693">
        <v>-9912</v>
      </c>
      <c r="O74" s="692" t="e">
        <v>#DIV/0!</v>
      </c>
      <c r="P74" s="691">
        <v>0.56204600484261502</v>
      </c>
      <c r="Q74" s="690" t="e">
        <v>#DIV/0!</v>
      </c>
      <c r="R74" s="665"/>
      <c r="S74" s="665"/>
    </row>
    <row r="75" spans="1:19" x14ac:dyDescent="0.4">
      <c r="A75" s="701"/>
      <c r="B75" s="700"/>
      <c r="C75" s="698" t="s">
        <v>371</v>
      </c>
      <c r="D75" s="698"/>
      <c r="E75" s="698"/>
      <c r="F75" s="688" t="s">
        <v>366</v>
      </c>
      <c r="G75" s="697">
        <v>10553</v>
      </c>
      <c r="H75" s="695">
        <v>9599</v>
      </c>
      <c r="I75" s="694">
        <v>1.0993853526409001</v>
      </c>
      <c r="J75" s="693">
        <v>954</v>
      </c>
      <c r="K75" s="697">
        <v>14868</v>
      </c>
      <c r="L75" s="695">
        <v>14868</v>
      </c>
      <c r="M75" s="694">
        <v>1</v>
      </c>
      <c r="N75" s="693">
        <v>0</v>
      </c>
      <c r="O75" s="692">
        <v>0.70977939198278184</v>
      </c>
      <c r="P75" s="691">
        <v>0.64561474307237021</v>
      </c>
      <c r="Q75" s="690">
        <v>6.4164648910411626E-2</v>
      </c>
      <c r="R75" s="665"/>
      <c r="S75" s="665"/>
    </row>
    <row r="76" spans="1:19" x14ac:dyDescent="0.4">
      <c r="A76" s="701"/>
      <c r="B76" s="700"/>
      <c r="C76" s="698" t="s">
        <v>376</v>
      </c>
      <c r="D76" s="698"/>
      <c r="E76" s="698"/>
      <c r="F76" s="688" t="s">
        <v>375</v>
      </c>
      <c r="G76" s="697"/>
      <c r="H76" s="695"/>
      <c r="I76" s="694" t="e">
        <v>#DIV/0!</v>
      </c>
      <c r="J76" s="693">
        <v>0</v>
      </c>
      <c r="K76" s="697"/>
      <c r="L76" s="695"/>
      <c r="M76" s="694" t="e">
        <v>#DIV/0!</v>
      </c>
      <c r="N76" s="693">
        <v>0</v>
      </c>
      <c r="O76" s="692" t="e">
        <v>#DIV/0!</v>
      </c>
      <c r="P76" s="691" t="e">
        <v>#DIV/0!</v>
      </c>
      <c r="Q76" s="690" t="e">
        <v>#DIV/0!</v>
      </c>
      <c r="R76" s="665"/>
      <c r="S76" s="665"/>
    </row>
    <row r="77" spans="1:19" x14ac:dyDescent="0.4">
      <c r="A77" s="701"/>
      <c r="B77" s="700"/>
      <c r="C77" s="698" t="s">
        <v>374</v>
      </c>
      <c r="D77" s="698"/>
      <c r="E77" s="698"/>
      <c r="F77" s="688"/>
      <c r="G77" s="697"/>
      <c r="H77" s="695"/>
      <c r="I77" s="694" t="e">
        <v>#DIV/0!</v>
      </c>
      <c r="J77" s="693">
        <v>0</v>
      </c>
      <c r="K77" s="697"/>
      <c r="L77" s="695"/>
      <c r="M77" s="694" t="e">
        <v>#DIV/0!</v>
      </c>
      <c r="N77" s="693">
        <v>0</v>
      </c>
      <c r="O77" s="692" t="e">
        <v>#DIV/0!</v>
      </c>
      <c r="P77" s="691" t="e">
        <v>#DIV/0!</v>
      </c>
      <c r="Q77" s="690" t="e">
        <v>#DIV/0!</v>
      </c>
      <c r="R77" s="665"/>
      <c r="S77" s="665"/>
    </row>
    <row r="78" spans="1:19" x14ac:dyDescent="0.4">
      <c r="A78" s="701"/>
      <c r="B78" s="700"/>
      <c r="C78" s="698" t="s">
        <v>373</v>
      </c>
      <c r="D78" s="698"/>
      <c r="E78" s="698"/>
      <c r="F78" s="688" t="s">
        <v>366</v>
      </c>
      <c r="G78" s="697">
        <v>7576</v>
      </c>
      <c r="H78" s="695">
        <v>7890</v>
      </c>
      <c r="I78" s="694">
        <v>0.96020278833967043</v>
      </c>
      <c r="J78" s="693">
        <v>-314</v>
      </c>
      <c r="K78" s="697">
        <v>9735</v>
      </c>
      <c r="L78" s="695">
        <v>9912</v>
      </c>
      <c r="M78" s="694">
        <v>0.9821428571428571</v>
      </c>
      <c r="N78" s="693">
        <v>-177</v>
      </c>
      <c r="O78" s="692">
        <v>0.77822290703646635</v>
      </c>
      <c r="P78" s="691">
        <v>0.79600484261501214</v>
      </c>
      <c r="Q78" s="690">
        <v>-1.7781935578545793E-2</v>
      </c>
      <c r="R78" s="665"/>
      <c r="S78" s="665"/>
    </row>
    <row r="79" spans="1:19" x14ac:dyDescent="0.4">
      <c r="A79" s="701"/>
      <c r="B79" s="700"/>
      <c r="C79" s="698" t="s">
        <v>372</v>
      </c>
      <c r="D79" s="699" t="s">
        <v>171</v>
      </c>
      <c r="E79" s="698" t="s">
        <v>370</v>
      </c>
      <c r="F79" s="688" t="s">
        <v>366</v>
      </c>
      <c r="G79" s="697">
        <v>1402</v>
      </c>
      <c r="H79" s="695"/>
      <c r="I79" s="694" t="e">
        <v>#DIV/0!</v>
      </c>
      <c r="J79" s="693">
        <v>1402</v>
      </c>
      <c r="K79" s="697">
        <v>3363</v>
      </c>
      <c r="L79" s="695"/>
      <c r="M79" s="694" t="e">
        <v>#DIV/0!</v>
      </c>
      <c r="N79" s="693">
        <v>3363</v>
      </c>
      <c r="O79" s="692">
        <v>0.41688968183169789</v>
      </c>
      <c r="P79" s="691" t="e">
        <v>#DIV/0!</v>
      </c>
      <c r="Q79" s="690" t="e">
        <v>#DIV/0!</v>
      </c>
      <c r="R79" s="665"/>
      <c r="S79" s="665"/>
    </row>
    <row r="80" spans="1:19" x14ac:dyDescent="0.4">
      <c r="A80" s="678"/>
      <c r="B80" s="677"/>
      <c r="C80" s="675" t="s">
        <v>371</v>
      </c>
      <c r="D80" s="689" t="s">
        <v>171</v>
      </c>
      <c r="E80" s="675" t="s">
        <v>370</v>
      </c>
      <c r="F80" s="688" t="s">
        <v>366</v>
      </c>
      <c r="G80" s="673">
        <v>841</v>
      </c>
      <c r="H80" s="671"/>
      <c r="I80" s="670" t="e">
        <v>#DIV/0!</v>
      </c>
      <c r="J80" s="669">
        <v>841</v>
      </c>
      <c r="K80" s="673">
        <v>1947</v>
      </c>
      <c r="L80" s="671"/>
      <c r="M80" s="670" t="e">
        <v>#DIV/0!</v>
      </c>
      <c r="N80" s="669">
        <v>1947</v>
      </c>
      <c r="O80" s="668">
        <v>0.4319465844889574</v>
      </c>
      <c r="P80" s="667" t="e">
        <v>#DIV/0!</v>
      </c>
      <c r="Q80" s="666" t="e">
        <v>#DIV/0!</v>
      </c>
      <c r="R80" s="665"/>
      <c r="S80" s="665"/>
    </row>
    <row r="81" spans="1:19" x14ac:dyDescent="0.4">
      <c r="A81" s="687" t="s">
        <v>369</v>
      </c>
      <c r="B81" s="686" t="s">
        <v>368</v>
      </c>
      <c r="C81" s="686"/>
      <c r="D81" s="686"/>
      <c r="E81" s="686"/>
      <c r="F81" s="686"/>
      <c r="G81" s="685">
        <v>62</v>
      </c>
      <c r="H81" s="684">
        <v>94</v>
      </c>
      <c r="I81" s="683">
        <v>0.65957446808510634</v>
      </c>
      <c r="J81" s="682">
        <v>-32</v>
      </c>
      <c r="K81" s="685">
        <v>108</v>
      </c>
      <c r="L81" s="684">
        <v>171</v>
      </c>
      <c r="M81" s="683">
        <v>0.63157894736842102</v>
      </c>
      <c r="N81" s="682">
        <v>-63</v>
      </c>
      <c r="O81" s="681">
        <v>0.57407407407407407</v>
      </c>
      <c r="P81" s="680">
        <v>0.54970760233918126</v>
      </c>
      <c r="Q81" s="679">
        <v>2.4366471734892814E-2</v>
      </c>
      <c r="R81" s="665"/>
      <c r="S81" s="665"/>
    </row>
    <row r="82" spans="1:19" ht="18.75" x14ac:dyDescent="0.4">
      <c r="A82" s="678"/>
      <c r="B82" s="677"/>
      <c r="C82" s="676" t="s">
        <v>367</v>
      </c>
      <c r="D82" s="675"/>
      <c r="E82" s="675"/>
      <c r="F82" s="674" t="s">
        <v>366</v>
      </c>
      <c r="G82" s="673">
        <v>62</v>
      </c>
      <c r="H82" s="671">
        <v>94</v>
      </c>
      <c r="I82" s="670">
        <v>0.65957446808510634</v>
      </c>
      <c r="J82" s="669">
        <v>-32</v>
      </c>
      <c r="K82" s="672">
        <v>108</v>
      </c>
      <c r="L82" s="671">
        <v>171</v>
      </c>
      <c r="M82" s="670">
        <v>0.63157894736842102</v>
      </c>
      <c r="N82" s="669">
        <v>-63</v>
      </c>
      <c r="O82" s="668">
        <v>0.57407407407407407</v>
      </c>
      <c r="P82" s="667">
        <v>0.54970760233918126</v>
      </c>
      <c r="Q82" s="666">
        <v>2.4366471734892814E-2</v>
      </c>
      <c r="R82" s="665"/>
      <c r="S82" s="665"/>
    </row>
    <row r="83" spans="1:19" x14ac:dyDescent="0.4">
      <c r="G83" s="664"/>
      <c r="H83" s="664"/>
      <c r="I83" s="664"/>
      <c r="J83" s="664"/>
      <c r="K83" s="664"/>
      <c r="L83" s="664"/>
      <c r="M83" s="664"/>
      <c r="N83" s="664"/>
      <c r="O83" s="663"/>
      <c r="P83" s="663"/>
      <c r="Q83" s="663"/>
    </row>
    <row r="84" spans="1:19" x14ac:dyDescent="0.4">
      <c r="C84" s="661" t="s">
        <v>365</v>
      </c>
    </row>
    <row r="85" spans="1:19" x14ac:dyDescent="0.4">
      <c r="C85" s="662" t="s">
        <v>364</v>
      </c>
    </row>
    <row r="86" spans="1:19" x14ac:dyDescent="0.4">
      <c r="C86" s="661" t="s">
        <v>363</v>
      </c>
    </row>
    <row r="87" spans="1:19" x14ac:dyDescent="0.4">
      <c r="C87" s="661" t="s">
        <v>362</v>
      </c>
    </row>
    <row r="88" spans="1:19" x14ac:dyDescent="0.4">
      <c r="C88"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9" activePane="bottomRight" state="frozen"/>
      <selection activeCell="G4" sqref="G4:G5"/>
      <selection pane="topRight" activeCell="G4" sqref="G4:G5"/>
      <selection pane="bottomLeft" activeCell="G4" sqref="G4:G5"/>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２月（上旬）</v>
      </c>
      <c r="K1" s="13" t="s">
        <v>70</v>
      </c>
      <c r="L1" s="9"/>
      <c r="M1" s="9"/>
      <c r="N1" s="9"/>
      <c r="O1" s="9"/>
      <c r="P1" s="9"/>
      <c r="Q1" s="9"/>
    </row>
    <row r="2" spans="1:19" x14ac:dyDescent="0.4">
      <c r="A2" s="828">
        <v>26</v>
      </c>
      <c r="B2" s="829"/>
      <c r="C2" s="2">
        <v>2014</v>
      </c>
      <c r="D2" s="3" t="s">
        <v>413</v>
      </c>
      <c r="E2" s="3">
        <v>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504</v>
      </c>
      <c r="H3" s="959" t="s">
        <v>503</v>
      </c>
      <c r="I3" s="955" t="s">
        <v>407</v>
      </c>
      <c r="J3" s="956"/>
      <c r="K3" s="967" t="s">
        <v>504</v>
      </c>
      <c r="L3" s="959" t="s">
        <v>503</v>
      </c>
      <c r="M3" s="955" t="s">
        <v>407</v>
      </c>
      <c r="N3" s="956"/>
      <c r="O3" s="963" t="s">
        <v>504</v>
      </c>
      <c r="P3" s="965" t="s">
        <v>503</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145860</v>
      </c>
      <c r="H5" s="723">
        <v>147963</v>
      </c>
      <c r="I5" s="722">
        <v>0.98578698728736236</v>
      </c>
      <c r="J5" s="721">
        <v>-2103</v>
      </c>
      <c r="K5" s="724">
        <v>196003</v>
      </c>
      <c r="L5" s="723">
        <v>197632</v>
      </c>
      <c r="M5" s="722">
        <v>0.99175740770725385</v>
      </c>
      <c r="N5" s="721">
        <v>-1629</v>
      </c>
      <c r="O5" s="720">
        <v>0.74417228307729988</v>
      </c>
      <c r="P5" s="719">
        <v>0.74867936366580312</v>
      </c>
      <c r="Q5" s="718">
        <v>-4.5070805885032428E-3</v>
      </c>
      <c r="R5" s="665"/>
      <c r="S5" s="665"/>
    </row>
    <row r="6" spans="1:19" x14ac:dyDescent="0.4">
      <c r="A6" s="687" t="s">
        <v>401</v>
      </c>
      <c r="B6" s="686" t="s">
        <v>400</v>
      </c>
      <c r="C6" s="686"/>
      <c r="D6" s="686"/>
      <c r="E6" s="686"/>
      <c r="F6" s="686"/>
      <c r="G6" s="685">
        <v>61268</v>
      </c>
      <c r="H6" s="684">
        <v>65193</v>
      </c>
      <c r="I6" s="683">
        <v>0.9397941496786465</v>
      </c>
      <c r="J6" s="682">
        <v>-3925</v>
      </c>
      <c r="K6" s="706">
        <v>78034</v>
      </c>
      <c r="L6" s="684">
        <v>85352</v>
      </c>
      <c r="M6" s="683">
        <v>0.9142609429187365</v>
      </c>
      <c r="N6" s="682">
        <v>-7318</v>
      </c>
      <c r="O6" s="681">
        <v>0.78514493682241071</v>
      </c>
      <c r="P6" s="680">
        <v>0.76381338457212489</v>
      </c>
      <c r="Q6" s="679">
        <v>2.1331552250285823E-2</v>
      </c>
      <c r="R6" s="665"/>
      <c r="S6" s="665"/>
    </row>
    <row r="7" spans="1:19" x14ac:dyDescent="0.4">
      <c r="A7" s="701"/>
      <c r="B7" s="687" t="s">
        <v>399</v>
      </c>
      <c r="C7" s="686"/>
      <c r="D7" s="686"/>
      <c r="E7" s="686"/>
      <c r="F7" s="686"/>
      <c r="G7" s="685">
        <v>39610</v>
      </c>
      <c r="H7" s="684">
        <v>43878</v>
      </c>
      <c r="I7" s="683">
        <v>0.90273029764346602</v>
      </c>
      <c r="J7" s="682">
        <v>-4268</v>
      </c>
      <c r="K7" s="685">
        <v>48805</v>
      </c>
      <c r="L7" s="684">
        <v>56160</v>
      </c>
      <c r="M7" s="683">
        <v>0.86903490028490027</v>
      </c>
      <c r="N7" s="682">
        <v>-7355</v>
      </c>
      <c r="O7" s="681">
        <v>0.81159717242085849</v>
      </c>
      <c r="P7" s="680">
        <v>0.7813034188034188</v>
      </c>
      <c r="Q7" s="679">
        <v>3.0293753617439689E-2</v>
      </c>
      <c r="R7" s="665"/>
      <c r="S7" s="665"/>
    </row>
    <row r="8" spans="1:19" x14ac:dyDescent="0.4">
      <c r="A8" s="701"/>
      <c r="B8" s="701"/>
      <c r="C8" s="700" t="s">
        <v>378</v>
      </c>
      <c r="D8" s="699"/>
      <c r="E8" s="698"/>
      <c r="F8" s="688" t="s">
        <v>366</v>
      </c>
      <c r="G8" s="696">
        <v>34706</v>
      </c>
      <c r="H8" s="816">
        <v>38760</v>
      </c>
      <c r="I8" s="694">
        <v>0.89540763673890611</v>
      </c>
      <c r="J8" s="693">
        <v>-4054</v>
      </c>
      <c r="K8" s="696">
        <v>42797</v>
      </c>
      <c r="L8" s="816">
        <v>49378</v>
      </c>
      <c r="M8" s="694">
        <v>0.86672202195309656</v>
      </c>
      <c r="N8" s="693">
        <v>-6581</v>
      </c>
      <c r="O8" s="692">
        <v>0.81094469238498024</v>
      </c>
      <c r="P8" s="691">
        <v>0.78496496415407668</v>
      </c>
      <c r="Q8" s="690">
        <v>2.5979728230903554E-2</v>
      </c>
      <c r="R8" s="665"/>
      <c r="S8" s="665"/>
    </row>
    <row r="9" spans="1:19" x14ac:dyDescent="0.4">
      <c r="A9" s="701"/>
      <c r="B9" s="701"/>
      <c r="C9" s="700" t="s">
        <v>106</v>
      </c>
      <c r="D9" s="698"/>
      <c r="E9" s="698"/>
      <c r="F9" s="688" t="s">
        <v>366</v>
      </c>
      <c r="G9" s="696">
        <v>4401</v>
      </c>
      <c r="H9" s="816">
        <v>4013</v>
      </c>
      <c r="I9" s="694">
        <v>1.0966857712434588</v>
      </c>
      <c r="J9" s="693">
        <v>388</v>
      </c>
      <c r="K9" s="696">
        <v>5000</v>
      </c>
      <c r="L9" s="816">
        <v>5000</v>
      </c>
      <c r="M9" s="694">
        <v>1</v>
      </c>
      <c r="N9" s="693">
        <v>0</v>
      </c>
      <c r="O9" s="692">
        <v>0.88019999999999998</v>
      </c>
      <c r="P9" s="691">
        <v>0.80259999999999998</v>
      </c>
      <c r="Q9" s="690">
        <v>7.7600000000000002E-2</v>
      </c>
      <c r="R9" s="665"/>
      <c r="S9" s="665"/>
    </row>
    <row r="10" spans="1:19" x14ac:dyDescent="0.4">
      <c r="A10" s="701"/>
      <c r="B10" s="701"/>
      <c r="C10" s="700" t="s">
        <v>105</v>
      </c>
      <c r="D10" s="698"/>
      <c r="E10" s="698"/>
      <c r="F10" s="702"/>
      <c r="G10" s="696"/>
      <c r="H10" s="816">
        <v>517</v>
      </c>
      <c r="I10" s="694">
        <v>0</v>
      </c>
      <c r="J10" s="693">
        <v>-517</v>
      </c>
      <c r="K10" s="696"/>
      <c r="L10" s="816">
        <v>522</v>
      </c>
      <c r="M10" s="694">
        <v>0</v>
      </c>
      <c r="N10" s="693">
        <v>-522</v>
      </c>
      <c r="O10" s="692" t="e">
        <v>#DIV/0!</v>
      </c>
      <c r="P10" s="691">
        <v>0.99042145593869735</v>
      </c>
      <c r="Q10" s="690" t="e">
        <v>#DIV/0!</v>
      </c>
      <c r="R10" s="665"/>
      <c r="S10" s="665"/>
    </row>
    <row r="11" spans="1:19" x14ac:dyDescent="0.4">
      <c r="A11" s="701"/>
      <c r="B11" s="701"/>
      <c r="C11" s="700" t="s">
        <v>377</v>
      </c>
      <c r="D11" s="698"/>
      <c r="E11" s="698"/>
      <c r="F11" s="702"/>
      <c r="G11" s="696"/>
      <c r="H11" s="816"/>
      <c r="I11" s="694" t="e">
        <v>#DIV/0!</v>
      </c>
      <c r="J11" s="693">
        <v>0</v>
      </c>
      <c r="K11" s="696"/>
      <c r="L11" s="816"/>
      <c r="M11" s="694" t="e">
        <v>#DIV/0!</v>
      </c>
      <c r="N11" s="693">
        <v>0</v>
      </c>
      <c r="O11" s="692" t="e">
        <v>#DIV/0!</v>
      </c>
      <c r="P11" s="691" t="e">
        <v>#DIV/0!</v>
      </c>
      <c r="Q11" s="690" t="e">
        <v>#DIV/0!</v>
      </c>
      <c r="R11" s="665"/>
      <c r="S11" s="665"/>
    </row>
    <row r="12" spans="1:19" x14ac:dyDescent="0.4">
      <c r="A12" s="701"/>
      <c r="B12" s="701"/>
      <c r="C12" s="700" t="s">
        <v>373</v>
      </c>
      <c r="D12" s="698"/>
      <c r="E12" s="698"/>
      <c r="F12" s="702"/>
      <c r="G12" s="696"/>
      <c r="H12" s="816"/>
      <c r="I12" s="694" t="e">
        <v>#DIV/0!</v>
      </c>
      <c r="J12" s="693">
        <v>0</v>
      </c>
      <c r="K12" s="696"/>
      <c r="L12" s="816"/>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6">
        <v>503</v>
      </c>
      <c r="H13" s="816">
        <v>588</v>
      </c>
      <c r="I13" s="694">
        <v>0.85544217687074831</v>
      </c>
      <c r="J13" s="693">
        <v>-85</v>
      </c>
      <c r="K13" s="696">
        <v>1008</v>
      </c>
      <c r="L13" s="816">
        <v>1260</v>
      </c>
      <c r="M13" s="694">
        <v>0.8</v>
      </c>
      <c r="N13" s="693">
        <v>-252</v>
      </c>
      <c r="O13" s="692">
        <v>0.49900793650793651</v>
      </c>
      <c r="P13" s="691">
        <v>0.46666666666666667</v>
      </c>
      <c r="Q13" s="690">
        <v>3.2341269841269837E-2</v>
      </c>
      <c r="R13" s="665"/>
      <c r="S13" s="665"/>
    </row>
    <row r="14" spans="1:19" x14ac:dyDescent="0.4">
      <c r="A14" s="701"/>
      <c r="B14" s="701"/>
      <c r="C14" s="700" t="s">
        <v>389</v>
      </c>
      <c r="D14" s="698"/>
      <c r="E14" s="698"/>
      <c r="F14" s="702"/>
      <c r="G14" s="696"/>
      <c r="H14" s="816"/>
      <c r="I14" s="694" t="e">
        <v>#DIV/0!</v>
      </c>
      <c r="J14" s="693">
        <v>0</v>
      </c>
      <c r="K14" s="696"/>
      <c r="L14" s="816"/>
      <c r="M14" s="694" t="e">
        <v>#DIV/0!</v>
      </c>
      <c r="N14" s="693">
        <v>0</v>
      </c>
      <c r="O14" s="692" t="e">
        <v>#DIV/0!</v>
      </c>
      <c r="P14" s="691" t="e">
        <v>#DIV/0!</v>
      </c>
      <c r="Q14" s="690" t="e">
        <v>#DIV/0!</v>
      </c>
      <c r="R14" s="665"/>
      <c r="S14" s="665"/>
    </row>
    <row r="15" spans="1:19" x14ac:dyDescent="0.4">
      <c r="A15" s="701"/>
      <c r="B15" s="701"/>
      <c r="C15" s="700" t="s">
        <v>371</v>
      </c>
      <c r="D15" s="698"/>
      <c r="E15" s="698"/>
      <c r="F15" s="702"/>
      <c r="G15" s="696"/>
      <c r="H15" s="816"/>
      <c r="I15" s="694" t="e">
        <v>#DIV/0!</v>
      </c>
      <c r="J15" s="693">
        <v>0</v>
      </c>
      <c r="K15" s="696"/>
      <c r="L15" s="816"/>
      <c r="M15" s="694" t="e">
        <v>#DIV/0!</v>
      </c>
      <c r="N15" s="693">
        <v>0</v>
      </c>
      <c r="O15" s="692" t="e">
        <v>#DIV/0!</v>
      </c>
      <c r="P15" s="691" t="e">
        <v>#DIV/0!</v>
      </c>
      <c r="Q15" s="690" t="e">
        <v>#DIV/0!</v>
      </c>
      <c r="R15" s="665"/>
      <c r="S15" s="665"/>
    </row>
    <row r="16" spans="1:19" x14ac:dyDescent="0.4">
      <c r="A16" s="701"/>
      <c r="B16" s="701"/>
      <c r="C16" s="677" t="s">
        <v>398</v>
      </c>
      <c r="D16" s="675"/>
      <c r="E16" s="675"/>
      <c r="F16" s="717"/>
      <c r="G16" s="672"/>
      <c r="H16" s="815"/>
      <c r="I16" s="670" t="e">
        <v>#DIV/0!</v>
      </c>
      <c r="J16" s="669">
        <v>0</v>
      </c>
      <c r="K16" s="672"/>
      <c r="L16" s="815"/>
      <c r="M16" s="670" t="e">
        <v>#DIV/0!</v>
      </c>
      <c r="N16" s="669">
        <v>0</v>
      </c>
      <c r="O16" s="668" t="e">
        <v>#DIV/0!</v>
      </c>
      <c r="P16" s="667" t="e">
        <v>#DIV/0!</v>
      </c>
      <c r="Q16" s="666" t="e">
        <v>#DIV/0!</v>
      </c>
      <c r="R16" s="665"/>
      <c r="S16" s="665"/>
    </row>
    <row r="17" spans="1:19" x14ac:dyDescent="0.4">
      <c r="A17" s="701"/>
      <c r="B17" s="687" t="s">
        <v>397</v>
      </c>
      <c r="C17" s="686"/>
      <c r="D17" s="686"/>
      <c r="E17" s="686"/>
      <c r="F17" s="703"/>
      <c r="G17" s="685">
        <v>21193</v>
      </c>
      <c r="H17" s="684">
        <v>20833</v>
      </c>
      <c r="I17" s="683">
        <v>1.0172802764844238</v>
      </c>
      <c r="J17" s="682">
        <v>360</v>
      </c>
      <c r="K17" s="685">
        <v>28350</v>
      </c>
      <c r="L17" s="684">
        <v>28335</v>
      </c>
      <c r="M17" s="683">
        <v>1.0005293806246691</v>
      </c>
      <c r="N17" s="682">
        <v>15</v>
      </c>
      <c r="O17" s="681">
        <v>0.74754850088183422</v>
      </c>
      <c r="P17" s="680">
        <v>0.73523910358214217</v>
      </c>
      <c r="Q17" s="679">
        <v>1.2309397299692049E-2</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3241</v>
      </c>
      <c r="H19" s="695">
        <v>3002</v>
      </c>
      <c r="I19" s="694">
        <v>1.0796135909393738</v>
      </c>
      <c r="J19" s="693">
        <v>239</v>
      </c>
      <c r="K19" s="697">
        <v>4390</v>
      </c>
      <c r="L19" s="695">
        <v>4410</v>
      </c>
      <c r="M19" s="694">
        <v>0.99546485260770978</v>
      </c>
      <c r="N19" s="693">
        <v>-20</v>
      </c>
      <c r="O19" s="692">
        <v>0.73826879271070611</v>
      </c>
      <c r="P19" s="691">
        <v>0.68072562358276645</v>
      </c>
      <c r="Q19" s="690">
        <v>5.7543169127939664E-2</v>
      </c>
      <c r="R19" s="665"/>
      <c r="S19" s="665"/>
    </row>
    <row r="20" spans="1:19" x14ac:dyDescent="0.4">
      <c r="A20" s="701"/>
      <c r="B20" s="701"/>
      <c r="C20" s="700" t="s">
        <v>377</v>
      </c>
      <c r="D20" s="698"/>
      <c r="E20" s="698"/>
      <c r="F20" s="688" t="s">
        <v>366</v>
      </c>
      <c r="G20" s="697">
        <v>6600</v>
      </c>
      <c r="H20" s="695">
        <v>6376</v>
      </c>
      <c r="I20" s="694">
        <v>1.0351317440401506</v>
      </c>
      <c r="J20" s="693">
        <v>224</v>
      </c>
      <c r="K20" s="697">
        <v>8710</v>
      </c>
      <c r="L20" s="695">
        <v>8700</v>
      </c>
      <c r="M20" s="694">
        <v>1.0011494252873563</v>
      </c>
      <c r="N20" s="693">
        <v>10</v>
      </c>
      <c r="O20" s="692">
        <v>0.75774971297359361</v>
      </c>
      <c r="P20" s="691">
        <v>0.73287356321839081</v>
      </c>
      <c r="Q20" s="690">
        <v>2.4876149755202803E-2</v>
      </c>
      <c r="R20" s="665"/>
      <c r="S20" s="665"/>
    </row>
    <row r="21" spans="1:19" x14ac:dyDescent="0.4">
      <c r="A21" s="701"/>
      <c r="B21" s="701"/>
      <c r="C21" s="700" t="s">
        <v>378</v>
      </c>
      <c r="D21" s="699" t="s">
        <v>171</v>
      </c>
      <c r="E21" s="698" t="s">
        <v>370</v>
      </c>
      <c r="F21" s="688" t="s">
        <v>366</v>
      </c>
      <c r="G21" s="697">
        <v>1968</v>
      </c>
      <c r="H21" s="695">
        <v>2322</v>
      </c>
      <c r="I21" s="694">
        <v>0.84754521963824292</v>
      </c>
      <c r="J21" s="693">
        <v>-354</v>
      </c>
      <c r="K21" s="697">
        <v>2610</v>
      </c>
      <c r="L21" s="695">
        <v>2960</v>
      </c>
      <c r="M21" s="694">
        <v>0.8817567567567568</v>
      </c>
      <c r="N21" s="693">
        <v>-350</v>
      </c>
      <c r="O21" s="692">
        <v>0.75402298850574712</v>
      </c>
      <c r="P21" s="691">
        <v>0.7844594594594595</v>
      </c>
      <c r="Q21" s="690">
        <v>-3.043647095371238E-2</v>
      </c>
      <c r="R21" s="665"/>
      <c r="S21" s="665"/>
    </row>
    <row r="22" spans="1:19" x14ac:dyDescent="0.4">
      <c r="A22" s="701"/>
      <c r="B22" s="701"/>
      <c r="C22" s="700" t="s">
        <v>378</v>
      </c>
      <c r="D22" s="699" t="s">
        <v>171</v>
      </c>
      <c r="E22" s="698" t="s">
        <v>395</v>
      </c>
      <c r="F22" s="688" t="s">
        <v>366</v>
      </c>
      <c r="G22" s="697">
        <v>1114</v>
      </c>
      <c r="H22" s="695">
        <v>1114</v>
      </c>
      <c r="I22" s="694">
        <v>1</v>
      </c>
      <c r="J22" s="693">
        <v>0</v>
      </c>
      <c r="K22" s="697">
        <v>1345</v>
      </c>
      <c r="L22" s="695">
        <v>1450</v>
      </c>
      <c r="M22" s="694">
        <v>0.92758620689655169</v>
      </c>
      <c r="N22" s="693">
        <v>-105</v>
      </c>
      <c r="O22" s="692">
        <v>0.8282527881040892</v>
      </c>
      <c r="P22" s="691">
        <v>0.76827586206896548</v>
      </c>
      <c r="Q22" s="690">
        <v>5.9976926035123723E-2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894</v>
      </c>
      <c r="H24" s="695">
        <v>700</v>
      </c>
      <c r="I24" s="694">
        <v>1.2771428571428571</v>
      </c>
      <c r="J24" s="693">
        <v>194</v>
      </c>
      <c r="K24" s="697">
        <v>1495</v>
      </c>
      <c r="L24" s="695">
        <v>1485</v>
      </c>
      <c r="M24" s="694">
        <v>1.0067340067340067</v>
      </c>
      <c r="N24" s="693">
        <v>10</v>
      </c>
      <c r="O24" s="692">
        <v>0.59799331103678932</v>
      </c>
      <c r="P24" s="691">
        <v>0.4713804713804714</v>
      </c>
      <c r="Q24" s="690">
        <v>0.12661283965631792</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1420</v>
      </c>
      <c r="H31" s="695">
        <v>1225</v>
      </c>
      <c r="I31" s="694">
        <v>1.1591836734693877</v>
      </c>
      <c r="J31" s="693">
        <v>195</v>
      </c>
      <c r="K31" s="697">
        <v>2470</v>
      </c>
      <c r="L31" s="695">
        <v>1450</v>
      </c>
      <c r="M31" s="694">
        <v>1.703448275862069</v>
      </c>
      <c r="N31" s="693">
        <v>1020</v>
      </c>
      <c r="O31" s="692">
        <v>0.5748987854251012</v>
      </c>
      <c r="P31" s="691">
        <v>0.84482758620689657</v>
      </c>
      <c r="Q31" s="690">
        <v>-0.26992880078179537</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961</v>
      </c>
      <c r="H33" s="695">
        <v>705</v>
      </c>
      <c r="I33" s="694">
        <v>1.3631205673758866</v>
      </c>
      <c r="J33" s="693">
        <v>256</v>
      </c>
      <c r="K33" s="697">
        <v>1490</v>
      </c>
      <c r="L33" s="695">
        <v>1450</v>
      </c>
      <c r="M33" s="694">
        <v>1.0275862068965518</v>
      </c>
      <c r="N33" s="693">
        <v>40</v>
      </c>
      <c r="O33" s="692">
        <v>0.64496644295302008</v>
      </c>
      <c r="P33" s="691">
        <v>0.48620689655172411</v>
      </c>
      <c r="Q33" s="690">
        <v>0.15875954640129597</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4995</v>
      </c>
      <c r="H36" s="671">
        <v>5389</v>
      </c>
      <c r="I36" s="670">
        <v>0.92688810539988864</v>
      </c>
      <c r="J36" s="669">
        <v>-394</v>
      </c>
      <c r="K36" s="673">
        <v>5840</v>
      </c>
      <c r="L36" s="671">
        <v>6430</v>
      </c>
      <c r="M36" s="670">
        <v>0.90824261275272167</v>
      </c>
      <c r="N36" s="669">
        <v>-590</v>
      </c>
      <c r="O36" s="668">
        <v>0.8553082191780822</v>
      </c>
      <c r="P36" s="667">
        <v>0.83810264385692068</v>
      </c>
      <c r="Q36" s="666">
        <v>1.7205575321161515E-2</v>
      </c>
      <c r="R36" s="665"/>
      <c r="S36" s="665"/>
    </row>
    <row r="37" spans="1:19" x14ac:dyDescent="0.4">
      <c r="A37" s="701"/>
      <c r="B37" s="687" t="s">
        <v>394</v>
      </c>
      <c r="C37" s="686"/>
      <c r="D37" s="686"/>
      <c r="E37" s="686"/>
      <c r="F37" s="703"/>
      <c r="G37" s="685">
        <v>465</v>
      </c>
      <c r="H37" s="684">
        <v>482</v>
      </c>
      <c r="I37" s="683">
        <v>0.96473029045643155</v>
      </c>
      <c r="J37" s="682">
        <v>-17</v>
      </c>
      <c r="K37" s="685">
        <v>879</v>
      </c>
      <c r="L37" s="684">
        <v>857</v>
      </c>
      <c r="M37" s="683">
        <v>1.0256709451575263</v>
      </c>
      <c r="N37" s="682">
        <v>22</v>
      </c>
      <c r="O37" s="681">
        <v>0.52901023890784982</v>
      </c>
      <c r="P37" s="680">
        <v>0.56242707117852975</v>
      </c>
      <c r="Q37" s="679">
        <v>-3.341683227067993E-2</v>
      </c>
      <c r="R37" s="665"/>
      <c r="S37" s="665"/>
    </row>
    <row r="38" spans="1:19" x14ac:dyDescent="0.4">
      <c r="A38" s="701"/>
      <c r="B38" s="701"/>
      <c r="C38" s="700" t="s">
        <v>111</v>
      </c>
      <c r="D38" s="698"/>
      <c r="E38" s="698"/>
      <c r="F38" s="688" t="s">
        <v>366</v>
      </c>
      <c r="G38" s="697">
        <v>231</v>
      </c>
      <c r="H38" s="695">
        <v>267</v>
      </c>
      <c r="I38" s="694">
        <v>0.8651685393258427</v>
      </c>
      <c r="J38" s="693">
        <v>-36</v>
      </c>
      <c r="K38" s="697">
        <v>478</v>
      </c>
      <c r="L38" s="695">
        <v>467</v>
      </c>
      <c r="M38" s="694">
        <v>1.0235546038543897</v>
      </c>
      <c r="N38" s="693">
        <v>11</v>
      </c>
      <c r="O38" s="692">
        <v>0.48326359832635984</v>
      </c>
      <c r="P38" s="691">
        <v>0.57173447537473232</v>
      </c>
      <c r="Q38" s="690">
        <v>-8.8470877048372476E-2</v>
      </c>
      <c r="R38" s="665"/>
      <c r="S38" s="665"/>
    </row>
    <row r="39" spans="1:19" x14ac:dyDescent="0.4">
      <c r="A39" s="678"/>
      <c r="B39" s="678"/>
      <c r="C39" s="716" t="s">
        <v>110</v>
      </c>
      <c r="D39" s="715"/>
      <c r="E39" s="715"/>
      <c r="F39" s="688" t="s">
        <v>366</v>
      </c>
      <c r="G39" s="714">
        <v>234</v>
      </c>
      <c r="H39" s="712">
        <v>215</v>
      </c>
      <c r="I39" s="711">
        <v>1.0883720930232559</v>
      </c>
      <c r="J39" s="710">
        <v>19</v>
      </c>
      <c r="K39" s="714">
        <v>401</v>
      </c>
      <c r="L39" s="712">
        <v>390</v>
      </c>
      <c r="M39" s="711">
        <v>1.0282051282051281</v>
      </c>
      <c r="N39" s="710">
        <v>11</v>
      </c>
      <c r="O39" s="709">
        <v>0.58354114713216954</v>
      </c>
      <c r="P39" s="708">
        <v>0.55128205128205132</v>
      </c>
      <c r="Q39" s="707">
        <v>3.2259095850118213E-2</v>
      </c>
      <c r="R39" s="665"/>
      <c r="S39" s="665"/>
    </row>
    <row r="40" spans="1:19" x14ac:dyDescent="0.4">
      <c r="A40" s="687" t="s">
        <v>393</v>
      </c>
      <c r="B40" s="686" t="s">
        <v>392</v>
      </c>
      <c r="C40" s="686"/>
      <c r="D40" s="686"/>
      <c r="E40" s="686"/>
      <c r="F40" s="703"/>
      <c r="G40" s="685">
        <v>84592</v>
      </c>
      <c r="H40" s="684">
        <v>82770</v>
      </c>
      <c r="I40" s="683">
        <v>1.0220128065724297</v>
      </c>
      <c r="J40" s="682">
        <v>1822</v>
      </c>
      <c r="K40" s="706">
        <v>117969</v>
      </c>
      <c r="L40" s="684">
        <v>112280</v>
      </c>
      <c r="M40" s="683">
        <v>1.0506679729248307</v>
      </c>
      <c r="N40" s="682">
        <v>5689</v>
      </c>
      <c r="O40" s="681">
        <v>0.71706973866015644</v>
      </c>
      <c r="P40" s="680">
        <v>0.73717491984324901</v>
      </c>
      <c r="Q40" s="679">
        <v>-2.0105181183092569E-2</v>
      </c>
      <c r="R40" s="665"/>
      <c r="S40" s="665"/>
    </row>
    <row r="41" spans="1:19" x14ac:dyDescent="0.4">
      <c r="A41" s="705"/>
      <c r="B41" s="687" t="s">
        <v>416</v>
      </c>
      <c r="C41" s="686"/>
      <c r="D41" s="686"/>
      <c r="E41" s="686"/>
      <c r="F41" s="703"/>
      <c r="G41" s="685">
        <v>83378</v>
      </c>
      <c r="H41" s="684">
        <v>81713</v>
      </c>
      <c r="I41" s="683">
        <v>1.0203761947303367</v>
      </c>
      <c r="J41" s="682">
        <v>1665</v>
      </c>
      <c r="K41" s="685">
        <v>114744</v>
      </c>
      <c r="L41" s="684">
        <v>110557</v>
      </c>
      <c r="M41" s="683">
        <v>1.0378718670007328</v>
      </c>
      <c r="N41" s="682">
        <v>4187</v>
      </c>
      <c r="O41" s="681">
        <v>0.72664365892769989</v>
      </c>
      <c r="P41" s="680">
        <v>0.73910290619318542</v>
      </c>
      <c r="Q41" s="679">
        <v>-1.2459247265485529E-2</v>
      </c>
      <c r="R41" s="665"/>
      <c r="S41" s="665"/>
    </row>
    <row r="42" spans="1:19" x14ac:dyDescent="0.4">
      <c r="A42" s="701"/>
      <c r="B42" s="701"/>
      <c r="C42" s="700" t="s">
        <v>415</v>
      </c>
      <c r="D42" s="698"/>
      <c r="E42" s="698"/>
      <c r="F42" s="688" t="s">
        <v>366</v>
      </c>
      <c r="G42" s="697">
        <v>33981</v>
      </c>
      <c r="H42" s="695">
        <v>34815</v>
      </c>
      <c r="I42" s="694">
        <v>0.97604480827229645</v>
      </c>
      <c r="J42" s="693">
        <v>-834</v>
      </c>
      <c r="K42" s="697">
        <v>43115</v>
      </c>
      <c r="L42" s="695">
        <v>40628</v>
      </c>
      <c r="M42" s="694">
        <v>1.0612139411243477</v>
      </c>
      <c r="N42" s="693">
        <v>2487</v>
      </c>
      <c r="O42" s="692">
        <v>0.78814797634234024</v>
      </c>
      <c r="P42" s="691">
        <v>0.856921335039874</v>
      </c>
      <c r="Q42" s="690">
        <v>-6.877335869753376E-2</v>
      </c>
      <c r="R42" s="665"/>
      <c r="S42" s="665"/>
    </row>
    <row r="43" spans="1:19" x14ac:dyDescent="0.4">
      <c r="A43" s="701"/>
      <c r="B43" s="701"/>
      <c r="C43" s="700" t="s">
        <v>106</v>
      </c>
      <c r="D43" s="698"/>
      <c r="E43" s="698"/>
      <c r="F43" s="688" t="s">
        <v>366</v>
      </c>
      <c r="G43" s="697">
        <v>4705</v>
      </c>
      <c r="H43" s="695">
        <v>3585</v>
      </c>
      <c r="I43" s="694">
        <v>1.3124128312412831</v>
      </c>
      <c r="J43" s="693">
        <v>1120</v>
      </c>
      <c r="K43" s="697">
        <v>5810</v>
      </c>
      <c r="L43" s="695">
        <v>4377</v>
      </c>
      <c r="M43" s="694">
        <v>1.3273931916838018</v>
      </c>
      <c r="N43" s="693">
        <v>1433</v>
      </c>
      <c r="O43" s="692">
        <v>0.80981067125645434</v>
      </c>
      <c r="P43" s="691">
        <v>0.81905414667580534</v>
      </c>
      <c r="Q43" s="690">
        <v>-9.2434754193509994E-3</v>
      </c>
      <c r="R43" s="665"/>
      <c r="S43" s="665"/>
    </row>
    <row r="44" spans="1:19" x14ac:dyDescent="0.4">
      <c r="A44" s="701"/>
      <c r="B44" s="701"/>
      <c r="C44" s="700" t="s">
        <v>105</v>
      </c>
      <c r="D44" s="698"/>
      <c r="E44" s="698"/>
      <c r="F44" s="688" t="s">
        <v>366</v>
      </c>
      <c r="G44" s="697">
        <v>4920</v>
      </c>
      <c r="H44" s="695">
        <v>4768</v>
      </c>
      <c r="I44" s="694">
        <v>1.0318791946308725</v>
      </c>
      <c r="J44" s="693">
        <v>152</v>
      </c>
      <c r="K44" s="697">
        <v>6830</v>
      </c>
      <c r="L44" s="695">
        <v>7346</v>
      </c>
      <c r="M44" s="694">
        <v>0.92975769126054997</v>
      </c>
      <c r="N44" s="693">
        <v>-516</v>
      </c>
      <c r="O44" s="692">
        <v>0.72035139092240119</v>
      </c>
      <c r="P44" s="691">
        <v>0.64906071331336779</v>
      </c>
      <c r="Q44" s="690">
        <v>7.1290677609033404E-2</v>
      </c>
      <c r="R44" s="665"/>
      <c r="S44" s="665"/>
    </row>
    <row r="45" spans="1:19" x14ac:dyDescent="0.4">
      <c r="A45" s="701"/>
      <c r="B45" s="701"/>
      <c r="C45" s="700" t="s">
        <v>371</v>
      </c>
      <c r="D45" s="698"/>
      <c r="E45" s="698"/>
      <c r="F45" s="688" t="s">
        <v>366</v>
      </c>
      <c r="G45" s="697">
        <v>2231</v>
      </c>
      <c r="H45" s="695">
        <v>3175</v>
      </c>
      <c r="I45" s="694">
        <v>0.70267716535433067</v>
      </c>
      <c r="J45" s="693">
        <v>-944</v>
      </c>
      <c r="K45" s="697">
        <v>3615</v>
      </c>
      <c r="L45" s="695">
        <v>5958</v>
      </c>
      <c r="M45" s="694">
        <v>0.60674723061430014</v>
      </c>
      <c r="N45" s="693">
        <v>-2343</v>
      </c>
      <c r="O45" s="692">
        <v>0.61715076071922548</v>
      </c>
      <c r="P45" s="691">
        <v>0.53289694528365228</v>
      </c>
      <c r="Q45" s="690">
        <v>8.4253815435573198E-2</v>
      </c>
      <c r="R45" s="665"/>
      <c r="S45" s="665"/>
    </row>
    <row r="46" spans="1:19" x14ac:dyDescent="0.4">
      <c r="A46" s="701"/>
      <c r="B46" s="701"/>
      <c r="C46" s="700" t="s">
        <v>373</v>
      </c>
      <c r="D46" s="698"/>
      <c r="E46" s="698"/>
      <c r="F46" s="688" t="s">
        <v>366</v>
      </c>
      <c r="G46" s="697">
        <v>5963</v>
      </c>
      <c r="H46" s="695">
        <v>6425</v>
      </c>
      <c r="I46" s="694">
        <v>0.92809338521400775</v>
      </c>
      <c r="J46" s="693">
        <v>-462</v>
      </c>
      <c r="K46" s="697">
        <v>7950</v>
      </c>
      <c r="L46" s="695">
        <v>7920</v>
      </c>
      <c r="M46" s="694">
        <v>1.0037878787878789</v>
      </c>
      <c r="N46" s="693">
        <v>30</v>
      </c>
      <c r="O46" s="692">
        <v>0.750062893081761</v>
      </c>
      <c r="P46" s="691">
        <v>0.8112373737373737</v>
      </c>
      <c r="Q46" s="690">
        <v>-6.1174480655612706E-2</v>
      </c>
      <c r="R46" s="665"/>
      <c r="S46" s="665"/>
    </row>
    <row r="47" spans="1:19" x14ac:dyDescent="0.4">
      <c r="A47" s="701"/>
      <c r="B47" s="701"/>
      <c r="C47" s="700" t="s">
        <v>377</v>
      </c>
      <c r="D47" s="698"/>
      <c r="E47" s="698"/>
      <c r="F47" s="688" t="s">
        <v>366</v>
      </c>
      <c r="G47" s="697">
        <v>12073</v>
      </c>
      <c r="H47" s="695">
        <v>12342</v>
      </c>
      <c r="I47" s="694">
        <v>0.97820450494247291</v>
      </c>
      <c r="J47" s="693">
        <v>-269</v>
      </c>
      <c r="K47" s="697">
        <v>15201</v>
      </c>
      <c r="L47" s="695">
        <v>17812</v>
      </c>
      <c r="M47" s="694">
        <v>0.8534134291488884</v>
      </c>
      <c r="N47" s="693">
        <v>-2611</v>
      </c>
      <c r="O47" s="692">
        <v>0.7942240642063022</v>
      </c>
      <c r="P47" s="691">
        <v>0.69290366045362672</v>
      </c>
      <c r="Q47" s="690">
        <v>0.10132040375267548</v>
      </c>
      <c r="R47" s="665"/>
      <c r="S47" s="665"/>
    </row>
    <row r="48" spans="1:19" x14ac:dyDescent="0.4">
      <c r="A48" s="701"/>
      <c r="B48" s="701"/>
      <c r="C48" s="700" t="s">
        <v>372</v>
      </c>
      <c r="D48" s="698"/>
      <c r="E48" s="698"/>
      <c r="F48" s="688" t="s">
        <v>366</v>
      </c>
      <c r="G48" s="697">
        <v>1205</v>
      </c>
      <c r="H48" s="695">
        <v>1201</v>
      </c>
      <c r="I48" s="694">
        <v>1.0033305578684431</v>
      </c>
      <c r="J48" s="693">
        <v>4</v>
      </c>
      <c r="K48" s="697">
        <v>2700</v>
      </c>
      <c r="L48" s="695">
        <v>2700</v>
      </c>
      <c r="M48" s="694">
        <v>1</v>
      </c>
      <c r="N48" s="693">
        <v>0</v>
      </c>
      <c r="O48" s="692">
        <v>0.4462962962962963</v>
      </c>
      <c r="P48" s="691">
        <v>0.44481481481481483</v>
      </c>
      <c r="Q48" s="690">
        <v>1.4814814814814725E-3</v>
      </c>
      <c r="R48" s="665"/>
      <c r="S48" s="665"/>
    </row>
    <row r="49" spans="1:19" x14ac:dyDescent="0.4">
      <c r="A49" s="701"/>
      <c r="B49" s="701"/>
      <c r="C49" s="700" t="s">
        <v>390</v>
      </c>
      <c r="D49" s="698"/>
      <c r="E49" s="698"/>
      <c r="F49" s="688" t="s">
        <v>366</v>
      </c>
      <c r="G49" s="697">
        <v>1341</v>
      </c>
      <c r="H49" s="695">
        <v>1458</v>
      </c>
      <c r="I49" s="694">
        <v>0.91975308641975306</v>
      </c>
      <c r="J49" s="693">
        <v>-117</v>
      </c>
      <c r="K49" s="697">
        <v>1750</v>
      </c>
      <c r="L49" s="695">
        <v>1760</v>
      </c>
      <c r="M49" s="694">
        <v>0.99431818181818177</v>
      </c>
      <c r="N49" s="693">
        <v>-10</v>
      </c>
      <c r="O49" s="692">
        <v>0.76628571428571424</v>
      </c>
      <c r="P49" s="691">
        <v>0.82840909090909087</v>
      </c>
      <c r="Q49" s="690">
        <v>-6.2123376623376636E-2</v>
      </c>
      <c r="R49" s="665"/>
      <c r="S49" s="665"/>
    </row>
    <row r="50" spans="1:19" x14ac:dyDescent="0.4">
      <c r="A50" s="701"/>
      <c r="B50" s="701"/>
      <c r="C50" s="700" t="s">
        <v>389</v>
      </c>
      <c r="D50" s="698"/>
      <c r="E50" s="698"/>
      <c r="F50" s="688" t="s">
        <v>366</v>
      </c>
      <c r="G50" s="697">
        <v>2086</v>
      </c>
      <c r="H50" s="695">
        <v>2421</v>
      </c>
      <c r="I50" s="694">
        <v>0.86162742668318881</v>
      </c>
      <c r="J50" s="693">
        <v>-335</v>
      </c>
      <c r="K50" s="697">
        <v>2700</v>
      </c>
      <c r="L50" s="695">
        <v>2700</v>
      </c>
      <c r="M50" s="694">
        <v>1</v>
      </c>
      <c r="N50" s="693">
        <v>0</v>
      </c>
      <c r="O50" s="692">
        <v>0.77259259259259261</v>
      </c>
      <c r="P50" s="691">
        <v>0.89666666666666661</v>
      </c>
      <c r="Q50" s="690">
        <v>-0.124074074074074</v>
      </c>
      <c r="R50" s="665"/>
      <c r="S50" s="665"/>
    </row>
    <row r="51" spans="1:19" x14ac:dyDescent="0.4">
      <c r="A51" s="701"/>
      <c r="B51" s="701"/>
      <c r="C51" s="700" t="s">
        <v>388</v>
      </c>
      <c r="D51" s="698"/>
      <c r="E51" s="698"/>
      <c r="F51" s="688" t="s">
        <v>375</v>
      </c>
      <c r="G51" s="697">
        <v>700</v>
      </c>
      <c r="H51" s="695">
        <v>642</v>
      </c>
      <c r="I51" s="694">
        <v>1.0903426791277258</v>
      </c>
      <c r="J51" s="693">
        <v>58</v>
      </c>
      <c r="K51" s="697">
        <v>1310</v>
      </c>
      <c r="L51" s="695">
        <v>1260</v>
      </c>
      <c r="M51" s="694">
        <v>1.0396825396825398</v>
      </c>
      <c r="N51" s="693">
        <v>50</v>
      </c>
      <c r="O51" s="692">
        <v>0.53435114503816794</v>
      </c>
      <c r="P51" s="691">
        <v>0.50952380952380949</v>
      </c>
      <c r="Q51" s="690">
        <v>2.4827335514358451E-2</v>
      </c>
      <c r="R51" s="665"/>
      <c r="S51" s="665"/>
    </row>
    <row r="52" spans="1:19" x14ac:dyDescent="0.4">
      <c r="A52" s="701"/>
      <c r="B52" s="701"/>
      <c r="C52" s="700" t="s">
        <v>387</v>
      </c>
      <c r="D52" s="698"/>
      <c r="E52" s="698"/>
      <c r="F52" s="688" t="s">
        <v>366</v>
      </c>
      <c r="G52" s="697">
        <v>1098</v>
      </c>
      <c r="H52" s="695">
        <v>955</v>
      </c>
      <c r="I52" s="694">
        <v>1.1497382198952879</v>
      </c>
      <c r="J52" s="693">
        <v>143</v>
      </c>
      <c r="K52" s="697">
        <v>1760</v>
      </c>
      <c r="L52" s="695">
        <v>1247</v>
      </c>
      <c r="M52" s="694">
        <v>1.4113873295910184</v>
      </c>
      <c r="N52" s="693">
        <v>513</v>
      </c>
      <c r="O52" s="692">
        <v>0.6238636363636364</v>
      </c>
      <c r="P52" s="691">
        <v>0.76583801122694461</v>
      </c>
      <c r="Q52" s="690">
        <v>-0.14197437486330822</v>
      </c>
      <c r="R52" s="665"/>
      <c r="S52" s="665"/>
    </row>
    <row r="53" spans="1:19" x14ac:dyDescent="0.4">
      <c r="A53" s="701"/>
      <c r="B53" s="701"/>
      <c r="C53" s="700" t="s">
        <v>386</v>
      </c>
      <c r="D53" s="698"/>
      <c r="E53" s="698"/>
      <c r="F53" s="688" t="s">
        <v>366</v>
      </c>
      <c r="G53" s="697">
        <v>1688</v>
      </c>
      <c r="H53" s="695">
        <v>1665</v>
      </c>
      <c r="I53" s="694">
        <v>1.0138138138138137</v>
      </c>
      <c r="J53" s="693">
        <v>23</v>
      </c>
      <c r="K53" s="697">
        <v>2700</v>
      </c>
      <c r="L53" s="695">
        <v>2700</v>
      </c>
      <c r="M53" s="694">
        <v>1</v>
      </c>
      <c r="N53" s="693">
        <v>0</v>
      </c>
      <c r="O53" s="692">
        <v>0.62518518518518518</v>
      </c>
      <c r="P53" s="691">
        <v>0.6166666666666667</v>
      </c>
      <c r="Q53" s="690">
        <v>8.5185185185184809E-3</v>
      </c>
      <c r="R53" s="665"/>
      <c r="S53" s="665"/>
    </row>
    <row r="54" spans="1:19" x14ac:dyDescent="0.4">
      <c r="A54" s="701"/>
      <c r="B54" s="701"/>
      <c r="C54" s="700" t="s">
        <v>385</v>
      </c>
      <c r="D54" s="698"/>
      <c r="E54" s="698"/>
      <c r="F54" s="688" t="s">
        <v>366</v>
      </c>
      <c r="G54" s="697">
        <v>1149</v>
      </c>
      <c r="H54" s="695">
        <v>1286</v>
      </c>
      <c r="I54" s="694">
        <v>0.89346811819595651</v>
      </c>
      <c r="J54" s="693">
        <v>-137</v>
      </c>
      <c r="K54" s="697">
        <v>2700</v>
      </c>
      <c r="L54" s="695">
        <v>2700</v>
      </c>
      <c r="M54" s="694">
        <v>1</v>
      </c>
      <c r="N54" s="693">
        <v>0</v>
      </c>
      <c r="O54" s="692">
        <v>0.42555555555555558</v>
      </c>
      <c r="P54" s="691">
        <v>0.47629629629629627</v>
      </c>
      <c r="Q54" s="690">
        <v>-5.0740740740740697E-2</v>
      </c>
      <c r="R54" s="665"/>
      <c r="S54" s="665"/>
    </row>
    <row r="55" spans="1:19" x14ac:dyDescent="0.4">
      <c r="A55" s="701"/>
      <c r="B55" s="701"/>
      <c r="C55" s="700" t="s">
        <v>120</v>
      </c>
      <c r="D55" s="698"/>
      <c r="E55" s="698"/>
      <c r="F55" s="688" t="s">
        <v>366</v>
      </c>
      <c r="G55" s="697">
        <v>804</v>
      </c>
      <c r="H55" s="695">
        <v>824</v>
      </c>
      <c r="I55" s="694">
        <v>0.97572815533980584</v>
      </c>
      <c r="J55" s="693">
        <v>-20</v>
      </c>
      <c r="K55" s="697">
        <v>1760</v>
      </c>
      <c r="L55" s="695">
        <v>1260</v>
      </c>
      <c r="M55" s="694">
        <v>1.3968253968253967</v>
      </c>
      <c r="N55" s="693">
        <v>500</v>
      </c>
      <c r="O55" s="692">
        <v>0.45681818181818185</v>
      </c>
      <c r="P55" s="691">
        <v>0.65396825396825398</v>
      </c>
      <c r="Q55" s="690">
        <v>-0.19715007215007213</v>
      </c>
      <c r="R55" s="665"/>
      <c r="S55" s="665"/>
    </row>
    <row r="56" spans="1:19" x14ac:dyDescent="0.4">
      <c r="A56" s="701"/>
      <c r="B56" s="701"/>
      <c r="C56" s="700" t="s">
        <v>382</v>
      </c>
      <c r="D56" s="698"/>
      <c r="E56" s="698"/>
      <c r="F56" s="688" t="s">
        <v>366</v>
      </c>
      <c r="G56" s="697">
        <v>1089</v>
      </c>
      <c r="H56" s="695">
        <v>840</v>
      </c>
      <c r="I56" s="694">
        <v>1.2964285714285715</v>
      </c>
      <c r="J56" s="693">
        <v>249</v>
      </c>
      <c r="K56" s="697">
        <v>1760</v>
      </c>
      <c r="L56" s="695">
        <v>1220</v>
      </c>
      <c r="M56" s="694">
        <v>1.4426229508196722</v>
      </c>
      <c r="N56" s="693">
        <v>540</v>
      </c>
      <c r="O56" s="692">
        <v>0.61875000000000002</v>
      </c>
      <c r="P56" s="691">
        <v>0.68852459016393441</v>
      </c>
      <c r="Q56" s="690">
        <v>-6.9774590163934391E-2</v>
      </c>
      <c r="R56" s="665"/>
      <c r="S56" s="665"/>
    </row>
    <row r="57" spans="1:19" x14ac:dyDescent="0.4">
      <c r="A57" s="701"/>
      <c r="B57" s="701"/>
      <c r="C57" s="700" t="s">
        <v>381</v>
      </c>
      <c r="D57" s="698"/>
      <c r="E57" s="698"/>
      <c r="F57" s="688" t="s">
        <v>366</v>
      </c>
      <c r="G57" s="697">
        <v>787</v>
      </c>
      <c r="H57" s="695">
        <v>657</v>
      </c>
      <c r="I57" s="694">
        <v>1.1978691019786911</v>
      </c>
      <c r="J57" s="693">
        <v>130</v>
      </c>
      <c r="K57" s="697">
        <v>1760</v>
      </c>
      <c r="L57" s="695">
        <v>1200</v>
      </c>
      <c r="M57" s="694">
        <v>1.4666666666666666</v>
      </c>
      <c r="N57" s="693">
        <v>560</v>
      </c>
      <c r="O57" s="692">
        <v>0.44715909090909089</v>
      </c>
      <c r="P57" s="691">
        <v>0.54749999999999999</v>
      </c>
      <c r="Q57" s="690">
        <v>-0.10034090909090909</v>
      </c>
      <c r="R57" s="665"/>
      <c r="S57" s="665"/>
    </row>
    <row r="58" spans="1:19" x14ac:dyDescent="0.4">
      <c r="A58" s="701"/>
      <c r="B58" s="701"/>
      <c r="C58" s="700" t="s">
        <v>383</v>
      </c>
      <c r="D58" s="698"/>
      <c r="E58" s="698"/>
      <c r="F58" s="688" t="s">
        <v>366</v>
      </c>
      <c r="G58" s="697">
        <v>809</v>
      </c>
      <c r="H58" s="695">
        <v>811</v>
      </c>
      <c r="I58" s="694">
        <v>0.99753390875462389</v>
      </c>
      <c r="J58" s="693">
        <v>-2</v>
      </c>
      <c r="K58" s="697">
        <v>1200</v>
      </c>
      <c r="L58" s="695">
        <v>1198</v>
      </c>
      <c r="M58" s="694">
        <v>1.001669449081803</v>
      </c>
      <c r="N58" s="693">
        <v>2</v>
      </c>
      <c r="O58" s="692">
        <v>0.67416666666666669</v>
      </c>
      <c r="P58" s="691">
        <v>0.67696160267111849</v>
      </c>
      <c r="Q58" s="690">
        <v>-2.7949360044517979E-3</v>
      </c>
      <c r="R58" s="665"/>
      <c r="S58" s="665"/>
    </row>
    <row r="59" spans="1:19" x14ac:dyDescent="0.4">
      <c r="A59" s="701"/>
      <c r="B59" s="701"/>
      <c r="C59" s="700" t="s">
        <v>380</v>
      </c>
      <c r="D59" s="698"/>
      <c r="E59" s="698"/>
      <c r="F59" s="688" t="s">
        <v>366</v>
      </c>
      <c r="G59" s="697">
        <v>1963</v>
      </c>
      <c r="H59" s="695">
        <v>2011</v>
      </c>
      <c r="I59" s="694">
        <v>0.97613127797115862</v>
      </c>
      <c r="J59" s="693">
        <v>-48</v>
      </c>
      <c r="K59" s="697">
        <v>4160</v>
      </c>
      <c r="L59" s="695">
        <v>4159</v>
      </c>
      <c r="M59" s="694">
        <v>1.0002404424140419</v>
      </c>
      <c r="N59" s="693">
        <v>1</v>
      </c>
      <c r="O59" s="692">
        <v>0.47187499999999999</v>
      </c>
      <c r="P59" s="691">
        <v>0.48352969463813417</v>
      </c>
      <c r="Q59" s="690">
        <v>-1.1654694638134178E-2</v>
      </c>
      <c r="R59" s="665"/>
      <c r="S59" s="665"/>
    </row>
    <row r="60" spans="1:19" x14ac:dyDescent="0.4">
      <c r="A60" s="701"/>
      <c r="B60" s="701"/>
      <c r="C60" s="700" t="s">
        <v>378</v>
      </c>
      <c r="D60" s="699" t="s">
        <v>171</v>
      </c>
      <c r="E60" s="698" t="s">
        <v>370</v>
      </c>
      <c r="F60" s="688" t="s">
        <v>366</v>
      </c>
      <c r="G60" s="697">
        <v>2449</v>
      </c>
      <c r="H60" s="695"/>
      <c r="I60" s="694" t="e">
        <v>#DIV/0!</v>
      </c>
      <c r="J60" s="693">
        <v>2449</v>
      </c>
      <c r="K60" s="697">
        <v>2700</v>
      </c>
      <c r="L60" s="695"/>
      <c r="M60" s="694" t="e">
        <v>#DIV/0!</v>
      </c>
      <c r="N60" s="693">
        <v>2700</v>
      </c>
      <c r="O60" s="692">
        <v>0.90703703703703709</v>
      </c>
      <c r="P60" s="691" t="e">
        <v>#DIV/0!</v>
      </c>
      <c r="Q60" s="690" t="e">
        <v>#DIV/0!</v>
      </c>
      <c r="R60" s="665"/>
      <c r="S60" s="665"/>
    </row>
    <row r="61" spans="1:19" x14ac:dyDescent="0.4">
      <c r="A61" s="701"/>
      <c r="B61" s="701"/>
      <c r="C61" s="700" t="s">
        <v>105</v>
      </c>
      <c r="D61" s="699" t="s">
        <v>171</v>
      </c>
      <c r="E61" s="698" t="s">
        <v>370</v>
      </c>
      <c r="F61" s="688" t="s">
        <v>366</v>
      </c>
      <c r="G61" s="697">
        <v>1196</v>
      </c>
      <c r="H61" s="695">
        <v>795</v>
      </c>
      <c r="I61" s="694">
        <v>1.5044025157232706</v>
      </c>
      <c r="J61" s="693">
        <v>401</v>
      </c>
      <c r="K61" s="697">
        <v>1679</v>
      </c>
      <c r="L61" s="695">
        <v>1212</v>
      </c>
      <c r="M61" s="694">
        <v>1.3853135313531353</v>
      </c>
      <c r="N61" s="693">
        <v>467</v>
      </c>
      <c r="O61" s="692">
        <v>0.71232876712328763</v>
      </c>
      <c r="P61" s="691">
        <v>0.65594059405940597</v>
      </c>
      <c r="Q61" s="690">
        <v>5.6388173063881664E-2</v>
      </c>
      <c r="R61" s="665"/>
      <c r="S61" s="665"/>
    </row>
    <row r="62" spans="1:19" x14ac:dyDescent="0.4">
      <c r="A62" s="701"/>
      <c r="B62" s="701"/>
      <c r="C62" s="700" t="s">
        <v>373</v>
      </c>
      <c r="D62" s="699" t="s">
        <v>171</v>
      </c>
      <c r="E62" s="698" t="s">
        <v>370</v>
      </c>
      <c r="F62" s="688" t="s">
        <v>366</v>
      </c>
      <c r="G62" s="697">
        <v>1141</v>
      </c>
      <c r="H62" s="695">
        <v>1037</v>
      </c>
      <c r="I62" s="694">
        <v>1.1002892960462873</v>
      </c>
      <c r="J62" s="693">
        <v>104</v>
      </c>
      <c r="K62" s="697">
        <v>1584</v>
      </c>
      <c r="L62" s="695">
        <v>1200</v>
      </c>
      <c r="M62" s="694">
        <v>1.32</v>
      </c>
      <c r="N62" s="693">
        <v>384</v>
      </c>
      <c r="O62" s="692">
        <v>0.72032828282828287</v>
      </c>
      <c r="P62" s="691">
        <v>0.86416666666666664</v>
      </c>
      <c r="Q62" s="690">
        <v>-0.14383838383838377</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414</v>
      </c>
      <c r="C64" s="686"/>
      <c r="D64" s="704"/>
      <c r="E64" s="686"/>
      <c r="F64" s="703"/>
      <c r="G64" s="685">
        <v>1214</v>
      </c>
      <c r="H64" s="684">
        <v>1057</v>
      </c>
      <c r="I64" s="683">
        <v>1.1485335856196783</v>
      </c>
      <c r="J64" s="682">
        <v>157</v>
      </c>
      <c r="K64" s="685">
        <v>3225</v>
      </c>
      <c r="L64" s="684">
        <v>1723</v>
      </c>
      <c r="M64" s="683">
        <v>1.8717353453279164</v>
      </c>
      <c r="N64" s="682">
        <v>1502</v>
      </c>
      <c r="O64" s="681">
        <v>0.37643410852713177</v>
      </c>
      <c r="P64" s="680">
        <v>0.61346488682530476</v>
      </c>
      <c r="Q64" s="679">
        <v>-0.23703077829817298</v>
      </c>
      <c r="R64" s="665"/>
      <c r="S64" s="665"/>
    </row>
    <row r="65" spans="1:19" x14ac:dyDescent="0.4">
      <c r="A65" s="701"/>
      <c r="B65" s="701"/>
      <c r="C65" s="700" t="s">
        <v>383</v>
      </c>
      <c r="D65" s="698"/>
      <c r="E65" s="698"/>
      <c r="F65" s="688" t="s">
        <v>366</v>
      </c>
      <c r="G65" s="697">
        <v>261</v>
      </c>
      <c r="H65" s="695">
        <v>256</v>
      </c>
      <c r="I65" s="694">
        <v>1.01953125</v>
      </c>
      <c r="J65" s="693">
        <v>5</v>
      </c>
      <c r="K65" s="697">
        <v>540</v>
      </c>
      <c r="L65" s="695">
        <v>302</v>
      </c>
      <c r="M65" s="694">
        <v>1.7880794701986755</v>
      </c>
      <c r="N65" s="693">
        <v>238</v>
      </c>
      <c r="O65" s="692">
        <v>0.48333333333333334</v>
      </c>
      <c r="P65" s="691">
        <v>0.84768211920529801</v>
      </c>
      <c r="Q65" s="690">
        <v>-0.36434878587196468</v>
      </c>
      <c r="R65" s="665"/>
      <c r="S65" s="665"/>
    </row>
    <row r="66" spans="1:19" x14ac:dyDescent="0.4">
      <c r="A66" s="701"/>
      <c r="B66" s="701"/>
      <c r="C66" s="700" t="s">
        <v>382</v>
      </c>
      <c r="D66" s="698"/>
      <c r="E66" s="698"/>
      <c r="F66" s="702"/>
      <c r="G66" s="697"/>
      <c r="H66" s="695">
        <v>298</v>
      </c>
      <c r="I66" s="694">
        <v>0</v>
      </c>
      <c r="J66" s="693">
        <v>-298</v>
      </c>
      <c r="K66" s="697"/>
      <c r="L66" s="695">
        <v>520</v>
      </c>
      <c r="M66" s="694">
        <v>0</v>
      </c>
      <c r="N66" s="693">
        <v>-520</v>
      </c>
      <c r="O66" s="692" t="e">
        <v>#DIV/0!</v>
      </c>
      <c r="P66" s="691">
        <v>0.57307692307692304</v>
      </c>
      <c r="Q66" s="690" t="e">
        <v>#DIV/0!</v>
      </c>
      <c r="R66" s="665"/>
      <c r="S66" s="665"/>
    </row>
    <row r="67" spans="1:19" x14ac:dyDescent="0.4">
      <c r="A67" s="701"/>
      <c r="B67" s="701"/>
      <c r="C67" s="700" t="s">
        <v>381</v>
      </c>
      <c r="D67" s="698"/>
      <c r="E67" s="698"/>
      <c r="F67" s="702"/>
      <c r="G67" s="697"/>
      <c r="H67" s="695">
        <v>154</v>
      </c>
      <c r="I67" s="694">
        <v>0</v>
      </c>
      <c r="J67" s="693">
        <v>-154</v>
      </c>
      <c r="K67" s="697"/>
      <c r="L67" s="695">
        <v>300</v>
      </c>
      <c r="M67" s="694">
        <v>0</v>
      </c>
      <c r="N67" s="693">
        <v>-300</v>
      </c>
      <c r="O67" s="692" t="e">
        <v>#DIV/0!</v>
      </c>
      <c r="P67" s="691">
        <v>0.51333333333333331</v>
      </c>
      <c r="Q67" s="690" t="e">
        <v>#DIV/0!</v>
      </c>
      <c r="R67" s="665"/>
      <c r="S67" s="665"/>
    </row>
    <row r="68" spans="1:19" x14ac:dyDescent="0.4">
      <c r="A68" s="701"/>
      <c r="B68" s="701"/>
      <c r="C68" s="700" t="s">
        <v>380</v>
      </c>
      <c r="D68" s="698"/>
      <c r="E68" s="698"/>
      <c r="F68" s="688" t="s">
        <v>366</v>
      </c>
      <c r="G68" s="697">
        <v>396</v>
      </c>
      <c r="H68" s="695">
        <v>349</v>
      </c>
      <c r="I68" s="694">
        <v>1.1346704871060171</v>
      </c>
      <c r="J68" s="693">
        <v>47</v>
      </c>
      <c r="K68" s="697">
        <v>1080</v>
      </c>
      <c r="L68" s="695">
        <v>601</v>
      </c>
      <c r="M68" s="694">
        <v>1.7970049916805324</v>
      </c>
      <c r="N68" s="693">
        <v>479</v>
      </c>
      <c r="O68" s="692">
        <v>0.36666666666666664</v>
      </c>
      <c r="P68" s="691">
        <v>0.58069883527454247</v>
      </c>
      <c r="Q68" s="690">
        <v>-0.21403216860787583</v>
      </c>
      <c r="R68" s="665"/>
      <c r="S68" s="665"/>
    </row>
    <row r="69" spans="1:19" x14ac:dyDescent="0.4">
      <c r="A69" s="678"/>
      <c r="B69" s="678"/>
      <c r="C69" s="677" t="s">
        <v>371</v>
      </c>
      <c r="D69" s="675"/>
      <c r="E69" s="675"/>
      <c r="F69" s="674" t="s">
        <v>366</v>
      </c>
      <c r="G69" s="673">
        <v>557</v>
      </c>
      <c r="H69" s="671"/>
      <c r="I69" s="670" t="e">
        <v>#DIV/0!</v>
      </c>
      <c r="J69" s="669">
        <v>557</v>
      </c>
      <c r="K69" s="673">
        <v>1605</v>
      </c>
      <c r="L69" s="671"/>
      <c r="M69" s="670" t="e">
        <v>#DIV/0!</v>
      </c>
      <c r="N69" s="669">
        <v>1605</v>
      </c>
      <c r="O69" s="668">
        <v>0.34704049844236762</v>
      </c>
      <c r="P69" s="667" t="e">
        <v>#DIV/0!</v>
      </c>
      <c r="Q69" s="666" t="e">
        <v>#DIV/0!</v>
      </c>
      <c r="R69" s="665"/>
      <c r="S69" s="665"/>
    </row>
    <row r="70" spans="1:19" x14ac:dyDescent="0.4">
      <c r="C70" s="726"/>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selection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２月（中旬）</v>
      </c>
      <c r="K1" s="13" t="s">
        <v>70</v>
      </c>
      <c r="L1" s="9"/>
      <c r="M1" s="9"/>
      <c r="N1" s="9"/>
      <c r="O1" s="9"/>
      <c r="P1" s="9"/>
      <c r="Q1" s="9"/>
    </row>
    <row r="2" spans="1:19" x14ac:dyDescent="0.4">
      <c r="A2" s="828">
        <v>26</v>
      </c>
      <c r="B2" s="829"/>
      <c r="C2" s="2">
        <v>2014</v>
      </c>
      <c r="D2" s="3" t="s">
        <v>413</v>
      </c>
      <c r="E2" s="3">
        <v>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506</v>
      </c>
      <c r="H3" s="959" t="s">
        <v>505</v>
      </c>
      <c r="I3" s="955" t="s">
        <v>407</v>
      </c>
      <c r="J3" s="956"/>
      <c r="K3" s="967" t="s">
        <v>506</v>
      </c>
      <c r="L3" s="959" t="s">
        <v>505</v>
      </c>
      <c r="M3" s="955" t="s">
        <v>407</v>
      </c>
      <c r="N3" s="956"/>
      <c r="O3" s="963" t="s">
        <v>506</v>
      </c>
      <c r="P3" s="965" t="s">
        <v>505</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144276</v>
      </c>
      <c r="H5" s="723">
        <v>146643</v>
      </c>
      <c r="I5" s="722">
        <v>0.9838587590270248</v>
      </c>
      <c r="J5" s="721">
        <v>-2367</v>
      </c>
      <c r="K5" s="724">
        <v>193903</v>
      </c>
      <c r="L5" s="723">
        <v>200046</v>
      </c>
      <c r="M5" s="722">
        <v>0.96929206282555014</v>
      </c>
      <c r="N5" s="721">
        <v>-6143</v>
      </c>
      <c r="O5" s="720">
        <v>0.74406275302599756</v>
      </c>
      <c r="P5" s="719">
        <v>0.73304639932815452</v>
      </c>
      <c r="Q5" s="718">
        <v>1.101635369784304E-2</v>
      </c>
      <c r="R5" s="665"/>
      <c r="S5" s="665"/>
    </row>
    <row r="6" spans="1:19" x14ac:dyDescent="0.4">
      <c r="A6" s="687" t="s">
        <v>401</v>
      </c>
      <c r="B6" s="686" t="s">
        <v>400</v>
      </c>
      <c r="C6" s="686"/>
      <c r="D6" s="686"/>
      <c r="E6" s="686"/>
      <c r="F6" s="686"/>
      <c r="G6" s="685">
        <v>61395</v>
      </c>
      <c r="H6" s="684">
        <v>62573</v>
      </c>
      <c r="I6" s="683">
        <v>0.98117398878110362</v>
      </c>
      <c r="J6" s="682">
        <v>-1178</v>
      </c>
      <c r="K6" s="706">
        <v>80389</v>
      </c>
      <c r="L6" s="684">
        <v>85581</v>
      </c>
      <c r="M6" s="683">
        <v>0.93933232843738679</v>
      </c>
      <c r="N6" s="682">
        <v>-5192</v>
      </c>
      <c r="O6" s="681">
        <v>0.76372389257236684</v>
      </c>
      <c r="P6" s="680">
        <v>0.73115527979341211</v>
      </c>
      <c r="Q6" s="679">
        <v>3.2568612778954731E-2</v>
      </c>
      <c r="R6" s="665"/>
      <c r="S6" s="665"/>
    </row>
    <row r="7" spans="1:19" x14ac:dyDescent="0.4">
      <c r="A7" s="701"/>
      <c r="B7" s="687" t="s">
        <v>399</v>
      </c>
      <c r="C7" s="686"/>
      <c r="D7" s="686"/>
      <c r="E7" s="686"/>
      <c r="F7" s="686"/>
      <c r="G7" s="685">
        <v>38097</v>
      </c>
      <c r="H7" s="684">
        <v>39730</v>
      </c>
      <c r="I7" s="683">
        <v>0.95889755852001002</v>
      </c>
      <c r="J7" s="682">
        <v>-1633</v>
      </c>
      <c r="K7" s="685">
        <v>50601</v>
      </c>
      <c r="L7" s="684">
        <v>54459</v>
      </c>
      <c r="M7" s="683">
        <v>0.92915771497824051</v>
      </c>
      <c r="N7" s="682">
        <v>-3858</v>
      </c>
      <c r="O7" s="681">
        <v>0.75289025908578877</v>
      </c>
      <c r="P7" s="680">
        <v>0.72953965368442319</v>
      </c>
      <c r="Q7" s="679">
        <v>2.3350605401365576E-2</v>
      </c>
      <c r="R7" s="665"/>
      <c r="S7" s="665"/>
    </row>
    <row r="8" spans="1:19" x14ac:dyDescent="0.4">
      <c r="A8" s="701"/>
      <c r="B8" s="701"/>
      <c r="C8" s="700" t="s">
        <v>378</v>
      </c>
      <c r="D8" s="699"/>
      <c r="E8" s="698"/>
      <c r="F8" s="688" t="s">
        <v>366</v>
      </c>
      <c r="G8" s="697">
        <v>32823</v>
      </c>
      <c r="H8" s="695">
        <v>34351</v>
      </c>
      <c r="I8" s="694">
        <v>0.95551803440947858</v>
      </c>
      <c r="J8" s="693">
        <v>-1528</v>
      </c>
      <c r="K8" s="697">
        <v>44341</v>
      </c>
      <c r="L8" s="695">
        <v>47773</v>
      </c>
      <c r="M8" s="694">
        <v>0.92816025788625378</v>
      </c>
      <c r="N8" s="693">
        <v>-3432</v>
      </c>
      <c r="O8" s="692">
        <v>0.74024040955323511</v>
      </c>
      <c r="P8" s="691">
        <v>0.71904632323697482</v>
      </c>
      <c r="Q8" s="690">
        <v>2.1194086316260297E-2</v>
      </c>
      <c r="R8" s="665"/>
      <c r="S8" s="665"/>
    </row>
    <row r="9" spans="1:19" x14ac:dyDescent="0.4">
      <c r="A9" s="701"/>
      <c r="B9" s="701"/>
      <c r="C9" s="700" t="s">
        <v>106</v>
      </c>
      <c r="D9" s="698"/>
      <c r="E9" s="698"/>
      <c r="F9" s="688" t="s">
        <v>366</v>
      </c>
      <c r="G9" s="697">
        <v>4648</v>
      </c>
      <c r="H9" s="695">
        <v>4428</v>
      </c>
      <c r="I9" s="694">
        <v>1.0496838301716351</v>
      </c>
      <c r="J9" s="693">
        <v>220</v>
      </c>
      <c r="K9" s="697">
        <v>5000</v>
      </c>
      <c r="L9" s="695">
        <v>5000</v>
      </c>
      <c r="M9" s="694">
        <v>1</v>
      </c>
      <c r="N9" s="693">
        <v>0</v>
      </c>
      <c r="O9" s="692">
        <v>0.92959999999999998</v>
      </c>
      <c r="P9" s="691">
        <v>0.88560000000000005</v>
      </c>
      <c r="Q9" s="690">
        <v>4.3999999999999928E-2</v>
      </c>
      <c r="R9" s="665"/>
      <c r="S9" s="665"/>
    </row>
    <row r="10" spans="1:19" x14ac:dyDescent="0.4">
      <c r="A10" s="701"/>
      <c r="B10" s="701"/>
      <c r="C10" s="700" t="s">
        <v>105</v>
      </c>
      <c r="D10" s="698"/>
      <c r="E10" s="698"/>
      <c r="F10" s="702"/>
      <c r="G10" s="697"/>
      <c r="H10" s="695">
        <v>370</v>
      </c>
      <c r="I10" s="694">
        <v>0</v>
      </c>
      <c r="J10" s="693">
        <v>-370</v>
      </c>
      <c r="K10" s="697"/>
      <c r="L10" s="695">
        <v>426</v>
      </c>
      <c r="M10" s="694">
        <v>0</v>
      </c>
      <c r="N10" s="693">
        <v>-426</v>
      </c>
      <c r="O10" s="692" t="e">
        <v>#DIV/0!</v>
      </c>
      <c r="P10" s="691">
        <v>0.86854460093896713</v>
      </c>
      <c r="Q10" s="690" t="e">
        <v>#DIV/0!</v>
      </c>
      <c r="R10" s="665"/>
      <c r="S10" s="665"/>
    </row>
    <row r="11" spans="1:19" x14ac:dyDescent="0.4">
      <c r="A11" s="701"/>
      <c r="B11" s="701"/>
      <c r="C11" s="700" t="s">
        <v>377</v>
      </c>
      <c r="D11" s="698"/>
      <c r="E11" s="698"/>
      <c r="F11" s="702"/>
      <c r="G11" s="697"/>
      <c r="H11" s="695"/>
      <c r="I11" s="694" t="e">
        <v>#DIV/0!</v>
      </c>
      <c r="J11" s="693">
        <v>0</v>
      </c>
      <c r="K11" s="697"/>
      <c r="L11" s="695"/>
      <c r="M11" s="694" t="e">
        <v>#DIV/0!</v>
      </c>
      <c r="N11" s="693">
        <v>0</v>
      </c>
      <c r="O11" s="692" t="e">
        <v>#DIV/0!</v>
      </c>
      <c r="P11" s="691" t="e">
        <v>#DIV/0!</v>
      </c>
      <c r="Q11" s="690" t="e">
        <v>#DIV/0!</v>
      </c>
      <c r="R11" s="665"/>
      <c r="S11" s="665"/>
    </row>
    <row r="12" spans="1:19" x14ac:dyDescent="0.4">
      <c r="A12" s="701"/>
      <c r="B12" s="701"/>
      <c r="C12" s="700" t="s">
        <v>373</v>
      </c>
      <c r="D12" s="698"/>
      <c r="E12" s="698"/>
      <c r="F12" s="702"/>
      <c r="G12" s="697"/>
      <c r="H12" s="695"/>
      <c r="I12" s="694" t="e">
        <v>#DIV/0!</v>
      </c>
      <c r="J12" s="693">
        <v>0</v>
      </c>
      <c r="K12" s="697"/>
      <c r="L12" s="695"/>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626</v>
      </c>
      <c r="H13" s="695">
        <v>581</v>
      </c>
      <c r="I13" s="694">
        <v>1.0774526678141136</v>
      </c>
      <c r="J13" s="693">
        <v>45</v>
      </c>
      <c r="K13" s="697">
        <v>1260</v>
      </c>
      <c r="L13" s="695">
        <v>1260</v>
      </c>
      <c r="M13" s="694">
        <v>1</v>
      </c>
      <c r="N13" s="693">
        <v>0</v>
      </c>
      <c r="O13" s="692">
        <v>0.49682539682539684</v>
      </c>
      <c r="P13" s="691">
        <v>0.46111111111111114</v>
      </c>
      <c r="Q13" s="690">
        <v>3.5714285714285698E-2</v>
      </c>
      <c r="R13" s="665"/>
      <c r="S13" s="665"/>
    </row>
    <row r="14" spans="1:19" x14ac:dyDescent="0.4">
      <c r="A14" s="701"/>
      <c r="B14" s="701"/>
      <c r="C14" s="700" t="s">
        <v>389</v>
      </c>
      <c r="D14" s="698"/>
      <c r="E14" s="698"/>
      <c r="F14" s="702"/>
      <c r="G14" s="697"/>
      <c r="H14" s="695"/>
      <c r="I14" s="694" t="e">
        <v>#DIV/0!</v>
      </c>
      <c r="J14" s="693">
        <v>0</v>
      </c>
      <c r="K14" s="697"/>
      <c r="L14" s="695"/>
      <c r="M14" s="694" t="e">
        <v>#DIV/0!</v>
      </c>
      <c r="N14" s="693">
        <v>0</v>
      </c>
      <c r="O14" s="692" t="e">
        <v>#DIV/0!</v>
      </c>
      <c r="P14" s="691" t="e">
        <v>#DIV/0!</v>
      </c>
      <c r="Q14" s="690" t="e">
        <v>#DIV/0!</v>
      </c>
      <c r="R14" s="665"/>
      <c r="S14" s="665"/>
    </row>
    <row r="15" spans="1:19" x14ac:dyDescent="0.4">
      <c r="A15" s="701"/>
      <c r="B15" s="701"/>
      <c r="C15" s="700" t="s">
        <v>371</v>
      </c>
      <c r="D15" s="698"/>
      <c r="E15" s="698"/>
      <c r="F15" s="702"/>
      <c r="G15" s="697"/>
      <c r="H15" s="695"/>
      <c r="I15" s="694" t="e">
        <v>#DIV/0!</v>
      </c>
      <c r="J15" s="693">
        <v>0</v>
      </c>
      <c r="K15" s="697"/>
      <c r="L15" s="695"/>
      <c r="M15" s="694" t="e">
        <v>#DIV/0!</v>
      </c>
      <c r="N15" s="693">
        <v>0</v>
      </c>
      <c r="O15" s="692" t="e">
        <v>#DIV/0!</v>
      </c>
      <c r="P15" s="691" t="e">
        <v>#DIV/0!</v>
      </c>
      <c r="Q15" s="690" t="e">
        <v>#DIV/0!</v>
      </c>
      <c r="R15" s="665"/>
      <c r="S15" s="665"/>
    </row>
    <row r="16" spans="1:19" x14ac:dyDescent="0.4">
      <c r="A16" s="701"/>
      <c r="B16" s="701"/>
      <c r="C16" s="677" t="s">
        <v>398</v>
      </c>
      <c r="D16" s="675"/>
      <c r="E16" s="675"/>
      <c r="F16" s="717"/>
      <c r="G16" s="673"/>
      <c r="H16" s="671"/>
      <c r="I16" s="670" t="e">
        <v>#DIV/0!</v>
      </c>
      <c r="J16" s="669">
        <v>0</v>
      </c>
      <c r="K16" s="673"/>
      <c r="L16" s="671"/>
      <c r="M16" s="670" t="e">
        <v>#DIV/0!</v>
      </c>
      <c r="N16" s="669">
        <v>0</v>
      </c>
      <c r="O16" s="668" t="e">
        <v>#DIV/0!</v>
      </c>
      <c r="P16" s="667" t="e">
        <v>#DIV/0!</v>
      </c>
      <c r="Q16" s="666" t="e">
        <v>#DIV/0!</v>
      </c>
      <c r="R16" s="665"/>
      <c r="S16" s="665"/>
    </row>
    <row r="17" spans="1:19" x14ac:dyDescent="0.4">
      <c r="A17" s="701"/>
      <c r="B17" s="687" t="s">
        <v>397</v>
      </c>
      <c r="C17" s="686"/>
      <c r="D17" s="686"/>
      <c r="E17" s="686"/>
      <c r="F17" s="703"/>
      <c r="G17" s="685">
        <v>22790</v>
      </c>
      <c r="H17" s="684">
        <v>21801</v>
      </c>
      <c r="I17" s="683">
        <v>1.0453648915187377</v>
      </c>
      <c r="J17" s="682">
        <v>989</v>
      </c>
      <c r="K17" s="685">
        <v>28920</v>
      </c>
      <c r="L17" s="684">
        <v>29375</v>
      </c>
      <c r="M17" s="683">
        <v>0.98451063829787233</v>
      </c>
      <c r="N17" s="682">
        <v>-455</v>
      </c>
      <c r="O17" s="681">
        <v>0.78803596127247577</v>
      </c>
      <c r="P17" s="680">
        <v>0.74216170212765953</v>
      </c>
      <c r="Q17" s="679">
        <v>4.5874259144816243E-2</v>
      </c>
      <c r="R17" s="665"/>
      <c r="S17" s="665"/>
    </row>
    <row r="18" spans="1:19" x14ac:dyDescent="0.4">
      <c r="A18" s="701"/>
      <c r="B18" s="701"/>
      <c r="C18" s="700" t="s">
        <v>378</v>
      </c>
      <c r="D18" s="698"/>
      <c r="E18" s="698"/>
      <c r="F18" s="702"/>
      <c r="G18" s="697"/>
      <c r="H18" s="695"/>
      <c r="I18" s="694" t="e">
        <v>#DIV/0!</v>
      </c>
      <c r="J18" s="693">
        <v>0</v>
      </c>
      <c r="K18" s="697"/>
      <c r="L18" s="695"/>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3729</v>
      </c>
      <c r="H19" s="695">
        <v>3451</v>
      </c>
      <c r="I19" s="694">
        <v>1.0805563604752246</v>
      </c>
      <c r="J19" s="693">
        <v>278</v>
      </c>
      <c r="K19" s="697">
        <v>4390</v>
      </c>
      <c r="L19" s="695">
        <v>4400</v>
      </c>
      <c r="M19" s="694">
        <v>0.99772727272727268</v>
      </c>
      <c r="N19" s="693">
        <v>-10</v>
      </c>
      <c r="O19" s="692">
        <v>0.84943052391799545</v>
      </c>
      <c r="P19" s="691">
        <v>0.7843181818181818</v>
      </c>
      <c r="Q19" s="690">
        <v>6.5112342099813647E-2</v>
      </c>
      <c r="R19" s="665"/>
      <c r="S19" s="665"/>
    </row>
    <row r="20" spans="1:19" x14ac:dyDescent="0.4">
      <c r="A20" s="701"/>
      <c r="B20" s="701"/>
      <c r="C20" s="700" t="s">
        <v>377</v>
      </c>
      <c r="D20" s="698"/>
      <c r="E20" s="698"/>
      <c r="F20" s="688" t="s">
        <v>366</v>
      </c>
      <c r="G20" s="697">
        <v>7070</v>
      </c>
      <c r="H20" s="695">
        <v>6128</v>
      </c>
      <c r="I20" s="694">
        <v>1.1537206266318538</v>
      </c>
      <c r="J20" s="693">
        <v>942</v>
      </c>
      <c r="K20" s="697">
        <v>8705</v>
      </c>
      <c r="L20" s="695">
        <v>8700</v>
      </c>
      <c r="M20" s="694">
        <v>1.0005747126436781</v>
      </c>
      <c r="N20" s="693">
        <v>5</v>
      </c>
      <c r="O20" s="692">
        <v>0.81217690982194146</v>
      </c>
      <c r="P20" s="691">
        <v>0.70436781609195398</v>
      </c>
      <c r="Q20" s="690">
        <v>0.10780909372998748</v>
      </c>
      <c r="R20" s="665"/>
      <c r="S20" s="665"/>
    </row>
    <row r="21" spans="1:19" x14ac:dyDescent="0.4">
      <c r="A21" s="701"/>
      <c r="B21" s="701"/>
      <c r="C21" s="700" t="s">
        <v>378</v>
      </c>
      <c r="D21" s="699" t="s">
        <v>171</v>
      </c>
      <c r="E21" s="698" t="s">
        <v>370</v>
      </c>
      <c r="F21" s="688" t="s">
        <v>366</v>
      </c>
      <c r="G21" s="697">
        <v>1819</v>
      </c>
      <c r="H21" s="695">
        <v>2061</v>
      </c>
      <c r="I21" s="694">
        <v>0.88258127122755947</v>
      </c>
      <c r="J21" s="693">
        <v>-242</v>
      </c>
      <c r="K21" s="697">
        <v>2755</v>
      </c>
      <c r="L21" s="695">
        <v>2960</v>
      </c>
      <c r="M21" s="694">
        <v>0.9307432432432432</v>
      </c>
      <c r="N21" s="693">
        <v>-205</v>
      </c>
      <c r="O21" s="692">
        <v>0.66025408348457348</v>
      </c>
      <c r="P21" s="691">
        <v>0.69628378378378375</v>
      </c>
      <c r="Q21" s="690">
        <v>-3.6029700299210266E-2</v>
      </c>
      <c r="R21" s="665"/>
      <c r="S21" s="665"/>
    </row>
    <row r="22" spans="1:19" x14ac:dyDescent="0.4">
      <c r="A22" s="701"/>
      <c r="B22" s="701"/>
      <c r="C22" s="700" t="s">
        <v>378</v>
      </c>
      <c r="D22" s="699" t="s">
        <v>171</v>
      </c>
      <c r="E22" s="698" t="s">
        <v>395</v>
      </c>
      <c r="F22" s="688" t="s">
        <v>366</v>
      </c>
      <c r="G22" s="697">
        <v>989</v>
      </c>
      <c r="H22" s="695">
        <v>1121</v>
      </c>
      <c r="I22" s="694">
        <v>0.88224799286351474</v>
      </c>
      <c r="J22" s="693">
        <v>-132</v>
      </c>
      <c r="K22" s="697">
        <v>1345</v>
      </c>
      <c r="L22" s="695">
        <v>1450</v>
      </c>
      <c r="M22" s="694">
        <v>0.92758620689655169</v>
      </c>
      <c r="N22" s="693">
        <v>-105</v>
      </c>
      <c r="O22" s="692">
        <v>0.73531598513011154</v>
      </c>
      <c r="P22" s="691">
        <v>0.77310344827586208</v>
      </c>
      <c r="Q22" s="690">
        <v>-3.7787463145750544E-2</v>
      </c>
      <c r="R22" s="665"/>
      <c r="S22" s="665"/>
    </row>
    <row r="23" spans="1:19" x14ac:dyDescent="0.4">
      <c r="A23" s="701"/>
      <c r="B23" s="701"/>
      <c r="C23" s="700" t="s">
        <v>378</v>
      </c>
      <c r="D23" s="699" t="s">
        <v>171</v>
      </c>
      <c r="E23" s="698" t="s">
        <v>396</v>
      </c>
      <c r="F23" s="688" t="s">
        <v>375</v>
      </c>
      <c r="G23" s="697"/>
      <c r="H23" s="695"/>
      <c r="I23" s="694" t="e">
        <v>#DIV/0!</v>
      </c>
      <c r="J23" s="693">
        <v>0</v>
      </c>
      <c r="K23" s="697"/>
      <c r="L23" s="695"/>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1005</v>
      </c>
      <c r="H24" s="695">
        <v>769</v>
      </c>
      <c r="I24" s="694">
        <v>1.306892067620286</v>
      </c>
      <c r="J24" s="693">
        <v>236</v>
      </c>
      <c r="K24" s="697">
        <v>1495</v>
      </c>
      <c r="L24" s="695">
        <v>1485</v>
      </c>
      <c r="M24" s="694">
        <v>1.0067340067340067</v>
      </c>
      <c r="N24" s="693">
        <v>10</v>
      </c>
      <c r="O24" s="692">
        <v>0.67224080267558528</v>
      </c>
      <c r="P24" s="691">
        <v>0.51784511784511789</v>
      </c>
      <c r="Q24" s="690">
        <v>0.15439568483046739</v>
      </c>
      <c r="R24" s="665"/>
      <c r="S24" s="665"/>
    </row>
    <row r="25" spans="1:19" x14ac:dyDescent="0.4">
      <c r="A25" s="701"/>
      <c r="B25" s="701"/>
      <c r="C25" s="700" t="s">
        <v>105</v>
      </c>
      <c r="D25" s="699" t="s">
        <v>171</v>
      </c>
      <c r="E25" s="698" t="s">
        <v>395</v>
      </c>
      <c r="F25" s="702"/>
      <c r="G25" s="697"/>
      <c r="H25" s="695"/>
      <c r="I25" s="694" t="e">
        <v>#DIV/0!</v>
      </c>
      <c r="J25" s="693">
        <v>0</v>
      </c>
      <c r="K25" s="697"/>
      <c r="L25" s="695"/>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c r="H26" s="695"/>
      <c r="I26" s="694" t="e">
        <v>#DIV/0!</v>
      </c>
      <c r="J26" s="693">
        <v>0</v>
      </c>
      <c r="K26" s="697"/>
      <c r="L26" s="695"/>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c r="H27" s="695"/>
      <c r="I27" s="694" t="e">
        <v>#DIV/0!</v>
      </c>
      <c r="J27" s="693">
        <v>0</v>
      </c>
      <c r="K27" s="697"/>
      <c r="L27" s="695"/>
      <c r="M27" s="694" t="e">
        <v>#DIV/0!</v>
      </c>
      <c r="N27" s="693">
        <v>0</v>
      </c>
      <c r="O27" s="692" t="e">
        <v>#DIV/0!</v>
      </c>
      <c r="P27" s="691" t="e">
        <v>#DIV/0!</v>
      </c>
      <c r="Q27" s="690" t="e">
        <v>#DIV/0!</v>
      </c>
      <c r="R27" s="665"/>
      <c r="S27" s="665"/>
    </row>
    <row r="28" spans="1:19" x14ac:dyDescent="0.4">
      <c r="A28" s="701"/>
      <c r="B28" s="701"/>
      <c r="C28" s="700" t="s">
        <v>389</v>
      </c>
      <c r="D28" s="698"/>
      <c r="E28" s="698"/>
      <c r="F28" s="702"/>
      <c r="G28" s="697"/>
      <c r="H28" s="695"/>
      <c r="I28" s="694" t="e">
        <v>#DIV/0!</v>
      </c>
      <c r="J28" s="693">
        <v>0</v>
      </c>
      <c r="K28" s="697"/>
      <c r="L28" s="695"/>
      <c r="M28" s="694" t="e">
        <v>#DIV/0!</v>
      </c>
      <c r="N28" s="693">
        <v>0</v>
      </c>
      <c r="O28" s="692" t="e">
        <v>#DIV/0!</v>
      </c>
      <c r="P28" s="691" t="e">
        <v>#DIV/0!</v>
      </c>
      <c r="Q28" s="690" t="e">
        <v>#DIV/0!</v>
      </c>
      <c r="R28" s="665"/>
      <c r="S28" s="665"/>
    </row>
    <row r="29" spans="1:19" x14ac:dyDescent="0.4">
      <c r="A29" s="701"/>
      <c r="B29" s="701"/>
      <c r="C29" s="700" t="s">
        <v>120</v>
      </c>
      <c r="D29" s="698"/>
      <c r="E29" s="698"/>
      <c r="F29" s="702"/>
      <c r="G29" s="697"/>
      <c r="H29" s="695"/>
      <c r="I29" s="694" t="e">
        <v>#DIV/0!</v>
      </c>
      <c r="J29" s="693">
        <v>0</v>
      </c>
      <c r="K29" s="697"/>
      <c r="L29" s="695"/>
      <c r="M29" s="694" t="e">
        <v>#DIV/0!</v>
      </c>
      <c r="N29" s="693">
        <v>0</v>
      </c>
      <c r="O29" s="692" t="e">
        <v>#DIV/0!</v>
      </c>
      <c r="P29" s="691" t="e">
        <v>#DIV/0!</v>
      </c>
      <c r="Q29" s="690" t="e">
        <v>#DIV/0!</v>
      </c>
      <c r="R29" s="665"/>
      <c r="S29" s="665"/>
    </row>
    <row r="30" spans="1:19" x14ac:dyDescent="0.4">
      <c r="A30" s="701"/>
      <c r="B30" s="701"/>
      <c r="C30" s="700" t="s">
        <v>119</v>
      </c>
      <c r="D30" s="698"/>
      <c r="E30" s="698"/>
      <c r="F30" s="702"/>
      <c r="G30" s="697"/>
      <c r="H30" s="695"/>
      <c r="I30" s="694" t="e">
        <v>#DIV/0!</v>
      </c>
      <c r="J30" s="693">
        <v>0</v>
      </c>
      <c r="K30" s="697"/>
      <c r="L30" s="695"/>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1754</v>
      </c>
      <c r="H31" s="695">
        <v>1227</v>
      </c>
      <c r="I31" s="694">
        <v>1.4295028524857376</v>
      </c>
      <c r="J31" s="693">
        <v>527</v>
      </c>
      <c r="K31" s="697">
        <v>2905</v>
      </c>
      <c r="L31" s="695">
        <v>1450</v>
      </c>
      <c r="M31" s="694">
        <v>2.0034482758620689</v>
      </c>
      <c r="N31" s="693">
        <v>1455</v>
      </c>
      <c r="O31" s="692">
        <v>0.60378657487091225</v>
      </c>
      <c r="P31" s="691">
        <v>0.8462068965517241</v>
      </c>
      <c r="Q31" s="690">
        <v>-0.24242032168081185</v>
      </c>
      <c r="R31" s="665"/>
      <c r="S31" s="665"/>
    </row>
    <row r="32" spans="1:19" x14ac:dyDescent="0.4">
      <c r="A32" s="701"/>
      <c r="B32" s="701"/>
      <c r="C32" s="700" t="s">
        <v>117</v>
      </c>
      <c r="D32" s="698"/>
      <c r="E32" s="698"/>
      <c r="F32" s="702"/>
      <c r="G32" s="697"/>
      <c r="H32" s="695"/>
      <c r="I32" s="694" t="e">
        <v>#DIV/0!</v>
      </c>
      <c r="J32" s="693">
        <v>0</v>
      </c>
      <c r="K32" s="697"/>
      <c r="L32" s="695"/>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1076</v>
      </c>
      <c r="H33" s="695">
        <v>958</v>
      </c>
      <c r="I33" s="694">
        <v>1.1231732776617953</v>
      </c>
      <c r="J33" s="693">
        <v>118</v>
      </c>
      <c r="K33" s="697">
        <v>1485</v>
      </c>
      <c r="L33" s="695">
        <v>1600</v>
      </c>
      <c r="M33" s="694">
        <v>0.92812499999999998</v>
      </c>
      <c r="N33" s="693">
        <v>-115</v>
      </c>
      <c r="O33" s="692">
        <v>0.72457912457912454</v>
      </c>
      <c r="P33" s="691">
        <v>0.59875</v>
      </c>
      <c r="Q33" s="690">
        <v>0.12582912457912454</v>
      </c>
      <c r="R33" s="665"/>
      <c r="S33" s="665"/>
    </row>
    <row r="34" spans="1:19" x14ac:dyDescent="0.4">
      <c r="A34" s="701"/>
      <c r="B34" s="701"/>
      <c r="C34" s="700" t="s">
        <v>374</v>
      </c>
      <c r="D34" s="698"/>
      <c r="E34" s="698"/>
      <c r="F34" s="702"/>
      <c r="G34" s="697"/>
      <c r="H34" s="695"/>
      <c r="I34" s="694" t="e">
        <v>#DIV/0!</v>
      </c>
      <c r="J34" s="693">
        <v>0</v>
      </c>
      <c r="K34" s="697"/>
      <c r="L34" s="695"/>
      <c r="M34" s="694" t="e">
        <v>#DIV/0!</v>
      </c>
      <c r="N34" s="693">
        <v>0</v>
      </c>
      <c r="O34" s="692" t="e">
        <v>#DIV/0!</v>
      </c>
      <c r="P34" s="691" t="e">
        <v>#DIV/0!</v>
      </c>
      <c r="Q34" s="690" t="e">
        <v>#DIV/0!</v>
      </c>
      <c r="R34" s="665"/>
      <c r="S34" s="665"/>
    </row>
    <row r="35" spans="1:19" x14ac:dyDescent="0.4">
      <c r="A35" s="701"/>
      <c r="B35" s="701"/>
      <c r="C35" s="700" t="s">
        <v>371</v>
      </c>
      <c r="D35" s="698"/>
      <c r="E35" s="698"/>
      <c r="F35" s="702"/>
      <c r="G35" s="697"/>
      <c r="H35" s="695"/>
      <c r="I35" s="694" t="e">
        <v>#DIV/0!</v>
      </c>
      <c r="J35" s="693">
        <v>0</v>
      </c>
      <c r="K35" s="697"/>
      <c r="L35" s="695"/>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5348</v>
      </c>
      <c r="H36" s="671">
        <v>6086</v>
      </c>
      <c r="I36" s="670">
        <v>0.87873808741373649</v>
      </c>
      <c r="J36" s="669">
        <v>-738</v>
      </c>
      <c r="K36" s="673">
        <v>5840</v>
      </c>
      <c r="L36" s="671">
        <v>7330</v>
      </c>
      <c r="M36" s="670">
        <v>0.7967257844474761</v>
      </c>
      <c r="N36" s="669">
        <v>-1490</v>
      </c>
      <c r="O36" s="668">
        <v>0.91575342465753429</v>
      </c>
      <c r="P36" s="667">
        <v>0.83028649386084585</v>
      </c>
      <c r="Q36" s="666">
        <v>8.5466930796688434E-2</v>
      </c>
      <c r="R36" s="665"/>
      <c r="S36" s="665"/>
    </row>
    <row r="37" spans="1:19" x14ac:dyDescent="0.4">
      <c r="A37" s="701"/>
      <c r="B37" s="687" t="s">
        <v>394</v>
      </c>
      <c r="C37" s="686"/>
      <c r="D37" s="686"/>
      <c r="E37" s="686"/>
      <c r="F37" s="703"/>
      <c r="G37" s="685">
        <v>508</v>
      </c>
      <c r="H37" s="684">
        <v>1042</v>
      </c>
      <c r="I37" s="683">
        <v>0.4875239923224568</v>
      </c>
      <c r="J37" s="682">
        <v>-534</v>
      </c>
      <c r="K37" s="685">
        <v>868</v>
      </c>
      <c r="L37" s="684">
        <v>1747</v>
      </c>
      <c r="M37" s="683">
        <v>0.49685174585002861</v>
      </c>
      <c r="N37" s="682">
        <v>-879</v>
      </c>
      <c r="O37" s="681">
        <v>0.58525345622119818</v>
      </c>
      <c r="P37" s="680">
        <v>0.59645105895821404</v>
      </c>
      <c r="Q37" s="679">
        <v>-1.1197602737015866E-2</v>
      </c>
      <c r="R37" s="665"/>
      <c r="S37" s="665"/>
    </row>
    <row r="38" spans="1:19" x14ac:dyDescent="0.4">
      <c r="A38" s="701"/>
      <c r="B38" s="701"/>
      <c r="C38" s="700" t="s">
        <v>111</v>
      </c>
      <c r="D38" s="698"/>
      <c r="E38" s="698"/>
      <c r="F38" s="688" t="s">
        <v>366</v>
      </c>
      <c r="G38" s="697">
        <v>247</v>
      </c>
      <c r="H38" s="695">
        <v>525</v>
      </c>
      <c r="I38" s="694">
        <v>0.47047619047619049</v>
      </c>
      <c r="J38" s="693">
        <v>-278</v>
      </c>
      <c r="K38" s="697">
        <v>467</v>
      </c>
      <c r="L38" s="695">
        <v>967</v>
      </c>
      <c r="M38" s="694">
        <v>0.48293691830403307</v>
      </c>
      <c r="N38" s="693">
        <v>-500</v>
      </c>
      <c r="O38" s="692">
        <v>0.52890792291220556</v>
      </c>
      <c r="P38" s="691">
        <v>0.5429162357807652</v>
      </c>
      <c r="Q38" s="690">
        <v>-1.4008312868559636E-2</v>
      </c>
      <c r="R38" s="665"/>
      <c r="S38" s="665"/>
    </row>
    <row r="39" spans="1:19" x14ac:dyDescent="0.4">
      <c r="A39" s="678"/>
      <c r="B39" s="678"/>
      <c r="C39" s="716" t="s">
        <v>110</v>
      </c>
      <c r="D39" s="715"/>
      <c r="E39" s="715"/>
      <c r="F39" s="688" t="s">
        <v>366</v>
      </c>
      <c r="G39" s="714">
        <v>261</v>
      </c>
      <c r="H39" s="712">
        <v>517</v>
      </c>
      <c r="I39" s="711">
        <v>0.50483558994197297</v>
      </c>
      <c r="J39" s="710">
        <v>-256</v>
      </c>
      <c r="K39" s="714">
        <v>401</v>
      </c>
      <c r="L39" s="712">
        <v>780</v>
      </c>
      <c r="M39" s="711">
        <v>0.51410256410256405</v>
      </c>
      <c r="N39" s="710">
        <v>-379</v>
      </c>
      <c r="O39" s="709">
        <v>0.6508728179551122</v>
      </c>
      <c r="P39" s="708">
        <v>0.6628205128205128</v>
      </c>
      <c r="Q39" s="707">
        <v>-1.1947694865400593E-2</v>
      </c>
      <c r="R39" s="665"/>
      <c r="S39" s="665"/>
    </row>
    <row r="40" spans="1:19" x14ac:dyDescent="0.4">
      <c r="A40" s="687" t="s">
        <v>393</v>
      </c>
      <c r="B40" s="686" t="s">
        <v>392</v>
      </c>
      <c r="C40" s="686"/>
      <c r="D40" s="686"/>
      <c r="E40" s="686"/>
      <c r="F40" s="703"/>
      <c r="G40" s="685">
        <v>82881</v>
      </c>
      <c r="H40" s="684">
        <v>84070</v>
      </c>
      <c r="I40" s="683">
        <v>0.9858570239086476</v>
      </c>
      <c r="J40" s="682">
        <v>-1189</v>
      </c>
      <c r="K40" s="706">
        <v>113514</v>
      </c>
      <c r="L40" s="684">
        <v>114465</v>
      </c>
      <c r="M40" s="683">
        <v>0.9916917835146114</v>
      </c>
      <c r="N40" s="682">
        <v>-951</v>
      </c>
      <c r="O40" s="681">
        <v>0.73013901368994127</v>
      </c>
      <c r="P40" s="680">
        <v>0.73446031538024725</v>
      </c>
      <c r="Q40" s="679">
        <v>-4.3213016903059787E-3</v>
      </c>
      <c r="R40" s="665"/>
      <c r="S40" s="665"/>
    </row>
    <row r="41" spans="1:19" x14ac:dyDescent="0.4">
      <c r="A41" s="705"/>
      <c r="B41" s="687" t="s">
        <v>391</v>
      </c>
      <c r="C41" s="686"/>
      <c r="D41" s="686"/>
      <c r="E41" s="686"/>
      <c r="F41" s="703"/>
      <c r="G41" s="685">
        <v>81689</v>
      </c>
      <c r="H41" s="684">
        <v>82939</v>
      </c>
      <c r="I41" s="683">
        <v>0.98492868252571164</v>
      </c>
      <c r="J41" s="682">
        <v>-1250</v>
      </c>
      <c r="K41" s="685">
        <v>110419</v>
      </c>
      <c r="L41" s="684">
        <v>112693</v>
      </c>
      <c r="M41" s="683">
        <v>0.97982128437436222</v>
      </c>
      <c r="N41" s="682">
        <v>-2274</v>
      </c>
      <c r="O41" s="681">
        <v>0.73980927195500779</v>
      </c>
      <c r="P41" s="680">
        <v>0.73597295306718247</v>
      </c>
      <c r="Q41" s="679">
        <v>3.8363188878253185E-3</v>
      </c>
      <c r="R41" s="665"/>
      <c r="S41" s="665"/>
    </row>
    <row r="42" spans="1:19" x14ac:dyDescent="0.4">
      <c r="A42" s="701"/>
      <c r="B42" s="701"/>
      <c r="C42" s="700" t="s">
        <v>378</v>
      </c>
      <c r="D42" s="698"/>
      <c r="E42" s="698"/>
      <c r="F42" s="688" t="s">
        <v>366</v>
      </c>
      <c r="G42" s="697">
        <v>29807</v>
      </c>
      <c r="H42" s="695">
        <v>33475</v>
      </c>
      <c r="I42" s="694">
        <v>0.89042569081404033</v>
      </c>
      <c r="J42" s="693">
        <v>-3668</v>
      </c>
      <c r="K42" s="697">
        <v>40836</v>
      </c>
      <c r="L42" s="695">
        <v>41938</v>
      </c>
      <c r="M42" s="694">
        <v>0.97372311507463394</v>
      </c>
      <c r="N42" s="693">
        <v>-1102</v>
      </c>
      <c r="O42" s="692">
        <v>0.72991967871485941</v>
      </c>
      <c r="P42" s="691">
        <v>0.79820210787352763</v>
      </c>
      <c r="Q42" s="690">
        <v>-6.8282429158668223E-2</v>
      </c>
      <c r="R42" s="665"/>
      <c r="S42" s="665"/>
    </row>
    <row r="43" spans="1:19" x14ac:dyDescent="0.4">
      <c r="A43" s="701"/>
      <c r="B43" s="701"/>
      <c r="C43" s="700" t="s">
        <v>106</v>
      </c>
      <c r="D43" s="698"/>
      <c r="E43" s="698"/>
      <c r="F43" s="688" t="s">
        <v>366</v>
      </c>
      <c r="G43" s="697">
        <v>5848</v>
      </c>
      <c r="H43" s="695">
        <v>4499</v>
      </c>
      <c r="I43" s="694">
        <v>1.2998444098688597</v>
      </c>
      <c r="J43" s="693">
        <v>1349</v>
      </c>
      <c r="K43" s="696">
        <v>6137</v>
      </c>
      <c r="L43" s="695">
        <v>5030</v>
      </c>
      <c r="M43" s="694">
        <v>1.220079522862823</v>
      </c>
      <c r="N43" s="693">
        <v>1107</v>
      </c>
      <c r="O43" s="692">
        <v>0.95290858725761773</v>
      </c>
      <c r="P43" s="691">
        <v>0.89443339960238566</v>
      </c>
      <c r="Q43" s="690">
        <v>5.8475187655232075E-2</v>
      </c>
      <c r="R43" s="665"/>
      <c r="S43" s="665"/>
    </row>
    <row r="44" spans="1:19" x14ac:dyDescent="0.4">
      <c r="A44" s="701"/>
      <c r="B44" s="701"/>
      <c r="C44" s="700" t="s">
        <v>105</v>
      </c>
      <c r="D44" s="698"/>
      <c r="E44" s="698"/>
      <c r="F44" s="688" t="s">
        <v>366</v>
      </c>
      <c r="G44" s="697">
        <v>5618</v>
      </c>
      <c r="H44" s="695">
        <v>5600</v>
      </c>
      <c r="I44" s="694">
        <v>1.0032142857142856</v>
      </c>
      <c r="J44" s="693">
        <v>18</v>
      </c>
      <c r="K44" s="696">
        <v>6663</v>
      </c>
      <c r="L44" s="695">
        <v>7816</v>
      </c>
      <c r="M44" s="694">
        <v>0.85248208802456504</v>
      </c>
      <c r="N44" s="693">
        <v>-1153</v>
      </c>
      <c r="O44" s="692">
        <v>0.84316374005703132</v>
      </c>
      <c r="P44" s="691">
        <v>0.7164790174002047</v>
      </c>
      <c r="Q44" s="690">
        <v>0.12668472265682662</v>
      </c>
      <c r="R44" s="665"/>
      <c r="S44" s="665"/>
    </row>
    <row r="45" spans="1:19" x14ac:dyDescent="0.4">
      <c r="A45" s="701"/>
      <c r="B45" s="701"/>
      <c r="C45" s="700" t="s">
        <v>371</v>
      </c>
      <c r="D45" s="698"/>
      <c r="E45" s="698"/>
      <c r="F45" s="688" t="s">
        <v>366</v>
      </c>
      <c r="G45" s="697">
        <v>2837</v>
      </c>
      <c r="H45" s="695">
        <v>3359</v>
      </c>
      <c r="I45" s="694">
        <v>0.84459660613277765</v>
      </c>
      <c r="J45" s="693">
        <v>-522</v>
      </c>
      <c r="K45" s="696">
        <v>3652</v>
      </c>
      <c r="L45" s="695">
        <v>6020</v>
      </c>
      <c r="M45" s="694">
        <v>0.60664451827242527</v>
      </c>
      <c r="N45" s="693">
        <v>-2368</v>
      </c>
      <c r="O45" s="692">
        <v>0.77683461117196062</v>
      </c>
      <c r="P45" s="691">
        <v>0.55797342192691035</v>
      </c>
      <c r="Q45" s="690">
        <v>0.21886118924505027</v>
      </c>
      <c r="R45" s="665"/>
      <c r="S45" s="665"/>
    </row>
    <row r="46" spans="1:19" x14ac:dyDescent="0.4">
      <c r="A46" s="701"/>
      <c r="B46" s="701"/>
      <c r="C46" s="700" t="s">
        <v>373</v>
      </c>
      <c r="D46" s="698"/>
      <c r="E46" s="698"/>
      <c r="F46" s="688" t="s">
        <v>366</v>
      </c>
      <c r="G46" s="697">
        <v>6365</v>
      </c>
      <c r="H46" s="695">
        <v>6520</v>
      </c>
      <c r="I46" s="694">
        <v>0.97622699386503065</v>
      </c>
      <c r="J46" s="693">
        <v>-155</v>
      </c>
      <c r="K46" s="696">
        <v>7830</v>
      </c>
      <c r="L46" s="695">
        <v>8020</v>
      </c>
      <c r="M46" s="694">
        <v>0.97630922693266831</v>
      </c>
      <c r="N46" s="693">
        <v>-190</v>
      </c>
      <c r="O46" s="692">
        <v>0.81289910600255433</v>
      </c>
      <c r="P46" s="691">
        <v>0.81296758104738154</v>
      </c>
      <c r="Q46" s="690">
        <v>-6.8475044827209786E-5</v>
      </c>
      <c r="R46" s="665"/>
      <c r="S46" s="665"/>
    </row>
    <row r="47" spans="1:19" x14ac:dyDescent="0.4">
      <c r="A47" s="701"/>
      <c r="B47" s="701"/>
      <c r="C47" s="700" t="s">
        <v>377</v>
      </c>
      <c r="D47" s="698"/>
      <c r="E47" s="698"/>
      <c r="F47" s="688" t="s">
        <v>366</v>
      </c>
      <c r="G47" s="697">
        <v>11150</v>
      </c>
      <c r="H47" s="695">
        <v>12904</v>
      </c>
      <c r="I47" s="694">
        <v>0.86407315561066333</v>
      </c>
      <c r="J47" s="693">
        <v>-1754</v>
      </c>
      <c r="K47" s="696">
        <v>14273</v>
      </c>
      <c r="L47" s="695">
        <v>17727</v>
      </c>
      <c r="M47" s="694">
        <v>0.80515597675861683</v>
      </c>
      <c r="N47" s="693">
        <v>-3454</v>
      </c>
      <c r="O47" s="692">
        <v>0.78119526378476845</v>
      </c>
      <c r="P47" s="691">
        <v>0.72792914762791228</v>
      </c>
      <c r="Q47" s="690">
        <v>5.3266116156856169E-2</v>
      </c>
      <c r="R47" s="665"/>
      <c r="S47" s="665"/>
    </row>
    <row r="48" spans="1:19" x14ac:dyDescent="0.4">
      <c r="A48" s="701"/>
      <c r="B48" s="701"/>
      <c r="C48" s="700" t="s">
        <v>372</v>
      </c>
      <c r="D48" s="698"/>
      <c r="E48" s="698"/>
      <c r="F48" s="688" t="s">
        <v>366</v>
      </c>
      <c r="G48" s="697">
        <v>1192</v>
      </c>
      <c r="H48" s="695">
        <v>1100</v>
      </c>
      <c r="I48" s="694">
        <v>1.0836363636363637</v>
      </c>
      <c r="J48" s="693">
        <v>92</v>
      </c>
      <c r="K48" s="696">
        <v>2700</v>
      </c>
      <c r="L48" s="695">
        <v>2450</v>
      </c>
      <c r="M48" s="694">
        <v>1.1020408163265305</v>
      </c>
      <c r="N48" s="693">
        <v>250</v>
      </c>
      <c r="O48" s="692">
        <v>0.44148148148148147</v>
      </c>
      <c r="P48" s="691">
        <v>0.44897959183673469</v>
      </c>
      <c r="Q48" s="690">
        <v>-7.498110355253218E-3</v>
      </c>
      <c r="R48" s="665"/>
      <c r="S48" s="665"/>
    </row>
    <row r="49" spans="1:19" x14ac:dyDescent="0.4">
      <c r="A49" s="701"/>
      <c r="B49" s="701"/>
      <c r="C49" s="700" t="s">
        <v>390</v>
      </c>
      <c r="D49" s="698"/>
      <c r="E49" s="698"/>
      <c r="F49" s="688" t="s">
        <v>366</v>
      </c>
      <c r="G49" s="697">
        <v>1475</v>
      </c>
      <c r="H49" s="695">
        <v>1707</v>
      </c>
      <c r="I49" s="694">
        <v>0.86408904510837725</v>
      </c>
      <c r="J49" s="693">
        <v>-232</v>
      </c>
      <c r="K49" s="696">
        <v>1584</v>
      </c>
      <c r="L49" s="695">
        <v>1760</v>
      </c>
      <c r="M49" s="694">
        <v>0.9</v>
      </c>
      <c r="N49" s="693">
        <v>-176</v>
      </c>
      <c r="O49" s="692">
        <v>0.93118686868686873</v>
      </c>
      <c r="P49" s="691">
        <v>0.9698863636363636</v>
      </c>
      <c r="Q49" s="690">
        <v>-3.8699494949494873E-2</v>
      </c>
      <c r="R49" s="665"/>
      <c r="S49" s="665"/>
    </row>
    <row r="50" spans="1:19" x14ac:dyDescent="0.4">
      <c r="A50" s="701"/>
      <c r="B50" s="701"/>
      <c r="C50" s="700" t="s">
        <v>389</v>
      </c>
      <c r="D50" s="698"/>
      <c r="E50" s="698"/>
      <c r="F50" s="688" t="s">
        <v>366</v>
      </c>
      <c r="G50" s="697">
        <v>2145</v>
      </c>
      <c r="H50" s="695">
        <v>2413</v>
      </c>
      <c r="I50" s="694">
        <v>0.88893493576460836</v>
      </c>
      <c r="J50" s="693">
        <v>-268</v>
      </c>
      <c r="K50" s="696">
        <v>2565</v>
      </c>
      <c r="L50" s="695">
        <v>2699</v>
      </c>
      <c r="M50" s="694">
        <v>0.95035198221563544</v>
      </c>
      <c r="N50" s="693">
        <v>-134</v>
      </c>
      <c r="O50" s="692">
        <v>0.83625730994152048</v>
      </c>
      <c r="P50" s="691">
        <v>0.89403482771396814</v>
      </c>
      <c r="Q50" s="690">
        <v>-5.7777517772447662E-2</v>
      </c>
      <c r="R50" s="665"/>
      <c r="S50" s="665"/>
    </row>
    <row r="51" spans="1:19" x14ac:dyDescent="0.4">
      <c r="A51" s="701"/>
      <c r="B51" s="701"/>
      <c r="C51" s="700" t="s">
        <v>388</v>
      </c>
      <c r="D51" s="698"/>
      <c r="E51" s="698"/>
      <c r="F51" s="688" t="s">
        <v>375</v>
      </c>
      <c r="G51" s="697">
        <v>626</v>
      </c>
      <c r="H51" s="695">
        <v>446</v>
      </c>
      <c r="I51" s="694">
        <v>1.4035874439461884</v>
      </c>
      <c r="J51" s="693">
        <v>180</v>
      </c>
      <c r="K51" s="696">
        <v>1134</v>
      </c>
      <c r="L51" s="695">
        <v>1134</v>
      </c>
      <c r="M51" s="694">
        <v>1</v>
      </c>
      <c r="N51" s="693">
        <v>0</v>
      </c>
      <c r="O51" s="692">
        <v>0.55202821869488539</v>
      </c>
      <c r="P51" s="691">
        <v>0.39329805996472661</v>
      </c>
      <c r="Q51" s="690">
        <v>0.15873015873015878</v>
      </c>
      <c r="R51" s="665"/>
      <c r="S51" s="665"/>
    </row>
    <row r="52" spans="1:19" x14ac:dyDescent="0.4">
      <c r="A52" s="701"/>
      <c r="B52" s="701"/>
      <c r="C52" s="700" t="s">
        <v>387</v>
      </c>
      <c r="D52" s="698"/>
      <c r="E52" s="698"/>
      <c r="F52" s="688" t="s">
        <v>366</v>
      </c>
      <c r="G52" s="697">
        <v>882</v>
      </c>
      <c r="H52" s="695">
        <v>1046</v>
      </c>
      <c r="I52" s="694">
        <v>0.8432122370936902</v>
      </c>
      <c r="J52" s="693">
        <v>-164</v>
      </c>
      <c r="K52" s="696">
        <v>1584</v>
      </c>
      <c r="L52" s="695">
        <v>1247</v>
      </c>
      <c r="M52" s="694">
        <v>1.2702485966319166</v>
      </c>
      <c r="N52" s="693">
        <v>337</v>
      </c>
      <c r="O52" s="692">
        <v>0.55681818181818177</v>
      </c>
      <c r="P52" s="691">
        <v>0.83881315156375302</v>
      </c>
      <c r="Q52" s="690">
        <v>-0.28199496974557126</v>
      </c>
      <c r="R52" s="665"/>
      <c r="S52" s="665"/>
    </row>
    <row r="53" spans="1:19" x14ac:dyDescent="0.4">
      <c r="A53" s="701"/>
      <c r="B53" s="701"/>
      <c r="C53" s="700" t="s">
        <v>386</v>
      </c>
      <c r="D53" s="698"/>
      <c r="E53" s="698"/>
      <c r="F53" s="688" t="s">
        <v>366</v>
      </c>
      <c r="G53" s="697">
        <v>2097</v>
      </c>
      <c r="H53" s="695">
        <v>1821</v>
      </c>
      <c r="I53" s="694">
        <v>1.1515650741350907</v>
      </c>
      <c r="J53" s="693">
        <v>276</v>
      </c>
      <c r="K53" s="696">
        <v>2700</v>
      </c>
      <c r="L53" s="695">
        <v>2700</v>
      </c>
      <c r="M53" s="694">
        <v>1</v>
      </c>
      <c r="N53" s="693">
        <v>0</v>
      </c>
      <c r="O53" s="692">
        <v>0.77666666666666662</v>
      </c>
      <c r="P53" s="691">
        <v>0.6744444444444444</v>
      </c>
      <c r="Q53" s="690">
        <v>0.10222222222222221</v>
      </c>
      <c r="R53" s="665"/>
      <c r="S53" s="665"/>
    </row>
    <row r="54" spans="1:19" x14ac:dyDescent="0.4">
      <c r="A54" s="701"/>
      <c r="B54" s="701"/>
      <c r="C54" s="700" t="s">
        <v>385</v>
      </c>
      <c r="D54" s="698"/>
      <c r="E54" s="698"/>
      <c r="F54" s="688" t="s">
        <v>366</v>
      </c>
      <c r="G54" s="697">
        <v>1239</v>
      </c>
      <c r="H54" s="695">
        <v>1100</v>
      </c>
      <c r="I54" s="694">
        <v>1.1263636363636365</v>
      </c>
      <c r="J54" s="693">
        <v>139</v>
      </c>
      <c r="K54" s="696">
        <v>2430</v>
      </c>
      <c r="L54" s="695">
        <v>2699</v>
      </c>
      <c r="M54" s="694">
        <v>0.90033345683586519</v>
      </c>
      <c r="N54" s="693">
        <v>-269</v>
      </c>
      <c r="O54" s="692">
        <v>0.50987654320987652</v>
      </c>
      <c r="P54" s="691">
        <v>0.4075583549462764</v>
      </c>
      <c r="Q54" s="690">
        <v>0.10231818826360012</v>
      </c>
      <c r="R54" s="665"/>
      <c r="S54" s="665"/>
    </row>
    <row r="55" spans="1:19" x14ac:dyDescent="0.4">
      <c r="A55" s="701"/>
      <c r="B55" s="701"/>
      <c r="C55" s="700" t="s">
        <v>120</v>
      </c>
      <c r="D55" s="698"/>
      <c r="E55" s="698"/>
      <c r="F55" s="688" t="s">
        <v>366</v>
      </c>
      <c r="G55" s="697">
        <v>877</v>
      </c>
      <c r="H55" s="695">
        <v>770</v>
      </c>
      <c r="I55" s="694">
        <v>1.138961038961039</v>
      </c>
      <c r="J55" s="693">
        <v>107</v>
      </c>
      <c r="K55" s="696">
        <v>1751</v>
      </c>
      <c r="L55" s="695">
        <v>1260</v>
      </c>
      <c r="M55" s="694">
        <v>1.3896825396825396</v>
      </c>
      <c r="N55" s="693">
        <v>491</v>
      </c>
      <c r="O55" s="692">
        <v>0.50085665334094798</v>
      </c>
      <c r="P55" s="691">
        <v>0.61111111111111116</v>
      </c>
      <c r="Q55" s="690">
        <v>-0.11025445777016318</v>
      </c>
      <c r="R55" s="665"/>
      <c r="S55" s="665"/>
    </row>
    <row r="56" spans="1:19" x14ac:dyDescent="0.4">
      <c r="A56" s="701"/>
      <c r="B56" s="701"/>
      <c r="C56" s="700" t="s">
        <v>382</v>
      </c>
      <c r="D56" s="698"/>
      <c r="E56" s="698"/>
      <c r="F56" s="688" t="s">
        <v>366</v>
      </c>
      <c r="G56" s="697">
        <v>1120</v>
      </c>
      <c r="H56" s="695">
        <v>686</v>
      </c>
      <c r="I56" s="694">
        <v>1.6326530612244898</v>
      </c>
      <c r="J56" s="693">
        <v>434</v>
      </c>
      <c r="K56" s="696">
        <v>1584</v>
      </c>
      <c r="L56" s="695">
        <v>1200</v>
      </c>
      <c r="M56" s="694">
        <v>1.32</v>
      </c>
      <c r="N56" s="693">
        <v>384</v>
      </c>
      <c r="O56" s="692">
        <v>0.70707070707070707</v>
      </c>
      <c r="P56" s="691">
        <v>0.57166666666666666</v>
      </c>
      <c r="Q56" s="690">
        <v>0.13540404040404042</v>
      </c>
      <c r="R56" s="665"/>
      <c r="S56" s="665"/>
    </row>
    <row r="57" spans="1:19" x14ac:dyDescent="0.4">
      <c r="A57" s="701"/>
      <c r="B57" s="701"/>
      <c r="C57" s="700" t="s">
        <v>381</v>
      </c>
      <c r="D57" s="698"/>
      <c r="E57" s="698"/>
      <c r="F57" s="688" t="s">
        <v>366</v>
      </c>
      <c r="G57" s="697">
        <v>865</v>
      </c>
      <c r="H57" s="695">
        <v>588</v>
      </c>
      <c r="I57" s="694">
        <v>1.4710884353741496</v>
      </c>
      <c r="J57" s="693">
        <v>277</v>
      </c>
      <c r="K57" s="696">
        <v>1760</v>
      </c>
      <c r="L57" s="695">
        <v>1199</v>
      </c>
      <c r="M57" s="694">
        <v>1.4678899082568808</v>
      </c>
      <c r="N57" s="693">
        <v>561</v>
      </c>
      <c r="O57" s="692">
        <v>0.49147727272727271</v>
      </c>
      <c r="P57" s="691">
        <v>0.49040867389491244</v>
      </c>
      <c r="Q57" s="690">
        <v>1.068598832360268E-3</v>
      </c>
      <c r="R57" s="665"/>
      <c r="S57" s="665"/>
    </row>
    <row r="58" spans="1:19" x14ac:dyDescent="0.4">
      <c r="A58" s="701"/>
      <c r="B58" s="701"/>
      <c r="C58" s="700" t="s">
        <v>383</v>
      </c>
      <c r="D58" s="698"/>
      <c r="E58" s="698"/>
      <c r="F58" s="688" t="s">
        <v>366</v>
      </c>
      <c r="G58" s="697">
        <v>767</v>
      </c>
      <c r="H58" s="695">
        <v>937</v>
      </c>
      <c r="I58" s="694">
        <v>0.81856990394877271</v>
      </c>
      <c r="J58" s="693">
        <v>-170</v>
      </c>
      <c r="K58" s="696">
        <v>1199</v>
      </c>
      <c r="L58" s="695">
        <v>1209</v>
      </c>
      <c r="M58" s="694">
        <v>0.99172870140612079</v>
      </c>
      <c r="N58" s="693">
        <v>-10</v>
      </c>
      <c r="O58" s="692">
        <v>0.63969974979149291</v>
      </c>
      <c r="P58" s="691">
        <v>0.77502067824648468</v>
      </c>
      <c r="Q58" s="690">
        <v>-0.13532092845499177</v>
      </c>
      <c r="R58" s="665"/>
      <c r="S58" s="665"/>
    </row>
    <row r="59" spans="1:19" x14ac:dyDescent="0.4">
      <c r="A59" s="701"/>
      <c r="B59" s="701"/>
      <c r="C59" s="700" t="s">
        <v>380</v>
      </c>
      <c r="D59" s="698"/>
      <c r="E59" s="698"/>
      <c r="F59" s="688" t="s">
        <v>366</v>
      </c>
      <c r="G59" s="697">
        <v>2078</v>
      </c>
      <c r="H59" s="695">
        <v>1965</v>
      </c>
      <c r="I59" s="694">
        <v>1.0575063613231552</v>
      </c>
      <c r="J59" s="693">
        <v>113</v>
      </c>
      <c r="K59" s="696">
        <v>3907</v>
      </c>
      <c r="L59" s="695">
        <v>4167</v>
      </c>
      <c r="M59" s="694">
        <v>0.9376049916006719</v>
      </c>
      <c r="N59" s="693">
        <v>-260</v>
      </c>
      <c r="O59" s="692">
        <v>0.53186588175070382</v>
      </c>
      <c r="P59" s="691">
        <v>0.47156227501799858</v>
      </c>
      <c r="Q59" s="690">
        <v>6.0303606732705239E-2</v>
      </c>
      <c r="R59" s="665"/>
      <c r="S59" s="665"/>
    </row>
    <row r="60" spans="1:19" x14ac:dyDescent="0.4">
      <c r="A60" s="701"/>
      <c r="B60" s="701"/>
      <c r="C60" s="700" t="s">
        <v>378</v>
      </c>
      <c r="D60" s="699" t="s">
        <v>171</v>
      </c>
      <c r="E60" s="698" t="s">
        <v>370</v>
      </c>
      <c r="F60" s="688" t="s">
        <v>366</v>
      </c>
      <c r="G60" s="697">
        <v>2026</v>
      </c>
      <c r="H60" s="695">
        <v>0</v>
      </c>
      <c r="I60" s="694" t="e">
        <v>#DIV/0!</v>
      </c>
      <c r="J60" s="693">
        <v>2026</v>
      </c>
      <c r="K60" s="696">
        <v>2700</v>
      </c>
      <c r="L60" s="695">
        <v>0</v>
      </c>
      <c r="M60" s="694" t="e">
        <v>#DIV/0!</v>
      </c>
      <c r="N60" s="693">
        <v>2700</v>
      </c>
      <c r="O60" s="692">
        <v>0.75037037037037035</v>
      </c>
      <c r="P60" s="691" t="e">
        <v>#DIV/0!</v>
      </c>
      <c r="Q60" s="690" t="e">
        <v>#DIV/0!</v>
      </c>
      <c r="R60" s="665"/>
      <c r="S60" s="665"/>
    </row>
    <row r="61" spans="1:19" x14ac:dyDescent="0.4">
      <c r="A61" s="701"/>
      <c r="B61" s="701"/>
      <c r="C61" s="700" t="s">
        <v>105</v>
      </c>
      <c r="D61" s="699" t="s">
        <v>171</v>
      </c>
      <c r="E61" s="698" t="s">
        <v>370</v>
      </c>
      <c r="F61" s="688" t="s">
        <v>366</v>
      </c>
      <c r="G61" s="697">
        <v>1147</v>
      </c>
      <c r="H61" s="695">
        <v>902</v>
      </c>
      <c r="I61" s="694">
        <v>1.271618625277162</v>
      </c>
      <c r="J61" s="693">
        <v>245</v>
      </c>
      <c r="K61" s="696">
        <v>1670</v>
      </c>
      <c r="L61" s="695">
        <v>1218</v>
      </c>
      <c r="M61" s="694">
        <v>1.3711001642036125</v>
      </c>
      <c r="N61" s="693">
        <v>452</v>
      </c>
      <c r="O61" s="692">
        <v>0.68682634730538927</v>
      </c>
      <c r="P61" s="691">
        <v>0.7405582922824302</v>
      </c>
      <c r="Q61" s="690">
        <v>-5.3731944977040924E-2</v>
      </c>
      <c r="R61" s="665"/>
      <c r="S61" s="665"/>
    </row>
    <row r="62" spans="1:19" x14ac:dyDescent="0.4">
      <c r="A62" s="701"/>
      <c r="B62" s="701"/>
      <c r="C62" s="700" t="s">
        <v>373</v>
      </c>
      <c r="D62" s="699" t="s">
        <v>171</v>
      </c>
      <c r="E62" s="698" t="s">
        <v>370</v>
      </c>
      <c r="F62" s="688" t="s">
        <v>366</v>
      </c>
      <c r="G62" s="697">
        <v>1528</v>
      </c>
      <c r="H62" s="695">
        <v>1101</v>
      </c>
      <c r="I62" s="694">
        <v>1.3878292461398729</v>
      </c>
      <c r="J62" s="693">
        <v>427</v>
      </c>
      <c r="K62" s="696">
        <v>1760</v>
      </c>
      <c r="L62" s="695">
        <v>1200</v>
      </c>
      <c r="M62" s="694">
        <v>1.4666666666666666</v>
      </c>
      <c r="N62" s="693">
        <v>560</v>
      </c>
      <c r="O62" s="692">
        <v>0.86818181818181817</v>
      </c>
      <c r="P62" s="691">
        <v>0.91749999999999998</v>
      </c>
      <c r="Q62" s="690">
        <v>-4.9318181818181817E-2</v>
      </c>
      <c r="R62" s="665"/>
      <c r="S62" s="665"/>
    </row>
    <row r="63" spans="1:19" x14ac:dyDescent="0.4">
      <c r="A63" s="701"/>
      <c r="B63" s="678"/>
      <c r="C63" s="677" t="s">
        <v>377</v>
      </c>
      <c r="D63" s="689" t="s">
        <v>171</v>
      </c>
      <c r="E63" s="675" t="s">
        <v>370</v>
      </c>
      <c r="F63" s="688" t="s">
        <v>375</v>
      </c>
      <c r="G63" s="673">
        <v>0</v>
      </c>
      <c r="H63" s="671">
        <v>0</v>
      </c>
      <c r="I63" s="670" t="e">
        <v>#DIV/0!</v>
      </c>
      <c r="J63" s="669">
        <v>0</v>
      </c>
      <c r="K63" s="672">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1192</v>
      </c>
      <c r="H64" s="684">
        <v>1131</v>
      </c>
      <c r="I64" s="683">
        <v>1.0539345711759505</v>
      </c>
      <c r="J64" s="682">
        <v>61</v>
      </c>
      <c r="K64" s="685">
        <v>3095</v>
      </c>
      <c r="L64" s="684">
        <v>1772</v>
      </c>
      <c r="M64" s="683">
        <v>1.7466139954853273</v>
      </c>
      <c r="N64" s="682">
        <v>1323</v>
      </c>
      <c r="O64" s="681">
        <v>0.38513731825525038</v>
      </c>
      <c r="P64" s="680">
        <v>0.63826185101580135</v>
      </c>
      <c r="Q64" s="679">
        <v>-0.25312453276055097</v>
      </c>
      <c r="R64" s="665"/>
      <c r="S64" s="665"/>
    </row>
    <row r="65" spans="1:19" x14ac:dyDescent="0.4">
      <c r="A65" s="701"/>
      <c r="B65" s="701"/>
      <c r="C65" s="700" t="s">
        <v>383</v>
      </c>
      <c r="D65" s="698"/>
      <c r="E65" s="698"/>
      <c r="F65" s="688" t="s">
        <v>366</v>
      </c>
      <c r="G65" s="697">
        <v>293</v>
      </c>
      <c r="H65" s="695">
        <v>254</v>
      </c>
      <c r="I65" s="694">
        <v>1.1535433070866141</v>
      </c>
      <c r="J65" s="693">
        <v>39</v>
      </c>
      <c r="K65" s="697">
        <v>541</v>
      </c>
      <c r="L65" s="695">
        <v>291</v>
      </c>
      <c r="M65" s="694">
        <v>1.859106529209622</v>
      </c>
      <c r="N65" s="693">
        <v>250</v>
      </c>
      <c r="O65" s="692">
        <v>0.54158964879852123</v>
      </c>
      <c r="P65" s="691">
        <v>0.87285223367697595</v>
      </c>
      <c r="Q65" s="690">
        <v>-0.33126258487845472</v>
      </c>
      <c r="R65" s="665"/>
      <c r="S65" s="665"/>
    </row>
    <row r="66" spans="1:19" x14ac:dyDescent="0.4">
      <c r="A66" s="701"/>
      <c r="B66" s="701"/>
      <c r="C66" s="700" t="s">
        <v>382</v>
      </c>
      <c r="D66" s="698"/>
      <c r="E66" s="698"/>
      <c r="F66" s="702"/>
      <c r="G66" s="697"/>
      <c r="H66" s="695">
        <v>321</v>
      </c>
      <c r="I66" s="694">
        <v>0</v>
      </c>
      <c r="J66" s="693">
        <v>-321</v>
      </c>
      <c r="K66" s="697"/>
      <c r="L66" s="695">
        <v>540</v>
      </c>
      <c r="M66" s="694">
        <v>0</v>
      </c>
      <c r="N66" s="693">
        <v>-540</v>
      </c>
      <c r="O66" s="692" t="e">
        <v>#DIV/0!</v>
      </c>
      <c r="P66" s="691">
        <v>0.59444444444444444</v>
      </c>
      <c r="Q66" s="690" t="e">
        <v>#DIV/0!</v>
      </c>
      <c r="R66" s="665"/>
      <c r="S66" s="665"/>
    </row>
    <row r="67" spans="1:19" x14ac:dyDescent="0.4">
      <c r="A67" s="701"/>
      <c r="B67" s="701"/>
      <c r="C67" s="700" t="s">
        <v>381</v>
      </c>
      <c r="D67" s="698"/>
      <c r="E67" s="698"/>
      <c r="F67" s="702"/>
      <c r="G67" s="697"/>
      <c r="H67" s="695">
        <v>199</v>
      </c>
      <c r="I67" s="694">
        <v>0</v>
      </c>
      <c r="J67" s="693">
        <v>-199</v>
      </c>
      <c r="K67" s="697"/>
      <c r="L67" s="695">
        <v>324</v>
      </c>
      <c r="M67" s="694">
        <v>0</v>
      </c>
      <c r="N67" s="693">
        <v>-324</v>
      </c>
      <c r="O67" s="692" t="e">
        <v>#DIV/0!</v>
      </c>
      <c r="P67" s="691">
        <v>0.61419753086419748</v>
      </c>
      <c r="Q67" s="690" t="e">
        <v>#DIV/0!</v>
      </c>
      <c r="R67" s="665"/>
      <c r="S67" s="665"/>
    </row>
    <row r="68" spans="1:19" x14ac:dyDescent="0.4">
      <c r="A68" s="701"/>
      <c r="B68" s="701"/>
      <c r="C68" s="700" t="s">
        <v>380</v>
      </c>
      <c r="D68" s="698"/>
      <c r="E68" s="698"/>
      <c r="F68" s="688" t="s">
        <v>366</v>
      </c>
      <c r="G68" s="697">
        <v>441</v>
      </c>
      <c r="H68" s="695">
        <v>357</v>
      </c>
      <c r="I68" s="694">
        <v>1.2352941176470589</v>
      </c>
      <c r="J68" s="693">
        <v>84</v>
      </c>
      <c r="K68" s="697">
        <v>986</v>
      </c>
      <c r="L68" s="695">
        <v>617</v>
      </c>
      <c r="M68" s="694">
        <v>1.5980551053484602</v>
      </c>
      <c r="N68" s="693">
        <v>369</v>
      </c>
      <c r="O68" s="692">
        <v>0.44726166328600403</v>
      </c>
      <c r="P68" s="691">
        <v>0.57860615883306321</v>
      </c>
      <c r="Q68" s="690">
        <v>-0.13134449554705918</v>
      </c>
      <c r="R68" s="665"/>
      <c r="S68" s="665"/>
    </row>
    <row r="69" spans="1:19" x14ac:dyDescent="0.4">
      <c r="A69" s="678"/>
      <c r="B69" s="678"/>
      <c r="C69" s="677" t="s">
        <v>371</v>
      </c>
      <c r="D69" s="675"/>
      <c r="E69" s="675"/>
      <c r="F69" s="674" t="s">
        <v>366</v>
      </c>
      <c r="G69" s="673">
        <v>458</v>
      </c>
      <c r="H69" s="671"/>
      <c r="I69" s="670" t="e">
        <v>#DIV/0!</v>
      </c>
      <c r="J69" s="669">
        <v>458</v>
      </c>
      <c r="K69" s="673">
        <v>1568</v>
      </c>
      <c r="L69" s="671"/>
      <c r="M69" s="670" t="e">
        <v>#DIV/0!</v>
      </c>
      <c r="N69" s="669">
        <v>1568</v>
      </c>
      <c r="O69" s="668">
        <v>0.29209183673469385</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activeCell="G4" sqref="G4:G5"/>
      <selection pane="topRight" activeCell="G4" sqref="G4:G5"/>
      <selection pane="bottomLeft" activeCell="G4" sqref="G4:G5"/>
      <selection pane="bottomRight" activeCell="G3" sqref="G3:G5"/>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２月（上旬～中旬）</v>
      </c>
      <c r="K1" s="13" t="s">
        <v>70</v>
      </c>
      <c r="L1" s="9"/>
      <c r="M1" s="9"/>
      <c r="N1" s="9"/>
      <c r="O1" s="9"/>
      <c r="P1" s="9"/>
      <c r="Q1" s="9"/>
    </row>
    <row r="2" spans="1:19" x14ac:dyDescent="0.4">
      <c r="A2" s="828">
        <v>26</v>
      </c>
      <c r="B2" s="829"/>
      <c r="C2" s="2">
        <v>2014</v>
      </c>
      <c r="D2" s="3" t="s">
        <v>413</v>
      </c>
      <c r="E2" s="3">
        <v>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508</v>
      </c>
      <c r="H3" s="959" t="s">
        <v>507</v>
      </c>
      <c r="I3" s="955" t="s">
        <v>407</v>
      </c>
      <c r="J3" s="956"/>
      <c r="K3" s="967" t="s">
        <v>508</v>
      </c>
      <c r="L3" s="959" t="s">
        <v>507</v>
      </c>
      <c r="M3" s="955" t="s">
        <v>407</v>
      </c>
      <c r="N3" s="956"/>
      <c r="O3" s="963" t="s">
        <v>508</v>
      </c>
      <c r="P3" s="965" t="s">
        <v>507</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402</v>
      </c>
      <c r="B5" s="725"/>
      <c r="C5" s="725"/>
      <c r="D5" s="725"/>
      <c r="E5" s="725"/>
      <c r="F5" s="725"/>
      <c r="G5" s="724">
        <v>290136</v>
      </c>
      <c r="H5" s="723">
        <v>294606</v>
      </c>
      <c r="I5" s="722">
        <v>0.9848271929288609</v>
      </c>
      <c r="J5" s="721">
        <v>-4470</v>
      </c>
      <c r="K5" s="724">
        <v>389906</v>
      </c>
      <c r="L5" s="723">
        <v>397678</v>
      </c>
      <c r="M5" s="722">
        <v>0.98045655027434253</v>
      </c>
      <c r="N5" s="721">
        <v>-7772</v>
      </c>
      <c r="O5" s="720">
        <v>0.74411781301134117</v>
      </c>
      <c r="P5" s="719">
        <v>0.74081543359200153</v>
      </c>
      <c r="Q5" s="718">
        <v>3.3023794193396405E-3</v>
      </c>
      <c r="R5" s="665"/>
      <c r="S5" s="665"/>
    </row>
    <row r="6" spans="1:19" x14ac:dyDescent="0.4">
      <c r="A6" s="687" t="s">
        <v>401</v>
      </c>
      <c r="B6" s="686" t="s">
        <v>400</v>
      </c>
      <c r="C6" s="686"/>
      <c r="D6" s="686"/>
      <c r="E6" s="686"/>
      <c r="F6" s="686"/>
      <c r="G6" s="685">
        <v>122663</v>
      </c>
      <c r="H6" s="684">
        <v>127766</v>
      </c>
      <c r="I6" s="683">
        <v>0.96005979681605436</v>
      </c>
      <c r="J6" s="682">
        <v>-5103</v>
      </c>
      <c r="K6" s="706">
        <v>158423</v>
      </c>
      <c r="L6" s="684">
        <v>170933</v>
      </c>
      <c r="M6" s="683">
        <v>0.92681342982338111</v>
      </c>
      <c r="N6" s="682">
        <v>-12510</v>
      </c>
      <c r="O6" s="681">
        <v>0.77427519993940275</v>
      </c>
      <c r="P6" s="680">
        <v>0.74746245605003125</v>
      </c>
      <c r="Q6" s="679">
        <v>2.6812743889371493E-2</v>
      </c>
      <c r="R6" s="665"/>
      <c r="S6" s="665"/>
    </row>
    <row r="7" spans="1:19" x14ac:dyDescent="0.4">
      <c r="A7" s="701"/>
      <c r="B7" s="687" t="s">
        <v>399</v>
      </c>
      <c r="C7" s="686"/>
      <c r="D7" s="686"/>
      <c r="E7" s="686"/>
      <c r="F7" s="686"/>
      <c r="G7" s="685">
        <v>77707</v>
      </c>
      <c r="H7" s="684">
        <v>83608</v>
      </c>
      <c r="I7" s="683">
        <v>0.92942062960482252</v>
      </c>
      <c r="J7" s="682">
        <v>-5901</v>
      </c>
      <c r="K7" s="685">
        <v>99406</v>
      </c>
      <c r="L7" s="684">
        <v>110619</v>
      </c>
      <c r="M7" s="683">
        <v>0.89863405020837284</v>
      </c>
      <c r="N7" s="682">
        <v>-11213</v>
      </c>
      <c r="O7" s="681">
        <v>0.78171337746212499</v>
      </c>
      <c r="P7" s="680">
        <v>0.75581952467478464</v>
      </c>
      <c r="Q7" s="679">
        <v>2.5893852787340355E-2</v>
      </c>
      <c r="R7" s="665"/>
      <c r="S7" s="665"/>
    </row>
    <row r="8" spans="1:19" x14ac:dyDescent="0.4">
      <c r="A8" s="701"/>
      <c r="B8" s="701"/>
      <c r="C8" s="700" t="s">
        <v>378</v>
      </c>
      <c r="D8" s="699"/>
      <c r="E8" s="698"/>
      <c r="F8" s="688" t="s">
        <v>366</v>
      </c>
      <c r="G8" s="697">
        <v>67529</v>
      </c>
      <c r="H8" s="695">
        <v>73111</v>
      </c>
      <c r="I8" s="694">
        <v>0.92365033989413359</v>
      </c>
      <c r="J8" s="693">
        <v>-5582</v>
      </c>
      <c r="K8" s="696">
        <v>87138</v>
      </c>
      <c r="L8" s="695">
        <v>97151</v>
      </c>
      <c r="M8" s="694">
        <v>0.89693363938611026</v>
      </c>
      <c r="N8" s="693">
        <v>-10013</v>
      </c>
      <c r="O8" s="692">
        <v>0.77496614565402011</v>
      </c>
      <c r="P8" s="691">
        <v>0.75255015388415969</v>
      </c>
      <c r="Q8" s="690">
        <v>2.2415991769860422E-2</v>
      </c>
      <c r="R8" s="665"/>
      <c r="S8" s="665"/>
    </row>
    <row r="9" spans="1:19" x14ac:dyDescent="0.4">
      <c r="A9" s="701"/>
      <c r="B9" s="701"/>
      <c r="C9" s="700" t="s">
        <v>106</v>
      </c>
      <c r="D9" s="698"/>
      <c r="E9" s="698"/>
      <c r="F9" s="688" t="s">
        <v>366</v>
      </c>
      <c r="G9" s="697">
        <v>9049</v>
      </c>
      <c r="H9" s="695">
        <v>8441</v>
      </c>
      <c r="I9" s="694">
        <v>1.0720293804051653</v>
      </c>
      <c r="J9" s="693">
        <v>608</v>
      </c>
      <c r="K9" s="696">
        <v>10000</v>
      </c>
      <c r="L9" s="695">
        <v>10000</v>
      </c>
      <c r="M9" s="694">
        <v>1</v>
      </c>
      <c r="N9" s="693">
        <v>0</v>
      </c>
      <c r="O9" s="692">
        <v>0.90490000000000004</v>
      </c>
      <c r="P9" s="691">
        <v>0.84409999999999996</v>
      </c>
      <c r="Q9" s="690">
        <v>6.0800000000000076E-2</v>
      </c>
      <c r="R9" s="665"/>
      <c r="S9" s="665"/>
    </row>
    <row r="10" spans="1:19" x14ac:dyDescent="0.4">
      <c r="A10" s="701"/>
      <c r="B10" s="701"/>
      <c r="C10" s="700" t="s">
        <v>105</v>
      </c>
      <c r="D10" s="698"/>
      <c r="E10" s="698"/>
      <c r="F10" s="702"/>
      <c r="G10" s="697">
        <v>0</v>
      </c>
      <c r="H10" s="695">
        <v>887</v>
      </c>
      <c r="I10" s="694">
        <v>0</v>
      </c>
      <c r="J10" s="693">
        <v>-887</v>
      </c>
      <c r="K10" s="696">
        <v>0</v>
      </c>
      <c r="L10" s="695">
        <v>948</v>
      </c>
      <c r="M10" s="694">
        <v>0</v>
      </c>
      <c r="N10" s="693">
        <v>-948</v>
      </c>
      <c r="O10" s="692" t="e">
        <v>#DIV/0!</v>
      </c>
      <c r="P10" s="691">
        <v>0.93565400843881852</v>
      </c>
      <c r="Q10" s="690" t="e">
        <v>#DIV/0!</v>
      </c>
      <c r="R10" s="665"/>
      <c r="S10" s="665"/>
    </row>
    <row r="11" spans="1:19" x14ac:dyDescent="0.4">
      <c r="A11" s="701"/>
      <c r="B11" s="701"/>
      <c r="C11" s="700" t="s">
        <v>377</v>
      </c>
      <c r="D11" s="698"/>
      <c r="E11" s="698"/>
      <c r="F11" s="702"/>
      <c r="G11" s="697">
        <v>0</v>
      </c>
      <c r="H11" s="695">
        <v>0</v>
      </c>
      <c r="I11" s="694" t="e">
        <v>#DIV/0!</v>
      </c>
      <c r="J11" s="693">
        <v>0</v>
      </c>
      <c r="K11" s="696">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6">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1129</v>
      </c>
      <c r="H13" s="695">
        <v>1169</v>
      </c>
      <c r="I13" s="694">
        <v>0.96578272027373824</v>
      </c>
      <c r="J13" s="693">
        <v>-40</v>
      </c>
      <c r="K13" s="696">
        <v>2268</v>
      </c>
      <c r="L13" s="695">
        <v>2520</v>
      </c>
      <c r="M13" s="694">
        <v>0.9</v>
      </c>
      <c r="N13" s="693">
        <v>-252</v>
      </c>
      <c r="O13" s="692">
        <v>0.49779541446208114</v>
      </c>
      <c r="P13" s="691">
        <v>0.46388888888888891</v>
      </c>
      <c r="Q13" s="690">
        <v>3.3906525573192237E-2</v>
      </c>
      <c r="R13" s="665"/>
      <c r="S13" s="665"/>
    </row>
    <row r="14" spans="1:19" x14ac:dyDescent="0.4">
      <c r="A14" s="701"/>
      <c r="B14" s="701"/>
      <c r="C14" s="700" t="s">
        <v>389</v>
      </c>
      <c r="D14" s="698"/>
      <c r="E14" s="698"/>
      <c r="F14" s="702"/>
      <c r="G14" s="697">
        <v>0</v>
      </c>
      <c r="H14" s="695">
        <v>0</v>
      </c>
      <c r="I14" s="694" t="e">
        <v>#DIV/0!</v>
      </c>
      <c r="J14" s="693">
        <v>0</v>
      </c>
      <c r="K14" s="696">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6">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2">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43983</v>
      </c>
      <c r="H17" s="684">
        <v>42634</v>
      </c>
      <c r="I17" s="683">
        <v>1.031641412956795</v>
      </c>
      <c r="J17" s="682">
        <v>1349</v>
      </c>
      <c r="K17" s="685">
        <v>57270</v>
      </c>
      <c r="L17" s="684">
        <v>57710</v>
      </c>
      <c r="M17" s="683">
        <v>0.99237567146075201</v>
      </c>
      <c r="N17" s="682">
        <v>-440</v>
      </c>
      <c r="O17" s="681">
        <v>0.76799371398638028</v>
      </c>
      <c r="P17" s="680">
        <v>0.7387627794143129</v>
      </c>
      <c r="Q17" s="679">
        <v>2.923093457206738E-2</v>
      </c>
      <c r="R17" s="665"/>
      <c r="S17" s="665"/>
    </row>
    <row r="18" spans="1:19" x14ac:dyDescent="0.4">
      <c r="A18" s="701"/>
      <c r="B18" s="701"/>
      <c r="C18" s="700" t="s">
        <v>378</v>
      </c>
      <c r="D18" s="698"/>
      <c r="E18" s="698"/>
      <c r="F18" s="702"/>
      <c r="G18" s="697">
        <v>0</v>
      </c>
      <c r="H18" s="695">
        <v>0</v>
      </c>
      <c r="I18" s="694" t="e">
        <v>#DIV/0!</v>
      </c>
      <c r="J18" s="693">
        <v>0</v>
      </c>
      <c r="K18" s="697">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6970</v>
      </c>
      <c r="H19" s="695">
        <v>6453</v>
      </c>
      <c r="I19" s="694">
        <v>1.0801177746784441</v>
      </c>
      <c r="J19" s="693">
        <v>517</v>
      </c>
      <c r="K19" s="697">
        <v>8780</v>
      </c>
      <c r="L19" s="695">
        <v>8810</v>
      </c>
      <c r="M19" s="694">
        <v>0.99659477866061297</v>
      </c>
      <c r="N19" s="693">
        <v>-30</v>
      </c>
      <c r="O19" s="692">
        <v>0.79384965831435084</v>
      </c>
      <c r="P19" s="691">
        <v>0.73246311010215659</v>
      </c>
      <c r="Q19" s="690">
        <v>6.1386548212194247E-2</v>
      </c>
      <c r="R19" s="665"/>
      <c r="S19" s="665"/>
    </row>
    <row r="20" spans="1:19" x14ac:dyDescent="0.4">
      <c r="A20" s="701"/>
      <c r="B20" s="701"/>
      <c r="C20" s="700" t="s">
        <v>377</v>
      </c>
      <c r="D20" s="698"/>
      <c r="E20" s="698"/>
      <c r="F20" s="688" t="s">
        <v>366</v>
      </c>
      <c r="G20" s="697">
        <v>13670</v>
      </c>
      <c r="H20" s="695">
        <v>12504</v>
      </c>
      <c r="I20" s="694">
        <v>1.0932501599488165</v>
      </c>
      <c r="J20" s="693">
        <v>1166</v>
      </c>
      <c r="K20" s="697">
        <v>17415</v>
      </c>
      <c r="L20" s="695">
        <v>17400</v>
      </c>
      <c r="M20" s="694">
        <v>1.0008620689655172</v>
      </c>
      <c r="N20" s="693">
        <v>15</v>
      </c>
      <c r="O20" s="692">
        <v>0.78495549813379273</v>
      </c>
      <c r="P20" s="691">
        <v>0.71862068965517245</v>
      </c>
      <c r="Q20" s="690">
        <v>6.6334808478620277E-2</v>
      </c>
      <c r="R20" s="665"/>
      <c r="S20" s="665"/>
    </row>
    <row r="21" spans="1:19" x14ac:dyDescent="0.4">
      <c r="A21" s="701"/>
      <c r="B21" s="701"/>
      <c r="C21" s="700" t="s">
        <v>378</v>
      </c>
      <c r="D21" s="699" t="s">
        <v>171</v>
      </c>
      <c r="E21" s="698" t="s">
        <v>370</v>
      </c>
      <c r="F21" s="688" t="s">
        <v>366</v>
      </c>
      <c r="G21" s="697">
        <v>3787</v>
      </c>
      <c r="H21" s="695">
        <v>4383</v>
      </c>
      <c r="I21" s="694">
        <v>0.86402007757243893</v>
      </c>
      <c r="J21" s="693">
        <v>-596</v>
      </c>
      <c r="K21" s="697">
        <v>5365</v>
      </c>
      <c r="L21" s="695">
        <v>5920</v>
      </c>
      <c r="M21" s="694">
        <v>0.90625</v>
      </c>
      <c r="N21" s="693">
        <v>-555</v>
      </c>
      <c r="O21" s="692">
        <v>0.70587138863000931</v>
      </c>
      <c r="P21" s="691">
        <v>0.74037162162162162</v>
      </c>
      <c r="Q21" s="690">
        <v>-3.4500232991612312E-2</v>
      </c>
      <c r="R21" s="665"/>
      <c r="S21" s="665"/>
    </row>
    <row r="22" spans="1:19" x14ac:dyDescent="0.4">
      <c r="A22" s="701"/>
      <c r="B22" s="701"/>
      <c r="C22" s="700" t="s">
        <v>378</v>
      </c>
      <c r="D22" s="699" t="s">
        <v>171</v>
      </c>
      <c r="E22" s="698" t="s">
        <v>395</v>
      </c>
      <c r="F22" s="688" t="s">
        <v>366</v>
      </c>
      <c r="G22" s="697">
        <v>2103</v>
      </c>
      <c r="H22" s="695">
        <v>2235</v>
      </c>
      <c r="I22" s="694">
        <v>0.94093959731543619</v>
      </c>
      <c r="J22" s="693">
        <v>-132</v>
      </c>
      <c r="K22" s="697">
        <v>2690</v>
      </c>
      <c r="L22" s="695">
        <v>2900</v>
      </c>
      <c r="M22" s="694">
        <v>0.92758620689655169</v>
      </c>
      <c r="N22" s="693">
        <v>-210</v>
      </c>
      <c r="O22" s="692">
        <v>0.78178438661710037</v>
      </c>
      <c r="P22" s="691">
        <v>0.77068965517241383</v>
      </c>
      <c r="Q22" s="690">
        <v>1.1094731444686534E-2</v>
      </c>
      <c r="R22" s="665"/>
      <c r="S22" s="665"/>
    </row>
    <row r="23" spans="1:19" x14ac:dyDescent="0.4">
      <c r="A23" s="701"/>
      <c r="B23" s="701"/>
      <c r="C23" s="700" t="s">
        <v>378</v>
      </c>
      <c r="D23" s="699" t="s">
        <v>171</v>
      </c>
      <c r="E23" s="698" t="s">
        <v>396</v>
      </c>
      <c r="F23" s="688" t="s">
        <v>375</v>
      </c>
      <c r="G23" s="697">
        <v>0</v>
      </c>
      <c r="H23" s="695">
        <v>0</v>
      </c>
      <c r="I23" s="694" t="e">
        <v>#DIV/0!</v>
      </c>
      <c r="J23" s="693">
        <v>0</v>
      </c>
      <c r="K23" s="697">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1899</v>
      </c>
      <c r="H24" s="695">
        <v>1469</v>
      </c>
      <c r="I24" s="694">
        <v>1.292716133424098</v>
      </c>
      <c r="J24" s="693">
        <v>430</v>
      </c>
      <c r="K24" s="697">
        <v>2990</v>
      </c>
      <c r="L24" s="695">
        <v>2970</v>
      </c>
      <c r="M24" s="694">
        <v>1.0067340067340067</v>
      </c>
      <c r="N24" s="693">
        <v>20</v>
      </c>
      <c r="O24" s="692">
        <v>0.63511705685618725</v>
      </c>
      <c r="P24" s="691">
        <v>0.49461279461279462</v>
      </c>
      <c r="Q24" s="690">
        <v>0.14050426224339263</v>
      </c>
      <c r="R24" s="665"/>
      <c r="S24" s="665"/>
    </row>
    <row r="25" spans="1:19" x14ac:dyDescent="0.4">
      <c r="A25" s="701"/>
      <c r="B25" s="701"/>
      <c r="C25" s="700" t="s">
        <v>105</v>
      </c>
      <c r="D25" s="699" t="s">
        <v>171</v>
      </c>
      <c r="E25" s="698" t="s">
        <v>395</v>
      </c>
      <c r="F25" s="702"/>
      <c r="G25" s="697">
        <v>0</v>
      </c>
      <c r="H25" s="695">
        <v>0</v>
      </c>
      <c r="I25" s="694" t="e">
        <v>#DIV/0!</v>
      </c>
      <c r="J25" s="693">
        <v>0</v>
      </c>
      <c r="K25" s="697">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7">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7">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7">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7">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7">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3174</v>
      </c>
      <c r="H31" s="695">
        <v>2452</v>
      </c>
      <c r="I31" s="694">
        <v>1.2944535073409462</v>
      </c>
      <c r="J31" s="693">
        <v>722</v>
      </c>
      <c r="K31" s="697">
        <v>5375</v>
      </c>
      <c r="L31" s="695">
        <v>2900</v>
      </c>
      <c r="M31" s="694">
        <v>1.853448275862069</v>
      </c>
      <c r="N31" s="693">
        <v>2475</v>
      </c>
      <c r="O31" s="692">
        <v>0.59051162790697675</v>
      </c>
      <c r="P31" s="691">
        <v>0.84551724137931039</v>
      </c>
      <c r="Q31" s="690">
        <v>-0.25500561347233364</v>
      </c>
      <c r="R31" s="665"/>
      <c r="S31" s="665"/>
    </row>
    <row r="32" spans="1:19" x14ac:dyDescent="0.4">
      <c r="A32" s="701"/>
      <c r="B32" s="701"/>
      <c r="C32" s="700" t="s">
        <v>117</v>
      </c>
      <c r="D32" s="698"/>
      <c r="E32" s="698"/>
      <c r="F32" s="702"/>
      <c r="G32" s="697">
        <v>0</v>
      </c>
      <c r="H32" s="695">
        <v>0</v>
      </c>
      <c r="I32" s="694" t="e">
        <v>#DIV/0!</v>
      </c>
      <c r="J32" s="693">
        <v>0</v>
      </c>
      <c r="K32" s="697">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2037</v>
      </c>
      <c r="H33" s="695">
        <v>1663</v>
      </c>
      <c r="I33" s="694">
        <v>1.2248947684906795</v>
      </c>
      <c r="J33" s="693">
        <v>374</v>
      </c>
      <c r="K33" s="697">
        <v>2975</v>
      </c>
      <c r="L33" s="695">
        <v>3050</v>
      </c>
      <c r="M33" s="694">
        <v>0.97540983606557374</v>
      </c>
      <c r="N33" s="693">
        <v>-75</v>
      </c>
      <c r="O33" s="692">
        <v>0.68470588235294116</v>
      </c>
      <c r="P33" s="691">
        <v>0.54524590163934428</v>
      </c>
      <c r="Q33" s="690">
        <v>0.13945998071359689</v>
      </c>
      <c r="R33" s="665"/>
      <c r="S33" s="665"/>
    </row>
    <row r="34" spans="1:19" x14ac:dyDescent="0.4">
      <c r="A34" s="701"/>
      <c r="B34" s="701"/>
      <c r="C34" s="700" t="s">
        <v>374</v>
      </c>
      <c r="D34" s="698"/>
      <c r="E34" s="698"/>
      <c r="F34" s="702"/>
      <c r="G34" s="697">
        <v>0</v>
      </c>
      <c r="H34" s="695">
        <v>0</v>
      </c>
      <c r="I34" s="694" t="e">
        <v>#DIV/0!</v>
      </c>
      <c r="J34" s="693">
        <v>0</v>
      </c>
      <c r="K34" s="697">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7">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10343</v>
      </c>
      <c r="H36" s="671">
        <v>11475</v>
      </c>
      <c r="I36" s="670">
        <v>0.90135076252723312</v>
      </c>
      <c r="J36" s="669">
        <v>-1132</v>
      </c>
      <c r="K36" s="673">
        <v>11680</v>
      </c>
      <c r="L36" s="671">
        <v>13760</v>
      </c>
      <c r="M36" s="670">
        <v>0.84883720930232553</v>
      </c>
      <c r="N36" s="669">
        <v>-2080</v>
      </c>
      <c r="O36" s="668">
        <v>0.88553082191780819</v>
      </c>
      <c r="P36" s="667">
        <v>0.8339389534883721</v>
      </c>
      <c r="Q36" s="666">
        <v>5.1591868429436083E-2</v>
      </c>
      <c r="R36" s="665"/>
      <c r="S36" s="665"/>
    </row>
    <row r="37" spans="1:19" x14ac:dyDescent="0.4">
      <c r="A37" s="701"/>
      <c r="B37" s="687" t="s">
        <v>394</v>
      </c>
      <c r="C37" s="686"/>
      <c r="D37" s="686"/>
      <c r="E37" s="686"/>
      <c r="F37" s="703"/>
      <c r="G37" s="685">
        <v>973</v>
      </c>
      <c r="H37" s="684">
        <v>1524</v>
      </c>
      <c r="I37" s="683">
        <v>0.63845144356955386</v>
      </c>
      <c r="J37" s="682">
        <v>-551</v>
      </c>
      <c r="K37" s="685">
        <v>1747</v>
      </c>
      <c r="L37" s="684">
        <v>2604</v>
      </c>
      <c r="M37" s="683">
        <v>0.67089093701996927</v>
      </c>
      <c r="N37" s="682">
        <v>-857</v>
      </c>
      <c r="O37" s="681">
        <v>0.55695477962220952</v>
      </c>
      <c r="P37" s="680">
        <v>0.58525345622119818</v>
      </c>
      <c r="Q37" s="679">
        <v>-2.8298676598988659E-2</v>
      </c>
      <c r="R37" s="665"/>
      <c r="S37" s="665"/>
    </row>
    <row r="38" spans="1:19" x14ac:dyDescent="0.4">
      <c r="A38" s="701"/>
      <c r="B38" s="701"/>
      <c r="C38" s="700" t="s">
        <v>111</v>
      </c>
      <c r="D38" s="698"/>
      <c r="E38" s="698"/>
      <c r="F38" s="688" t="s">
        <v>366</v>
      </c>
      <c r="G38" s="697">
        <v>478</v>
      </c>
      <c r="H38" s="695">
        <v>792</v>
      </c>
      <c r="I38" s="694">
        <v>0.60353535353535348</v>
      </c>
      <c r="J38" s="693">
        <v>-314</v>
      </c>
      <c r="K38" s="697">
        <v>945</v>
      </c>
      <c r="L38" s="695">
        <v>1434</v>
      </c>
      <c r="M38" s="694">
        <v>0.65899581589958156</v>
      </c>
      <c r="N38" s="693">
        <v>-489</v>
      </c>
      <c r="O38" s="692">
        <v>0.50582010582010584</v>
      </c>
      <c r="P38" s="691">
        <v>0.55230125523012552</v>
      </c>
      <c r="Q38" s="690">
        <v>-4.6481149410019684E-2</v>
      </c>
      <c r="R38" s="665"/>
      <c r="S38" s="665"/>
    </row>
    <row r="39" spans="1:19" x14ac:dyDescent="0.4">
      <c r="A39" s="678"/>
      <c r="B39" s="678"/>
      <c r="C39" s="716" t="s">
        <v>110</v>
      </c>
      <c r="D39" s="715"/>
      <c r="E39" s="715"/>
      <c r="F39" s="688" t="s">
        <v>366</v>
      </c>
      <c r="G39" s="714">
        <v>495</v>
      </c>
      <c r="H39" s="712">
        <v>732</v>
      </c>
      <c r="I39" s="711">
        <v>0.67622950819672134</v>
      </c>
      <c r="J39" s="710">
        <v>-237</v>
      </c>
      <c r="K39" s="714">
        <v>802</v>
      </c>
      <c r="L39" s="712">
        <v>1170</v>
      </c>
      <c r="M39" s="711">
        <v>0.68547008547008548</v>
      </c>
      <c r="N39" s="710">
        <v>-368</v>
      </c>
      <c r="O39" s="709">
        <v>0.61720698254364093</v>
      </c>
      <c r="P39" s="708">
        <v>0.62564102564102564</v>
      </c>
      <c r="Q39" s="707">
        <v>-8.4340430973847136E-3</v>
      </c>
      <c r="R39" s="665"/>
      <c r="S39" s="665"/>
    </row>
    <row r="40" spans="1:19" x14ac:dyDescent="0.4">
      <c r="A40" s="687" t="s">
        <v>393</v>
      </c>
      <c r="B40" s="686" t="s">
        <v>392</v>
      </c>
      <c r="C40" s="686"/>
      <c r="D40" s="686"/>
      <c r="E40" s="686"/>
      <c r="F40" s="703"/>
      <c r="G40" s="685">
        <v>167473</v>
      </c>
      <c r="H40" s="684">
        <v>166840</v>
      </c>
      <c r="I40" s="683">
        <v>1.003794054183649</v>
      </c>
      <c r="J40" s="682">
        <v>633</v>
      </c>
      <c r="K40" s="706">
        <v>231483</v>
      </c>
      <c r="L40" s="684">
        <v>226745</v>
      </c>
      <c r="M40" s="683">
        <v>1.0208957198615185</v>
      </c>
      <c r="N40" s="682">
        <v>4738</v>
      </c>
      <c r="O40" s="681">
        <v>0.72347861398029234</v>
      </c>
      <c r="P40" s="680">
        <v>0.73580453813755542</v>
      </c>
      <c r="Q40" s="679">
        <v>-1.232592415726308E-2</v>
      </c>
      <c r="R40" s="665"/>
      <c r="S40" s="665"/>
    </row>
    <row r="41" spans="1:19" x14ac:dyDescent="0.4">
      <c r="A41" s="705"/>
      <c r="B41" s="687" t="s">
        <v>391</v>
      </c>
      <c r="C41" s="686"/>
      <c r="D41" s="686"/>
      <c r="E41" s="686"/>
      <c r="F41" s="703"/>
      <c r="G41" s="685">
        <v>165067</v>
      </c>
      <c r="H41" s="684">
        <v>164652</v>
      </c>
      <c r="I41" s="683">
        <v>1.0025204674100527</v>
      </c>
      <c r="J41" s="682">
        <v>415</v>
      </c>
      <c r="K41" s="685">
        <v>225163</v>
      </c>
      <c r="L41" s="684">
        <v>223250</v>
      </c>
      <c r="M41" s="683">
        <v>1.0085688689809631</v>
      </c>
      <c r="N41" s="682">
        <v>1913</v>
      </c>
      <c r="O41" s="681">
        <v>0.73310002087376702</v>
      </c>
      <c r="P41" s="680">
        <v>0.73752295632698772</v>
      </c>
      <c r="Q41" s="679">
        <v>-4.4229354532206999E-3</v>
      </c>
      <c r="R41" s="665"/>
      <c r="S41" s="665"/>
    </row>
    <row r="42" spans="1:19" x14ac:dyDescent="0.4">
      <c r="A42" s="701"/>
      <c r="B42" s="701"/>
      <c r="C42" s="700" t="s">
        <v>378</v>
      </c>
      <c r="D42" s="698"/>
      <c r="E42" s="698"/>
      <c r="F42" s="688" t="s">
        <v>366</v>
      </c>
      <c r="G42" s="697">
        <v>63788</v>
      </c>
      <c r="H42" s="695">
        <v>68290</v>
      </c>
      <c r="I42" s="694">
        <v>0.93407526724264167</v>
      </c>
      <c r="J42" s="693">
        <v>-4502</v>
      </c>
      <c r="K42" s="697">
        <v>83951</v>
      </c>
      <c r="L42" s="695">
        <v>82566</v>
      </c>
      <c r="M42" s="694">
        <v>1.0167744592205024</v>
      </c>
      <c r="N42" s="693">
        <v>1385</v>
      </c>
      <c r="O42" s="692">
        <v>0.7598241831544591</v>
      </c>
      <c r="P42" s="691">
        <v>0.82709589903834513</v>
      </c>
      <c r="Q42" s="690">
        <v>-6.727171588388603E-2</v>
      </c>
      <c r="R42" s="665"/>
      <c r="S42" s="665"/>
    </row>
    <row r="43" spans="1:19" x14ac:dyDescent="0.4">
      <c r="A43" s="701"/>
      <c r="B43" s="701"/>
      <c r="C43" s="700" t="s">
        <v>106</v>
      </c>
      <c r="D43" s="698"/>
      <c r="E43" s="698"/>
      <c r="F43" s="688" t="s">
        <v>366</v>
      </c>
      <c r="G43" s="697">
        <v>10553</v>
      </c>
      <c r="H43" s="695">
        <v>8084</v>
      </c>
      <c r="I43" s="694">
        <v>1.3054181098466107</v>
      </c>
      <c r="J43" s="693">
        <v>2469</v>
      </c>
      <c r="K43" s="697">
        <v>11947</v>
      </c>
      <c r="L43" s="695">
        <v>9407</v>
      </c>
      <c r="M43" s="694">
        <v>1.2700116934197938</v>
      </c>
      <c r="N43" s="693">
        <v>2540</v>
      </c>
      <c r="O43" s="692">
        <v>0.88331798777935888</v>
      </c>
      <c r="P43" s="691">
        <v>0.85936005102583179</v>
      </c>
      <c r="Q43" s="690">
        <v>2.3957936753527087E-2</v>
      </c>
      <c r="R43" s="665"/>
      <c r="S43" s="665"/>
    </row>
    <row r="44" spans="1:19" x14ac:dyDescent="0.4">
      <c r="A44" s="701"/>
      <c r="B44" s="701"/>
      <c r="C44" s="700" t="s">
        <v>105</v>
      </c>
      <c r="D44" s="698"/>
      <c r="E44" s="698"/>
      <c r="F44" s="688" t="s">
        <v>366</v>
      </c>
      <c r="G44" s="697">
        <v>10538</v>
      </c>
      <c r="H44" s="695">
        <v>10368</v>
      </c>
      <c r="I44" s="694">
        <v>1.0163966049382716</v>
      </c>
      <c r="J44" s="693">
        <v>170</v>
      </c>
      <c r="K44" s="697">
        <v>13493</v>
      </c>
      <c r="L44" s="695">
        <v>15162</v>
      </c>
      <c r="M44" s="694">
        <v>0.88992217385569183</v>
      </c>
      <c r="N44" s="693">
        <v>-1669</v>
      </c>
      <c r="O44" s="692">
        <v>0.78099755428740825</v>
      </c>
      <c r="P44" s="691">
        <v>0.68381480015829044</v>
      </c>
      <c r="Q44" s="690">
        <v>9.718275412911781E-2</v>
      </c>
      <c r="R44" s="665"/>
      <c r="S44" s="665"/>
    </row>
    <row r="45" spans="1:19" x14ac:dyDescent="0.4">
      <c r="A45" s="701"/>
      <c r="B45" s="701"/>
      <c r="C45" s="700" t="s">
        <v>371</v>
      </c>
      <c r="D45" s="698"/>
      <c r="E45" s="698"/>
      <c r="F45" s="688" t="s">
        <v>366</v>
      </c>
      <c r="G45" s="697">
        <v>5068</v>
      </c>
      <c r="H45" s="695">
        <v>6534</v>
      </c>
      <c r="I45" s="694">
        <v>0.77563513927150296</v>
      </c>
      <c r="J45" s="693">
        <v>-1466</v>
      </c>
      <c r="K45" s="697">
        <v>7267</v>
      </c>
      <c r="L45" s="695">
        <v>11978</v>
      </c>
      <c r="M45" s="694">
        <v>0.60669560861579563</v>
      </c>
      <c r="N45" s="693">
        <v>-4711</v>
      </c>
      <c r="O45" s="692">
        <v>0.69739920187147375</v>
      </c>
      <c r="P45" s="691">
        <v>0.54550008348639167</v>
      </c>
      <c r="Q45" s="690">
        <v>0.15189911838508208</v>
      </c>
      <c r="R45" s="665"/>
      <c r="S45" s="665"/>
    </row>
    <row r="46" spans="1:19" x14ac:dyDescent="0.4">
      <c r="A46" s="701"/>
      <c r="B46" s="701"/>
      <c r="C46" s="700" t="s">
        <v>373</v>
      </c>
      <c r="D46" s="698"/>
      <c r="E46" s="698"/>
      <c r="F46" s="688" t="s">
        <v>366</v>
      </c>
      <c r="G46" s="697">
        <v>12328</v>
      </c>
      <c r="H46" s="695">
        <v>12945</v>
      </c>
      <c r="I46" s="694">
        <v>0.95233680957898803</v>
      </c>
      <c r="J46" s="693">
        <v>-617</v>
      </c>
      <c r="K46" s="697">
        <v>15780</v>
      </c>
      <c r="L46" s="695">
        <v>15940</v>
      </c>
      <c r="M46" s="694">
        <v>0.9899623588456713</v>
      </c>
      <c r="N46" s="693">
        <v>-160</v>
      </c>
      <c r="O46" s="692">
        <v>0.78124207858048167</v>
      </c>
      <c r="P46" s="691">
        <v>0.81210790464240901</v>
      </c>
      <c r="Q46" s="690">
        <v>-3.0865826061927337E-2</v>
      </c>
      <c r="R46" s="665"/>
      <c r="S46" s="665"/>
    </row>
    <row r="47" spans="1:19" x14ac:dyDescent="0.4">
      <c r="A47" s="701"/>
      <c r="B47" s="701"/>
      <c r="C47" s="700" t="s">
        <v>377</v>
      </c>
      <c r="D47" s="698"/>
      <c r="E47" s="698"/>
      <c r="F47" s="688" t="s">
        <v>366</v>
      </c>
      <c r="G47" s="697">
        <v>23223</v>
      </c>
      <c r="H47" s="695">
        <v>25246</v>
      </c>
      <c r="I47" s="694">
        <v>0.91986849401885451</v>
      </c>
      <c r="J47" s="693">
        <v>-2023</v>
      </c>
      <c r="K47" s="697">
        <v>29474</v>
      </c>
      <c r="L47" s="695">
        <v>35539</v>
      </c>
      <c r="M47" s="694">
        <v>0.82934241256084862</v>
      </c>
      <c r="N47" s="693">
        <v>-6065</v>
      </c>
      <c r="O47" s="692">
        <v>0.78791477234172491</v>
      </c>
      <c r="P47" s="691">
        <v>0.71037451813500663</v>
      </c>
      <c r="Q47" s="690">
        <v>7.7540254206718284E-2</v>
      </c>
      <c r="R47" s="665"/>
      <c r="S47" s="665"/>
    </row>
    <row r="48" spans="1:19" x14ac:dyDescent="0.4">
      <c r="A48" s="701"/>
      <c r="B48" s="701"/>
      <c r="C48" s="700" t="s">
        <v>372</v>
      </c>
      <c r="D48" s="698"/>
      <c r="E48" s="698"/>
      <c r="F48" s="688" t="s">
        <v>366</v>
      </c>
      <c r="G48" s="697">
        <v>2397</v>
      </c>
      <c r="H48" s="695">
        <v>2301</v>
      </c>
      <c r="I48" s="694">
        <v>1.0417209908735332</v>
      </c>
      <c r="J48" s="693">
        <v>96</v>
      </c>
      <c r="K48" s="697">
        <v>5400</v>
      </c>
      <c r="L48" s="695">
        <v>5150</v>
      </c>
      <c r="M48" s="694">
        <v>1.0485436893203883</v>
      </c>
      <c r="N48" s="693">
        <v>250</v>
      </c>
      <c r="O48" s="692">
        <v>0.44388888888888889</v>
      </c>
      <c r="P48" s="691">
        <v>0.44679611650485435</v>
      </c>
      <c r="Q48" s="690">
        <v>-2.9072276159654575E-3</v>
      </c>
      <c r="R48" s="665"/>
      <c r="S48" s="665"/>
    </row>
    <row r="49" spans="1:19" x14ac:dyDescent="0.4">
      <c r="A49" s="701"/>
      <c r="B49" s="701"/>
      <c r="C49" s="700" t="s">
        <v>390</v>
      </c>
      <c r="D49" s="698"/>
      <c r="E49" s="698"/>
      <c r="F49" s="688" t="s">
        <v>366</v>
      </c>
      <c r="G49" s="697">
        <v>2816</v>
      </c>
      <c r="H49" s="695">
        <v>3165</v>
      </c>
      <c r="I49" s="694">
        <v>0.88973143759873619</v>
      </c>
      <c r="J49" s="693">
        <v>-349</v>
      </c>
      <c r="K49" s="697">
        <v>3334</v>
      </c>
      <c r="L49" s="695">
        <v>3520</v>
      </c>
      <c r="M49" s="694">
        <v>0.94715909090909089</v>
      </c>
      <c r="N49" s="693">
        <v>-186</v>
      </c>
      <c r="O49" s="692">
        <v>0.84463107378524294</v>
      </c>
      <c r="P49" s="691">
        <v>0.89914772727272729</v>
      </c>
      <c r="Q49" s="690">
        <v>-5.4516653487484357E-2</v>
      </c>
      <c r="R49" s="665"/>
      <c r="S49" s="665"/>
    </row>
    <row r="50" spans="1:19" x14ac:dyDescent="0.4">
      <c r="A50" s="701"/>
      <c r="B50" s="701"/>
      <c r="C50" s="700" t="s">
        <v>389</v>
      </c>
      <c r="D50" s="698"/>
      <c r="E50" s="698"/>
      <c r="F50" s="688" t="s">
        <v>366</v>
      </c>
      <c r="G50" s="697">
        <v>4231</v>
      </c>
      <c r="H50" s="695">
        <v>4834</v>
      </c>
      <c r="I50" s="694">
        <v>0.87525858502275544</v>
      </c>
      <c r="J50" s="693">
        <v>-603</v>
      </c>
      <c r="K50" s="697">
        <v>5265</v>
      </c>
      <c r="L50" s="695">
        <v>5399</v>
      </c>
      <c r="M50" s="694">
        <v>0.97518058899796256</v>
      </c>
      <c r="N50" s="693">
        <v>-134</v>
      </c>
      <c r="O50" s="692">
        <v>0.80360873694207025</v>
      </c>
      <c r="P50" s="691">
        <v>0.89535099092424519</v>
      </c>
      <c r="Q50" s="690">
        <v>-9.1742253982174948E-2</v>
      </c>
      <c r="R50" s="665"/>
      <c r="S50" s="665"/>
    </row>
    <row r="51" spans="1:19" x14ac:dyDescent="0.4">
      <c r="A51" s="701"/>
      <c r="B51" s="701"/>
      <c r="C51" s="700" t="s">
        <v>388</v>
      </c>
      <c r="D51" s="698"/>
      <c r="E51" s="698"/>
      <c r="F51" s="688" t="s">
        <v>375</v>
      </c>
      <c r="G51" s="697">
        <v>1326</v>
      </c>
      <c r="H51" s="695">
        <v>1088</v>
      </c>
      <c r="I51" s="694">
        <v>1.21875</v>
      </c>
      <c r="J51" s="693">
        <v>238</v>
      </c>
      <c r="K51" s="697">
        <v>2444</v>
      </c>
      <c r="L51" s="695">
        <v>2394</v>
      </c>
      <c r="M51" s="694">
        <v>1.0208855472013367</v>
      </c>
      <c r="N51" s="693">
        <v>50</v>
      </c>
      <c r="O51" s="692">
        <v>0.54255319148936165</v>
      </c>
      <c r="P51" s="691">
        <v>0.45446950710108602</v>
      </c>
      <c r="Q51" s="690">
        <v>8.8083684388275629E-2</v>
      </c>
      <c r="R51" s="665"/>
      <c r="S51" s="665"/>
    </row>
    <row r="52" spans="1:19" x14ac:dyDescent="0.4">
      <c r="A52" s="701"/>
      <c r="B52" s="701"/>
      <c r="C52" s="700" t="s">
        <v>387</v>
      </c>
      <c r="D52" s="698"/>
      <c r="E52" s="698"/>
      <c r="F52" s="688" t="s">
        <v>366</v>
      </c>
      <c r="G52" s="697">
        <v>1980</v>
      </c>
      <c r="H52" s="695">
        <v>2001</v>
      </c>
      <c r="I52" s="694">
        <v>0.98950524737631185</v>
      </c>
      <c r="J52" s="693">
        <v>-21</v>
      </c>
      <c r="K52" s="697">
        <v>3344</v>
      </c>
      <c r="L52" s="695">
        <v>2494</v>
      </c>
      <c r="M52" s="694">
        <v>1.3408179631114676</v>
      </c>
      <c r="N52" s="693">
        <v>850</v>
      </c>
      <c r="O52" s="692">
        <v>0.59210526315789469</v>
      </c>
      <c r="P52" s="691">
        <v>0.80232558139534882</v>
      </c>
      <c r="Q52" s="690">
        <v>-0.21022031823745413</v>
      </c>
      <c r="R52" s="665"/>
      <c r="S52" s="665"/>
    </row>
    <row r="53" spans="1:19" x14ac:dyDescent="0.4">
      <c r="A53" s="701"/>
      <c r="B53" s="701"/>
      <c r="C53" s="700" t="s">
        <v>386</v>
      </c>
      <c r="D53" s="698"/>
      <c r="E53" s="698"/>
      <c r="F53" s="688" t="s">
        <v>366</v>
      </c>
      <c r="G53" s="697">
        <v>3785</v>
      </c>
      <c r="H53" s="695">
        <v>3486</v>
      </c>
      <c r="I53" s="694">
        <v>1.0857716580608148</v>
      </c>
      <c r="J53" s="693">
        <v>299</v>
      </c>
      <c r="K53" s="697">
        <v>5400</v>
      </c>
      <c r="L53" s="695">
        <v>5400</v>
      </c>
      <c r="M53" s="694">
        <v>1</v>
      </c>
      <c r="N53" s="693">
        <v>0</v>
      </c>
      <c r="O53" s="692">
        <v>0.70092592592592595</v>
      </c>
      <c r="P53" s="691">
        <v>0.64555555555555555</v>
      </c>
      <c r="Q53" s="690">
        <v>5.5370370370370403E-2</v>
      </c>
      <c r="R53" s="665"/>
      <c r="S53" s="665"/>
    </row>
    <row r="54" spans="1:19" x14ac:dyDescent="0.4">
      <c r="A54" s="701"/>
      <c r="B54" s="701"/>
      <c r="C54" s="700" t="s">
        <v>385</v>
      </c>
      <c r="D54" s="698"/>
      <c r="E54" s="698"/>
      <c r="F54" s="688" t="s">
        <v>366</v>
      </c>
      <c r="G54" s="697">
        <v>2388</v>
      </c>
      <c r="H54" s="695">
        <v>2386</v>
      </c>
      <c r="I54" s="694">
        <v>1.0008382229673094</v>
      </c>
      <c r="J54" s="693">
        <v>2</v>
      </c>
      <c r="K54" s="697">
        <v>5130</v>
      </c>
      <c r="L54" s="695">
        <v>5399</v>
      </c>
      <c r="M54" s="694">
        <v>0.95017595851083536</v>
      </c>
      <c r="N54" s="693">
        <v>-269</v>
      </c>
      <c r="O54" s="692">
        <v>0.4654970760233918</v>
      </c>
      <c r="P54" s="691">
        <v>0.44193369142433786</v>
      </c>
      <c r="Q54" s="690">
        <v>2.3563384599053938E-2</v>
      </c>
      <c r="R54" s="665"/>
      <c r="S54" s="665"/>
    </row>
    <row r="55" spans="1:19" x14ac:dyDescent="0.4">
      <c r="A55" s="701"/>
      <c r="B55" s="701"/>
      <c r="C55" s="700" t="s">
        <v>120</v>
      </c>
      <c r="D55" s="698"/>
      <c r="E55" s="698"/>
      <c r="F55" s="688" t="s">
        <v>366</v>
      </c>
      <c r="G55" s="697">
        <v>1681</v>
      </c>
      <c r="H55" s="695">
        <v>1594</v>
      </c>
      <c r="I55" s="694">
        <v>1.0545796737766624</v>
      </c>
      <c r="J55" s="693">
        <v>87</v>
      </c>
      <c r="K55" s="697">
        <v>3511</v>
      </c>
      <c r="L55" s="695">
        <v>2520</v>
      </c>
      <c r="M55" s="694">
        <v>1.3932539682539682</v>
      </c>
      <c r="N55" s="693">
        <v>991</v>
      </c>
      <c r="O55" s="692">
        <v>0.47878097408145825</v>
      </c>
      <c r="P55" s="691">
        <v>0.63253968253968251</v>
      </c>
      <c r="Q55" s="690">
        <v>-0.15375870845822426</v>
      </c>
      <c r="R55" s="665"/>
      <c r="S55" s="665"/>
    </row>
    <row r="56" spans="1:19" x14ac:dyDescent="0.4">
      <c r="A56" s="701"/>
      <c r="B56" s="701"/>
      <c r="C56" s="700" t="s">
        <v>382</v>
      </c>
      <c r="D56" s="698"/>
      <c r="E56" s="698"/>
      <c r="F56" s="688" t="s">
        <v>366</v>
      </c>
      <c r="G56" s="697">
        <v>2209</v>
      </c>
      <c r="H56" s="695">
        <v>1526</v>
      </c>
      <c r="I56" s="694">
        <v>1.4475753604193971</v>
      </c>
      <c r="J56" s="693">
        <v>683</v>
      </c>
      <c r="K56" s="697">
        <v>3344</v>
      </c>
      <c r="L56" s="695">
        <v>2420</v>
      </c>
      <c r="M56" s="694">
        <v>1.3818181818181818</v>
      </c>
      <c r="N56" s="693">
        <v>924</v>
      </c>
      <c r="O56" s="692">
        <v>0.66058612440191389</v>
      </c>
      <c r="P56" s="691">
        <v>0.63057851239669427</v>
      </c>
      <c r="Q56" s="690">
        <v>3.0007612005219619E-2</v>
      </c>
      <c r="R56" s="665"/>
      <c r="S56" s="665"/>
    </row>
    <row r="57" spans="1:19" x14ac:dyDescent="0.4">
      <c r="A57" s="701"/>
      <c r="B57" s="701"/>
      <c r="C57" s="700" t="s">
        <v>381</v>
      </c>
      <c r="D57" s="698"/>
      <c r="E57" s="698"/>
      <c r="F57" s="688" t="s">
        <v>366</v>
      </c>
      <c r="G57" s="697">
        <v>1652</v>
      </c>
      <c r="H57" s="695">
        <v>1245</v>
      </c>
      <c r="I57" s="694">
        <v>1.3269076305220884</v>
      </c>
      <c r="J57" s="693">
        <v>407</v>
      </c>
      <c r="K57" s="697">
        <v>3520</v>
      </c>
      <c r="L57" s="695">
        <v>2399</v>
      </c>
      <c r="M57" s="694">
        <v>1.4672780325135473</v>
      </c>
      <c r="N57" s="693">
        <v>1121</v>
      </c>
      <c r="O57" s="692">
        <v>0.4693181818181818</v>
      </c>
      <c r="P57" s="691">
        <v>0.51896623593163815</v>
      </c>
      <c r="Q57" s="690">
        <v>-4.9648054113456352E-2</v>
      </c>
      <c r="R57" s="665"/>
      <c r="S57" s="665"/>
    </row>
    <row r="58" spans="1:19" x14ac:dyDescent="0.4">
      <c r="A58" s="701"/>
      <c r="B58" s="701"/>
      <c r="C58" s="700" t="s">
        <v>383</v>
      </c>
      <c r="D58" s="698"/>
      <c r="E58" s="698"/>
      <c r="F58" s="688" t="s">
        <v>366</v>
      </c>
      <c r="G58" s="697">
        <v>1576</v>
      </c>
      <c r="H58" s="695">
        <v>1748</v>
      </c>
      <c r="I58" s="694">
        <v>0.90160183066361554</v>
      </c>
      <c r="J58" s="693">
        <v>-172</v>
      </c>
      <c r="K58" s="697">
        <v>2399</v>
      </c>
      <c r="L58" s="695">
        <v>2407</v>
      </c>
      <c r="M58" s="694">
        <v>0.9966763606148733</v>
      </c>
      <c r="N58" s="693">
        <v>-8</v>
      </c>
      <c r="O58" s="692">
        <v>0.65694039182992914</v>
      </c>
      <c r="P58" s="691">
        <v>0.72621520565018693</v>
      </c>
      <c r="Q58" s="690">
        <v>-6.9274813820257797E-2</v>
      </c>
      <c r="R58" s="665"/>
      <c r="S58" s="665"/>
    </row>
    <row r="59" spans="1:19" x14ac:dyDescent="0.4">
      <c r="A59" s="701"/>
      <c r="B59" s="701"/>
      <c r="C59" s="700" t="s">
        <v>380</v>
      </c>
      <c r="D59" s="698"/>
      <c r="E59" s="698"/>
      <c r="F59" s="688" t="s">
        <v>366</v>
      </c>
      <c r="G59" s="697">
        <v>4041</v>
      </c>
      <c r="H59" s="695">
        <v>3976</v>
      </c>
      <c r="I59" s="694">
        <v>1.0163480885311871</v>
      </c>
      <c r="J59" s="693">
        <v>65</v>
      </c>
      <c r="K59" s="697">
        <v>8067</v>
      </c>
      <c r="L59" s="695">
        <v>8326</v>
      </c>
      <c r="M59" s="694">
        <v>0.96889262551044919</v>
      </c>
      <c r="N59" s="693">
        <v>-259</v>
      </c>
      <c r="O59" s="692">
        <v>0.50092971364819638</v>
      </c>
      <c r="P59" s="691">
        <v>0.47754023540715829</v>
      </c>
      <c r="Q59" s="690">
        <v>2.3389478241038097E-2</v>
      </c>
      <c r="R59" s="665"/>
      <c r="S59" s="665"/>
    </row>
    <row r="60" spans="1:19" x14ac:dyDescent="0.4">
      <c r="A60" s="701"/>
      <c r="B60" s="701"/>
      <c r="C60" s="700" t="s">
        <v>378</v>
      </c>
      <c r="D60" s="699" t="s">
        <v>171</v>
      </c>
      <c r="E60" s="698" t="s">
        <v>370</v>
      </c>
      <c r="F60" s="688" t="s">
        <v>366</v>
      </c>
      <c r="G60" s="697">
        <v>4475</v>
      </c>
      <c r="H60" s="695"/>
      <c r="I60" s="694" t="e">
        <v>#DIV/0!</v>
      </c>
      <c r="J60" s="693">
        <v>4475</v>
      </c>
      <c r="K60" s="697">
        <v>5400</v>
      </c>
      <c r="L60" s="695"/>
      <c r="M60" s="694" t="e">
        <v>#DIV/0!</v>
      </c>
      <c r="N60" s="693">
        <v>5400</v>
      </c>
      <c r="O60" s="692">
        <v>0.82870370370370372</v>
      </c>
      <c r="P60" s="691" t="e">
        <v>#DIV/0!</v>
      </c>
      <c r="Q60" s="690" t="e">
        <v>#DIV/0!</v>
      </c>
      <c r="R60" s="665"/>
      <c r="S60" s="665"/>
    </row>
    <row r="61" spans="1:19" x14ac:dyDescent="0.4">
      <c r="A61" s="701"/>
      <c r="B61" s="701"/>
      <c r="C61" s="700" t="s">
        <v>105</v>
      </c>
      <c r="D61" s="699" t="s">
        <v>171</v>
      </c>
      <c r="E61" s="698" t="s">
        <v>370</v>
      </c>
      <c r="F61" s="688" t="s">
        <v>366</v>
      </c>
      <c r="G61" s="697">
        <v>2343</v>
      </c>
      <c r="H61" s="695">
        <v>1697</v>
      </c>
      <c r="I61" s="694">
        <v>1.3806717737183265</v>
      </c>
      <c r="J61" s="693">
        <v>646</v>
      </c>
      <c r="K61" s="697">
        <v>3349</v>
      </c>
      <c r="L61" s="695">
        <v>2430</v>
      </c>
      <c r="M61" s="694">
        <v>1.3781893004115227</v>
      </c>
      <c r="N61" s="693">
        <v>919</v>
      </c>
      <c r="O61" s="692">
        <v>0.69961182442520153</v>
      </c>
      <c r="P61" s="691">
        <v>0.69835390946502063</v>
      </c>
      <c r="Q61" s="690">
        <v>1.2579149601809059E-3</v>
      </c>
      <c r="R61" s="665"/>
      <c r="S61" s="665"/>
    </row>
    <row r="62" spans="1:19" x14ac:dyDescent="0.4">
      <c r="A62" s="701"/>
      <c r="B62" s="701"/>
      <c r="C62" s="700" t="s">
        <v>373</v>
      </c>
      <c r="D62" s="699" t="s">
        <v>171</v>
      </c>
      <c r="E62" s="698" t="s">
        <v>370</v>
      </c>
      <c r="F62" s="688" t="s">
        <v>366</v>
      </c>
      <c r="G62" s="697">
        <v>2669</v>
      </c>
      <c r="H62" s="695">
        <v>2138</v>
      </c>
      <c r="I62" s="694">
        <v>1.2483629560336764</v>
      </c>
      <c r="J62" s="693">
        <v>531</v>
      </c>
      <c r="K62" s="697">
        <v>3344</v>
      </c>
      <c r="L62" s="695">
        <v>2400</v>
      </c>
      <c r="M62" s="694">
        <v>1.3933333333333333</v>
      </c>
      <c r="N62" s="693">
        <v>944</v>
      </c>
      <c r="O62" s="692">
        <v>0.7981459330143541</v>
      </c>
      <c r="P62" s="691">
        <v>0.89083333333333337</v>
      </c>
      <c r="Q62" s="690">
        <v>-9.2687400318979263E-2</v>
      </c>
      <c r="R62" s="665"/>
      <c r="S62" s="665"/>
    </row>
    <row r="63" spans="1:19" x14ac:dyDescent="0.4">
      <c r="A63" s="701"/>
      <c r="B63" s="678"/>
      <c r="C63" s="677" t="s">
        <v>377</v>
      </c>
      <c r="D63" s="689" t="s">
        <v>171</v>
      </c>
      <c r="E63" s="675" t="s">
        <v>370</v>
      </c>
      <c r="F63" s="688" t="s">
        <v>375</v>
      </c>
      <c r="G63" s="673"/>
      <c r="H63" s="671"/>
      <c r="I63" s="670" t="e">
        <v>#DIV/0!</v>
      </c>
      <c r="J63" s="669">
        <v>0</v>
      </c>
      <c r="K63" s="673"/>
      <c r="L63" s="671"/>
      <c r="M63" s="670" t="e">
        <v>#DIV/0!</v>
      </c>
      <c r="N63" s="669">
        <v>0</v>
      </c>
      <c r="O63" s="668" t="e">
        <v>#DIV/0!</v>
      </c>
      <c r="P63" s="667" t="e">
        <v>#DIV/0!</v>
      </c>
      <c r="Q63" s="666" t="e">
        <v>#DIV/0!</v>
      </c>
      <c r="R63" s="665"/>
      <c r="S63" s="665"/>
    </row>
    <row r="64" spans="1:19" x14ac:dyDescent="0.4">
      <c r="A64" s="701"/>
      <c r="B64" s="687" t="s">
        <v>384</v>
      </c>
      <c r="C64" s="686"/>
      <c r="D64" s="704"/>
      <c r="E64" s="686"/>
      <c r="F64" s="703"/>
      <c r="G64" s="685">
        <v>2406</v>
      </c>
      <c r="H64" s="684">
        <v>2188</v>
      </c>
      <c r="I64" s="683">
        <v>1.0996343692870201</v>
      </c>
      <c r="J64" s="682">
        <v>218</v>
      </c>
      <c r="K64" s="685">
        <v>6320</v>
      </c>
      <c r="L64" s="684">
        <v>3495</v>
      </c>
      <c r="M64" s="683">
        <v>1.8082975679542204</v>
      </c>
      <c r="N64" s="682">
        <v>2825</v>
      </c>
      <c r="O64" s="681">
        <v>0.38069620253164554</v>
      </c>
      <c r="P64" s="680">
        <v>0.62603719599427754</v>
      </c>
      <c r="Q64" s="679">
        <v>-0.245340993462632</v>
      </c>
      <c r="R64" s="665"/>
      <c r="S64" s="665"/>
    </row>
    <row r="65" spans="1:19" x14ac:dyDescent="0.4">
      <c r="A65" s="701"/>
      <c r="B65" s="701"/>
      <c r="C65" s="700" t="s">
        <v>383</v>
      </c>
      <c r="D65" s="698"/>
      <c r="E65" s="698"/>
      <c r="F65" s="688" t="s">
        <v>366</v>
      </c>
      <c r="G65" s="697">
        <v>554</v>
      </c>
      <c r="H65" s="695">
        <v>510</v>
      </c>
      <c r="I65" s="694">
        <v>1.0862745098039215</v>
      </c>
      <c r="J65" s="693">
        <v>44</v>
      </c>
      <c r="K65" s="697">
        <v>1081</v>
      </c>
      <c r="L65" s="695">
        <v>593</v>
      </c>
      <c r="M65" s="694">
        <v>1.8229342327150084</v>
      </c>
      <c r="N65" s="693">
        <v>488</v>
      </c>
      <c r="O65" s="692">
        <v>0.51248843663274746</v>
      </c>
      <c r="P65" s="691">
        <v>0.8600337268128162</v>
      </c>
      <c r="Q65" s="690">
        <v>-0.34754529018006874</v>
      </c>
      <c r="R65" s="665"/>
      <c r="S65" s="665"/>
    </row>
    <row r="66" spans="1:19" x14ac:dyDescent="0.4">
      <c r="A66" s="701"/>
      <c r="B66" s="701"/>
      <c r="C66" s="700" t="s">
        <v>382</v>
      </c>
      <c r="D66" s="698"/>
      <c r="E66" s="698"/>
      <c r="F66" s="702"/>
      <c r="G66" s="697">
        <v>0</v>
      </c>
      <c r="H66" s="695">
        <v>619</v>
      </c>
      <c r="I66" s="694">
        <v>0</v>
      </c>
      <c r="J66" s="693">
        <v>-619</v>
      </c>
      <c r="K66" s="697">
        <v>0</v>
      </c>
      <c r="L66" s="695">
        <v>1060</v>
      </c>
      <c r="M66" s="694">
        <v>0</v>
      </c>
      <c r="N66" s="693">
        <v>-1060</v>
      </c>
      <c r="O66" s="692" t="e">
        <v>#DIV/0!</v>
      </c>
      <c r="P66" s="691">
        <v>0.58396226415094343</v>
      </c>
      <c r="Q66" s="690" t="e">
        <v>#DIV/0!</v>
      </c>
      <c r="R66" s="665"/>
      <c r="S66" s="665"/>
    </row>
    <row r="67" spans="1:19" x14ac:dyDescent="0.4">
      <c r="A67" s="701"/>
      <c r="B67" s="701"/>
      <c r="C67" s="700" t="s">
        <v>381</v>
      </c>
      <c r="D67" s="698"/>
      <c r="E67" s="698"/>
      <c r="F67" s="702"/>
      <c r="G67" s="697">
        <v>0</v>
      </c>
      <c r="H67" s="695">
        <v>353</v>
      </c>
      <c r="I67" s="694">
        <v>0</v>
      </c>
      <c r="J67" s="693">
        <v>-353</v>
      </c>
      <c r="K67" s="697">
        <v>0</v>
      </c>
      <c r="L67" s="695">
        <v>624</v>
      </c>
      <c r="M67" s="694">
        <v>0</v>
      </c>
      <c r="N67" s="693">
        <v>-624</v>
      </c>
      <c r="O67" s="692" t="e">
        <v>#DIV/0!</v>
      </c>
      <c r="P67" s="691">
        <v>0.56570512820512819</v>
      </c>
      <c r="Q67" s="690" t="e">
        <v>#DIV/0!</v>
      </c>
      <c r="R67" s="665"/>
      <c r="S67" s="665"/>
    </row>
    <row r="68" spans="1:19" x14ac:dyDescent="0.4">
      <c r="A68" s="701"/>
      <c r="B68" s="701"/>
      <c r="C68" s="700" t="s">
        <v>380</v>
      </c>
      <c r="D68" s="698"/>
      <c r="E68" s="698"/>
      <c r="F68" s="688" t="s">
        <v>366</v>
      </c>
      <c r="G68" s="697">
        <v>837</v>
      </c>
      <c r="H68" s="695">
        <v>706</v>
      </c>
      <c r="I68" s="694">
        <v>1.1855524079320112</v>
      </c>
      <c r="J68" s="693">
        <v>131</v>
      </c>
      <c r="K68" s="697">
        <v>2066</v>
      </c>
      <c r="L68" s="695">
        <v>1218</v>
      </c>
      <c r="M68" s="694">
        <v>1.6962233169129721</v>
      </c>
      <c r="N68" s="693">
        <v>848</v>
      </c>
      <c r="O68" s="692">
        <v>0.40513068731848983</v>
      </c>
      <c r="P68" s="691">
        <v>0.57963875205254511</v>
      </c>
      <c r="Q68" s="690">
        <v>-0.17450806473405528</v>
      </c>
      <c r="R68" s="665"/>
      <c r="S68" s="665"/>
    </row>
    <row r="69" spans="1:19" x14ac:dyDescent="0.4">
      <c r="A69" s="678"/>
      <c r="B69" s="678"/>
      <c r="C69" s="677" t="s">
        <v>371</v>
      </c>
      <c r="D69" s="675"/>
      <c r="E69" s="675"/>
      <c r="F69" s="674" t="s">
        <v>366</v>
      </c>
      <c r="G69" s="673">
        <v>1015</v>
      </c>
      <c r="H69" s="671">
        <v>0</v>
      </c>
      <c r="I69" s="670" t="e">
        <v>#DIV/0!</v>
      </c>
      <c r="J69" s="669">
        <v>1015</v>
      </c>
      <c r="K69" s="673">
        <v>3173</v>
      </c>
      <c r="L69" s="671">
        <v>0</v>
      </c>
      <c r="M69" s="670" t="e">
        <v>#DIV/0!</v>
      </c>
      <c r="N69" s="669">
        <v>3173</v>
      </c>
      <c r="O69" s="668">
        <v>0.31988654270406558</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Q3:Q4"/>
    <mergeCell ref="O2:Q2"/>
    <mergeCell ref="O3:O4"/>
    <mergeCell ref="P3:P4"/>
    <mergeCell ref="K2:N2"/>
    <mergeCell ref="K3:K4"/>
    <mergeCell ref="L3:L4"/>
    <mergeCell ref="A1:D1"/>
    <mergeCell ref="M3:N3"/>
    <mergeCell ref="G2:J2"/>
    <mergeCell ref="I3:J3"/>
    <mergeCell ref="G3:G4"/>
    <mergeCell ref="H3:H4"/>
    <mergeCell ref="A3:F4"/>
    <mergeCell ref="A2:B2"/>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90" zoomScaleNormal="90" workbookViewId="0">
      <pane xSplit="6" ySplit="5" topLeftCell="G6" activePane="bottomRight" state="frozen"/>
      <selection activeCell="G4" sqref="G4:G5"/>
      <selection pane="topRight" activeCell="G4" sqref="G4:G5"/>
      <selection pane="bottomLeft" activeCell="G4" sqref="G4:G5"/>
      <selection pane="bottomRight" sqref="A1:D1"/>
    </sheetView>
  </sheetViews>
  <sheetFormatPr defaultRowHeight="13.5" x14ac:dyDescent="0.4"/>
  <cols>
    <col min="1" max="1" width="2.125" style="660" customWidth="1"/>
    <col min="2" max="2" width="1.125" style="660" customWidth="1"/>
    <col min="3" max="3" width="6.75" style="660" customWidth="1"/>
    <col min="4" max="4" width="2.625" style="660" bestFit="1" customWidth="1"/>
    <col min="5" max="5" width="7.125" style="660" bestFit="1" customWidth="1"/>
    <col min="6" max="6" width="6.375" style="660" customWidth="1"/>
    <col min="7" max="8" width="12.75" style="660" bestFit="1" customWidth="1"/>
    <col min="9" max="9" width="7.625" style="660" customWidth="1"/>
    <col min="10" max="10" width="9.625" style="660" customWidth="1"/>
    <col min="11" max="12" width="12.75" style="660" bestFit="1" customWidth="1"/>
    <col min="13" max="13" width="7.625" style="660" customWidth="1"/>
    <col min="14" max="16" width="9.625" style="660" customWidth="1"/>
    <col min="17" max="17" width="8.625" style="660" customWidth="1"/>
    <col min="18" max="16384" width="9" style="660"/>
  </cols>
  <sheetData>
    <row r="1" spans="1:19" ht="17.25" customHeight="1" thickBot="1" x14ac:dyDescent="0.45">
      <c r="A1" s="827" t="str">
        <f>'h25'!A1</f>
        <v>平成25年度</v>
      </c>
      <c r="B1" s="827"/>
      <c r="C1" s="827"/>
      <c r="D1" s="827"/>
      <c r="E1" s="9"/>
      <c r="F1" s="9"/>
      <c r="G1" s="9"/>
      <c r="H1" s="9"/>
      <c r="I1" s="9"/>
      <c r="J1" s="12" t="str">
        <f ca="1">RIGHT(CELL("filename",$A$1),LEN(CELL("filename",$A$1))-FIND("]",CELL("filename",$A$1)))</f>
        <v>２月（下旬）</v>
      </c>
      <c r="K1" s="13" t="s">
        <v>70</v>
      </c>
      <c r="L1" s="9"/>
      <c r="M1" s="9"/>
      <c r="N1" s="9"/>
      <c r="O1" s="9"/>
      <c r="P1" s="9"/>
      <c r="Q1" s="9"/>
    </row>
    <row r="2" spans="1:19" x14ac:dyDescent="0.4">
      <c r="A2" s="828">
        <v>26</v>
      </c>
      <c r="B2" s="829"/>
      <c r="C2" s="2">
        <v>2014</v>
      </c>
      <c r="D2" s="3" t="s">
        <v>413</v>
      </c>
      <c r="E2" s="3">
        <v>2</v>
      </c>
      <c r="F2" s="3" t="s">
        <v>412</v>
      </c>
      <c r="G2" s="830" t="s">
        <v>411</v>
      </c>
      <c r="H2" s="829"/>
      <c r="I2" s="829"/>
      <c r="J2" s="831"/>
      <c r="K2" s="829" t="s">
        <v>410</v>
      </c>
      <c r="L2" s="829"/>
      <c r="M2" s="829"/>
      <c r="N2" s="829"/>
      <c r="O2" s="830" t="s">
        <v>409</v>
      </c>
      <c r="P2" s="829"/>
      <c r="Q2" s="832"/>
    </row>
    <row r="3" spans="1:19" x14ac:dyDescent="0.4">
      <c r="A3" s="961" t="s">
        <v>408</v>
      </c>
      <c r="B3" s="962"/>
      <c r="C3" s="962"/>
      <c r="D3" s="962"/>
      <c r="E3" s="962"/>
      <c r="F3" s="962"/>
      <c r="G3" s="957" t="s">
        <v>510</v>
      </c>
      <c r="H3" s="959" t="s">
        <v>509</v>
      </c>
      <c r="I3" s="955" t="s">
        <v>407</v>
      </c>
      <c r="J3" s="956"/>
      <c r="K3" s="967" t="s">
        <v>510</v>
      </c>
      <c r="L3" s="959" t="s">
        <v>509</v>
      </c>
      <c r="M3" s="955" t="s">
        <v>407</v>
      </c>
      <c r="N3" s="956"/>
      <c r="O3" s="963" t="s">
        <v>510</v>
      </c>
      <c r="P3" s="965" t="s">
        <v>509</v>
      </c>
      <c r="Q3" s="833" t="s">
        <v>403</v>
      </c>
    </row>
    <row r="4" spans="1:19" ht="14.25" thickBot="1" x14ac:dyDescent="0.45">
      <c r="A4" s="825"/>
      <c r="B4" s="826"/>
      <c r="C4" s="826"/>
      <c r="D4" s="826"/>
      <c r="E4" s="826"/>
      <c r="F4" s="826"/>
      <c r="G4" s="958"/>
      <c r="H4" s="960"/>
      <c r="I4" s="4" t="s">
        <v>404</v>
      </c>
      <c r="J4" s="5" t="s">
        <v>403</v>
      </c>
      <c r="K4" s="968"/>
      <c r="L4" s="960"/>
      <c r="M4" s="4" t="s">
        <v>404</v>
      </c>
      <c r="N4" s="5" t="s">
        <v>403</v>
      </c>
      <c r="O4" s="964"/>
      <c r="P4" s="966"/>
      <c r="Q4" s="834"/>
    </row>
    <row r="5" spans="1:19" x14ac:dyDescent="0.4">
      <c r="A5" s="705" t="s">
        <v>423</v>
      </c>
      <c r="B5" s="725"/>
      <c r="C5" s="725"/>
      <c r="D5" s="725"/>
      <c r="E5" s="725"/>
      <c r="F5" s="725"/>
      <c r="G5" s="724">
        <v>124415</v>
      </c>
      <c r="H5" s="723">
        <v>110337</v>
      </c>
      <c r="I5" s="722">
        <v>1.1275909259813117</v>
      </c>
      <c r="J5" s="721">
        <v>14078</v>
      </c>
      <c r="K5" s="724">
        <v>161377</v>
      </c>
      <c r="L5" s="723">
        <v>157240</v>
      </c>
      <c r="M5" s="722">
        <v>1.0263100992113965</v>
      </c>
      <c r="N5" s="721">
        <v>4137</v>
      </c>
      <c r="O5" s="720">
        <v>0.77095868680171276</v>
      </c>
      <c r="P5" s="719">
        <v>0.70171076062070725</v>
      </c>
      <c r="Q5" s="718">
        <v>6.9247926181005504E-2</v>
      </c>
      <c r="R5" s="665"/>
      <c r="S5" s="665"/>
    </row>
    <row r="6" spans="1:19" x14ac:dyDescent="0.4">
      <c r="A6" s="687" t="s">
        <v>401</v>
      </c>
      <c r="B6" s="686" t="s">
        <v>400</v>
      </c>
      <c r="C6" s="686"/>
      <c r="D6" s="686"/>
      <c r="E6" s="686"/>
      <c r="F6" s="686"/>
      <c r="G6" s="685">
        <v>52183</v>
      </c>
      <c r="H6" s="684">
        <v>46327</v>
      </c>
      <c r="I6" s="683">
        <v>1.1264057676948647</v>
      </c>
      <c r="J6" s="682">
        <v>5856</v>
      </c>
      <c r="K6" s="706">
        <v>66080</v>
      </c>
      <c r="L6" s="684">
        <v>65830</v>
      </c>
      <c r="M6" s="683">
        <v>1.003797660641045</v>
      </c>
      <c r="N6" s="682">
        <v>250</v>
      </c>
      <c r="O6" s="681">
        <v>0.78969430992736078</v>
      </c>
      <c r="P6" s="680">
        <v>0.70373689807078843</v>
      </c>
      <c r="Q6" s="679">
        <v>8.5957411856572352E-2</v>
      </c>
      <c r="R6" s="665"/>
      <c r="S6" s="665"/>
    </row>
    <row r="7" spans="1:19" x14ac:dyDescent="0.4">
      <c r="A7" s="701"/>
      <c r="B7" s="687" t="s">
        <v>399</v>
      </c>
      <c r="C7" s="686"/>
      <c r="D7" s="686"/>
      <c r="E7" s="686"/>
      <c r="F7" s="686"/>
      <c r="G7" s="685">
        <v>32201</v>
      </c>
      <c r="H7" s="684">
        <v>29523</v>
      </c>
      <c r="I7" s="683">
        <v>1.090708938793483</v>
      </c>
      <c r="J7" s="682">
        <v>2678</v>
      </c>
      <c r="K7" s="685">
        <v>42113</v>
      </c>
      <c r="L7" s="684">
        <v>43780</v>
      </c>
      <c r="M7" s="683">
        <v>0.96192325262677025</v>
      </c>
      <c r="N7" s="682">
        <v>-1667</v>
      </c>
      <c r="O7" s="681">
        <v>0.76463324864056226</v>
      </c>
      <c r="P7" s="680">
        <v>0.67434901781635448</v>
      </c>
      <c r="Q7" s="679">
        <v>9.0284230824207778E-2</v>
      </c>
      <c r="R7" s="665"/>
      <c r="S7" s="665"/>
    </row>
    <row r="8" spans="1:19" x14ac:dyDescent="0.4">
      <c r="A8" s="701"/>
      <c r="B8" s="701"/>
      <c r="C8" s="700" t="s">
        <v>378</v>
      </c>
      <c r="D8" s="699"/>
      <c r="E8" s="698"/>
      <c r="F8" s="688" t="s">
        <v>366</v>
      </c>
      <c r="G8" s="697">
        <v>28227</v>
      </c>
      <c r="H8" s="695">
        <v>25398</v>
      </c>
      <c r="I8" s="694">
        <v>1.1113867233640444</v>
      </c>
      <c r="J8" s="693">
        <v>2829</v>
      </c>
      <c r="K8" s="697">
        <v>37105</v>
      </c>
      <c r="L8" s="695">
        <v>38511</v>
      </c>
      <c r="M8" s="694">
        <v>0.96349095063748025</v>
      </c>
      <c r="N8" s="693">
        <v>-1406</v>
      </c>
      <c r="O8" s="692">
        <v>0.7607330548443606</v>
      </c>
      <c r="P8" s="691">
        <v>0.65949988315026875</v>
      </c>
      <c r="Q8" s="690">
        <v>0.10123317169409185</v>
      </c>
      <c r="R8" s="665"/>
      <c r="S8" s="665"/>
    </row>
    <row r="9" spans="1:19" x14ac:dyDescent="0.4">
      <c r="A9" s="701"/>
      <c r="B9" s="701"/>
      <c r="C9" s="700" t="s">
        <v>106</v>
      </c>
      <c r="D9" s="698"/>
      <c r="E9" s="698"/>
      <c r="F9" s="688" t="s">
        <v>366</v>
      </c>
      <c r="G9" s="697">
        <v>3526</v>
      </c>
      <c r="H9" s="695">
        <v>3316</v>
      </c>
      <c r="I9" s="694">
        <v>1.0633293124246079</v>
      </c>
      <c r="J9" s="693">
        <v>210</v>
      </c>
      <c r="K9" s="697">
        <v>4000</v>
      </c>
      <c r="L9" s="695">
        <v>4000</v>
      </c>
      <c r="M9" s="694">
        <v>1</v>
      </c>
      <c r="N9" s="693">
        <v>0</v>
      </c>
      <c r="O9" s="692">
        <v>0.88149999999999995</v>
      </c>
      <c r="P9" s="691">
        <v>0.82899999999999996</v>
      </c>
      <c r="Q9" s="690">
        <v>5.2499999999999991E-2</v>
      </c>
      <c r="R9" s="665"/>
      <c r="S9" s="665"/>
    </row>
    <row r="10" spans="1:19" x14ac:dyDescent="0.4">
      <c r="A10" s="701"/>
      <c r="B10" s="701"/>
      <c r="C10" s="700" t="s">
        <v>105</v>
      </c>
      <c r="D10" s="698"/>
      <c r="E10" s="698"/>
      <c r="F10" s="702"/>
      <c r="G10" s="697">
        <v>0</v>
      </c>
      <c r="H10" s="695">
        <v>253</v>
      </c>
      <c r="I10" s="694">
        <v>0</v>
      </c>
      <c r="J10" s="693">
        <v>-253</v>
      </c>
      <c r="K10" s="697">
        <v>0</v>
      </c>
      <c r="L10" s="695">
        <v>261</v>
      </c>
      <c r="M10" s="694">
        <v>0</v>
      </c>
      <c r="N10" s="693">
        <v>-261</v>
      </c>
      <c r="O10" s="692" t="e">
        <v>#DIV/0!</v>
      </c>
      <c r="P10" s="691">
        <v>0.96934865900383138</v>
      </c>
      <c r="Q10" s="690" t="e">
        <v>#DIV/0!</v>
      </c>
      <c r="R10" s="665"/>
      <c r="S10" s="665"/>
    </row>
    <row r="11" spans="1:19" x14ac:dyDescent="0.4">
      <c r="A11" s="701"/>
      <c r="B11" s="701"/>
      <c r="C11" s="700" t="s">
        <v>377</v>
      </c>
      <c r="D11" s="698"/>
      <c r="E11" s="698"/>
      <c r="F11" s="702"/>
      <c r="G11" s="697">
        <v>0</v>
      </c>
      <c r="H11" s="695">
        <v>0</v>
      </c>
      <c r="I11" s="694" t="e">
        <v>#DIV/0!</v>
      </c>
      <c r="J11" s="693">
        <v>0</v>
      </c>
      <c r="K11" s="697">
        <v>0</v>
      </c>
      <c r="L11" s="695">
        <v>0</v>
      </c>
      <c r="M11" s="694" t="e">
        <v>#DIV/0!</v>
      </c>
      <c r="N11" s="693">
        <v>0</v>
      </c>
      <c r="O11" s="692" t="e">
        <v>#DIV/0!</v>
      </c>
      <c r="P11" s="691" t="e">
        <v>#DIV/0!</v>
      </c>
      <c r="Q11" s="690" t="e">
        <v>#DIV/0!</v>
      </c>
      <c r="R11" s="665"/>
      <c r="S11" s="665"/>
    </row>
    <row r="12" spans="1:19" x14ac:dyDescent="0.4">
      <c r="A12" s="701"/>
      <c r="B12" s="701"/>
      <c r="C12" s="700" t="s">
        <v>373</v>
      </c>
      <c r="D12" s="698"/>
      <c r="E12" s="698"/>
      <c r="F12" s="702"/>
      <c r="G12" s="697">
        <v>0</v>
      </c>
      <c r="H12" s="695">
        <v>0</v>
      </c>
      <c r="I12" s="694" t="e">
        <v>#DIV/0!</v>
      </c>
      <c r="J12" s="693">
        <v>0</v>
      </c>
      <c r="K12" s="697">
        <v>0</v>
      </c>
      <c r="L12" s="695">
        <v>0</v>
      </c>
      <c r="M12" s="694" t="e">
        <v>#DIV/0!</v>
      </c>
      <c r="N12" s="693">
        <v>0</v>
      </c>
      <c r="O12" s="692" t="e">
        <v>#DIV/0!</v>
      </c>
      <c r="P12" s="691" t="e">
        <v>#DIV/0!</v>
      </c>
      <c r="Q12" s="690" t="e">
        <v>#DIV/0!</v>
      </c>
      <c r="R12" s="665"/>
      <c r="S12" s="665"/>
    </row>
    <row r="13" spans="1:19" x14ac:dyDescent="0.4">
      <c r="A13" s="701"/>
      <c r="B13" s="701"/>
      <c r="C13" s="700" t="s">
        <v>372</v>
      </c>
      <c r="D13" s="698"/>
      <c r="E13" s="698"/>
      <c r="F13" s="688" t="s">
        <v>366</v>
      </c>
      <c r="G13" s="697">
        <v>448</v>
      </c>
      <c r="H13" s="695">
        <v>556</v>
      </c>
      <c r="I13" s="694">
        <v>0.80575539568345322</v>
      </c>
      <c r="J13" s="693">
        <v>-108</v>
      </c>
      <c r="K13" s="697">
        <v>1008</v>
      </c>
      <c r="L13" s="695">
        <v>1008</v>
      </c>
      <c r="M13" s="694">
        <v>1</v>
      </c>
      <c r="N13" s="693">
        <v>0</v>
      </c>
      <c r="O13" s="692">
        <v>0.44444444444444442</v>
      </c>
      <c r="P13" s="691">
        <v>0.55158730158730163</v>
      </c>
      <c r="Q13" s="690">
        <v>-0.10714285714285721</v>
      </c>
      <c r="R13" s="665"/>
      <c r="S13" s="665"/>
    </row>
    <row r="14" spans="1:19" x14ac:dyDescent="0.4">
      <c r="A14" s="701"/>
      <c r="B14" s="701"/>
      <c r="C14" s="700" t="s">
        <v>389</v>
      </c>
      <c r="D14" s="698"/>
      <c r="E14" s="698"/>
      <c r="F14" s="702"/>
      <c r="G14" s="697">
        <v>0</v>
      </c>
      <c r="H14" s="695">
        <v>0</v>
      </c>
      <c r="I14" s="694" t="e">
        <v>#DIV/0!</v>
      </c>
      <c r="J14" s="693">
        <v>0</v>
      </c>
      <c r="K14" s="697">
        <v>0</v>
      </c>
      <c r="L14" s="695">
        <v>0</v>
      </c>
      <c r="M14" s="694" t="e">
        <v>#DIV/0!</v>
      </c>
      <c r="N14" s="693">
        <v>0</v>
      </c>
      <c r="O14" s="692" t="e">
        <v>#DIV/0!</v>
      </c>
      <c r="P14" s="691" t="e">
        <v>#DIV/0!</v>
      </c>
      <c r="Q14" s="690" t="e">
        <v>#DIV/0!</v>
      </c>
      <c r="R14" s="665"/>
      <c r="S14" s="665"/>
    </row>
    <row r="15" spans="1:19" x14ac:dyDescent="0.4">
      <c r="A15" s="701"/>
      <c r="B15" s="701"/>
      <c r="C15" s="700" t="s">
        <v>371</v>
      </c>
      <c r="D15" s="698"/>
      <c r="E15" s="698"/>
      <c r="F15" s="702"/>
      <c r="G15" s="697">
        <v>0</v>
      </c>
      <c r="H15" s="695">
        <v>0</v>
      </c>
      <c r="I15" s="694" t="e">
        <v>#DIV/0!</v>
      </c>
      <c r="J15" s="693">
        <v>0</v>
      </c>
      <c r="K15" s="697">
        <v>0</v>
      </c>
      <c r="L15" s="695">
        <v>0</v>
      </c>
      <c r="M15" s="694" t="e">
        <v>#DIV/0!</v>
      </c>
      <c r="N15" s="693">
        <v>0</v>
      </c>
      <c r="O15" s="692" t="e">
        <v>#DIV/0!</v>
      </c>
      <c r="P15" s="691" t="e">
        <v>#DIV/0!</v>
      </c>
      <c r="Q15" s="690" t="e">
        <v>#DIV/0!</v>
      </c>
      <c r="R15" s="665"/>
      <c r="S15" s="665"/>
    </row>
    <row r="16" spans="1:19" x14ac:dyDescent="0.4">
      <c r="A16" s="701"/>
      <c r="B16" s="701"/>
      <c r="C16" s="677" t="s">
        <v>398</v>
      </c>
      <c r="D16" s="675"/>
      <c r="E16" s="675"/>
      <c r="F16" s="717"/>
      <c r="G16" s="673">
        <v>0</v>
      </c>
      <c r="H16" s="671">
        <v>0</v>
      </c>
      <c r="I16" s="670" t="e">
        <v>#DIV/0!</v>
      </c>
      <c r="J16" s="669">
        <v>0</v>
      </c>
      <c r="K16" s="673">
        <v>0</v>
      </c>
      <c r="L16" s="671">
        <v>0</v>
      </c>
      <c r="M16" s="670" t="e">
        <v>#DIV/0!</v>
      </c>
      <c r="N16" s="669">
        <v>0</v>
      </c>
      <c r="O16" s="668" t="e">
        <v>#DIV/0!</v>
      </c>
      <c r="P16" s="667" t="e">
        <v>#DIV/0!</v>
      </c>
      <c r="Q16" s="666" t="e">
        <v>#DIV/0!</v>
      </c>
      <c r="R16" s="665"/>
      <c r="S16" s="665"/>
    </row>
    <row r="17" spans="1:19" x14ac:dyDescent="0.4">
      <c r="A17" s="701"/>
      <c r="B17" s="687" t="s">
        <v>397</v>
      </c>
      <c r="C17" s="686"/>
      <c r="D17" s="686"/>
      <c r="E17" s="686"/>
      <c r="F17" s="703"/>
      <c r="G17" s="685">
        <v>19535</v>
      </c>
      <c r="H17" s="684">
        <v>16823</v>
      </c>
      <c r="I17" s="683">
        <v>1.1612078701777329</v>
      </c>
      <c r="J17" s="682">
        <v>2712</v>
      </c>
      <c r="K17" s="685">
        <v>23255</v>
      </c>
      <c r="L17" s="684">
        <v>22195</v>
      </c>
      <c r="M17" s="683">
        <v>1.0477585041676054</v>
      </c>
      <c r="N17" s="682">
        <v>1060</v>
      </c>
      <c r="O17" s="681">
        <v>0.84003440120404216</v>
      </c>
      <c r="P17" s="680">
        <v>0.75796350529398515</v>
      </c>
      <c r="Q17" s="679">
        <v>8.2070895910057007E-2</v>
      </c>
      <c r="R17" s="665"/>
      <c r="S17" s="665"/>
    </row>
    <row r="18" spans="1:19" x14ac:dyDescent="0.4">
      <c r="A18" s="701"/>
      <c r="B18" s="701"/>
      <c r="C18" s="700" t="s">
        <v>378</v>
      </c>
      <c r="D18" s="698"/>
      <c r="E18" s="698"/>
      <c r="F18" s="702"/>
      <c r="G18" s="697">
        <v>0</v>
      </c>
      <c r="H18" s="695">
        <v>0</v>
      </c>
      <c r="I18" s="694" t="e">
        <v>#DIV/0!</v>
      </c>
      <c r="J18" s="693">
        <v>0</v>
      </c>
      <c r="K18" s="696">
        <v>0</v>
      </c>
      <c r="L18" s="695">
        <v>0</v>
      </c>
      <c r="M18" s="694" t="e">
        <v>#DIV/0!</v>
      </c>
      <c r="N18" s="693">
        <v>0</v>
      </c>
      <c r="O18" s="692" t="e">
        <v>#DIV/0!</v>
      </c>
      <c r="P18" s="691" t="e">
        <v>#DIV/0!</v>
      </c>
      <c r="Q18" s="690" t="e">
        <v>#DIV/0!</v>
      </c>
      <c r="R18" s="665"/>
      <c r="S18" s="665"/>
    </row>
    <row r="19" spans="1:19" x14ac:dyDescent="0.4">
      <c r="A19" s="701"/>
      <c r="B19" s="701"/>
      <c r="C19" s="700" t="s">
        <v>105</v>
      </c>
      <c r="D19" s="698"/>
      <c r="E19" s="698"/>
      <c r="F19" s="688" t="s">
        <v>366</v>
      </c>
      <c r="G19" s="697">
        <v>2903</v>
      </c>
      <c r="H19" s="695">
        <v>2492</v>
      </c>
      <c r="I19" s="694">
        <v>1.1649277688603532</v>
      </c>
      <c r="J19" s="693">
        <v>411</v>
      </c>
      <c r="K19" s="696">
        <v>3520</v>
      </c>
      <c r="L19" s="695">
        <v>3535</v>
      </c>
      <c r="M19" s="694">
        <v>0.99575671852899572</v>
      </c>
      <c r="N19" s="693">
        <v>-15</v>
      </c>
      <c r="O19" s="692">
        <v>0.82471590909090908</v>
      </c>
      <c r="P19" s="691">
        <v>0.70495049504950491</v>
      </c>
      <c r="Q19" s="690">
        <v>0.11976541404140417</v>
      </c>
      <c r="R19" s="665"/>
      <c r="S19" s="665"/>
    </row>
    <row r="20" spans="1:19" x14ac:dyDescent="0.4">
      <c r="A20" s="701"/>
      <c r="B20" s="701"/>
      <c r="C20" s="700" t="s">
        <v>377</v>
      </c>
      <c r="D20" s="698"/>
      <c r="E20" s="698"/>
      <c r="F20" s="688" t="s">
        <v>366</v>
      </c>
      <c r="G20" s="697">
        <v>6020</v>
      </c>
      <c r="H20" s="695">
        <v>5400</v>
      </c>
      <c r="I20" s="694">
        <v>1.1148148148148149</v>
      </c>
      <c r="J20" s="693">
        <v>620</v>
      </c>
      <c r="K20" s="696">
        <v>6965</v>
      </c>
      <c r="L20" s="695">
        <v>6960</v>
      </c>
      <c r="M20" s="694">
        <v>1.0007183908045978</v>
      </c>
      <c r="N20" s="693">
        <v>5</v>
      </c>
      <c r="O20" s="692">
        <v>0.86432160804020097</v>
      </c>
      <c r="P20" s="691">
        <v>0.77586206896551724</v>
      </c>
      <c r="Q20" s="690">
        <v>8.8459539074683735E-2</v>
      </c>
      <c r="R20" s="665"/>
      <c r="S20" s="665"/>
    </row>
    <row r="21" spans="1:19" x14ac:dyDescent="0.4">
      <c r="A21" s="701"/>
      <c r="B21" s="701"/>
      <c r="C21" s="700" t="s">
        <v>378</v>
      </c>
      <c r="D21" s="699" t="s">
        <v>171</v>
      </c>
      <c r="E21" s="698" t="s">
        <v>370</v>
      </c>
      <c r="F21" s="688" t="s">
        <v>366</v>
      </c>
      <c r="G21" s="697">
        <v>1742</v>
      </c>
      <c r="H21" s="695">
        <v>1599</v>
      </c>
      <c r="I21" s="694">
        <v>1.089430894308943</v>
      </c>
      <c r="J21" s="693">
        <v>143</v>
      </c>
      <c r="K21" s="696">
        <v>2320</v>
      </c>
      <c r="L21" s="695">
        <v>2365</v>
      </c>
      <c r="M21" s="694">
        <v>0.98097251585623679</v>
      </c>
      <c r="N21" s="693">
        <v>-45</v>
      </c>
      <c r="O21" s="692">
        <v>0.75086206896551722</v>
      </c>
      <c r="P21" s="691">
        <v>0.67610993657505281</v>
      </c>
      <c r="Q21" s="690">
        <v>7.475213239046441E-2</v>
      </c>
      <c r="R21" s="665"/>
      <c r="S21" s="665"/>
    </row>
    <row r="22" spans="1:19" x14ac:dyDescent="0.4">
      <c r="A22" s="701"/>
      <c r="B22" s="701"/>
      <c r="C22" s="700" t="s">
        <v>378</v>
      </c>
      <c r="D22" s="699" t="s">
        <v>171</v>
      </c>
      <c r="E22" s="698" t="s">
        <v>395</v>
      </c>
      <c r="F22" s="688" t="s">
        <v>366</v>
      </c>
      <c r="G22" s="697">
        <v>865</v>
      </c>
      <c r="H22" s="695">
        <v>982</v>
      </c>
      <c r="I22" s="694">
        <v>0.88085539714867622</v>
      </c>
      <c r="J22" s="693">
        <v>-117</v>
      </c>
      <c r="K22" s="696">
        <v>1195</v>
      </c>
      <c r="L22" s="695">
        <v>1160</v>
      </c>
      <c r="M22" s="694">
        <v>1.0301724137931034</v>
      </c>
      <c r="N22" s="693">
        <v>35</v>
      </c>
      <c r="O22" s="692">
        <v>0.72384937238493718</v>
      </c>
      <c r="P22" s="691">
        <v>0.84655172413793101</v>
      </c>
      <c r="Q22" s="690">
        <v>-0.12270235175299382</v>
      </c>
      <c r="R22" s="665"/>
      <c r="S22" s="665"/>
    </row>
    <row r="23" spans="1:19" x14ac:dyDescent="0.4">
      <c r="A23" s="701"/>
      <c r="B23" s="701"/>
      <c r="C23" s="700" t="s">
        <v>378</v>
      </c>
      <c r="D23" s="699" t="s">
        <v>171</v>
      </c>
      <c r="E23" s="698" t="s">
        <v>396</v>
      </c>
      <c r="F23" s="688" t="s">
        <v>375</v>
      </c>
      <c r="G23" s="697">
        <v>0</v>
      </c>
      <c r="H23" s="695">
        <v>0</v>
      </c>
      <c r="I23" s="694" t="e">
        <v>#DIV/0!</v>
      </c>
      <c r="J23" s="693">
        <v>0</v>
      </c>
      <c r="K23" s="696">
        <v>0</v>
      </c>
      <c r="L23" s="695">
        <v>0</v>
      </c>
      <c r="M23" s="694" t="e">
        <v>#DIV/0!</v>
      </c>
      <c r="N23" s="693">
        <v>0</v>
      </c>
      <c r="O23" s="692" t="e">
        <v>#DIV/0!</v>
      </c>
      <c r="P23" s="691" t="e">
        <v>#DIV/0!</v>
      </c>
      <c r="Q23" s="690" t="e">
        <v>#DIV/0!</v>
      </c>
      <c r="R23" s="665"/>
      <c r="S23" s="665"/>
    </row>
    <row r="24" spans="1:19" x14ac:dyDescent="0.4">
      <c r="A24" s="701"/>
      <c r="B24" s="701"/>
      <c r="C24" s="700" t="s">
        <v>105</v>
      </c>
      <c r="D24" s="699" t="s">
        <v>171</v>
      </c>
      <c r="E24" s="698" t="s">
        <v>370</v>
      </c>
      <c r="F24" s="688" t="s">
        <v>366</v>
      </c>
      <c r="G24" s="697">
        <v>1088</v>
      </c>
      <c r="H24" s="695">
        <v>714</v>
      </c>
      <c r="I24" s="694">
        <v>1.5238095238095237</v>
      </c>
      <c r="J24" s="693">
        <v>374</v>
      </c>
      <c r="K24" s="696">
        <v>1200</v>
      </c>
      <c r="L24" s="695">
        <v>1190</v>
      </c>
      <c r="M24" s="694">
        <v>1.0084033613445378</v>
      </c>
      <c r="N24" s="693">
        <v>10</v>
      </c>
      <c r="O24" s="692">
        <v>0.90666666666666662</v>
      </c>
      <c r="P24" s="691">
        <v>0.6</v>
      </c>
      <c r="Q24" s="690">
        <v>0.30666666666666664</v>
      </c>
      <c r="R24" s="665"/>
      <c r="S24" s="665"/>
    </row>
    <row r="25" spans="1:19" x14ac:dyDescent="0.4">
      <c r="A25" s="701"/>
      <c r="B25" s="701"/>
      <c r="C25" s="700" t="s">
        <v>105</v>
      </c>
      <c r="D25" s="699" t="s">
        <v>171</v>
      </c>
      <c r="E25" s="698" t="s">
        <v>395</v>
      </c>
      <c r="F25" s="702"/>
      <c r="G25" s="697">
        <v>0</v>
      </c>
      <c r="H25" s="695">
        <v>0</v>
      </c>
      <c r="I25" s="694" t="e">
        <v>#DIV/0!</v>
      </c>
      <c r="J25" s="693">
        <v>0</v>
      </c>
      <c r="K25" s="696">
        <v>0</v>
      </c>
      <c r="L25" s="695">
        <v>0</v>
      </c>
      <c r="M25" s="694" t="e">
        <v>#DIV/0!</v>
      </c>
      <c r="N25" s="693">
        <v>0</v>
      </c>
      <c r="O25" s="692" t="e">
        <v>#DIV/0!</v>
      </c>
      <c r="P25" s="691" t="e">
        <v>#DIV/0!</v>
      </c>
      <c r="Q25" s="690" t="e">
        <v>#DIV/0!</v>
      </c>
      <c r="R25" s="665"/>
      <c r="S25" s="665"/>
    </row>
    <row r="26" spans="1:19" x14ac:dyDescent="0.4">
      <c r="A26" s="701"/>
      <c r="B26" s="701"/>
      <c r="C26" s="700" t="s">
        <v>371</v>
      </c>
      <c r="D26" s="699" t="s">
        <v>171</v>
      </c>
      <c r="E26" s="698" t="s">
        <v>370</v>
      </c>
      <c r="F26" s="702"/>
      <c r="G26" s="697">
        <v>0</v>
      </c>
      <c r="H26" s="695">
        <v>0</v>
      </c>
      <c r="I26" s="694" t="e">
        <v>#DIV/0!</v>
      </c>
      <c r="J26" s="693">
        <v>0</v>
      </c>
      <c r="K26" s="696">
        <v>0</v>
      </c>
      <c r="L26" s="695">
        <v>0</v>
      </c>
      <c r="M26" s="694" t="e">
        <v>#DIV/0!</v>
      </c>
      <c r="N26" s="693">
        <v>0</v>
      </c>
      <c r="O26" s="692" t="e">
        <v>#DIV/0!</v>
      </c>
      <c r="P26" s="691" t="e">
        <v>#DIV/0!</v>
      </c>
      <c r="Q26" s="690" t="e">
        <v>#DIV/0!</v>
      </c>
      <c r="R26" s="665"/>
      <c r="S26" s="665"/>
    </row>
    <row r="27" spans="1:19" x14ac:dyDescent="0.4">
      <c r="A27" s="701"/>
      <c r="B27" s="701"/>
      <c r="C27" s="700" t="s">
        <v>373</v>
      </c>
      <c r="D27" s="699" t="s">
        <v>171</v>
      </c>
      <c r="E27" s="698" t="s">
        <v>370</v>
      </c>
      <c r="F27" s="702"/>
      <c r="G27" s="697">
        <v>0</v>
      </c>
      <c r="H27" s="695">
        <v>0</v>
      </c>
      <c r="I27" s="694" t="e">
        <v>#DIV/0!</v>
      </c>
      <c r="J27" s="693">
        <v>0</v>
      </c>
      <c r="K27" s="696">
        <v>0</v>
      </c>
      <c r="L27" s="695">
        <v>0</v>
      </c>
      <c r="M27" s="694" t="e">
        <v>#DIV/0!</v>
      </c>
      <c r="N27" s="693">
        <v>0</v>
      </c>
      <c r="O27" s="692" t="e">
        <v>#DIV/0!</v>
      </c>
      <c r="P27" s="691" t="e">
        <v>#DIV/0!</v>
      </c>
      <c r="Q27" s="690" t="e">
        <v>#DIV/0!</v>
      </c>
      <c r="R27" s="665"/>
      <c r="S27" s="665"/>
    </row>
    <row r="28" spans="1:19" x14ac:dyDescent="0.4">
      <c r="A28" s="701"/>
      <c r="B28" s="701"/>
      <c r="C28" s="700" t="s">
        <v>389</v>
      </c>
      <c r="D28" s="698"/>
      <c r="E28" s="698"/>
      <c r="F28" s="702"/>
      <c r="G28" s="697">
        <v>0</v>
      </c>
      <c r="H28" s="695">
        <v>0</v>
      </c>
      <c r="I28" s="694" t="e">
        <v>#DIV/0!</v>
      </c>
      <c r="J28" s="693">
        <v>0</v>
      </c>
      <c r="K28" s="696">
        <v>0</v>
      </c>
      <c r="L28" s="695">
        <v>0</v>
      </c>
      <c r="M28" s="694" t="e">
        <v>#DIV/0!</v>
      </c>
      <c r="N28" s="693">
        <v>0</v>
      </c>
      <c r="O28" s="692" t="e">
        <v>#DIV/0!</v>
      </c>
      <c r="P28" s="691" t="e">
        <v>#DIV/0!</v>
      </c>
      <c r="Q28" s="690" t="e">
        <v>#DIV/0!</v>
      </c>
      <c r="R28" s="665"/>
      <c r="S28" s="665"/>
    </row>
    <row r="29" spans="1:19" x14ac:dyDescent="0.4">
      <c r="A29" s="701"/>
      <c r="B29" s="701"/>
      <c r="C29" s="700" t="s">
        <v>120</v>
      </c>
      <c r="D29" s="698"/>
      <c r="E29" s="698"/>
      <c r="F29" s="702"/>
      <c r="G29" s="697">
        <v>0</v>
      </c>
      <c r="H29" s="695">
        <v>0</v>
      </c>
      <c r="I29" s="694" t="e">
        <v>#DIV/0!</v>
      </c>
      <c r="J29" s="693">
        <v>0</v>
      </c>
      <c r="K29" s="696">
        <v>0</v>
      </c>
      <c r="L29" s="695">
        <v>0</v>
      </c>
      <c r="M29" s="694" t="e">
        <v>#DIV/0!</v>
      </c>
      <c r="N29" s="693">
        <v>0</v>
      </c>
      <c r="O29" s="692" t="e">
        <v>#DIV/0!</v>
      </c>
      <c r="P29" s="691" t="e">
        <v>#DIV/0!</v>
      </c>
      <c r="Q29" s="690" t="e">
        <v>#DIV/0!</v>
      </c>
      <c r="R29" s="665"/>
      <c r="S29" s="665"/>
    </row>
    <row r="30" spans="1:19" x14ac:dyDescent="0.4">
      <c r="A30" s="701"/>
      <c r="B30" s="701"/>
      <c r="C30" s="700" t="s">
        <v>119</v>
      </c>
      <c r="D30" s="698"/>
      <c r="E30" s="698"/>
      <c r="F30" s="702"/>
      <c r="G30" s="697">
        <v>0</v>
      </c>
      <c r="H30" s="695">
        <v>0</v>
      </c>
      <c r="I30" s="694" t="e">
        <v>#DIV/0!</v>
      </c>
      <c r="J30" s="693">
        <v>0</v>
      </c>
      <c r="K30" s="696">
        <v>0</v>
      </c>
      <c r="L30" s="695">
        <v>0</v>
      </c>
      <c r="M30" s="694" t="e">
        <v>#DIV/0!</v>
      </c>
      <c r="N30" s="693">
        <v>0</v>
      </c>
      <c r="O30" s="692" t="e">
        <v>#DIV/0!</v>
      </c>
      <c r="P30" s="691" t="e">
        <v>#DIV/0!</v>
      </c>
      <c r="Q30" s="690" t="e">
        <v>#DIV/0!</v>
      </c>
      <c r="R30" s="665"/>
      <c r="S30" s="665"/>
    </row>
    <row r="31" spans="1:19" x14ac:dyDescent="0.4">
      <c r="A31" s="701"/>
      <c r="B31" s="701"/>
      <c r="C31" s="700" t="s">
        <v>118</v>
      </c>
      <c r="D31" s="698"/>
      <c r="E31" s="698"/>
      <c r="F31" s="688" t="s">
        <v>366</v>
      </c>
      <c r="G31" s="697">
        <v>1754</v>
      </c>
      <c r="H31" s="695">
        <v>1085</v>
      </c>
      <c r="I31" s="694">
        <v>1.616589861751152</v>
      </c>
      <c r="J31" s="693">
        <v>669</v>
      </c>
      <c r="K31" s="696">
        <v>2175</v>
      </c>
      <c r="L31" s="695">
        <v>1160</v>
      </c>
      <c r="M31" s="694">
        <v>1.875</v>
      </c>
      <c r="N31" s="693">
        <v>1015</v>
      </c>
      <c r="O31" s="692">
        <v>0.80643678160919541</v>
      </c>
      <c r="P31" s="691">
        <v>0.93534482758620685</v>
      </c>
      <c r="Q31" s="690">
        <v>-0.12890804597701144</v>
      </c>
      <c r="R31" s="665"/>
      <c r="S31" s="665"/>
    </row>
    <row r="32" spans="1:19" x14ac:dyDescent="0.4">
      <c r="A32" s="701"/>
      <c r="B32" s="701"/>
      <c r="C32" s="700" t="s">
        <v>117</v>
      </c>
      <c r="D32" s="698"/>
      <c r="E32" s="698"/>
      <c r="F32" s="702"/>
      <c r="G32" s="697">
        <v>0</v>
      </c>
      <c r="H32" s="695">
        <v>0</v>
      </c>
      <c r="I32" s="694" t="e">
        <v>#DIV/0!</v>
      </c>
      <c r="J32" s="693">
        <v>0</v>
      </c>
      <c r="K32" s="696">
        <v>0</v>
      </c>
      <c r="L32" s="695">
        <v>0</v>
      </c>
      <c r="M32" s="694" t="e">
        <v>#DIV/0!</v>
      </c>
      <c r="N32" s="693">
        <v>0</v>
      </c>
      <c r="O32" s="692" t="e">
        <v>#DIV/0!</v>
      </c>
      <c r="P32" s="691" t="e">
        <v>#DIV/0!</v>
      </c>
      <c r="Q32" s="690" t="e">
        <v>#DIV/0!</v>
      </c>
      <c r="R32" s="665"/>
      <c r="S32" s="665"/>
    </row>
    <row r="33" spans="1:19" x14ac:dyDescent="0.4">
      <c r="A33" s="701"/>
      <c r="B33" s="701"/>
      <c r="C33" s="700" t="s">
        <v>116</v>
      </c>
      <c r="D33" s="698"/>
      <c r="E33" s="698"/>
      <c r="F33" s="688" t="s">
        <v>366</v>
      </c>
      <c r="G33" s="697">
        <v>713</v>
      </c>
      <c r="H33" s="695">
        <v>692</v>
      </c>
      <c r="I33" s="694">
        <v>1.0303468208092486</v>
      </c>
      <c r="J33" s="693">
        <v>21</v>
      </c>
      <c r="K33" s="696">
        <v>1200</v>
      </c>
      <c r="L33" s="695">
        <v>1160</v>
      </c>
      <c r="M33" s="694">
        <v>1.0344827586206897</v>
      </c>
      <c r="N33" s="693">
        <v>40</v>
      </c>
      <c r="O33" s="692">
        <v>0.59416666666666662</v>
      </c>
      <c r="P33" s="691">
        <v>0.59655172413793101</v>
      </c>
      <c r="Q33" s="690">
        <v>-2.3850574712643846E-3</v>
      </c>
      <c r="R33" s="665"/>
      <c r="S33" s="665"/>
    </row>
    <row r="34" spans="1:19" x14ac:dyDescent="0.4">
      <c r="A34" s="701"/>
      <c r="B34" s="701"/>
      <c r="C34" s="700" t="s">
        <v>374</v>
      </c>
      <c r="D34" s="698"/>
      <c r="E34" s="698"/>
      <c r="F34" s="702"/>
      <c r="G34" s="697">
        <v>0</v>
      </c>
      <c r="H34" s="695">
        <v>0</v>
      </c>
      <c r="I34" s="694" t="e">
        <v>#DIV/0!</v>
      </c>
      <c r="J34" s="693">
        <v>0</v>
      </c>
      <c r="K34" s="696">
        <v>0</v>
      </c>
      <c r="L34" s="695">
        <v>0</v>
      </c>
      <c r="M34" s="694" t="e">
        <v>#DIV/0!</v>
      </c>
      <c r="N34" s="693">
        <v>0</v>
      </c>
      <c r="O34" s="692" t="e">
        <v>#DIV/0!</v>
      </c>
      <c r="P34" s="691" t="e">
        <v>#DIV/0!</v>
      </c>
      <c r="Q34" s="690" t="e">
        <v>#DIV/0!</v>
      </c>
      <c r="R34" s="665"/>
      <c r="S34" s="665"/>
    </row>
    <row r="35" spans="1:19" x14ac:dyDescent="0.4">
      <c r="A35" s="701"/>
      <c r="B35" s="701"/>
      <c r="C35" s="700" t="s">
        <v>371</v>
      </c>
      <c r="D35" s="698"/>
      <c r="E35" s="698"/>
      <c r="F35" s="702"/>
      <c r="G35" s="697">
        <v>0</v>
      </c>
      <c r="H35" s="695">
        <v>0</v>
      </c>
      <c r="I35" s="694" t="e">
        <v>#DIV/0!</v>
      </c>
      <c r="J35" s="693">
        <v>0</v>
      </c>
      <c r="K35" s="696">
        <v>0</v>
      </c>
      <c r="L35" s="695">
        <v>0</v>
      </c>
      <c r="M35" s="694" t="e">
        <v>#DIV/0!</v>
      </c>
      <c r="N35" s="693">
        <v>0</v>
      </c>
      <c r="O35" s="692" t="e">
        <v>#DIV/0!</v>
      </c>
      <c r="P35" s="691" t="e">
        <v>#DIV/0!</v>
      </c>
      <c r="Q35" s="690" t="e">
        <v>#DIV/0!</v>
      </c>
      <c r="R35" s="665"/>
      <c r="S35" s="665"/>
    </row>
    <row r="36" spans="1:19" x14ac:dyDescent="0.4">
      <c r="A36" s="701"/>
      <c r="B36" s="678"/>
      <c r="C36" s="677" t="s">
        <v>373</v>
      </c>
      <c r="D36" s="675"/>
      <c r="E36" s="675"/>
      <c r="F36" s="688" t="s">
        <v>366</v>
      </c>
      <c r="G36" s="673">
        <v>4450</v>
      </c>
      <c r="H36" s="671">
        <v>3859</v>
      </c>
      <c r="I36" s="670">
        <v>1.1531484840632289</v>
      </c>
      <c r="J36" s="669">
        <v>591</v>
      </c>
      <c r="K36" s="672">
        <v>4680</v>
      </c>
      <c r="L36" s="671">
        <v>4665</v>
      </c>
      <c r="M36" s="670">
        <v>1.0032154340836013</v>
      </c>
      <c r="N36" s="669">
        <v>15</v>
      </c>
      <c r="O36" s="668">
        <v>0.95085470085470081</v>
      </c>
      <c r="P36" s="667">
        <v>0.82722400857449085</v>
      </c>
      <c r="Q36" s="666">
        <v>0.12363069228020995</v>
      </c>
      <c r="R36" s="665"/>
      <c r="S36" s="665"/>
    </row>
    <row r="37" spans="1:19" x14ac:dyDescent="0.4">
      <c r="A37" s="701"/>
      <c r="B37" s="687" t="s">
        <v>394</v>
      </c>
      <c r="C37" s="686"/>
      <c r="D37" s="686"/>
      <c r="E37" s="686"/>
      <c r="F37" s="703"/>
      <c r="G37" s="685">
        <v>447</v>
      </c>
      <c r="H37" s="684">
        <v>-19</v>
      </c>
      <c r="I37" s="683">
        <v>-23.526315789473685</v>
      </c>
      <c r="J37" s="682">
        <v>466</v>
      </c>
      <c r="K37" s="685">
        <v>712</v>
      </c>
      <c r="L37" s="684">
        <v>-145</v>
      </c>
      <c r="M37" s="683">
        <v>-4.9103448275862069</v>
      </c>
      <c r="N37" s="682">
        <v>857</v>
      </c>
      <c r="O37" s="681">
        <v>0.6278089887640449</v>
      </c>
      <c r="P37" s="680">
        <v>0.1310344827586207</v>
      </c>
      <c r="Q37" s="679">
        <v>0.49677450600542417</v>
      </c>
      <c r="R37" s="665"/>
      <c r="S37" s="665"/>
    </row>
    <row r="38" spans="1:19" x14ac:dyDescent="0.4">
      <c r="A38" s="701"/>
      <c r="B38" s="701"/>
      <c r="C38" s="700" t="s">
        <v>111</v>
      </c>
      <c r="D38" s="698"/>
      <c r="E38" s="698"/>
      <c r="F38" s="688" t="s">
        <v>366</v>
      </c>
      <c r="G38" s="697">
        <v>194</v>
      </c>
      <c r="H38" s="695">
        <v>-34</v>
      </c>
      <c r="I38" s="694">
        <v>-5.7058823529411766</v>
      </c>
      <c r="J38" s="693">
        <v>228</v>
      </c>
      <c r="K38" s="697">
        <v>400</v>
      </c>
      <c r="L38" s="695">
        <v>-67</v>
      </c>
      <c r="M38" s="694">
        <v>-5.9701492537313436</v>
      </c>
      <c r="N38" s="693">
        <v>467</v>
      </c>
      <c r="O38" s="692">
        <v>0.48499999999999999</v>
      </c>
      <c r="P38" s="691">
        <v>0.5074626865671642</v>
      </c>
      <c r="Q38" s="690">
        <v>-2.2462686567164214E-2</v>
      </c>
      <c r="R38" s="665"/>
      <c r="S38" s="665"/>
    </row>
    <row r="39" spans="1:19" x14ac:dyDescent="0.4">
      <c r="A39" s="678"/>
      <c r="B39" s="678"/>
      <c r="C39" s="716" t="s">
        <v>110</v>
      </c>
      <c r="D39" s="715"/>
      <c r="E39" s="715"/>
      <c r="F39" s="688" t="s">
        <v>366</v>
      </c>
      <c r="G39" s="714">
        <v>253</v>
      </c>
      <c r="H39" s="712">
        <v>15</v>
      </c>
      <c r="I39" s="711">
        <v>16.866666666666667</v>
      </c>
      <c r="J39" s="710">
        <v>238</v>
      </c>
      <c r="K39" s="714">
        <v>312</v>
      </c>
      <c r="L39" s="712">
        <v>-78</v>
      </c>
      <c r="M39" s="711">
        <v>-4</v>
      </c>
      <c r="N39" s="710">
        <v>390</v>
      </c>
      <c r="O39" s="709">
        <v>0.8108974358974359</v>
      </c>
      <c r="P39" s="708">
        <v>-0.19230769230769232</v>
      </c>
      <c r="Q39" s="707">
        <v>1.0032051282051282</v>
      </c>
      <c r="R39" s="665"/>
      <c r="S39" s="665"/>
    </row>
    <row r="40" spans="1:19" x14ac:dyDescent="0.4">
      <c r="A40" s="687" t="s">
        <v>393</v>
      </c>
      <c r="B40" s="686" t="s">
        <v>392</v>
      </c>
      <c r="C40" s="686"/>
      <c r="D40" s="686"/>
      <c r="E40" s="686"/>
      <c r="F40" s="703"/>
      <c r="G40" s="685">
        <v>72232</v>
      </c>
      <c r="H40" s="684">
        <v>64010</v>
      </c>
      <c r="I40" s="683">
        <v>1.1284486798937665</v>
      </c>
      <c r="J40" s="682">
        <v>8222</v>
      </c>
      <c r="K40" s="706">
        <v>95297</v>
      </c>
      <c r="L40" s="684">
        <v>91410</v>
      </c>
      <c r="M40" s="683">
        <v>1.0425226999234218</v>
      </c>
      <c r="N40" s="682">
        <v>3887</v>
      </c>
      <c r="O40" s="681">
        <v>0.75796719728847706</v>
      </c>
      <c r="P40" s="680">
        <v>0.70025161360901433</v>
      </c>
      <c r="Q40" s="679">
        <v>5.7715583679462723E-2</v>
      </c>
      <c r="R40" s="665"/>
      <c r="S40" s="665"/>
    </row>
    <row r="41" spans="1:19" x14ac:dyDescent="0.4">
      <c r="A41" s="705"/>
      <c r="B41" s="687" t="s">
        <v>391</v>
      </c>
      <c r="C41" s="686"/>
      <c r="D41" s="686"/>
      <c r="E41" s="686"/>
      <c r="F41" s="703"/>
      <c r="G41" s="685">
        <v>71191</v>
      </c>
      <c r="H41" s="684">
        <v>63020</v>
      </c>
      <c r="I41" s="683">
        <v>1.1296572516661378</v>
      </c>
      <c r="J41" s="682">
        <v>8171</v>
      </c>
      <c r="K41" s="685">
        <v>92734</v>
      </c>
      <c r="L41" s="684">
        <v>90000</v>
      </c>
      <c r="M41" s="683">
        <v>1.0303777777777778</v>
      </c>
      <c r="N41" s="682">
        <v>2734</v>
      </c>
      <c r="O41" s="681">
        <v>0.76769038324670558</v>
      </c>
      <c r="P41" s="680">
        <v>0.70022222222222219</v>
      </c>
      <c r="Q41" s="679">
        <v>6.7468161024483386E-2</v>
      </c>
      <c r="R41" s="665"/>
      <c r="S41" s="665"/>
    </row>
    <row r="42" spans="1:19" x14ac:dyDescent="0.4">
      <c r="A42" s="701"/>
      <c r="B42" s="701"/>
      <c r="C42" s="700" t="s">
        <v>378</v>
      </c>
      <c r="D42" s="698"/>
      <c r="E42" s="698"/>
      <c r="F42" s="688" t="s">
        <v>366</v>
      </c>
      <c r="G42" s="697">
        <v>27813</v>
      </c>
      <c r="H42" s="695">
        <v>25700</v>
      </c>
      <c r="I42" s="694">
        <v>1.0822178988326849</v>
      </c>
      <c r="J42" s="693">
        <v>2113</v>
      </c>
      <c r="K42" s="697">
        <v>35416</v>
      </c>
      <c r="L42" s="695">
        <v>34010</v>
      </c>
      <c r="M42" s="694">
        <v>1.041340782122905</v>
      </c>
      <c r="N42" s="693">
        <v>1406</v>
      </c>
      <c r="O42" s="692">
        <v>0.78532301784504177</v>
      </c>
      <c r="P42" s="691">
        <v>0.75566009997059691</v>
      </c>
      <c r="Q42" s="690">
        <v>2.9662917874444861E-2</v>
      </c>
      <c r="R42" s="665"/>
      <c r="S42" s="665"/>
    </row>
    <row r="43" spans="1:19" x14ac:dyDescent="0.4">
      <c r="A43" s="701"/>
      <c r="B43" s="701"/>
      <c r="C43" s="700" t="s">
        <v>106</v>
      </c>
      <c r="D43" s="698"/>
      <c r="E43" s="698"/>
      <c r="F43" s="688" t="s">
        <v>366</v>
      </c>
      <c r="G43" s="697">
        <v>4188</v>
      </c>
      <c r="H43" s="695">
        <v>2948</v>
      </c>
      <c r="I43" s="694">
        <v>1.4206241519674356</v>
      </c>
      <c r="J43" s="693">
        <v>1240</v>
      </c>
      <c r="K43" s="697">
        <v>4648</v>
      </c>
      <c r="L43" s="695">
        <v>4112</v>
      </c>
      <c r="M43" s="694">
        <v>1.1303501945525292</v>
      </c>
      <c r="N43" s="693">
        <v>536</v>
      </c>
      <c r="O43" s="692">
        <v>0.90103270223752152</v>
      </c>
      <c r="P43" s="691">
        <v>0.71692607003891051</v>
      </c>
      <c r="Q43" s="690">
        <v>0.18410663219861101</v>
      </c>
      <c r="R43" s="665"/>
      <c r="S43" s="665"/>
    </row>
    <row r="44" spans="1:19" x14ac:dyDescent="0.4">
      <c r="A44" s="701"/>
      <c r="B44" s="701"/>
      <c r="C44" s="700" t="s">
        <v>105</v>
      </c>
      <c r="D44" s="698"/>
      <c r="E44" s="698"/>
      <c r="F44" s="688" t="s">
        <v>366</v>
      </c>
      <c r="G44" s="697">
        <v>4365</v>
      </c>
      <c r="H44" s="695">
        <v>3965</v>
      </c>
      <c r="I44" s="694">
        <v>1.1008827238335435</v>
      </c>
      <c r="J44" s="693">
        <v>400</v>
      </c>
      <c r="K44" s="697">
        <v>5464</v>
      </c>
      <c r="L44" s="695">
        <v>6482</v>
      </c>
      <c r="M44" s="694">
        <v>0.84294970688059245</v>
      </c>
      <c r="N44" s="693">
        <v>-1018</v>
      </c>
      <c r="O44" s="692">
        <v>0.79886530014641288</v>
      </c>
      <c r="P44" s="691">
        <v>0.61169392162912684</v>
      </c>
      <c r="Q44" s="690">
        <v>0.18717137851728605</v>
      </c>
      <c r="R44" s="665"/>
      <c r="S44" s="665"/>
    </row>
    <row r="45" spans="1:19" x14ac:dyDescent="0.4">
      <c r="A45" s="701"/>
      <c r="B45" s="701"/>
      <c r="C45" s="700" t="s">
        <v>371</v>
      </c>
      <c r="D45" s="698"/>
      <c r="E45" s="698"/>
      <c r="F45" s="688" t="s">
        <v>366</v>
      </c>
      <c r="G45" s="697">
        <v>2183</v>
      </c>
      <c r="H45" s="695">
        <v>2531</v>
      </c>
      <c r="I45" s="694">
        <v>0.86250493875938361</v>
      </c>
      <c r="J45" s="693">
        <v>-348</v>
      </c>
      <c r="K45" s="697">
        <v>2908</v>
      </c>
      <c r="L45" s="695">
        <v>4816</v>
      </c>
      <c r="M45" s="694">
        <v>0.60382059800664456</v>
      </c>
      <c r="N45" s="693">
        <v>-1908</v>
      </c>
      <c r="O45" s="692">
        <v>0.75068775790921594</v>
      </c>
      <c r="P45" s="691">
        <v>0.52553986710963452</v>
      </c>
      <c r="Q45" s="690">
        <v>0.22514789079958142</v>
      </c>
      <c r="R45" s="665"/>
      <c r="S45" s="665"/>
    </row>
    <row r="46" spans="1:19" x14ac:dyDescent="0.4">
      <c r="A46" s="701"/>
      <c r="B46" s="701"/>
      <c r="C46" s="700" t="s">
        <v>373</v>
      </c>
      <c r="D46" s="698"/>
      <c r="E46" s="698"/>
      <c r="F46" s="688" t="s">
        <v>366</v>
      </c>
      <c r="G46" s="697">
        <v>4948</v>
      </c>
      <c r="H46" s="695">
        <v>4461</v>
      </c>
      <c r="I46" s="694">
        <v>1.1091683479040575</v>
      </c>
      <c r="J46" s="693">
        <v>487</v>
      </c>
      <c r="K46" s="697">
        <v>6480</v>
      </c>
      <c r="L46" s="695">
        <v>6336</v>
      </c>
      <c r="M46" s="694">
        <v>1.0227272727272727</v>
      </c>
      <c r="N46" s="693">
        <v>144</v>
      </c>
      <c r="O46" s="692">
        <v>0.76358024691358029</v>
      </c>
      <c r="P46" s="691">
        <v>0.70407196969696972</v>
      </c>
      <c r="Q46" s="690">
        <v>5.9508277216610561E-2</v>
      </c>
      <c r="R46" s="665"/>
      <c r="S46" s="665"/>
    </row>
    <row r="47" spans="1:19" x14ac:dyDescent="0.4">
      <c r="A47" s="701"/>
      <c r="B47" s="701"/>
      <c r="C47" s="700" t="s">
        <v>377</v>
      </c>
      <c r="D47" s="698"/>
      <c r="E47" s="698"/>
      <c r="F47" s="688" t="s">
        <v>366</v>
      </c>
      <c r="G47" s="697">
        <v>9535</v>
      </c>
      <c r="H47" s="695">
        <v>8795</v>
      </c>
      <c r="I47" s="694">
        <v>1.0841387151790791</v>
      </c>
      <c r="J47" s="693">
        <v>740</v>
      </c>
      <c r="K47" s="697">
        <v>11992</v>
      </c>
      <c r="L47" s="695">
        <v>13510</v>
      </c>
      <c r="M47" s="694">
        <v>0.88763878608438196</v>
      </c>
      <c r="N47" s="693">
        <v>-1518</v>
      </c>
      <c r="O47" s="692">
        <v>0.79511340893929283</v>
      </c>
      <c r="P47" s="691">
        <v>0.65099925980754991</v>
      </c>
      <c r="Q47" s="690">
        <v>0.14411414913174292</v>
      </c>
      <c r="R47" s="665"/>
      <c r="S47" s="665"/>
    </row>
    <row r="48" spans="1:19" x14ac:dyDescent="0.4">
      <c r="A48" s="701"/>
      <c r="B48" s="701"/>
      <c r="C48" s="700" t="s">
        <v>372</v>
      </c>
      <c r="D48" s="698"/>
      <c r="E48" s="698"/>
      <c r="F48" s="688" t="s">
        <v>366</v>
      </c>
      <c r="G48" s="697">
        <v>942</v>
      </c>
      <c r="H48" s="695">
        <v>908</v>
      </c>
      <c r="I48" s="694">
        <v>1.0374449339207048</v>
      </c>
      <c r="J48" s="693">
        <v>34</v>
      </c>
      <c r="K48" s="697">
        <v>2160</v>
      </c>
      <c r="L48" s="695">
        <v>1760</v>
      </c>
      <c r="M48" s="694">
        <v>1.2272727272727273</v>
      </c>
      <c r="N48" s="693">
        <v>400</v>
      </c>
      <c r="O48" s="692">
        <v>0.43611111111111112</v>
      </c>
      <c r="P48" s="691">
        <v>0.51590909090909087</v>
      </c>
      <c r="Q48" s="690">
        <v>-7.9797979797979757E-2</v>
      </c>
      <c r="R48" s="665"/>
      <c r="S48" s="665"/>
    </row>
    <row r="49" spans="1:19" x14ac:dyDescent="0.4">
      <c r="A49" s="701"/>
      <c r="B49" s="701"/>
      <c r="C49" s="700" t="s">
        <v>390</v>
      </c>
      <c r="D49" s="698"/>
      <c r="E49" s="698"/>
      <c r="F49" s="688" t="s">
        <v>366</v>
      </c>
      <c r="G49" s="697">
        <v>1245</v>
      </c>
      <c r="H49" s="695">
        <v>1310</v>
      </c>
      <c r="I49" s="694">
        <v>0.95038167938931295</v>
      </c>
      <c r="J49" s="693">
        <v>-65</v>
      </c>
      <c r="K49" s="697">
        <v>1408</v>
      </c>
      <c r="L49" s="695">
        <v>1408</v>
      </c>
      <c r="M49" s="694">
        <v>1</v>
      </c>
      <c r="N49" s="693">
        <v>0</v>
      </c>
      <c r="O49" s="692">
        <v>0.88423295454545459</v>
      </c>
      <c r="P49" s="691">
        <v>0.93039772727272729</v>
      </c>
      <c r="Q49" s="690">
        <v>-4.6164772727272707E-2</v>
      </c>
      <c r="R49" s="665"/>
      <c r="S49" s="665"/>
    </row>
    <row r="50" spans="1:19" x14ac:dyDescent="0.4">
      <c r="A50" s="701"/>
      <c r="B50" s="701"/>
      <c r="C50" s="700" t="s">
        <v>389</v>
      </c>
      <c r="D50" s="698"/>
      <c r="E50" s="698"/>
      <c r="F50" s="688" t="s">
        <v>366</v>
      </c>
      <c r="G50" s="697">
        <v>1981</v>
      </c>
      <c r="H50" s="695">
        <v>1802</v>
      </c>
      <c r="I50" s="694">
        <v>1.0993340732519423</v>
      </c>
      <c r="J50" s="693">
        <v>179</v>
      </c>
      <c r="K50" s="697">
        <v>2160</v>
      </c>
      <c r="L50" s="695">
        <v>2160</v>
      </c>
      <c r="M50" s="694">
        <v>1</v>
      </c>
      <c r="N50" s="693">
        <v>0</v>
      </c>
      <c r="O50" s="692">
        <v>0.91712962962962963</v>
      </c>
      <c r="P50" s="691">
        <v>0.83425925925925926</v>
      </c>
      <c r="Q50" s="690">
        <v>8.2870370370370372E-2</v>
      </c>
      <c r="R50" s="665"/>
      <c r="S50" s="665"/>
    </row>
    <row r="51" spans="1:19" x14ac:dyDescent="0.4">
      <c r="A51" s="701"/>
      <c r="B51" s="701"/>
      <c r="C51" s="700" t="s">
        <v>388</v>
      </c>
      <c r="D51" s="698"/>
      <c r="E51" s="698"/>
      <c r="F51" s="688" t="s">
        <v>375</v>
      </c>
      <c r="G51" s="697">
        <v>805</v>
      </c>
      <c r="H51" s="695">
        <v>651</v>
      </c>
      <c r="I51" s="694">
        <v>1.2365591397849462</v>
      </c>
      <c r="J51" s="693">
        <v>154</v>
      </c>
      <c r="K51" s="697">
        <v>1008</v>
      </c>
      <c r="L51" s="695">
        <v>1008</v>
      </c>
      <c r="M51" s="694">
        <v>1</v>
      </c>
      <c r="N51" s="693">
        <v>0</v>
      </c>
      <c r="O51" s="692">
        <v>0.79861111111111116</v>
      </c>
      <c r="P51" s="691">
        <v>0.64583333333333337</v>
      </c>
      <c r="Q51" s="690">
        <v>0.15277777777777779</v>
      </c>
      <c r="R51" s="665"/>
      <c r="S51" s="665"/>
    </row>
    <row r="52" spans="1:19" x14ac:dyDescent="0.4">
      <c r="A52" s="701"/>
      <c r="B52" s="701"/>
      <c r="C52" s="700" t="s">
        <v>387</v>
      </c>
      <c r="D52" s="698"/>
      <c r="E52" s="698"/>
      <c r="F52" s="688" t="s">
        <v>366</v>
      </c>
      <c r="G52" s="697">
        <v>936</v>
      </c>
      <c r="H52" s="695">
        <v>814</v>
      </c>
      <c r="I52" s="694">
        <v>1.1498771498771498</v>
      </c>
      <c r="J52" s="693">
        <v>122</v>
      </c>
      <c r="K52" s="697">
        <v>1408</v>
      </c>
      <c r="L52" s="695">
        <v>960</v>
      </c>
      <c r="M52" s="694">
        <v>1.4666666666666666</v>
      </c>
      <c r="N52" s="693">
        <v>448</v>
      </c>
      <c r="O52" s="692">
        <v>0.66477272727272729</v>
      </c>
      <c r="P52" s="691">
        <v>0.84791666666666665</v>
      </c>
      <c r="Q52" s="690">
        <v>-0.18314393939393936</v>
      </c>
      <c r="R52" s="665"/>
      <c r="S52" s="665"/>
    </row>
    <row r="53" spans="1:19" x14ac:dyDescent="0.4">
      <c r="A53" s="701"/>
      <c r="B53" s="701"/>
      <c r="C53" s="700" t="s">
        <v>386</v>
      </c>
      <c r="D53" s="698"/>
      <c r="E53" s="698"/>
      <c r="F53" s="688" t="s">
        <v>366</v>
      </c>
      <c r="G53" s="697">
        <v>1771</v>
      </c>
      <c r="H53" s="695">
        <v>1702</v>
      </c>
      <c r="I53" s="694">
        <v>1.0405405405405406</v>
      </c>
      <c r="J53" s="693">
        <v>69</v>
      </c>
      <c r="K53" s="697">
        <v>2160</v>
      </c>
      <c r="L53" s="695">
        <v>2160</v>
      </c>
      <c r="M53" s="694">
        <v>1</v>
      </c>
      <c r="N53" s="693">
        <v>0</v>
      </c>
      <c r="O53" s="692">
        <v>0.81990740740740742</v>
      </c>
      <c r="P53" s="691">
        <v>0.78796296296296298</v>
      </c>
      <c r="Q53" s="690">
        <v>3.1944444444444442E-2</v>
      </c>
      <c r="R53" s="665"/>
      <c r="S53" s="665"/>
    </row>
    <row r="54" spans="1:19" x14ac:dyDescent="0.4">
      <c r="A54" s="701"/>
      <c r="B54" s="701"/>
      <c r="C54" s="700" t="s">
        <v>385</v>
      </c>
      <c r="D54" s="698"/>
      <c r="E54" s="698"/>
      <c r="F54" s="688" t="s">
        <v>366</v>
      </c>
      <c r="G54" s="697">
        <v>1268</v>
      </c>
      <c r="H54" s="695">
        <v>1241</v>
      </c>
      <c r="I54" s="694">
        <v>1.0217566478646254</v>
      </c>
      <c r="J54" s="693">
        <v>27</v>
      </c>
      <c r="K54" s="697">
        <v>2160</v>
      </c>
      <c r="L54" s="695">
        <v>2160</v>
      </c>
      <c r="M54" s="694">
        <v>1</v>
      </c>
      <c r="N54" s="693">
        <v>0</v>
      </c>
      <c r="O54" s="692">
        <v>0.58703703703703702</v>
      </c>
      <c r="P54" s="691">
        <v>0.57453703703703707</v>
      </c>
      <c r="Q54" s="690">
        <v>1.2499999999999956E-2</v>
      </c>
      <c r="R54" s="665"/>
      <c r="S54" s="665"/>
    </row>
    <row r="55" spans="1:19" x14ac:dyDescent="0.4">
      <c r="A55" s="701"/>
      <c r="B55" s="701"/>
      <c r="C55" s="700" t="s">
        <v>120</v>
      </c>
      <c r="D55" s="698"/>
      <c r="E55" s="698"/>
      <c r="F55" s="688" t="s">
        <v>366</v>
      </c>
      <c r="G55" s="697">
        <v>797</v>
      </c>
      <c r="H55" s="695">
        <v>773</v>
      </c>
      <c r="I55" s="694">
        <v>1.0310478654592496</v>
      </c>
      <c r="J55" s="693">
        <v>24</v>
      </c>
      <c r="K55" s="697">
        <v>1399</v>
      </c>
      <c r="L55" s="695">
        <v>1008</v>
      </c>
      <c r="M55" s="694">
        <v>1.3878968253968254</v>
      </c>
      <c r="N55" s="693">
        <v>391</v>
      </c>
      <c r="O55" s="692">
        <v>0.56969263759828448</v>
      </c>
      <c r="P55" s="691">
        <v>0.76686507936507942</v>
      </c>
      <c r="Q55" s="690">
        <v>-0.19717244176679494</v>
      </c>
      <c r="R55" s="665"/>
      <c r="S55" s="665"/>
    </row>
    <row r="56" spans="1:19" x14ac:dyDescent="0.4">
      <c r="A56" s="701"/>
      <c r="B56" s="701"/>
      <c r="C56" s="700" t="s">
        <v>382</v>
      </c>
      <c r="D56" s="698"/>
      <c r="E56" s="698"/>
      <c r="F56" s="688" t="s">
        <v>366</v>
      </c>
      <c r="G56" s="697">
        <v>1015</v>
      </c>
      <c r="H56" s="695">
        <v>740</v>
      </c>
      <c r="I56" s="694">
        <v>1.3716216216216217</v>
      </c>
      <c r="J56" s="693">
        <v>275</v>
      </c>
      <c r="K56" s="697">
        <v>1408</v>
      </c>
      <c r="L56" s="695">
        <v>970</v>
      </c>
      <c r="M56" s="694">
        <v>1.4515463917525773</v>
      </c>
      <c r="N56" s="693">
        <v>438</v>
      </c>
      <c r="O56" s="692">
        <v>0.72088068181818177</v>
      </c>
      <c r="P56" s="691">
        <v>0.76288659793814428</v>
      </c>
      <c r="Q56" s="690">
        <v>-4.2005916119962516E-2</v>
      </c>
      <c r="R56" s="665"/>
      <c r="S56" s="665"/>
    </row>
    <row r="57" spans="1:19" x14ac:dyDescent="0.4">
      <c r="A57" s="701"/>
      <c r="B57" s="701"/>
      <c r="C57" s="700" t="s">
        <v>381</v>
      </c>
      <c r="D57" s="698"/>
      <c r="E57" s="698"/>
      <c r="F57" s="688" t="s">
        <v>366</v>
      </c>
      <c r="G57" s="697">
        <v>755</v>
      </c>
      <c r="H57" s="695">
        <v>587</v>
      </c>
      <c r="I57" s="694">
        <v>1.2862010221465077</v>
      </c>
      <c r="J57" s="693">
        <v>168</v>
      </c>
      <c r="K57" s="697">
        <v>1407</v>
      </c>
      <c r="L57" s="695">
        <v>960</v>
      </c>
      <c r="M57" s="694">
        <v>1.465625</v>
      </c>
      <c r="N57" s="693">
        <v>447</v>
      </c>
      <c r="O57" s="692">
        <v>0.53660270078180528</v>
      </c>
      <c r="P57" s="691">
        <v>0.61145833333333333</v>
      </c>
      <c r="Q57" s="690">
        <v>-7.4855632551528051E-2</v>
      </c>
      <c r="R57" s="665"/>
      <c r="S57" s="665"/>
    </row>
    <row r="58" spans="1:19" x14ac:dyDescent="0.4">
      <c r="A58" s="701"/>
      <c r="B58" s="701"/>
      <c r="C58" s="700" t="s">
        <v>383</v>
      </c>
      <c r="D58" s="698"/>
      <c r="E58" s="698"/>
      <c r="F58" s="688" t="s">
        <v>366</v>
      </c>
      <c r="G58" s="697">
        <v>628</v>
      </c>
      <c r="H58" s="695">
        <v>632</v>
      </c>
      <c r="I58" s="694">
        <v>0.99367088607594933</v>
      </c>
      <c r="J58" s="693">
        <v>-4</v>
      </c>
      <c r="K58" s="697">
        <v>960</v>
      </c>
      <c r="L58" s="695">
        <v>960</v>
      </c>
      <c r="M58" s="694">
        <v>1</v>
      </c>
      <c r="N58" s="693">
        <v>0</v>
      </c>
      <c r="O58" s="692">
        <v>0.65416666666666667</v>
      </c>
      <c r="P58" s="691">
        <v>0.65833333333333333</v>
      </c>
      <c r="Q58" s="690">
        <v>-4.1666666666666519E-3</v>
      </c>
      <c r="R58" s="665"/>
      <c r="S58" s="665"/>
    </row>
    <row r="59" spans="1:19" x14ac:dyDescent="0.4">
      <c r="A59" s="701"/>
      <c r="B59" s="701"/>
      <c r="C59" s="700" t="s">
        <v>380</v>
      </c>
      <c r="D59" s="698"/>
      <c r="E59" s="698"/>
      <c r="F59" s="688" t="s">
        <v>366</v>
      </c>
      <c r="G59" s="697">
        <v>1769</v>
      </c>
      <c r="H59" s="695">
        <v>1737</v>
      </c>
      <c r="I59" s="694">
        <v>1.0184225676453655</v>
      </c>
      <c r="J59" s="693">
        <v>32</v>
      </c>
      <c r="K59" s="697">
        <v>3334</v>
      </c>
      <c r="L59" s="695">
        <v>3300</v>
      </c>
      <c r="M59" s="694">
        <v>1.0103030303030303</v>
      </c>
      <c r="N59" s="693">
        <v>34</v>
      </c>
      <c r="O59" s="692">
        <v>0.53059388122375528</v>
      </c>
      <c r="P59" s="691">
        <v>0.52636363636363637</v>
      </c>
      <c r="Q59" s="690">
        <v>4.2302448601189147E-3</v>
      </c>
      <c r="R59" s="665"/>
      <c r="S59" s="665"/>
    </row>
    <row r="60" spans="1:19" x14ac:dyDescent="0.4">
      <c r="A60" s="701"/>
      <c r="B60" s="701"/>
      <c r="C60" s="700" t="s">
        <v>378</v>
      </c>
      <c r="D60" s="699" t="s">
        <v>171</v>
      </c>
      <c r="E60" s="698" t="s">
        <v>370</v>
      </c>
      <c r="F60" s="688" t="s">
        <v>366</v>
      </c>
      <c r="G60" s="697">
        <v>1878</v>
      </c>
      <c r="H60" s="695">
        <v>0</v>
      </c>
      <c r="I60" s="694" t="e">
        <v>#DIV/0!</v>
      </c>
      <c r="J60" s="693">
        <v>1878</v>
      </c>
      <c r="K60" s="697">
        <v>2160</v>
      </c>
      <c r="L60" s="695">
        <v>0</v>
      </c>
      <c r="M60" s="694" t="e">
        <v>#DIV/0!</v>
      </c>
      <c r="N60" s="693">
        <v>2160</v>
      </c>
      <c r="O60" s="692">
        <v>0.86944444444444446</v>
      </c>
      <c r="P60" s="691" t="e">
        <v>#DIV/0!</v>
      </c>
      <c r="Q60" s="690" t="e">
        <v>#DIV/0!</v>
      </c>
      <c r="R60" s="665"/>
      <c r="S60" s="665"/>
    </row>
    <row r="61" spans="1:19" x14ac:dyDescent="0.4">
      <c r="A61" s="701"/>
      <c r="B61" s="701"/>
      <c r="C61" s="700" t="s">
        <v>105</v>
      </c>
      <c r="D61" s="699" t="s">
        <v>171</v>
      </c>
      <c r="E61" s="698" t="s">
        <v>370</v>
      </c>
      <c r="F61" s="688" t="s">
        <v>366</v>
      </c>
      <c r="G61" s="697">
        <v>1073</v>
      </c>
      <c r="H61" s="695">
        <v>843</v>
      </c>
      <c r="I61" s="694">
        <v>1.2728351126927639</v>
      </c>
      <c r="J61" s="693">
        <v>230</v>
      </c>
      <c r="K61" s="697">
        <v>1336</v>
      </c>
      <c r="L61" s="695">
        <v>960</v>
      </c>
      <c r="M61" s="694">
        <v>1.3916666666666666</v>
      </c>
      <c r="N61" s="693">
        <v>376</v>
      </c>
      <c r="O61" s="692">
        <v>0.80314371257485029</v>
      </c>
      <c r="P61" s="691">
        <v>0.87812500000000004</v>
      </c>
      <c r="Q61" s="690">
        <v>-7.4981287425149756E-2</v>
      </c>
      <c r="R61" s="665"/>
      <c r="S61" s="665"/>
    </row>
    <row r="62" spans="1:19" x14ac:dyDescent="0.4">
      <c r="A62" s="701"/>
      <c r="B62" s="701"/>
      <c r="C62" s="700" t="s">
        <v>373</v>
      </c>
      <c r="D62" s="699" t="s">
        <v>171</v>
      </c>
      <c r="E62" s="698" t="s">
        <v>370</v>
      </c>
      <c r="F62" s="688" t="s">
        <v>366</v>
      </c>
      <c r="G62" s="697">
        <v>1296</v>
      </c>
      <c r="H62" s="695">
        <v>880</v>
      </c>
      <c r="I62" s="694">
        <v>1.4727272727272727</v>
      </c>
      <c r="J62" s="693">
        <v>416</v>
      </c>
      <c r="K62" s="697">
        <v>1358</v>
      </c>
      <c r="L62" s="695">
        <v>960</v>
      </c>
      <c r="M62" s="694">
        <v>1.4145833333333333</v>
      </c>
      <c r="N62" s="693">
        <v>398</v>
      </c>
      <c r="O62" s="692">
        <v>0.95434462444771728</v>
      </c>
      <c r="P62" s="691">
        <v>0.91666666666666663</v>
      </c>
      <c r="Q62" s="690">
        <v>3.7677957781050653E-2</v>
      </c>
      <c r="R62" s="665"/>
      <c r="S62" s="665"/>
    </row>
    <row r="63" spans="1:19" x14ac:dyDescent="0.4">
      <c r="A63" s="701"/>
      <c r="B63" s="678"/>
      <c r="C63" s="677" t="s">
        <v>377</v>
      </c>
      <c r="D63" s="689" t="s">
        <v>171</v>
      </c>
      <c r="E63" s="675" t="s">
        <v>370</v>
      </c>
      <c r="F63" s="688" t="s">
        <v>375</v>
      </c>
      <c r="G63" s="673">
        <v>0</v>
      </c>
      <c r="H63" s="671">
        <v>0</v>
      </c>
      <c r="I63" s="670" t="e">
        <v>#DIV/0!</v>
      </c>
      <c r="J63" s="669">
        <v>0</v>
      </c>
      <c r="K63" s="673">
        <v>0</v>
      </c>
      <c r="L63" s="671">
        <v>0</v>
      </c>
      <c r="M63" s="670" t="e">
        <v>#DIV/0!</v>
      </c>
      <c r="N63" s="669">
        <v>0</v>
      </c>
      <c r="O63" s="668" t="e">
        <v>#DIV/0!</v>
      </c>
      <c r="P63" s="667" t="e">
        <v>#DIV/0!</v>
      </c>
      <c r="Q63" s="666" t="e">
        <v>#DIV/0!</v>
      </c>
      <c r="R63" s="665"/>
      <c r="S63" s="665"/>
    </row>
    <row r="64" spans="1:19" x14ac:dyDescent="0.4">
      <c r="A64" s="701"/>
      <c r="B64" s="687" t="s">
        <v>384</v>
      </c>
      <c r="C64" s="686"/>
      <c r="D64" s="704"/>
      <c r="E64" s="686"/>
      <c r="F64" s="703"/>
      <c r="G64" s="685">
        <v>1041</v>
      </c>
      <c r="H64" s="684">
        <v>990</v>
      </c>
      <c r="I64" s="683">
        <v>1.0515151515151515</v>
      </c>
      <c r="J64" s="682">
        <v>51</v>
      </c>
      <c r="K64" s="685">
        <v>2563</v>
      </c>
      <c r="L64" s="684">
        <v>1410</v>
      </c>
      <c r="M64" s="683">
        <v>1.8177304964539007</v>
      </c>
      <c r="N64" s="682">
        <v>1153</v>
      </c>
      <c r="O64" s="681">
        <v>0.40616465079984393</v>
      </c>
      <c r="P64" s="680">
        <v>0.7021276595744681</v>
      </c>
      <c r="Q64" s="679">
        <v>-0.29596300877462417</v>
      </c>
      <c r="R64" s="665"/>
      <c r="S64" s="665"/>
    </row>
    <row r="65" spans="1:19" x14ac:dyDescent="0.4">
      <c r="A65" s="701"/>
      <c r="B65" s="701"/>
      <c r="C65" s="700" t="s">
        <v>383</v>
      </c>
      <c r="D65" s="698"/>
      <c r="E65" s="698"/>
      <c r="F65" s="688" t="s">
        <v>366</v>
      </c>
      <c r="G65" s="697">
        <v>288</v>
      </c>
      <c r="H65" s="695">
        <v>200</v>
      </c>
      <c r="I65" s="694">
        <v>1.44</v>
      </c>
      <c r="J65" s="693">
        <v>88</v>
      </c>
      <c r="K65" s="697">
        <v>432</v>
      </c>
      <c r="L65" s="695">
        <v>240</v>
      </c>
      <c r="M65" s="694">
        <v>1.8</v>
      </c>
      <c r="N65" s="693">
        <v>192</v>
      </c>
      <c r="O65" s="692">
        <v>0.66666666666666663</v>
      </c>
      <c r="P65" s="691">
        <v>0.83333333333333337</v>
      </c>
      <c r="Q65" s="690">
        <v>-0.16666666666666674</v>
      </c>
      <c r="R65" s="665"/>
      <c r="S65" s="665"/>
    </row>
    <row r="66" spans="1:19" x14ac:dyDescent="0.4">
      <c r="A66" s="701"/>
      <c r="B66" s="701"/>
      <c r="C66" s="700" t="s">
        <v>382</v>
      </c>
      <c r="D66" s="698"/>
      <c r="E66" s="698"/>
      <c r="F66" s="702"/>
      <c r="G66" s="697"/>
      <c r="H66" s="695">
        <v>255</v>
      </c>
      <c r="I66" s="694">
        <v>0</v>
      </c>
      <c r="J66" s="693">
        <v>-255</v>
      </c>
      <c r="K66" s="697"/>
      <c r="L66" s="695">
        <v>422</v>
      </c>
      <c r="M66" s="694">
        <v>0</v>
      </c>
      <c r="N66" s="693">
        <v>-422</v>
      </c>
      <c r="O66" s="692" t="e">
        <v>#DIV/0!</v>
      </c>
      <c r="P66" s="691">
        <v>0.60426540284360186</v>
      </c>
      <c r="Q66" s="690" t="e">
        <v>#DIV/0!</v>
      </c>
      <c r="R66" s="665"/>
      <c r="S66" s="665"/>
    </row>
    <row r="67" spans="1:19" x14ac:dyDescent="0.4">
      <c r="A67" s="701"/>
      <c r="B67" s="701"/>
      <c r="C67" s="700" t="s">
        <v>381</v>
      </c>
      <c r="D67" s="698"/>
      <c r="E67" s="698"/>
      <c r="F67" s="702"/>
      <c r="G67" s="697"/>
      <c r="H67" s="695">
        <v>160</v>
      </c>
      <c r="I67" s="694">
        <v>0</v>
      </c>
      <c r="J67" s="693">
        <v>-160</v>
      </c>
      <c r="K67" s="697"/>
      <c r="L67" s="695">
        <v>240</v>
      </c>
      <c r="M67" s="694">
        <v>0</v>
      </c>
      <c r="N67" s="693">
        <v>-240</v>
      </c>
      <c r="O67" s="692" t="e">
        <v>#DIV/0!</v>
      </c>
      <c r="P67" s="691">
        <v>0.66666666666666663</v>
      </c>
      <c r="Q67" s="690" t="e">
        <v>#DIV/0!</v>
      </c>
      <c r="R67" s="665"/>
      <c r="S67" s="665"/>
    </row>
    <row r="68" spans="1:19" x14ac:dyDescent="0.4">
      <c r="A68" s="701"/>
      <c r="B68" s="701"/>
      <c r="C68" s="700" t="s">
        <v>380</v>
      </c>
      <c r="D68" s="698"/>
      <c r="E68" s="698"/>
      <c r="F68" s="688" t="s">
        <v>366</v>
      </c>
      <c r="G68" s="697">
        <v>343</v>
      </c>
      <c r="H68" s="695">
        <v>375</v>
      </c>
      <c r="I68" s="694">
        <v>0.91466666666666663</v>
      </c>
      <c r="J68" s="693">
        <v>-32</v>
      </c>
      <c r="K68" s="697">
        <v>863</v>
      </c>
      <c r="L68" s="695">
        <v>508</v>
      </c>
      <c r="M68" s="694">
        <v>1.6988188976377954</v>
      </c>
      <c r="N68" s="693">
        <v>355</v>
      </c>
      <c r="O68" s="692">
        <v>0.39745075318655854</v>
      </c>
      <c r="P68" s="691">
        <v>0.73818897637795278</v>
      </c>
      <c r="Q68" s="690">
        <v>-0.34073822319139424</v>
      </c>
      <c r="R68" s="665"/>
      <c r="S68" s="665"/>
    </row>
    <row r="69" spans="1:19" x14ac:dyDescent="0.4">
      <c r="A69" s="678"/>
      <c r="B69" s="678"/>
      <c r="C69" s="677" t="s">
        <v>371</v>
      </c>
      <c r="D69" s="675"/>
      <c r="E69" s="675"/>
      <c r="F69" s="674" t="s">
        <v>366</v>
      </c>
      <c r="G69" s="673">
        <v>410</v>
      </c>
      <c r="H69" s="671"/>
      <c r="I69" s="670" t="e">
        <v>#DIV/0!</v>
      </c>
      <c r="J69" s="669">
        <v>410</v>
      </c>
      <c r="K69" s="673">
        <v>1268</v>
      </c>
      <c r="L69" s="671"/>
      <c r="M69" s="670" t="e">
        <v>#DIV/0!</v>
      </c>
      <c r="N69" s="669">
        <v>1268</v>
      </c>
      <c r="O69" s="668">
        <v>0.32334384858044163</v>
      </c>
      <c r="P69" s="667" t="e">
        <v>#DIV/0!</v>
      </c>
      <c r="Q69" s="666" t="e">
        <v>#DIV/0!</v>
      </c>
      <c r="R69" s="665"/>
      <c r="S69" s="665"/>
    </row>
    <row r="70" spans="1:19" x14ac:dyDescent="0.4">
      <c r="G70" s="664"/>
      <c r="H70" s="664"/>
      <c r="I70" s="664"/>
      <c r="J70" s="664"/>
      <c r="K70" s="664"/>
      <c r="L70" s="664"/>
      <c r="M70" s="664"/>
      <c r="N70" s="664"/>
      <c r="O70" s="663"/>
      <c r="P70" s="663"/>
      <c r="Q70" s="663"/>
    </row>
    <row r="71" spans="1:19" x14ac:dyDescent="0.4">
      <c r="C71" s="661" t="s">
        <v>365</v>
      </c>
    </row>
    <row r="72" spans="1:19" x14ac:dyDescent="0.4">
      <c r="C72" s="662" t="s">
        <v>364</v>
      </c>
    </row>
    <row r="73" spans="1:19" x14ac:dyDescent="0.4">
      <c r="C73" s="661" t="s">
        <v>363</v>
      </c>
    </row>
    <row r="74" spans="1:19" x14ac:dyDescent="0.4">
      <c r="C74" s="661" t="s">
        <v>362</v>
      </c>
    </row>
    <row r="75" spans="1:19" x14ac:dyDescent="0.4">
      <c r="C75" s="661" t="s">
        <v>361</v>
      </c>
    </row>
  </sheetData>
  <mergeCells count="15">
    <mergeCell ref="A1:D1"/>
    <mergeCell ref="A2:B2"/>
    <mergeCell ref="Q3:Q4"/>
    <mergeCell ref="O2:Q2"/>
    <mergeCell ref="O3:O4"/>
    <mergeCell ref="P3:P4"/>
    <mergeCell ref="K2:N2"/>
    <mergeCell ref="K3:K4"/>
    <mergeCell ref="L3:L4"/>
    <mergeCell ref="M3:N3"/>
    <mergeCell ref="G2:J2"/>
    <mergeCell ref="I3:J3"/>
    <mergeCell ref="G3:G4"/>
    <mergeCell ref="H3:H4"/>
    <mergeCell ref="A3:F4"/>
  </mergeCells>
  <phoneticPr fontId="3"/>
  <hyperlinks>
    <hyperlink ref="A1" location="'R3'!A1" display="令和３年度"/>
    <hyperlink ref="A1:D1" location="'h25'!A1" display="'h25'!A1"/>
  </hyperlinks>
  <pageMargins left="0.39370078740157483" right="0.39370078740157483" top="0.39370078740157483" bottom="0.39370078740157483" header="0.39370078740157483" footer="0.39370078740157483"/>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D1"/>
      <selection pane="topRight" sqref="A1:D1"/>
      <selection pane="bottomLeft" sqref="A1:D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２月月間</v>
      </c>
      <c r="G1" s="14" t="s">
        <v>69</v>
      </c>
      <c r="H1" s="10"/>
      <c r="I1" s="10"/>
      <c r="J1" s="10"/>
      <c r="K1" s="10"/>
      <c r="L1" s="10"/>
      <c r="M1" s="10"/>
    </row>
    <row r="2" spans="1:13" s="788" customFormat="1" ht="19.5" thickBot="1" x14ac:dyDescent="0.45">
      <c r="A2" s="789"/>
      <c r="B2" s="789" t="s">
        <v>436</v>
      </c>
      <c r="C2" s="790">
        <v>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514</v>
      </c>
      <c r="D4" s="1003" t="s">
        <v>513</v>
      </c>
      <c r="E4" s="1004" t="s">
        <v>192</v>
      </c>
      <c r="F4" s="1005"/>
      <c r="G4" s="982" t="s">
        <v>512</v>
      </c>
      <c r="H4" s="1001" t="s">
        <v>511</v>
      </c>
      <c r="I4" s="1004" t="s">
        <v>192</v>
      </c>
      <c r="J4" s="1005"/>
      <c r="K4" s="982" t="s">
        <v>512</v>
      </c>
      <c r="L4" s="983" t="s">
        <v>511</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470912</v>
      </c>
      <c r="D6" s="1006">
        <v>463643</v>
      </c>
      <c r="E6" s="971">
        <v>1.0156780108833736</v>
      </c>
      <c r="F6" s="991">
        <v>7269</v>
      </c>
      <c r="G6" s="997">
        <v>629448</v>
      </c>
      <c r="H6" s="999">
        <v>631553</v>
      </c>
      <c r="I6" s="971">
        <v>0.99666694640038134</v>
      </c>
      <c r="J6" s="991">
        <v>-2105</v>
      </c>
      <c r="K6" s="973">
        <v>0.74813487373063381</v>
      </c>
      <c r="L6" s="975">
        <v>0.73413157723896494</v>
      </c>
      <c r="M6" s="977">
        <v>1.4003296491668871E-2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233038</v>
      </c>
      <c r="D8" s="766">
        <v>230497</v>
      </c>
      <c r="E8" s="765">
        <v>1.0110240046508197</v>
      </c>
      <c r="F8" s="764">
        <v>2541</v>
      </c>
      <c r="G8" s="767">
        <v>310392</v>
      </c>
      <c r="H8" s="774">
        <v>301925</v>
      </c>
      <c r="I8" s="765">
        <v>1.0280433882586735</v>
      </c>
      <c r="J8" s="764">
        <v>8467</v>
      </c>
      <c r="K8" s="781">
        <v>0.75078610273460655</v>
      </c>
      <c r="L8" s="780">
        <v>0.76342469156247417</v>
      </c>
      <c r="M8" s="779">
        <v>-1.2638588827867614E-2</v>
      </c>
    </row>
    <row r="9" spans="1:13" ht="18" customHeight="1" x14ac:dyDescent="0.4">
      <c r="A9" s="747"/>
      <c r="B9" s="760" t="s">
        <v>428</v>
      </c>
      <c r="C9" s="759">
        <v>97333</v>
      </c>
      <c r="D9" s="758">
        <v>100234</v>
      </c>
      <c r="E9" s="757">
        <v>0.97105772492367859</v>
      </c>
      <c r="F9" s="756">
        <v>-2901</v>
      </c>
      <c r="G9" s="759">
        <v>127519</v>
      </c>
      <c r="H9" s="758">
        <v>139190</v>
      </c>
      <c r="I9" s="757">
        <v>0.91615058553056972</v>
      </c>
      <c r="J9" s="756">
        <v>-11671</v>
      </c>
      <c r="K9" s="778">
        <v>0.76328233439722704</v>
      </c>
      <c r="L9" s="777">
        <v>0.72012357209569655</v>
      </c>
      <c r="M9" s="776">
        <v>4.3158762301530484E-2</v>
      </c>
    </row>
    <row r="10" spans="1:13" ht="18" customHeight="1" x14ac:dyDescent="0.4">
      <c r="A10" s="747"/>
      <c r="B10" s="746" t="s">
        <v>427</v>
      </c>
      <c r="C10" s="751">
        <v>8497</v>
      </c>
      <c r="D10" s="750">
        <v>9199</v>
      </c>
      <c r="E10" s="749">
        <v>0.92368735732144802</v>
      </c>
      <c r="F10" s="748">
        <v>-702</v>
      </c>
      <c r="G10" s="751">
        <v>11570</v>
      </c>
      <c r="H10" s="750">
        <v>12345</v>
      </c>
      <c r="I10" s="749">
        <v>0.93722154718509521</v>
      </c>
      <c r="J10" s="748">
        <v>-775</v>
      </c>
      <c r="K10" s="741">
        <v>0.73439930855661195</v>
      </c>
      <c r="L10" s="740">
        <v>0.74515998379910897</v>
      </c>
      <c r="M10" s="739">
        <v>-1.076067524249702E-2</v>
      </c>
    </row>
    <row r="11" spans="1:13" ht="18" customHeight="1" x14ac:dyDescent="0.4">
      <c r="A11" s="747"/>
      <c r="B11" s="746" t="s">
        <v>425</v>
      </c>
      <c r="C11" s="751">
        <v>101293</v>
      </c>
      <c r="D11" s="750">
        <v>97199</v>
      </c>
      <c r="E11" s="749">
        <v>1.0421197748948035</v>
      </c>
      <c r="F11" s="748">
        <v>4094</v>
      </c>
      <c r="G11" s="751">
        <v>134487</v>
      </c>
      <c r="H11" s="750">
        <v>123486</v>
      </c>
      <c r="I11" s="749">
        <v>1.0890870220105924</v>
      </c>
      <c r="J11" s="748">
        <v>11001</v>
      </c>
      <c r="K11" s="741">
        <v>0.75318060481682247</v>
      </c>
      <c r="L11" s="740">
        <v>0.78712566606740841</v>
      </c>
      <c r="M11" s="739">
        <v>-3.3945061250585939E-2</v>
      </c>
    </row>
    <row r="12" spans="1:13" ht="18" customHeight="1" x14ac:dyDescent="0.4">
      <c r="A12" s="747"/>
      <c r="B12" s="737" t="s">
        <v>173</v>
      </c>
      <c r="C12" s="775">
        <v>25915</v>
      </c>
      <c r="D12" s="735">
        <v>23865</v>
      </c>
      <c r="E12" s="734">
        <v>1.0858998533417139</v>
      </c>
      <c r="F12" s="733">
        <v>2050</v>
      </c>
      <c r="G12" s="775">
        <v>36816</v>
      </c>
      <c r="H12" s="735">
        <v>26904</v>
      </c>
      <c r="I12" s="734">
        <v>1.368421052631579</v>
      </c>
      <c r="J12" s="733">
        <v>9912</v>
      </c>
      <c r="K12" s="772">
        <v>0.7039059104737071</v>
      </c>
      <c r="L12" s="771">
        <v>0.88704281891168602</v>
      </c>
      <c r="M12" s="770">
        <v>-0.18313690843797892</v>
      </c>
    </row>
    <row r="13" spans="1:13" ht="18" customHeight="1" x14ac:dyDescent="0.4">
      <c r="A13" s="769" t="s">
        <v>430</v>
      </c>
      <c r="B13" s="768"/>
      <c r="C13" s="767">
        <v>78565</v>
      </c>
      <c r="D13" s="766">
        <v>76165</v>
      </c>
      <c r="E13" s="765">
        <v>1.0315105363355872</v>
      </c>
      <c r="F13" s="764">
        <v>2400</v>
      </c>
      <c r="G13" s="767">
        <v>102158</v>
      </c>
      <c r="H13" s="766">
        <v>111841</v>
      </c>
      <c r="I13" s="765">
        <v>0.91342173263829907</v>
      </c>
      <c r="J13" s="764">
        <v>-9683</v>
      </c>
      <c r="K13" s="763">
        <v>0.76905381859472577</v>
      </c>
      <c r="L13" s="762">
        <v>0.68101143587771928</v>
      </c>
      <c r="M13" s="773">
        <v>8.8042382717006484E-2</v>
      </c>
    </row>
    <row r="14" spans="1:13" ht="18" customHeight="1" x14ac:dyDescent="0.4">
      <c r="A14" s="747"/>
      <c r="B14" s="760" t="s">
        <v>428</v>
      </c>
      <c r="C14" s="759">
        <v>12575</v>
      </c>
      <c r="D14" s="758">
        <v>12897</v>
      </c>
      <c r="E14" s="757">
        <v>0.9750329534000155</v>
      </c>
      <c r="F14" s="756">
        <v>-322</v>
      </c>
      <c r="G14" s="759">
        <v>14000</v>
      </c>
      <c r="H14" s="758">
        <v>15209</v>
      </c>
      <c r="I14" s="757">
        <v>0.92050759418765205</v>
      </c>
      <c r="J14" s="756">
        <v>-1209</v>
      </c>
      <c r="K14" s="755">
        <v>0.89821428571428574</v>
      </c>
      <c r="L14" s="754">
        <v>0.84798474587415351</v>
      </c>
      <c r="M14" s="753">
        <v>5.0229539840132231E-2</v>
      </c>
    </row>
    <row r="15" spans="1:13" ht="18" customHeight="1" x14ac:dyDescent="0.4">
      <c r="A15" s="747"/>
      <c r="B15" s="746" t="s">
        <v>427</v>
      </c>
      <c r="C15" s="751">
        <v>12860</v>
      </c>
      <c r="D15" s="750">
        <v>11128</v>
      </c>
      <c r="E15" s="749">
        <v>1.1556434219985623</v>
      </c>
      <c r="F15" s="748">
        <v>1732</v>
      </c>
      <c r="G15" s="751">
        <v>16490</v>
      </c>
      <c r="H15" s="750">
        <v>16505</v>
      </c>
      <c r="I15" s="749">
        <v>0.99909118448954859</v>
      </c>
      <c r="J15" s="748">
        <v>-15</v>
      </c>
      <c r="K15" s="741">
        <v>0.77986658580958157</v>
      </c>
      <c r="L15" s="740">
        <v>0.67421993335352925</v>
      </c>
      <c r="M15" s="739">
        <v>0.10564665245605231</v>
      </c>
    </row>
    <row r="16" spans="1:13" ht="18" customHeight="1" x14ac:dyDescent="0.4">
      <c r="A16" s="747"/>
      <c r="B16" s="746" t="s">
        <v>425</v>
      </c>
      <c r="C16" s="751">
        <v>40311</v>
      </c>
      <c r="D16" s="750">
        <v>36970</v>
      </c>
      <c r="E16" s="749">
        <v>1.0903705707330267</v>
      </c>
      <c r="F16" s="748">
        <v>3341</v>
      </c>
      <c r="G16" s="751">
        <v>50412</v>
      </c>
      <c r="H16" s="750">
        <v>55347</v>
      </c>
      <c r="I16" s="749">
        <v>0.91083527562469513</v>
      </c>
      <c r="J16" s="748">
        <v>-4935</v>
      </c>
      <c r="K16" s="741">
        <v>0.79963104022851705</v>
      </c>
      <c r="L16" s="740">
        <v>0.66796755018338849</v>
      </c>
      <c r="M16" s="739">
        <v>0.13166349004512856</v>
      </c>
    </row>
    <row r="17" spans="1:13" ht="18" customHeight="1" x14ac:dyDescent="0.4">
      <c r="A17" s="747"/>
      <c r="B17" s="746" t="s">
        <v>424</v>
      </c>
      <c r="C17" s="751">
        <v>1425</v>
      </c>
      <c r="D17" s="750">
        <v>0</v>
      </c>
      <c r="E17" s="749" t="e">
        <v>#DIV/0!</v>
      </c>
      <c r="F17" s="748">
        <v>1425</v>
      </c>
      <c r="G17" s="751">
        <v>4441</v>
      </c>
      <c r="H17" s="750">
        <v>0</v>
      </c>
      <c r="I17" s="749" t="e">
        <v>#DIV/0!</v>
      </c>
      <c r="J17" s="748">
        <v>4441</v>
      </c>
      <c r="K17" s="741">
        <v>0.32087367709975229</v>
      </c>
      <c r="L17" s="740" t="s">
        <v>171</v>
      </c>
      <c r="M17" s="739" t="e">
        <v>#VALUE!</v>
      </c>
    </row>
    <row r="18" spans="1:13" ht="18" customHeight="1" x14ac:dyDescent="0.4">
      <c r="A18" s="738"/>
      <c r="B18" s="737" t="s">
        <v>173</v>
      </c>
      <c r="C18" s="775">
        <v>11394</v>
      </c>
      <c r="D18" s="735">
        <v>15170</v>
      </c>
      <c r="E18" s="734">
        <v>0.75108767303889257</v>
      </c>
      <c r="F18" s="733">
        <v>-3776</v>
      </c>
      <c r="G18" s="775">
        <v>16815</v>
      </c>
      <c r="H18" s="735">
        <v>24780</v>
      </c>
      <c r="I18" s="734">
        <v>0.6785714285714286</v>
      </c>
      <c r="J18" s="733">
        <v>-7965</v>
      </c>
      <c r="K18" s="772">
        <v>0.6776092774308653</v>
      </c>
      <c r="L18" s="771">
        <v>0.61218724778046807</v>
      </c>
      <c r="M18" s="770">
        <v>6.5422029650397229E-2</v>
      </c>
    </row>
    <row r="19" spans="1:13" ht="18" customHeight="1" x14ac:dyDescent="0.4">
      <c r="A19" s="769" t="s">
        <v>429</v>
      </c>
      <c r="B19" s="768"/>
      <c r="C19" s="767">
        <v>63862</v>
      </c>
      <c r="D19" s="766">
        <v>63626</v>
      </c>
      <c r="E19" s="765">
        <v>1.0037091754942948</v>
      </c>
      <c r="F19" s="764">
        <v>236</v>
      </c>
      <c r="G19" s="767">
        <v>80537</v>
      </c>
      <c r="H19" s="774">
        <v>88277</v>
      </c>
      <c r="I19" s="765">
        <v>0.91232144273140225</v>
      </c>
      <c r="J19" s="764">
        <v>-7740</v>
      </c>
      <c r="K19" s="763">
        <v>0.79295230763500002</v>
      </c>
      <c r="L19" s="762">
        <v>0.72075399028059406</v>
      </c>
      <c r="M19" s="761">
        <v>7.2198317354405961E-2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19690</v>
      </c>
      <c r="D21" s="750">
        <v>17904</v>
      </c>
      <c r="E21" s="749">
        <v>1.0997542448614834</v>
      </c>
      <c r="F21" s="748">
        <v>1786</v>
      </c>
      <c r="G21" s="751">
        <v>24380</v>
      </c>
      <c r="H21" s="750">
        <v>24360</v>
      </c>
      <c r="I21" s="749">
        <v>1.0008210180623973</v>
      </c>
      <c r="J21" s="748">
        <v>20</v>
      </c>
      <c r="K21" s="741">
        <v>0.80762920426579166</v>
      </c>
      <c r="L21" s="740">
        <v>0.73497536945812803</v>
      </c>
      <c r="M21" s="739">
        <v>7.2653834807663631E-2</v>
      </c>
    </row>
    <row r="22" spans="1:13" ht="18" customHeight="1" x14ac:dyDescent="0.4">
      <c r="A22" s="747"/>
      <c r="B22" s="746" t="s">
        <v>425</v>
      </c>
      <c r="C22" s="751">
        <v>32758</v>
      </c>
      <c r="D22" s="750">
        <v>34041</v>
      </c>
      <c r="E22" s="749">
        <v>0.96231015540084019</v>
      </c>
      <c r="F22" s="748">
        <v>-1283</v>
      </c>
      <c r="G22" s="751">
        <v>41466</v>
      </c>
      <c r="H22" s="750">
        <v>49049</v>
      </c>
      <c r="I22" s="749">
        <v>0.84539949846072293</v>
      </c>
      <c r="J22" s="748">
        <v>-7583</v>
      </c>
      <c r="K22" s="741">
        <v>0.78999662373993151</v>
      </c>
      <c r="L22" s="740">
        <v>0.69402026544883688</v>
      </c>
      <c r="M22" s="739">
        <v>9.5976358291094632E-2</v>
      </c>
    </row>
    <row r="23" spans="1:13" ht="18" customHeight="1" x14ac:dyDescent="0.4">
      <c r="A23" s="738"/>
      <c r="B23" s="737" t="s">
        <v>173</v>
      </c>
      <c r="C23" s="775">
        <v>11414</v>
      </c>
      <c r="D23" s="735">
        <v>11681</v>
      </c>
      <c r="E23" s="734">
        <v>0.97714236794794962</v>
      </c>
      <c r="F23" s="733">
        <v>-267</v>
      </c>
      <c r="G23" s="775">
        <v>14691</v>
      </c>
      <c r="H23" s="735">
        <v>14868</v>
      </c>
      <c r="I23" s="734">
        <v>0.98809523809523814</v>
      </c>
      <c r="J23" s="733">
        <v>-177</v>
      </c>
      <c r="K23" s="772">
        <v>0.77693826152065892</v>
      </c>
      <c r="L23" s="771">
        <v>0.78564702717245094</v>
      </c>
      <c r="M23" s="770">
        <v>-8.7087656517920164E-3</v>
      </c>
    </row>
    <row r="24" spans="1:13" ht="18" customHeight="1" x14ac:dyDescent="0.4">
      <c r="A24" s="769" t="s">
        <v>181</v>
      </c>
      <c r="B24" s="768"/>
      <c r="C24" s="767">
        <v>43610</v>
      </c>
      <c r="D24" s="766">
        <v>43648</v>
      </c>
      <c r="E24" s="765">
        <v>0.99912939882697949</v>
      </c>
      <c r="F24" s="764">
        <v>-38</v>
      </c>
      <c r="G24" s="767">
        <v>53057</v>
      </c>
      <c r="H24" s="774">
        <v>53973</v>
      </c>
      <c r="I24" s="765">
        <v>0.9830285513126934</v>
      </c>
      <c r="J24" s="764">
        <v>-916</v>
      </c>
      <c r="K24" s="763">
        <v>0.82194620879431557</v>
      </c>
      <c r="L24" s="762">
        <v>0.80870064661960606</v>
      </c>
      <c r="M24" s="773">
        <v>1.3245562174709513E-2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14793</v>
      </c>
      <c r="D26" s="750">
        <v>15334</v>
      </c>
      <c r="E26" s="749">
        <v>0.96471892526411895</v>
      </c>
      <c r="F26" s="748">
        <v>-541</v>
      </c>
      <c r="G26" s="751">
        <v>16360</v>
      </c>
      <c r="H26" s="750">
        <v>18425</v>
      </c>
      <c r="I26" s="749">
        <v>0.88792401628222528</v>
      </c>
      <c r="J26" s="748">
        <v>-2065</v>
      </c>
      <c r="K26" s="741">
        <v>0.90421760391198047</v>
      </c>
      <c r="L26" s="740">
        <v>0.83223880597014921</v>
      </c>
      <c r="M26" s="739">
        <v>7.1978797941831263E-2</v>
      </c>
    </row>
    <row r="27" spans="1:13" ht="18" customHeight="1" x14ac:dyDescent="0.4">
      <c r="A27" s="747"/>
      <c r="B27" s="746" t="s">
        <v>425</v>
      </c>
      <c r="C27" s="751">
        <v>21241</v>
      </c>
      <c r="D27" s="750">
        <v>20424</v>
      </c>
      <c r="E27" s="749">
        <v>1.0400019584802194</v>
      </c>
      <c r="F27" s="748">
        <v>817</v>
      </c>
      <c r="G27" s="751">
        <v>26962</v>
      </c>
      <c r="H27" s="750">
        <v>25636</v>
      </c>
      <c r="I27" s="749">
        <v>1.0517241379310345</v>
      </c>
      <c r="J27" s="748">
        <v>1326</v>
      </c>
      <c r="K27" s="741">
        <v>0.78781247681922706</v>
      </c>
      <c r="L27" s="740">
        <v>0.79669215166172569</v>
      </c>
      <c r="M27" s="739">
        <v>-8.8796748424986305E-3</v>
      </c>
    </row>
    <row r="28" spans="1:13" ht="18" customHeight="1" x14ac:dyDescent="0.4">
      <c r="A28" s="738"/>
      <c r="B28" s="737" t="s">
        <v>173</v>
      </c>
      <c r="C28" s="736">
        <v>7576</v>
      </c>
      <c r="D28" s="735">
        <v>7890</v>
      </c>
      <c r="E28" s="734">
        <v>0.96020278833967043</v>
      </c>
      <c r="F28" s="733">
        <v>-314</v>
      </c>
      <c r="G28" s="736">
        <v>9735</v>
      </c>
      <c r="H28" s="735">
        <v>9912</v>
      </c>
      <c r="I28" s="734">
        <v>0.9821428571428571</v>
      </c>
      <c r="J28" s="733">
        <v>-177</v>
      </c>
      <c r="K28" s="772">
        <v>0.77822290703646635</v>
      </c>
      <c r="L28" s="771">
        <v>0.79600484261501214</v>
      </c>
      <c r="M28" s="770">
        <v>-1.7781935578545793E-2</v>
      </c>
    </row>
    <row r="29" spans="1:13" ht="18" customHeight="1" x14ac:dyDescent="0.4">
      <c r="A29" s="769" t="s">
        <v>179</v>
      </c>
      <c r="B29" s="768"/>
      <c r="C29" s="767">
        <v>51837</v>
      </c>
      <c r="D29" s="766">
        <v>49707</v>
      </c>
      <c r="E29" s="765">
        <v>1.0428511074898907</v>
      </c>
      <c r="F29" s="764">
        <v>2130</v>
      </c>
      <c r="G29" s="767">
        <v>83304</v>
      </c>
      <c r="H29" s="766">
        <v>75537</v>
      </c>
      <c r="I29" s="765">
        <v>1.1028237817228643</v>
      </c>
      <c r="J29" s="764">
        <v>7767</v>
      </c>
      <c r="K29" s="763">
        <v>0.62226303658887927</v>
      </c>
      <c r="L29" s="762">
        <v>0.65804837364470392</v>
      </c>
      <c r="M29" s="761">
        <v>-3.5785337055824651E-2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7678</v>
      </c>
      <c r="D31" s="752">
        <v>5892</v>
      </c>
      <c r="E31" s="749">
        <v>1.3031228784792939</v>
      </c>
      <c r="F31" s="748">
        <v>1786</v>
      </c>
      <c r="G31" s="751">
        <v>11725</v>
      </c>
      <c r="H31" s="752">
        <v>8270</v>
      </c>
      <c r="I31" s="749">
        <v>1.4177750906892381</v>
      </c>
      <c r="J31" s="748">
        <v>3455</v>
      </c>
      <c r="K31" s="741">
        <v>0.65484008528784643</v>
      </c>
      <c r="L31" s="740">
        <v>0.71245465538089481</v>
      </c>
      <c r="M31" s="739">
        <v>-5.7614570093048378E-2</v>
      </c>
    </row>
    <row r="32" spans="1:13" ht="18" customHeight="1" x14ac:dyDescent="0.4">
      <c r="A32" s="747"/>
      <c r="B32" s="746" t="s">
        <v>426</v>
      </c>
      <c r="C32" s="751">
        <v>1420</v>
      </c>
      <c r="D32" s="750">
        <v>1505</v>
      </c>
      <c r="E32" s="749">
        <v>0.94352159468438535</v>
      </c>
      <c r="F32" s="748">
        <v>-85</v>
      </c>
      <c r="G32" s="751">
        <v>2459</v>
      </c>
      <c r="H32" s="750">
        <v>2459</v>
      </c>
      <c r="I32" s="749">
        <v>1</v>
      </c>
      <c r="J32" s="748">
        <v>0</v>
      </c>
      <c r="K32" s="741">
        <v>0.57747051647010983</v>
      </c>
      <c r="L32" s="740">
        <v>0.61203741358275721</v>
      </c>
      <c r="M32" s="739">
        <v>-3.4566897112647377E-2</v>
      </c>
    </row>
    <row r="33" spans="1:13" ht="18" customHeight="1" x14ac:dyDescent="0.4">
      <c r="A33" s="747"/>
      <c r="B33" s="746" t="s">
        <v>425</v>
      </c>
      <c r="C33" s="751">
        <v>40655</v>
      </c>
      <c r="D33" s="750">
        <v>39038</v>
      </c>
      <c r="E33" s="749">
        <v>1.0414211793636969</v>
      </c>
      <c r="F33" s="748">
        <v>1617</v>
      </c>
      <c r="G33" s="751">
        <v>64570</v>
      </c>
      <c r="H33" s="750">
        <v>59732</v>
      </c>
      <c r="I33" s="749">
        <v>1.0809951114980245</v>
      </c>
      <c r="J33" s="748">
        <v>4838</v>
      </c>
      <c r="K33" s="741">
        <v>0.62962676165401887</v>
      </c>
      <c r="L33" s="740">
        <v>0.65355253465479135</v>
      </c>
      <c r="M33" s="739">
        <v>-2.3925773000772477E-2</v>
      </c>
    </row>
    <row r="34" spans="1:13" ht="18" customHeight="1" x14ac:dyDescent="0.4">
      <c r="A34" s="747"/>
      <c r="B34" s="746" t="s">
        <v>424</v>
      </c>
      <c r="C34" s="751">
        <v>2022</v>
      </c>
      <c r="D34" s="750">
        <v>3178</v>
      </c>
      <c r="E34" s="749">
        <v>0.63624921334172435</v>
      </c>
      <c r="F34" s="748">
        <v>-1156</v>
      </c>
      <c r="G34" s="751">
        <v>4442</v>
      </c>
      <c r="H34" s="750">
        <v>4905</v>
      </c>
      <c r="I34" s="749">
        <v>0.90560652395514785</v>
      </c>
      <c r="J34" s="748">
        <v>-463</v>
      </c>
      <c r="K34" s="741">
        <v>0.45520036019810894</v>
      </c>
      <c r="L34" s="740">
        <v>0.64791029561671765</v>
      </c>
      <c r="M34" s="739">
        <v>-0.1927099354186087</v>
      </c>
    </row>
    <row r="35" spans="1:13" ht="18" customHeight="1" x14ac:dyDescent="0.4">
      <c r="A35" s="747"/>
      <c r="B35" s="746" t="s">
        <v>173</v>
      </c>
      <c r="C35" s="745">
        <v>0</v>
      </c>
      <c r="D35" s="744">
        <v>0</v>
      </c>
      <c r="E35" s="743" t="e">
        <v>#DIV/0!</v>
      </c>
      <c r="F35" s="742">
        <v>0</v>
      </c>
      <c r="G35" s="745">
        <v>0</v>
      </c>
      <c r="H35" s="744">
        <v>0</v>
      </c>
      <c r="I35" s="743" t="e">
        <v>#DIV/0!</v>
      </c>
      <c r="J35" s="742">
        <v>0</v>
      </c>
      <c r="K35" s="741" t="s">
        <v>171</v>
      </c>
      <c r="L35" s="740" t="s">
        <v>171</v>
      </c>
      <c r="M35" s="739" t="e">
        <v>#VALUE!</v>
      </c>
    </row>
    <row r="36" spans="1:13" ht="18" customHeight="1" thickBot="1" x14ac:dyDescent="0.45">
      <c r="A36" s="738"/>
      <c r="B36" s="737" t="s">
        <v>172</v>
      </c>
      <c r="C36" s="736">
        <v>62</v>
      </c>
      <c r="D36" s="735">
        <v>94</v>
      </c>
      <c r="E36" s="734">
        <v>0.65957446808510634</v>
      </c>
      <c r="F36" s="733">
        <v>-32</v>
      </c>
      <c r="G36" s="736">
        <v>108</v>
      </c>
      <c r="H36" s="735">
        <v>171</v>
      </c>
      <c r="I36" s="734">
        <v>0.63157894736842102</v>
      </c>
      <c r="J36" s="733">
        <v>-63</v>
      </c>
      <c r="K36" s="732">
        <v>0.57407407407407407</v>
      </c>
      <c r="L36" s="731">
        <v>0.54970760233918126</v>
      </c>
      <c r="M36" s="730">
        <v>2.4366471734892814E-2</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6" activePane="bottomRight" state="frozen"/>
      <selection sqref="A1:D1"/>
      <selection pane="topRight" sqref="A1:D1"/>
      <selection pane="bottomLeft" sqref="A1:D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２月上旬</v>
      </c>
      <c r="G1" s="14" t="s">
        <v>69</v>
      </c>
      <c r="H1" s="10"/>
      <c r="I1" s="10"/>
      <c r="J1" s="10"/>
      <c r="K1" s="10"/>
      <c r="L1" s="10"/>
      <c r="M1" s="10"/>
    </row>
    <row r="2" spans="1:13" s="788" customFormat="1" ht="19.5" thickBot="1" x14ac:dyDescent="0.45">
      <c r="A2" s="789"/>
      <c r="B2" s="789" t="s">
        <v>487</v>
      </c>
      <c r="C2" s="790">
        <v>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518</v>
      </c>
      <c r="D4" s="1003" t="s">
        <v>517</v>
      </c>
      <c r="E4" s="1004" t="s">
        <v>192</v>
      </c>
      <c r="F4" s="1005"/>
      <c r="G4" s="982" t="s">
        <v>516</v>
      </c>
      <c r="H4" s="1001" t="s">
        <v>515</v>
      </c>
      <c r="I4" s="1004" t="s">
        <v>192</v>
      </c>
      <c r="J4" s="1005"/>
      <c r="K4" s="982" t="s">
        <v>516</v>
      </c>
      <c r="L4" s="983" t="s">
        <v>515</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145860</v>
      </c>
      <c r="D6" s="1006">
        <v>147963</v>
      </c>
      <c r="E6" s="971">
        <v>0.98578698728736236</v>
      </c>
      <c r="F6" s="991">
        <v>-2103</v>
      </c>
      <c r="G6" s="997">
        <v>196003</v>
      </c>
      <c r="H6" s="999">
        <v>197632</v>
      </c>
      <c r="I6" s="971">
        <v>0.99175740770725385</v>
      </c>
      <c r="J6" s="991">
        <v>-1629</v>
      </c>
      <c r="K6" s="973">
        <v>0.74417228307729988</v>
      </c>
      <c r="L6" s="975">
        <v>0.74867936366580312</v>
      </c>
      <c r="M6" s="977">
        <v>-4.5070805885032428E-3</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75926</v>
      </c>
      <c r="D8" s="766">
        <v>78800</v>
      </c>
      <c r="E8" s="765">
        <v>0.96352791878172583</v>
      </c>
      <c r="F8" s="764">
        <v>-2874</v>
      </c>
      <c r="G8" s="767">
        <v>96275</v>
      </c>
      <c r="H8" s="774">
        <v>98376</v>
      </c>
      <c r="I8" s="765">
        <v>0.97864316499959336</v>
      </c>
      <c r="J8" s="764">
        <v>-2101</v>
      </c>
      <c r="K8" s="781">
        <v>0.78863671773565303</v>
      </c>
      <c r="L8" s="780">
        <v>0.80100837602667319</v>
      </c>
      <c r="M8" s="779">
        <v>-1.237165829102016E-2</v>
      </c>
    </row>
    <row r="9" spans="1:13" ht="18" customHeight="1" x14ac:dyDescent="0.4">
      <c r="A9" s="747"/>
      <c r="B9" s="760" t="s">
        <v>428</v>
      </c>
      <c r="C9" s="759">
        <v>35209</v>
      </c>
      <c r="D9" s="758">
        <v>39348</v>
      </c>
      <c r="E9" s="757">
        <v>0.89481040967774728</v>
      </c>
      <c r="F9" s="756">
        <v>-4139</v>
      </c>
      <c r="G9" s="759">
        <v>43805</v>
      </c>
      <c r="H9" s="758">
        <v>50638</v>
      </c>
      <c r="I9" s="757">
        <v>0.86506181128796555</v>
      </c>
      <c r="J9" s="756">
        <v>-6833</v>
      </c>
      <c r="K9" s="778">
        <v>0.80376669329985162</v>
      </c>
      <c r="L9" s="777">
        <v>0.77704490698684781</v>
      </c>
      <c r="M9" s="776">
        <v>2.6721786313003815E-2</v>
      </c>
    </row>
    <row r="10" spans="1:13" ht="18" customHeight="1" x14ac:dyDescent="0.4">
      <c r="A10" s="747"/>
      <c r="B10" s="746" t="s">
        <v>427</v>
      </c>
      <c r="C10" s="751">
        <v>3082</v>
      </c>
      <c r="D10" s="750">
        <v>3436</v>
      </c>
      <c r="E10" s="749">
        <v>0.89697322467986029</v>
      </c>
      <c r="F10" s="748">
        <v>-354</v>
      </c>
      <c r="G10" s="751">
        <v>3955</v>
      </c>
      <c r="H10" s="750">
        <v>4410</v>
      </c>
      <c r="I10" s="749">
        <v>0.89682539682539686</v>
      </c>
      <c r="J10" s="748">
        <v>-455</v>
      </c>
      <c r="K10" s="741">
        <v>0.77926675094816689</v>
      </c>
      <c r="L10" s="740">
        <v>0.77913832199546484</v>
      </c>
      <c r="M10" s="739">
        <v>1.2842895270204213E-4</v>
      </c>
    </row>
    <row r="11" spans="1:13" ht="18" customHeight="1" x14ac:dyDescent="0.4">
      <c r="A11" s="747"/>
      <c r="B11" s="746" t="s">
        <v>425</v>
      </c>
      <c r="C11" s="751">
        <v>37635</v>
      </c>
      <c r="D11" s="750">
        <v>36016</v>
      </c>
      <c r="E11" s="749">
        <v>1.0449522434473568</v>
      </c>
      <c r="F11" s="748">
        <v>1619</v>
      </c>
      <c r="G11" s="751">
        <v>48515</v>
      </c>
      <c r="H11" s="750">
        <v>43328</v>
      </c>
      <c r="I11" s="749">
        <v>1.1197147341211227</v>
      </c>
      <c r="J11" s="748">
        <v>5187</v>
      </c>
      <c r="K11" s="741">
        <v>0.77573946202205502</v>
      </c>
      <c r="L11" s="740">
        <v>0.83124076809453473</v>
      </c>
      <c r="M11" s="739">
        <v>-5.5501306072479717E-2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22145</v>
      </c>
      <c r="D13" s="766">
        <v>20555</v>
      </c>
      <c r="E13" s="765">
        <v>1.0773534419849184</v>
      </c>
      <c r="F13" s="764">
        <v>1590</v>
      </c>
      <c r="G13" s="767">
        <v>30424</v>
      </c>
      <c r="H13" s="766">
        <v>30310</v>
      </c>
      <c r="I13" s="765">
        <v>1.0037611349389641</v>
      </c>
      <c r="J13" s="764">
        <v>114</v>
      </c>
      <c r="K13" s="763">
        <v>0.72787930581120164</v>
      </c>
      <c r="L13" s="762">
        <v>0.67815902342461232</v>
      </c>
      <c r="M13" s="773">
        <v>4.9720282386589321E-2</v>
      </c>
    </row>
    <row r="14" spans="1:13" ht="18" customHeight="1" x14ac:dyDescent="0.4">
      <c r="A14" s="747"/>
      <c r="B14" s="760" t="s">
        <v>428</v>
      </c>
      <c r="C14" s="759">
        <v>4401</v>
      </c>
      <c r="D14" s="758">
        <v>4530</v>
      </c>
      <c r="E14" s="757">
        <v>0.97152317880794703</v>
      </c>
      <c r="F14" s="756">
        <v>-129</v>
      </c>
      <c r="G14" s="759">
        <v>5000</v>
      </c>
      <c r="H14" s="758">
        <v>5522</v>
      </c>
      <c r="I14" s="757">
        <v>0.90546903295907277</v>
      </c>
      <c r="J14" s="756">
        <v>-522</v>
      </c>
      <c r="K14" s="755">
        <v>0.88019999999999998</v>
      </c>
      <c r="L14" s="754">
        <v>0.82035494386092001</v>
      </c>
      <c r="M14" s="753">
        <v>5.9845056139079977E-2</v>
      </c>
    </row>
    <row r="15" spans="1:13" ht="18" customHeight="1" x14ac:dyDescent="0.4">
      <c r="A15" s="747"/>
      <c r="B15" s="746" t="s">
        <v>427</v>
      </c>
      <c r="C15" s="751">
        <v>4135</v>
      </c>
      <c r="D15" s="750">
        <v>3702</v>
      </c>
      <c r="E15" s="749">
        <v>1.1169638033495408</v>
      </c>
      <c r="F15" s="748">
        <v>433</v>
      </c>
      <c r="G15" s="751">
        <v>5885</v>
      </c>
      <c r="H15" s="750">
        <v>5895</v>
      </c>
      <c r="I15" s="749">
        <v>0.99830364715860898</v>
      </c>
      <c r="J15" s="748">
        <v>-10</v>
      </c>
      <c r="K15" s="741">
        <v>0.70263381478334752</v>
      </c>
      <c r="L15" s="740">
        <v>0.6279898218829516</v>
      </c>
      <c r="M15" s="739">
        <v>7.4643992900395917E-2</v>
      </c>
    </row>
    <row r="16" spans="1:13" ht="18" customHeight="1" x14ac:dyDescent="0.4">
      <c r="A16" s="747"/>
      <c r="B16" s="746" t="s">
        <v>425</v>
      </c>
      <c r="C16" s="751">
        <v>13052</v>
      </c>
      <c r="D16" s="750">
        <v>12323</v>
      </c>
      <c r="E16" s="749">
        <v>1.0591576726446483</v>
      </c>
      <c r="F16" s="748">
        <v>729</v>
      </c>
      <c r="G16" s="751">
        <v>17934</v>
      </c>
      <c r="H16" s="750">
        <v>18893</v>
      </c>
      <c r="I16" s="749">
        <v>0.94924045942941826</v>
      </c>
      <c r="J16" s="748">
        <v>-959</v>
      </c>
      <c r="K16" s="741">
        <v>0.72777963644474186</v>
      </c>
      <c r="L16" s="740">
        <v>0.6522521568835018</v>
      </c>
      <c r="M16" s="739">
        <v>7.5527479561240063E-2</v>
      </c>
    </row>
    <row r="17" spans="1:13" ht="18" customHeight="1" x14ac:dyDescent="0.4">
      <c r="A17" s="747"/>
      <c r="B17" s="746" t="s">
        <v>424</v>
      </c>
      <c r="C17" s="751">
        <v>557</v>
      </c>
      <c r="D17" s="750">
        <v>0</v>
      </c>
      <c r="E17" s="749" t="e">
        <v>#DIV/0!</v>
      </c>
      <c r="F17" s="748">
        <v>557</v>
      </c>
      <c r="G17" s="751">
        <v>1605</v>
      </c>
      <c r="H17" s="750">
        <v>0</v>
      </c>
      <c r="I17" s="749" t="e">
        <v>#DIV/0!</v>
      </c>
      <c r="J17" s="748">
        <v>1605</v>
      </c>
      <c r="K17" s="741">
        <v>0.34704049844236762</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18673</v>
      </c>
      <c r="D19" s="766">
        <v>18718</v>
      </c>
      <c r="E19" s="765">
        <v>0.99759589699754248</v>
      </c>
      <c r="F19" s="764">
        <v>-45</v>
      </c>
      <c r="G19" s="767">
        <v>23911</v>
      </c>
      <c r="H19" s="774">
        <v>26512</v>
      </c>
      <c r="I19" s="765">
        <v>0.90189348219674115</v>
      </c>
      <c r="J19" s="764">
        <v>-2601</v>
      </c>
      <c r="K19" s="763">
        <v>0.78093764376228514</v>
      </c>
      <c r="L19" s="762">
        <v>0.7060199155099578</v>
      </c>
      <c r="M19" s="761">
        <v>7.4917728252327342E-2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6600</v>
      </c>
      <c r="D21" s="750">
        <v>6376</v>
      </c>
      <c r="E21" s="749">
        <v>1.0351317440401506</v>
      </c>
      <c r="F21" s="748">
        <v>224</v>
      </c>
      <c r="G21" s="751">
        <v>8710</v>
      </c>
      <c r="H21" s="813">
        <v>8700</v>
      </c>
      <c r="I21" s="749">
        <v>1.0011494252873563</v>
      </c>
      <c r="J21" s="748">
        <v>10</v>
      </c>
      <c r="K21" s="741">
        <v>0.75774971297359361</v>
      </c>
      <c r="L21" s="740">
        <v>0.73287356321839081</v>
      </c>
      <c r="M21" s="739">
        <v>2.4876149755202803E-2</v>
      </c>
    </row>
    <row r="22" spans="1:13" ht="18" customHeight="1" x14ac:dyDescent="0.4">
      <c r="A22" s="747"/>
      <c r="B22" s="746" t="s">
        <v>425</v>
      </c>
      <c r="C22" s="751">
        <v>12073</v>
      </c>
      <c r="D22" s="750">
        <v>12342</v>
      </c>
      <c r="E22" s="749">
        <v>0.97820450494247291</v>
      </c>
      <c r="F22" s="748">
        <v>-269</v>
      </c>
      <c r="G22" s="751">
        <v>15201</v>
      </c>
      <c r="H22" s="750">
        <v>17812</v>
      </c>
      <c r="I22" s="749">
        <v>0.8534134291488884</v>
      </c>
      <c r="J22" s="748">
        <v>-2611</v>
      </c>
      <c r="K22" s="741">
        <v>0.7942240642063022</v>
      </c>
      <c r="L22" s="740">
        <v>0.69290366045362672</v>
      </c>
      <c r="M22" s="739">
        <v>0.10132040375267548</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12099</v>
      </c>
      <c r="D24" s="766">
        <v>12851</v>
      </c>
      <c r="E24" s="765">
        <v>0.94148315306201857</v>
      </c>
      <c r="F24" s="764">
        <v>-752</v>
      </c>
      <c r="G24" s="767">
        <v>15374</v>
      </c>
      <c r="H24" s="774">
        <v>15550</v>
      </c>
      <c r="I24" s="765">
        <v>0.98868167202572343</v>
      </c>
      <c r="J24" s="764">
        <v>-176</v>
      </c>
      <c r="K24" s="763">
        <v>0.78697801483023289</v>
      </c>
      <c r="L24" s="762">
        <v>0.82643086816720257</v>
      </c>
      <c r="M24" s="773">
        <v>-3.9452853336969684E-2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4995</v>
      </c>
      <c r="D26" s="750">
        <v>5389</v>
      </c>
      <c r="E26" s="749">
        <v>0.92688810539988864</v>
      </c>
      <c r="F26" s="748">
        <v>-394</v>
      </c>
      <c r="G26" s="751">
        <v>5840</v>
      </c>
      <c r="H26" s="813">
        <v>6430</v>
      </c>
      <c r="I26" s="749">
        <v>0.90824261275272167</v>
      </c>
      <c r="J26" s="748">
        <v>-590</v>
      </c>
      <c r="K26" s="741">
        <v>0.8553082191780822</v>
      </c>
      <c r="L26" s="740">
        <v>0.83810264385692068</v>
      </c>
      <c r="M26" s="739">
        <v>1.7205575321161515E-2</v>
      </c>
    </row>
    <row r="27" spans="1:13" ht="18" customHeight="1" x14ac:dyDescent="0.4">
      <c r="A27" s="747"/>
      <c r="B27" s="746" t="s">
        <v>425</v>
      </c>
      <c r="C27" s="751">
        <v>7104</v>
      </c>
      <c r="D27" s="750">
        <v>7462</v>
      </c>
      <c r="E27" s="749">
        <v>0.95202358616992766</v>
      </c>
      <c r="F27" s="748">
        <v>-358</v>
      </c>
      <c r="G27" s="751">
        <v>9534</v>
      </c>
      <c r="H27" s="750">
        <v>9120</v>
      </c>
      <c r="I27" s="749">
        <v>1.0453947368421053</v>
      </c>
      <c r="J27" s="748">
        <v>414</v>
      </c>
      <c r="K27" s="741">
        <v>0.74512271869100066</v>
      </c>
      <c r="L27" s="740">
        <v>0.81820175438596487</v>
      </c>
      <c r="M27" s="739">
        <v>-7.3079035694964212E-2</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17017</v>
      </c>
      <c r="D29" s="766">
        <v>17039</v>
      </c>
      <c r="E29" s="765">
        <v>0.99870884441575214</v>
      </c>
      <c r="F29" s="764">
        <v>-22</v>
      </c>
      <c r="G29" s="767">
        <v>30019</v>
      </c>
      <c r="H29" s="766">
        <v>26884</v>
      </c>
      <c r="I29" s="765">
        <v>1.1166121112929623</v>
      </c>
      <c r="J29" s="764">
        <v>3135</v>
      </c>
      <c r="K29" s="763">
        <v>0.56687431293514112</v>
      </c>
      <c r="L29" s="762">
        <v>0.63379705400982</v>
      </c>
      <c r="M29" s="761">
        <v>-6.6922741074678882E-2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2381</v>
      </c>
      <c r="D31" s="752">
        <v>1930</v>
      </c>
      <c r="E31" s="749">
        <v>1.233678756476684</v>
      </c>
      <c r="F31" s="748">
        <v>451</v>
      </c>
      <c r="G31" s="751">
        <v>3960</v>
      </c>
      <c r="H31" s="752">
        <v>2900</v>
      </c>
      <c r="I31" s="749">
        <v>1.3655172413793104</v>
      </c>
      <c r="J31" s="748">
        <v>1060</v>
      </c>
      <c r="K31" s="741">
        <v>0.60126262626262628</v>
      </c>
      <c r="L31" s="740">
        <v>0.66551724137931034</v>
      </c>
      <c r="M31" s="739">
        <v>-6.4254615116684066E-2</v>
      </c>
    </row>
    <row r="32" spans="1:13" ht="18" customHeight="1" x14ac:dyDescent="0.4">
      <c r="A32" s="747"/>
      <c r="B32" s="746" t="s">
        <v>426</v>
      </c>
      <c r="C32" s="751">
        <v>465</v>
      </c>
      <c r="D32" s="750">
        <v>482</v>
      </c>
      <c r="E32" s="749">
        <v>0.96473029045643155</v>
      </c>
      <c r="F32" s="748">
        <v>-17</v>
      </c>
      <c r="G32" s="751">
        <v>879</v>
      </c>
      <c r="H32" s="750">
        <v>857</v>
      </c>
      <c r="I32" s="749">
        <v>1.0256709451575263</v>
      </c>
      <c r="J32" s="748">
        <v>22</v>
      </c>
      <c r="K32" s="741">
        <v>0.52901023890784982</v>
      </c>
      <c r="L32" s="740">
        <v>0.56242707117852975</v>
      </c>
      <c r="M32" s="739">
        <v>-3.341683227067993E-2</v>
      </c>
    </row>
    <row r="33" spans="1:13" ht="18" customHeight="1" x14ac:dyDescent="0.4">
      <c r="A33" s="747"/>
      <c r="B33" s="746" t="s">
        <v>425</v>
      </c>
      <c r="C33" s="751">
        <v>13514</v>
      </c>
      <c r="D33" s="750">
        <v>13570</v>
      </c>
      <c r="E33" s="749">
        <v>0.99587324981577008</v>
      </c>
      <c r="F33" s="748">
        <v>-56</v>
      </c>
      <c r="G33" s="751">
        <v>23560</v>
      </c>
      <c r="H33" s="750">
        <v>21404</v>
      </c>
      <c r="I33" s="749">
        <v>1.1007288357316389</v>
      </c>
      <c r="J33" s="748">
        <v>2156</v>
      </c>
      <c r="K33" s="741">
        <v>0.57359932088285226</v>
      </c>
      <c r="L33" s="740">
        <v>0.63399364604746777</v>
      </c>
      <c r="M33" s="739">
        <v>-6.0394325164615514E-2</v>
      </c>
    </row>
    <row r="34" spans="1:13" ht="18" customHeight="1" x14ac:dyDescent="0.4">
      <c r="A34" s="747"/>
      <c r="B34" s="746" t="s">
        <v>424</v>
      </c>
      <c r="C34" s="751">
        <v>657</v>
      </c>
      <c r="D34" s="750">
        <v>1057</v>
      </c>
      <c r="E34" s="749">
        <v>0.6215704824976348</v>
      </c>
      <c r="F34" s="748">
        <v>-400</v>
      </c>
      <c r="G34" s="751">
        <v>1620</v>
      </c>
      <c r="H34" s="750">
        <v>1723</v>
      </c>
      <c r="I34" s="749">
        <v>0.94022054556006962</v>
      </c>
      <c r="J34" s="748">
        <v>-103</v>
      </c>
      <c r="K34" s="741">
        <v>0.40555555555555556</v>
      </c>
      <c r="L34" s="740">
        <v>0.61346488682530476</v>
      </c>
      <c r="M34" s="739">
        <v>-0.2079093312697492</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C3:F3"/>
    <mergeCell ref="J6:J7"/>
    <mergeCell ref="A7:B7"/>
    <mergeCell ref="I6:I7"/>
    <mergeCell ref="A6:B6"/>
    <mergeCell ref="F6:F7"/>
    <mergeCell ref="G6:G7"/>
    <mergeCell ref="H6:H7"/>
    <mergeCell ref="G4:G5"/>
    <mergeCell ref="H4:H5"/>
    <mergeCell ref="D4:D5"/>
    <mergeCell ref="E4:F4"/>
    <mergeCell ref="I4:J4"/>
    <mergeCell ref="C6:C7"/>
    <mergeCell ref="D6:D7"/>
    <mergeCell ref="K3:M3"/>
    <mergeCell ref="K4:K5"/>
    <mergeCell ref="L4:L5"/>
    <mergeCell ref="M4:M5"/>
    <mergeCell ref="G3:J3"/>
    <mergeCell ref="C4:C5"/>
    <mergeCell ref="E6:E7"/>
    <mergeCell ref="K6:K7"/>
    <mergeCell ref="L6:L7"/>
    <mergeCell ref="M6:M7"/>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M72"/>
  <sheetViews>
    <sheetView showGridLines="0" zoomScale="90" zoomScaleNormal="90" zoomScaleSheetLayoutView="90" workbookViewId="0">
      <pane xSplit="2" ySplit="5" topLeftCell="C24" activePane="bottomRight" state="frozen"/>
      <selection sqref="A1:D1"/>
      <selection pane="topRight" sqref="A1:D1"/>
      <selection pane="bottomLeft" sqref="A1:D1"/>
      <selection pane="bottomRight" sqref="A1:B1"/>
    </sheetView>
  </sheetViews>
  <sheetFormatPr defaultRowHeight="18.75" x14ac:dyDescent="0.4"/>
  <cols>
    <col min="1" max="1" width="3.25" style="728" customWidth="1"/>
    <col min="2" max="2" width="20.75" style="728" customWidth="1"/>
    <col min="3" max="4" width="11.625" style="727" customWidth="1"/>
    <col min="5" max="5" width="8.625" style="727" customWidth="1"/>
    <col min="6" max="6" width="10.625" style="727" customWidth="1"/>
    <col min="7" max="8" width="11.625" style="727" customWidth="1"/>
    <col min="9" max="9" width="8.625" style="727" customWidth="1"/>
    <col min="10" max="10" width="10.625" style="727" customWidth="1"/>
    <col min="11" max="11" width="9.625" style="7" customWidth="1"/>
    <col min="12" max="12" width="9.625" style="727" customWidth="1"/>
    <col min="13" max="13" width="8.625" style="727" customWidth="1"/>
    <col min="14" max="16384" width="9" style="727"/>
  </cols>
  <sheetData>
    <row r="1" spans="1:13" s="788" customFormat="1" x14ac:dyDescent="0.4">
      <c r="A1" s="835" t="str">
        <f>'h25'!A1</f>
        <v>平成25年度</v>
      </c>
      <c r="B1" s="835"/>
      <c r="C1" s="6"/>
      <c r="D1" s="6"/>
      <c r="E1" s="6"/>
      <c r="F1" s="15" t="str">
        <f ca="1">RIGHT(CELL("filename",$A$1),LEN(CELL("filename",$A$1))-FIND("]",CELL("filename",$A$1)))</f>
        <v>２月中旬</v>
      </c>
      <c r="G1" s="14" t="s">
        <v>69</v>
      </c>
      <c r="H1" s="10"/>
      <c r="I1" s="10"/>
      <c r="J1" s="10"/>
      <c r="K1" s="10"/>
      <c r="L1" s="10"/>
      <c r="M1" s="10"/>
    </row>
    <row r="2" spans="1:13" s="788" customFormat="1" ht="19.5" thickBot="1" x14ac:dyDescent="0.45">
      <c r="A2" s="789"/>
      <c r="B2" s="789" t="s">
        <v>492</v>
      </c>
      <c r="C2" s="790">
        <v>2</v>
      </c>
      <c r="D2" s="789"/>
      <c r="E2" s="789"/>
      <c r="F2" s="789"/>
      <c r="G2" s="789"/>
      <c r="H2" s="789"/>
      <c r="I2" s="789"/>
      <c r="J2" s="789"/>
      <c r="K2" s="789"/>
      <c r="L2" s="789"/>
      <c r="M2" s="789"/>
    </row>
    <row r="3" spans="1:13" ht="17.100000000000001" customHeight="1" x14ac:dyDescent="0.4">
      <c r="A3" s="787"/>
      <c r="B3" s="786"/>
      <c r="C3" s="987" t="s">
        <v>196</v>
      </c>
      <c r="D3" s="988"/>
      <c r="E3" s="989"/>
      <c r="F3" s="990"/>
      <c r="G3" s="987" t="s">
        <v>195</v>
      </c>
      <c r="H3" s="988"/>
      <c r="I3" s="989"/>
      <c r="J3" s="990"/>
      <c r="K3" s="979" t="s">
        <v>247</v>
      </c>
      <c r="L3" s="980"/>
      <c r="M3" s="981"/>
    </row>
    <row r="4" spans="1:13" ht="17.100000000000001" customHeight="1" x14ac:dyDescent="0.4">
      <c r="A4" s="747"/>
      <c r="B4" s="785"/>
      <c r="C4" s="969" t="s">
        <v>522</v>
      </c>
      <c r="D4" s="1003" t="s">
        <v>521</v>
      </c>
      <c r="E4" s="1004" t="s">
        <v>192</v>
      </c>
      <c r="F4" s="1005"/>
      <c r="G4" s="982" t="s">
        <v>520</v>
      </c>
      <c r="H4" s="1001" t="s">
        <v>519</v>
      </c>
      <c r="I4" s="1004" t="s">
        <v>192</v>
      </c>
      <c r="J4" s="1005"/>
      <c r="K4" s="982" t="s">
        <v>520</v>
      </c>
      <c r="L4" s="983" t="s">
        <v>519</v>
      </c>
      <c r="M4" s="985" t="s">
        <v>242</v>
      </c>
    </row>
    <row r="5" spans="1:13" ht="17.100000000000001" customHeight="1" x14ac:dyDescent="0.4">
      <c r="A5" s="738"/>
      <c r="B5" s="784"/>
      <c r="C5" s="970"/>
      <c r="D5" s="984"/>
      <c r="E5" s="783" t="s">
        <v>191</v>
      </c>
      <c r="F5" s="782" t="s">
        <v>190</v>
      </c>
      <c r="G5" s="970"/>
      <c r="H5" s="1002"/>
      <c r="I5" s="783" t="s">
        <v>191</v>
      </c>
      <c r="J5" s="782" t="s">
        <v>190</v>
      </c>
      <c r="K5" s="970"/>
      <c r="L5" s="984"/>
      <c r="M5" s="986"/>
    </row>
    <row r="6" spans="1:13" x14ac:dyDescent="0.4">
      <c r="A6" s="995" t="s">
        <v>189</v>
      </c>
      <c r="B6" s="996"/>
      <c r="C6" s="997">
        <v>144276</v>
      </c>
      <c r="D6" s="1006">
        <v>146643</v>
      </c>
      <c r="E6" s="971">
        <v>0.9838587590270248</v>
      </c>
      <c r="F6" s="991">
        <v>-2367</v>
      </c>
      <c r="G6" s="997">
        <v>193903</v>
      </c>
      <c r="H6" s="999">
        <v>200046</v>
      </c>
      <c r="I6" s="971">
        <v>0.96929206282555014</v>
      </c>
      <c r="J6" s="991">
        <v>-6143</v>
      </c>
      <c r="K6" s="973">
        <v>0.74406275302599756</v>
      </c>
      <c r="L6" s="975">
        <v>0.73304639932815452</v>
      </c>
      <c r="M6" s="977">
        <v>1.101635369784304E-2</v>
      </c>
    </row>
    <row r="7" spans="1:13" x14ac:dyDescent="0.4">
      <c r="A7" s="993" t="s">
        <v>188</v>
      </c>
      <c r="B7" s="994"/>
      <c r="C7" s="998"/>
      <c r="D7" s="1007"/>
      <c r="E7" s="972"/>
      <c r="F7" s="992"/>
      <c r="G7" s="998"/>
      <c r="H7" s="1000"/>
      <c r="I7" s="972"/>
      <c r="J7" s="992"/>
      <c r="K7" s="974"/>
      <c r="L7" s="976"/>
      <c r="M7" s="978"/>
    </row>
    <row r="8" spans="1:13" ht="18" customHeight="1" x14ac:dyDescent="0.4">
      <c r="A8" s="769" t="s">
        <v>431</v>
      </c>
      <c r="B8" s="768"/>
      <c r="C8" s="767">
        <v>69282</v>
      </c>
      <c r="D8" s="766">
        <v>72689</v>
      </c>
      <c r="E8" s="765">
        <v>0.95312908418054998</v>
      </c>
      <c r="F8" s="764">
        <v>-3407</v>
      </c>
      <c r="G8" s="767">
        <v>95937</v>
      </c>
      <c r="H8" s="774">
        <v>97831</v>
      </c>
      <c r="I8" s="765">
        <v>0.98064008340914433</v>
      </c>
      <c r="J8" s="764">
        <v>-1894</v>
      </c>
      <c r="K8" s="781">
        <v>0.72216141843084525</v>
      </c>
      <c r="L8" s="780">
        <v>0.74300579570892666</v>
      </c>
      <c r="M8" s="779">
        <v>-2.0844377278081416E-2</v>
      </c>
    </row>
    <row r="9" spans="1:13" ht="18" customHeight="1" x14ac:dyDescent="0.4">
      <c r="A9" s="747"/>
      <c r="B9" s="760" t="s">
        <v>428</v>
      </c>
      <c r="C9" s="759">
        <v>33449</v>
      </c>
      <c r="D9" s="758">
        <v>34932</v>
      </c>
      <c r="E9" s="757">
        <v>0.95754608954540255</v>
      </c>
      <c r="F9" s="756">
        <v>-1483</v>
      </c>
      <c r="G9" s="759">
        <v>45601</v>
      </c>
      <c r="H9" s="758">
        <v>49033</v>
      </c>
      <c r="I9" s="757">
        <v>0.93000632227275504</v>
      </c>
      <c r="J9" s="756">
        <v>-3432</v>
      </c>
      <c r="K9" s="778">
        <v>0.73351461590754585</v>
      </c>
      <c r="L9" s="777">
        <v>0.71241816735667818</v>
      </c>
      <c r="M9" s="776">
        <v>2.1096448550867675E-2</v>
      </c>
    </row>
    <row r="10" spans="1:13" ht="18" customHeight="1" x14ac:dyDescent="0.4">
      <c r="A10" s="747"/>
      <c r="B10" s="746" t="s">
        <v>427</v>
      </c>
      <c r="C10" s="751">
        <v>2808</v>
      </c>
      <c r="D10" s="750">
        <v>3182</v>
      </c>
      <c r="E10" s="749">
        <v>0.88246385920804526</v>
      </c>
      <c r="F10" s="748">
        <v>-374</v>
      </c>
      <c r="G10" s="751">
        <v>4100</v>
      </c>
      <c r="H10" s="750">
        <v>4410</v>
      </c>
      <c r="I10" s="749">
        <v>0.92970521541950113</v>
      </c>
      <c r="J10" s="748">
        <v>-310</v>
      </c>
      <c r="K10" s="741">
        <v>0.68487804878048786</v>
      </c>
      <c r="L10" s="740">
        <v>0.72154195011337874</v>
      </c>
      <c r="M10" s="739">
        <v>-3.666390133289088E-2</v>
      </c>
    </row>
    <row r="11" spans="1:13" ht="18" customHeight="1" x14ac:dyDescent="0.4">
      <c r="A11" s="747"/>
      <c r="B11" s="746" t="s">
        <v>425</v>
      </c>
      <c r="C11" s="751">
        <v>33025</v>
      </c>
      <c r="D11" s="750">
        <v>34575</v>
      </c>
      <c r="E11" s="749">
        <v>0.95516992046276206</v>
      </c>
      <c r="F11" s="748">
        <v>-1550</v>
      </c>
      <c r="G11" s="751">
        <v>46236</v>
      </c>
      <c r="H11" s="750">
        <v>44388</v>
      </c>
      <c r="I11" s="749">
        <v>1.0416328737496621</v>
      </c>
      <c r="J11" s="748">
        <v>1848</v>
      </c>
      <c r="K11" s="741">
        <v>0.71427026559390949</v>
      </c>
      <c r="L11" s="740">
        <v>0.77892673695593406</v>
      </c>
      <c r="M11" s="739">
        <v>-6.465647136202457E-2</v>
      </c>
    </row>
    <row r="12" spans="1:13" s="791" customFormat="1" ht="18" customHeight="1" x14ac:dyDescent="0.15">
      <c r="A12" s="809"/>
      <c r="B12" s="799" t="s">
        <v>173</v>
      </c>
      <c r="C12" s="814" t="s">
        <v>171</v>
      </c>
      <c r="D12" s="797" t="s">
        <v>171</v>
      </c>
      <c r="E12" s="796" t="s">
        <v>171</v>
      </c>
      <c r="F12" s="795" t="s">
        <v>171</v>
      </c>
      <c r="G12" s="814" t="s">
        <v>171</v>
      </c>
      <c r="H12" s="797" t="s">
        <v>171</v>
      </c>
      <c r="I12" s="796" t="s">
        <v>171</v>
      </c>
      <c r="J12" s="795" t="s">
        <v>171</v>
      </c>
      <c r="K12" s="812" t="s">
        <v>171</v>
      </c>
      <c r="L12" s="811" t="s">
        <v>171</v>
      </c>
      <c r="M12" s="810" t="s">
        <v>171</v>
      </c>
    </row>
    <row r="13" spans="1:13" ht="18" customHeight="1" x14ac:dyDescent="0.4">
      <c r="A13" s="769" t="s">
        <v>430</v>
      </c>
      <c r="B13" s="768"/>
      <c r="C13" s="767">
        <v>25290</v>
      </c>
      <c r="D13" s="766">
        <v>23378</v>
      </c>
      <c r="E13" s="765">
        <v>1.0817862948070835</v>
      </c>
      <c r="F13" s="764">
        <v>1912</v>
      </c>
      <c r="G13" s="767">
        <v>30575</v>
      </c>
      <c r="H13" s="766">
        <v>31395</v>
      </c>
      <c r="I13" s="765">
        <v>0.97388119127249562</v>
      </c>
      <c r="J13" s="764">
        <v>-820</v>
      </c>
      <c r="K13" s="763">
        <v>0.82714636140637776</v>
      </c>
      <c r="L13" s="762">
        <v>0.74464086637999682</v>
      </c>
      <c r="M13" s="773">
        <v>8.2505495026380937E-2</v>
      </c>
    </row>
    <row r="14" spans="1:13" ht="18" customHeight="1" x14ac:dyDescent="0.4">
      <c r="A14" s="747"/>
      <c r="B14" s="760" t="s">
        <v>428</v>
      </c>
      <c r="C14" s="759">
        <v>4648</v>
      </c>
      <c r="D14" s="758">
        <v>4798</v>
      </c>
      <c r="E14" s="757">
        <v>0.96873697373905798</v>
      </c>
      <c r="F14" s="756">
        <v>-150</v>
      </c>
      <c r="G14" s="759">
        <v>5000</v>
      </c>
      <c r="H14" s="758">
        <v>5426</v>
      </c>
      <c r="I14" s="757">
        <v>0.92148912642830816</v>
      </c>
      <c r="J14" s="756">
        <v>-426</v>
      </c>
      <c r="K14" s="755">
        <v>0.92959999999999998</v>
      </c>
      <c r="L14" s="754">
        <v>0.88426096572060453</v>
      </c>
      <c r="M14" s="753">
        <v>4.5339034279395451E-2</v>
      </c>
    </row>
    <row r="15" spans="1:13" ht="18" customHeight="1" x14ac:dyDescent="0.4">
      <c r="A15" s="747"/>
      <c r="B15" s="746" t="s">
        <v>427</v>
      </c>
      <c r="C15" s="751">
        <v>4734</v>
      </c>
      <c r="D15" s="750">
        <v>4220</v>
      </c>
      <c r="E15" s="749">
        <v>1.1218009478672986</v>
      </c>
      <c r="F15" s="748">
        <v>514</v>
      </c>
      <c r="G15" s="751">
        <v>5885</v>
      </c>
      <c r="H15" s="750">
        <v>5885</v>
      </c>
      <c r="I15" s="749">
        <v>1</v>
      </c>
      <c r="J15" s="748">
        <v>0</v>
      </c>
      <c r="K15" s="741">
        <v>0.80441801189464746</v>
      </c>
      <c r="L15" s="740">
        <v>0.71707731520815632</v>
      </c>
      <c r="M15" s="739">
        <v>8.7340696686491137E-2</v>
      </c>
    </row>
    <row r="16" spans="1:13" ht="18" customHeight="1" x14ac:dyDescent="0.4">
      <c r="A16" s="747"/>
      <c r="B16" s="746" t="s">
        <v>425</v>
      </c>
      <c r="C16" s="751">
        <v>15450</v>
      </c>
      <c r="D16" s="750">
        <v>14360</v>
      </c>
      <c r="E16" s="749">
        <v>1.0759052924791086</v>
      </c>
      <c r="F16" s="748">
        <v>1090</v>
      </c>
      <c r="G16" s="751">
        <v>18122</v>
      </c>
      <c r="H16" s="750">
        <v>20084</v>
      </c>
      <c r="I16" s="749">
        <v>0.90231029675363472</v>
      </c>
      <c r="J16" s="748">
        <v>-1962</v>
      </c>
      <c r="K16" s="741">
        <v>0.85255490563955416</v>
      </c>
      <c r="L16" s="740">
        <v>0.7149970125473013</v>
      </c>
      <c r="M16" s="739">
        <v>0.13755789309225286</v>
      </c>
    </row>
    <row r="17" spans="1:13" ht="18" customHeight="1" x14ac:dyDescent="0.4">
      <c r="A17" s="747"/>
      <c r="B17" s="746" t="s">
        <v>424</v>
      </c>
      <c r="C17" s="751">
        <v>458</v>
      </c>
      <c r="D17" s="750">
        <v>0</v>
      </c>
      <c r="E17" s="749" t="e">
        <v>#DIV/0!</v>
      </c>
      <c r="F17" s="748">
        <v>458</v>
      </c>
      <c r="G17" s="751">
        <v>1568</v>
      </c>
      <c r="H17" s="750">
        <v>0</v>
      </c>
      <c r="I17" s="749" t="e">
        <v>#DIV/0!</v>
      </c>
      <c r="J17" s="748">
        <v>1568</v>
      </c>
      <c r="K17" s="741">
        <v>0.29209183673469385</v>
      </c>
      <c r="L17" s="740" t="s">
        <v>171</v>
      </c>
      <c r="M17" s="739" t="e">
        <v>#VALUE!</v>
      </c>
    </row>
    <row r="18" spans="1:13" s="791" customFormat="1" ht="18" customHeight="1" x14ac:dyDescent="0.15">
      <c r="A18" s="800"/>
      <c r="B18" s="799" t="s">
        <v>173</v>
      </c>
      <c r="C18" s="798" t="s">
        <v>171</v>
      </c>
      <c r="D18" s="797" t="s">
        <v>171</v>
      </c>
      <c r="E18" s="796" t="s">
        <v>171</v>
      </c>
      <c r="F18" s="795" t="s">
        <v>171</v>
      </c>
      <c r="G18" s="798" t="s">
        <v>171</v>
      </c>
      <c r="H18" s="797" t="s">
        <v>171</v>
      </c>
      <c r="I18" s="796" t="s">
        <v>171</v>
      </c>
      <c r="J18" s="795" t="s">
        <v>171</v>
      </c>
      <c r="K18" s="812" t="s">
        <v>171</v>
      </c>
      <c r="L18" s="811" t="s">
        <v>171</v>
      </c>
      <c r="M18" s="810" t="s">
        <v>171</v>
      </c>
    </row>
    <row r="19" spans="1:13" ht="18" customHeight="1" x14ac:dyDescent="0.4">
      <c r="A19" s="769" t="s">
        <v>429</v>
      </c>
      <c r="B19" s="768"/>
      <c r="C19" s="767">
        <v>18220</v>
      </c>
      <c r="D19" s="766">
        <v>19032</v>
      </c>
      <c r="E19" s="765">
        <v>0.95733501471206395</v>
      </c>
      <c r="F19" s="764">
        <v>-812</v>
      </c>
      <c r="G19" s="767">
        <v>22978</v>
      </c>
      <c r="H19" s="774">
        <v>26427</v>
      </c>
      <c r="I19" s="765">
        <v>0.8694895372157263</v>
      </c>
      <c r="J19" s="764">
        <v>-3449</v>
      </c>
      <c r="K19" s="763">
        <v>0.79293237009313255</v>
      </c>
      <c r="L19" s="762">
        <v>0.72017255080031783</v>
      </c>
      <c r="M19" s="761">
        <v>7.275981929281472E-2</v>
      </c>
    </row>
    <row r="20" spans="1:13" ht="18" customHeight="1" x14ac:dyDescent="0.4">
      <c r="A20" s="747"/>
      <c r="B20" s="760" t="s">
        <v>428</v>
      </c>
      <c r="C20" s="759">
        <v>0</v>
      </c>
      <c r="D20" s="758">
        <v>0</v>
      </c>
      <c r="E20" s="757" t="e">
        <v>#DIV/0!</v>
      </c>
      <c r="F20" s="756">
        <v>0</v>
      </c>
      <c r="G20" s="759">
        <v>0</v>
      </c>
      <c r="H20" s="758">
        <v>0</v>
      </c>
      <c r="I20" s="757" t="e">
        <v>#DIV/0!</v>
      </c>
      <c r="J20" s="756">
        <v>0</v>
      </c>
      <c r="K20" s="755" t="s">
        <v>171</v>
      </c>
      <c r="L20" s="754" t="s">
        <v>171</v>
      </c>
      <c r="M20" s="753" t="e">
        <v>#VALUE!</v>
      </c>
    </row>
    <row r="21" spans="1:13" ht="18" customHeight="1" x14ac:dyDescent="0.4">
      <c r="A21" s="747"/>
      <c r="B21" s="746" t="s">
        <v>427</v>
      </c>
      <c r="C21" s="751">
        <v>7070</v>
      </c>
      <c r="D21" s="750">
        <v>6128</v>
      </c>
      <c r="E21" s="749">
        <v>1.1537206266318538</v>
      </c>
      <c r="F21" s="748">
        <v>942</v>
      </c>
      <c r="G21" s="751">
        <v>8705</v>
      </c>
      <c r="H21" s="750">
        <v>8700</v>
      </c>
      <c r="I21" s="749">
        <v>1.0005747126436781</v>
      </c>
      <c r="J21" s="748">
        <v>5</v>
      </c>
      <c r="K21" s="741">
        <v>0.81217690982194146</v>
      </c>
      <c r="L21" s="740">
        <v>0.70436781609195398</v>
      </c>
      <c r="M21" s="739">
        <v>0.10780909372998748</v>
      </c>
    </row>
    <row r="22" spans="1:13" ht="18" customHeight="1" x14ac:dyDescent="0.4">
      <c r="A22" s="747"/>
      <c r="B22" s="746" t="s">
        <v>425</v>
      </c>
      <c r="C22" s="751">
        <v>11150</v>
      </c>
      <c r="D22" s="750">
        <v>12904</v>
      </c>
      <c r="E22" s="749">
        <v>0.86407315561066333</v>
      </c>
      <c r="F22" s="748">
        <v>-1754</v>
      </c>
      <c r="G22" s="751">
        <v>14273</v>
      </c>
      <c r="H22" s="750">
        <v>17727</v>
      </c>
      <c r="I22" s="749">
        <v>0.80515597675861683</v>
      </c>
      <c r="J22" s="748">
        <v>-3454</v>
      </c>
      <c r="K22" s="741">
        <v>0.78119526378476845</v>
      </c>
      <c r="L22" s="740">
        <v>0.72792914762791228</v>
      </c>
      <c r="M22" s="739">
        <v>5.3266116156856169E-2</v>
      </c>
    </row>
    <row r="23" spans="1:13" s="791" customFormat="1" ht="18" customHeight="1" x14ac:dyDescent="0.15">
      <c r="A23" s="800"/>
      <c r="B23" s="799" t="s">
        <v>173</v>
      </c>
      <c r="C23" s="798" t="s">
        <v>171</v>
      </c>
      <c r="D23" s="797" t="s">
        <v>171</v>
      </c>
      <c r="E23" s="796" t="s">
        <v>171</v>
      </c>
      <c r="F23" s="795" t="s">
        <v>171</v>
      </c>
      <c r="G23" s="798" t="s">
        <v>171</v>
      </c>
      <c r="H23" s="797" t="s">
        <v>171</v>
      </c>
      <c r="I23" s="796" t="s">
        <v>171</v>
      </c>
      <c r="J23" s="795" t="s">
        <v>171</v>
      </c>
      <c r="K23" s="812" t="s">
        <v>171</v>
      </c>
      <c r="L23" s="811" t="s">
        <v>171</v>
      </c>
      <c r="M23" s="810" t="s">
        <v>171</v>
      </c>
    </row>
    <row r="24" spans="1:13" ht="18" customHeight="1" x14ac:dyDescent="0.4">
      <c r="A24" s="769" t="s">
        <v>181</v>
      </c>
      <c r="B24" s="768"/>
      <c r="C24" s="767">
        <v>13241</v>
      </c>
      <c r="D24" s="766">
        <v>13707</v>
      </c>
      <c r="E24" s="765">
        <v>0.96600277230612097</v>
      </c>
      <c r="F24" s="764">
        <v>-466</v>
      </c>
      <c r="G24" s="767">
        <v>15430</v>
      </c>
      <c r="H24" s="774">
        <v>16550</v>
      </c>
      <c r="I24" s="765">
        <v>0.93232628398791539</v>
      </c>
      <c r="J24" s="764">
        <v>-1120</v>
      </c>
      <c r="K24" s="763">
        <v>0.85813350615683737</v>
      </c>
      <c r="L24" s="762">
        <v>0.82821752265861026</v>
      </c>
      <c r="M24" s="773">
        <v>2.9915983498227106E-2</v>
      </c>
    </row>
    <row r="25" spans="1:13" ht="18" customHeight="1" x14ac:dyDescent="0.4">
      <c r="A25" s="747"/>
      <c r="B25" s="760" t="s">
        <v>428</v>
      </c>
      <c r="C25" s="759">
        <v>0</v>
      </c>
      <c r="D25" s="758">
        <v>0</v>
      </c>
      <c r="E25" s="757" t="e">
        <v>#DIV/0!</v>
      </c>
      <c r="F25" s="756">
        <v>0</v>
      </c>
      <c r="G25" s="759">
        <v>0</v>
      </c>
      <c r="H25" s="758">
        <v>0</v>
      </c>
      <c r="I25" s="757" t="e">
        <v>#DIV/0!</v>
      </c>
      <c r="J25" s="756">
        <v>0</v>
      </c>
      <c r="K25" s="755" t="s">
        <v>171</v>
      </c>
      <c r="L25" s="754" t="s">
        <v>171</v>
      </c>
      <c r="M25" s="753" t="e">
        <v>#VALUE!</v>
      </c>
    </row>
    <row r="26" spans="1:13" ht="18" customHeight="1" x14ac:dyDescent="0.4">
      <c r="A26" s="747"/>
      <c r="B26" s="746" t="s">
        <v>427</v>
      </c>
      <c r="C26" s="751">
        <v>5348</v>
      </c>
      <c r="D26" s="750">
        <v>6086</v>
      </c>
      <c r="E26" s="749">
        <v>0.87873808741373649</v>
      </c>
      <c r="F26" s="748">
        <v>-738</v>
      </c>
      <c r="G26" s="751">
        <v>5840</v>
      </c>
      <c r="H26" s="750">
        <v>7330</v>
      </c>
      <c r="I26" s="749">
        <v>0.7967257844474761</v>
      </c>
      <c r="J26" s="748">
        <v>-1490</v>
      </c>
      <c r="K26" s="741">
        <v>0.91575342465753429</v>
      </c>
      <c r="L26" s="740">
        <v>0.83028649386084585</v>
      </c>
      <c r="M26" s="739">
        <v>8.5466930796688434E-2</v>
      </c>
    </row>
    <row r="27" spans="1:13" ht="18" customHeight="1" x14ac:dyDescent="0.4">
      <c r="A27" s="747"/>
      <c r="B27" s="746" t="s">
        <v>425</v>
      </c>
      <c r="C27" s="751">
        <v>7893</v>
      </c>
      <c r="D27" s="750">
        <v>7621</v>
      </c>
      <c r="E27" s="749">
        <v>1.0356908542186065</v>
      </c>
      <c r="F27" s="748">
        <v>272</v>
      </c>
      <c r="G27" s="751">
        <v>9590</v>
      </c>
      <c r="H27" s="750">
        <v>9220</v>
      </c>
      <c r="I27" s="749">
        <v>1.0401301518438177</v>
      </c>
      <c r="J27" s="748">
        <v>370</v>
      </c>
      <c r="K27" s="741">
        <v>0.82304483837330555</v>
      </c>
      <c r="L27" s="740">
        <v>0.82657266811279828</v>
      </c>
      <c r="M27" s="739">
        <v>-3.5278297394927272E-3</v>
      </c>
    </row>
    <row r="28" spans="1:13" s="791" customFormat="1" ht="18" customHeight="1" x14ac:dyDescent="0.15">
      <c r="A28" s="800"/>
      <c r="B28" s="799" t="s">
        <v>173</v>
      </c>
      <c r="C28" s="798" t="s">
        <v>171</v>
      </c>
      <c r="D28" s="797" t="s">
        <v>171</v>
      </c>
      <c r="E28" s="796" t="s">
        <v>171</v>
      </c>
      <c r="F28" s="795" t="s">
        <v>171</v>
      </c>
      <c r="G28" s="798" t="s">
        <v>171</v>
      </c>
      <c r="H28" s="797" t="s">
        <v>171</v>
      </c>
      <c r="I28" s="796" t="s">
        <v>171</v>
      </c>
      <c r="J28" s="795" t="s">
        <v>171</v>
      </c>
      <c r="K28" s="812" t="s">
        <v>171</v>
      </c>
      <c r="L28" s="811" t="s">
        <v>171</v>
      </c>
      <c r="M28" s="810" t="s">
        <v>171</v>
      </c>
    </row>
    <row r="29" spans="1:13" ht="18" customHeight="1" x14ac:dyDescent="0.4">
      <c r="A29" s="769" t="s">
        <v>179</v>
      </c>
      <c r="B29" s="768"/>
      <c r="C29" s="767">
        <v>18243</v>
      </c>
      <c r="D29" s="766">
        <v>17837</v>
      </c>
      <c r="E29" s="765">
        <v>1.0227616751695914</v>
      </c>
      <c r="F29" s="764">
        <v>406</v>
      </c>
      <c r="G29" s="767">
        <v>28983</v>
      </c>
      <c r="H29" s="766">
        <v>27843</v>
      </c>
      <c r="I29" s="765">
        <v>1.0409438638077793</v>
      </c>
      <c r="J29" s="764">
        <v>1140</v>
      </c>
      <c r="K29" s="763">
        <v>0.62943794638236206</v>
      </c>
      <c r="L29" s="762">
        <v>0.64062780591171931</v>
      </c>
      <c r="M29" s="761">
        <v>-1.1189859529357249E-2</v>
      </c>
    </row>
    <row r="30" spans="1:13" ht="18" customHeight="1" x14ac:dyDescent="0.4">
      <c r="A30" s="747"/>
      <c r="B30" s="760" t="s">
        <v>428</v>
      </c>
      <c r="C30" s="759">
        <v>0</v>
      </c>
      <c r="D30" s="758">
        <v>0</v>
      </c>
      <c r="E30" s="757" t="e">
        <v>#DIV/0!</v>
      </c>
      <c r="F30" s="756">
        <v>0</v>
      </c>
      <c r="G30" s="759">
        <v>0</v>
      </c>
      <c r="H30" s="758">
        <v>0</v>
      </c>
      <c r="I30" s="757" t="e">
        <v>#DIV/0!</v>
      </c>
      <c r="J30" s="756">
        <v>0</v>
      </c>
      <c r="K30" s="755" t="s">
        <v>171</v>
      </c>
      <c r="L30" s="754" t="s">
        <v>171</v>
      </c>
      <c r="M30" s="753" t="e">
        <v>#VALUE!</v>
      </c>
    </row>
    <row r="31" spans="1:13" ht="18" customHeight="1" x14ac:dyDescent="0.4">
      <c r="A31" s="747"/>
      <c r="B31" s="746" t="s">
        <v>427</v>
      </c>
      <c r="C31" s="751">
        <v>2830</v>
      </c>
      <c r="D31" s="752">
        <v>2185</v>
      </c>
      <c r="E31" s="749">
        <v>1.2951945080091534</v>
      </c>
      <c r="F31" s="748">
        <v>645</v>
      </c>
      <c r="G31" s="751">
        <v>4390</v>
      </c>
      <c r="H31" s="752">
        <v>3050</v>
      </c>
      <c r="I31" s="749">
        <v>1.4393442622950821</v>
      </c>
      <c r="J31" s="748">
        <v>1340</v>
      </c>
      <c r="K31" s="741">
        <v>0.6446469248291572</v>
      </c>
      <c r="L31" s="740">
        <v>0.71639344262295079</v>
      </c>
      <c r="M31" s="739">
        <v>-7.1746517793793596E-2</v>
      </c>
    </row>
    <row r="32" spans="1:13" ht="18" customHeight="1" x14ac:dyDescent="0.4">
      <c r="A32" s="747"/>
      <c r="B32" s="746" t="s">
        <v>426</v>
      </c>
      <c r="C32" s="751">
        <v>508</v>
      </c>
      <c r="D32" s="750">
        <v>1042</v>
      </c>
      <c r="E32" s="749">
        <v>0.4875239923224568</v>
      </c>
      <c r="F32" s="748">
        <v>-534</v>
      </c>
      <c r="G32" s="751">
        <v>868</v>
      </c>
      <c r="H32" s="750">
        <v>1747</v>
      </c>
      <c r="I32" s="749">
        <v>0.49685174585002861</v>
      </c>
      <c r="J32" s="748">
        <v>-879</v>
      </c>
      <c r="K32" s="741">
        <v>0.58525345622119818</v>
      </c>
      <c r="L32" s="740">
        <v>0.59645105895821404</v>
      </c>
      <c r="M32" s="739">
        <v>-1.1197602737015866E-2</v>
      </c>
    </row>
    <row r="33" spans="1:13" ht="18" customHeight="1" x14ac:dyDescent="0.4">
      <c r="A33" s="747"/>
      <c r="B33" s="746" t="s">
        <v>425</v>
      </c>
      <c r="C33" s="751">
        <v>14171</v>
      </c>
      <c r="D33" s="750">
        <v>13479</v>
      </c>
      <c r="E33" s="749">
        <v>1.051339120112768</v>
      </c>
      <c r="F33" s="748">
        <v>692</v>
      </c>
      <c r="G33" s="751">
        <v>22198</v>
      </c>
      <c r="H33" s="750">
        <v>21274</v>
      </c>
      <c r="I33" s="749">
        <v>1.0434332988624613</v>
      </c>
      <c r="J33" s="748">
        <v>924</v>
      </c>
      <c r="K33" s="741">
        <v>0.63839084602216412</v>
      </c>
      <c r="L33" s="740">
        <v>0.63359029801635802</v>
      </c>
      <c r="M33" s="739">
        <v>4.8005480058060934E-3</v>
      </c>
    </row>
    <row r="34" spans="1:13" ht="18" customHeight="1" x14ac:dyDescent="0.4">
      <c r="A34" s="747"/>
      <c r="B34" s="746" t="s">
        <v>424</v>
      </c>
      <c r="C34" s="751">
        <v>734</v>
      </c>
      <c r="D34" s="750">
        <v>1131</v>
      </c>
      <c r="E34" s="749">
        <v>0.64898320070733861</v>
      </c>
      <c r="F34" s="748">
        <v>-397</v>
      </c>
      <c r="G34" s="751">
        <v>1527</v>
      </c>
      <c r="H34" s="750">
        <v>1772</v>
      </c>
      <c r="I34" s="749">
        <v>0.86173814898419865</v>
      </c>
      <c r="J34" s="748">
        <v>-245</v>
      </c>
      <c r="K34" s="741">
        <v>0.48068107400130977</v>
      </c>
      <c r="L34" s="740">
        <v>0.63826185101580135</v>
      </c>
      <c r="M34" s="739">
        <v>-0.15758077701449158</v>
      </c>
    </row>
    <row r="35" spans="1:13" s="791" customFormat="1" ht="18" customHeight="1" x14ac:dyDescent="0.15">
      <c r="A35" s="809"/>
      <c r="B35" s="808" t="s">
        <v>173</v>
      </c>
      <c r="C35" s="807" t="s">
        <v>171</v>
      </c>
      <c r="D35" s="806" t="s">
        <v>171</v>
      </c>
      <c r="E35" s="805" t="s">
        <v>171</v>
      </c>
      <c r="F35" s="804" t="s">
        <v>171</v>
      </c>
      <c r="G35" s="807" t="s">
        <v>171</v>
      </c>
      <c r="H35" s="806" t="s">
        <v>171</v>
      </c>
      <c r="I35" s="805" t="s">
        <v>171</v>
      </c>
      <c r="J35" s="804" t="s">
        <v>171</v>
      </c>
      <c r="K35" s="803" t="s">
        <v>171</v>
      </c>
      <c r="L35" s="802" t="s">
        <v>171</v>
      </c>
      <c r="M35" s="801" t="s">
        <v>171</v>
      </c>
    </row>
    <row r="36" spans="1:13" s="791" customFormat="1" ht="18" customHeight="1" thickBot="1" x14ac:dyDescent="0.2">
      <c r="A36" s="800"/>
      <c r="B36" s="799" t="s">
        <v>172</v>
      </c>
      <c r="C36" s="798" t="s">
        <v>171</v>
      </c>
      <c r="D36" s="797" t="s">
        <v>171</v>
      </c>
      <c r="E36" s="796" t="s">
        <v>171</v>
      </c>
      <c r="F36" s="795" t="s">
        <v>171</v>
      </c>
      <c r="G36" s="798" t="s">
        <v>171</v>
      </c>
      <c r="H36" s="797" t="s">
        <v>171</v>
      </c>
      <c r="I36" s="796" t="s">
        <v>171</v>
      </c>
      <c r="J36" s="795" t="s">
        <v>171</v>
      </c>
      <c r="K36" s="794" t="s">
        <v>171</v>
      </c>
      <c r="L36" s="793" t="s">
        <v>171</v>
      </c>
      <c r="M36" s="792" t="s">
        <v>171</v>
      </c>
    </row>
    <row r="37" spans="1:13" x14ac:dyDescent="0.4">
      <c r="C37" s="729"/>
      <c r="G37" s="729"/>
    </row>
    <row r="38" spans="1:13" x14ac:dyDescent="0.4">
      <c r="C38" s="729"/>
      <c r="G38" s="729"/>
    </row>
    <row r="39" spans="1:13" x14ac:dyDescent="0.4">
      <c r="C39" s="729"/>
      <c r="G39" s="8"/>
    </row>
    <row r="40" spans="1:13" x14ac:dyDescent="0.4">
      <c r="C40" s="729"/>
      <c r="G40" s="729"/>
    </row>
    <row r="41" spans="1:13" x14ac:dyDescent="0.4">
      <c r="C41" s="729"/>
      <c r="G41" s="729"/>
    </row>
    <row r="42" spans="1:13" x14ac:dyDescent="0.4">
      <c r="C42" s="729"/>
      <c r="G42" s="729"/>
    </row>
    <row r="43" spans="1:13" x14ac:dyDescent="0.4">
      <c r="C43" s="729"/>
      <c r="G43" s="729"/>
    </row>
    <row r="44" spans="1:13" x14ac:dyDescent="0.4">
      <c r="C44" s="729"/>
      <c r="G44" s="729"/>
    </row>
    <row r="45" spans="1:13" x14ac:dyDescent="0.4">
      <c r="C45" s="729"/>
      <c r="G45" s="729"/>
    </row>
    <row r="46" spans="1:13" x14ac:dyDescent="0.4">
      <c r="C46" s="729"/>
      <c r="G46" s="729"/>
    </row>
    <row r="47" spans="1:13" x14ac:dyDescent="0.4">
      <c r="C47" s="729"/>
      <c r="G47" s="729"/>
    </row>
    <row r="48" spans="1:13" x14ac:dyDescent="0.4">
      <c r="C48" s="729"/>
      <c r="G48" s="729"/>
    </row>
    <row r="49" spans="3:7" x14ac:dyDescent="0.4">
      <c r="C49" s="729"/>
      <c r="G49" s="729"/>
    </row>
    <row r="50" spans="3:7" x14ac:dyDescent="0.4">
      <c r="C50" s="729"/>
      <c r="G50" s="729"/>
    </row>
    <row r="51" spans="3:7" x14ac:dyDescent="0.4">
      <c r="C51" s="729"/>
      <c r="G51" s="729"/>
    </row>
    <row r="52" spans="3:7" x14ac:dyDescent="0.4">
      <c r="C52" s="729"/>
      <c r="G52" s="729"/>
    </row>
    <row r="53" spans="3:7" x14ac:dyDescent="0.4">
      <c r="C53" s="729"/>
      <c r="G53" s="729"/>
    </row>
    <row r="54" spans="3:7" x14ac:dyDescent="0.4">
      <c r="C54" s="729"/>
      <c r="G54" s="729"/>
    </row>
    <row r="55" spans="3:7" x14ac:dyDescent="0.4">
      <c r="C55" s="729"/>
      <c r="G55" s="729"/>
    </row>
    <row r="56" spans="3:7" x14ac:dyDescent="0.4">
      <c r="C56" s="729"/>
      <c r="G56" s="729"/>
    </row>
    <row r="57" spans="3:7" x14ac:dyDescent="0.4">
      <c r="C57" s="729"/>
      <c r="G57" s="729"/>
    </row>
    <row r="58" spans="3:7" x14ac:dyDescent="0.4">
      <c r="C58" s="729"/>
      <c r="G58" s="729"/>
    </row>
    <row r="59" spans="3:7" x14ac:dyDescent="0.4">
      <c r="C59" s="729"/>
      <c r="G59" s="729"/>
    </row>
    <row r="60" spans="3:7" x14ac:dyDescent="0.4">
      <c r="C60" s="729"/>
      <c r="G60" s="729"/>
    </row>
    <row r="61" spans="3:7" x14ac:dyDescent="0.4">
      <c r="C61" s="729"/>
      <c r="G61" s="729"/>
    </row>
    <row r="62" spans="3:7" x14ac:dyDescent="0.4">
      <c r="C62" s="729"/>
      <c r="G62" s="729"/>
    </row>
    <row r="63" spans="3:7" x14ac:dyDescent="0.4">
      <c r="C63" s="729"/>
      <c r="G63" s="729"/>
    </row>
    <row r="64" spans="3:7" x14ac:dyDescent="0.4">
      <c r="C64" s="729"/>
      <c r="G64" s="729"/>
    </row>
    <row r="65" spans="2:7" x14ac:dyDescent="0.4">
      <c r="C65" s="729"/>
      <c r="G65" s="729"/>
    </row>
    <row r="66" spans="2:7" x14ac:dyDescent="0.4">
      <c r="C66" s="729"/>
      <c r="G66" s="729"/>
    </row>
    <row r="67" spans="2:7" x14ac:dyDescent="0.4">
      <c r="B67" s="728">
        <v>6025</v>
      </c>
      <c r="C67" s="729"/>
      <c r="F67" s="727">
        <v>10620</v>
      </c>
      <c r="G67" s="729"/>
    </row>
    <row r="68" spans="2:7" x14ac:dyDescent="0.4">
      <c r="C68" s="729"/>
      <c r="G68" s="729"/>
    </row>
    <row r="69" spans="2:7" x14ac:dyDescent="0.4">
      <c r="C69" s="729"/>
      <c r="G69" s="729"/>
    </row>
    <row r="70" spans="2:7" x14ac:dyDescent="0.4">
      <c r="C70" s="729"/>
      <c r="G70" s="729"/>
    </row>
    <row r="71" spans="2:7" x14ac:dyDescent="0.4">
      <c r="C71" s="729"/>
      <c r="G71" s="729"/>
    </row>
    <row r="72" spans="2:7" x14ac:dyDescent="0.4">
      <c r="C72" s="729"/>
      <c r="G72" s="729"/>
    </row>
  </sheetData>
  <mergeCells count="26">
    <mergeCell ref="A1:B1"/>
    <mergeCell ref="K6:K7"/>
    <mergeCell ref="L6:L7"/>
    <mergeCell ref="M6:M7"/>
    <mergeCell ref="K3:M3"/>
    <mergeCell ref="K4:K5"/>
    <mergeCell ref="L4:L5"/>
    <mergeCell ref="M4:M5"/>
    <mergeCell ref="G3:J3"/>
    <mergeCell ref="C4:C5"/>
    <mergeCell ref="D4:D5"/>
    <mergeCell ref="E4:F4"/>
    <mergeCell ref="I4:J4"/>
    <mergeCell ref="C6:C7"/>
    <mergeCell ref="D6:D7"/>
    <mergeCell ref="E6:E7"/>
    <mergeCell ref="C3:F3"/>
    <mergeCell ref="J6:J7"/>
    <mergeCell ref="A7:B7"/>
    <mergeCell ref="I6:I7"/>
    <mergeCell ref="A6:B6"/>
    <mergeCell ref="F6:F7"/>
    <mergeCell ref="G6:G7"/>
    <mergeCell ref="H6:H7"/>
    <mergeCell ref="G4:G5"/>
    <mergeCell ref="H4:H5"/>
  </mergeCells>
  <phoneticPr fontId="3"/>
  <hyperlinks>
    <hyperlink ref="A1" location="'R3'!A1" display="令和３年度"/>
    <hyperlink ref="A1:B1" location="'h25'!A1" display="'h25'!A1"/>
  </hyperlinks>
  <printOptions horizontalCentered="1"/>
  <pageMargins left="0.59055118110236227" right="0.59055118110236227" top="0.59055118110236227" bottom="0.59055118110236227" header="0.39370078740157483" footer="0.3937007874015748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109</vt:i4>
      </vt:variant>
      <vt:variant>
        <vt:lpstr>名前付き一覧</vt:lpstr>
      </vt:variant>
      <vt:variant>
        <vt:i4>80</vt:i4>
      </vt:variant>
    </vt:vector>
  </HeadingPairs>
  <TitlesOfParts>
    <vt:vector size="189" baseType="lpstr">
      <vt:lpstr>h25</vt:lpstr>
      <vt:lpstr>４月(月間)</vt:lpstr>
      <vt:lpstr>４月(上旬)</vt:lpstr>
      <vt:lpstr>４月(中旬)</vt:lpstr>
      <vt:lpstr>４月(上旬～中旬)</vt:lpstr>
      <vt:lpstr>４月(下旬)</vt:lpstr>
      <vt:lpstr>４月月間</vt:lpstr>
      <vt:lpstr>４月上旬</vt:lpstr>
      <vt:lpstr>４月中旬</vt:lpstr>
      <vt:lpstr>４月下旬</vt:lpstr>
      <vt:lpstr>５月(月間)</vt:lpstr>
      <vt:lpstr>５月(上旬)</vt:lpstr>
      <vt:lpstr>５月(中旬)</vt:lpstr>
      <vt:lpstr>５月(上旬～中旬)</vt:lpstr>
      <vt:lpstr>５月(下旬)</vt:lpstr>
      <vt:lpstr>５月月間</vt:lpstr>
      <vt:lpstr>５月上旬</vt:lpstr>
      <vt:lpstr>５月中旬</vt:lpstr>
      <vt:lpstr>５月下旬</vt:lpstr>
      <vt:lpstr>６月(月間)</vt:lpstr>
      <vt:lpstr>６月(上旬)</vt:lpstr>
      <vt:lpstr>６月(中旬)</vt:lpstr>
      <vt:lpstr>６月(上旬～中旬)</vt:lpstr>
      <vt:lpstr>６月(下旬)</vt:lpstr>
      <vt:lpstr>６月月間</vt:lpstr>
      <vt:lpstr>６月上旬</vt:lpstr>
      <vt:lpstr>６月中旬</vt:lpstr>
      <vt:lpstr>６月下旬</vt:lpstr>
      <vt:lpstr>７月(月間)</vt:lpstr>
      <vt:lpstr>７月(上旬)</vt:lpstr>
      <vt:lpstr>７月(中旬)</vt:lpstr>
      <vt:lpstr>７月(上旬～中旬)</vt:lpstr>
      <vt:lpstr>７月(下旬)</vt:lpstr>
      <vt:lpstr>７月月間</vt:lpstr>
      <vt:lpstr>７月上旬</vt:lpstr>
      <vt:lpstr>７月中旬</vt:lpstr>
      <vt:lpstr>７月下旬</vt:lpstr>
      <vt:lpstr>８月(月間)</vt:lpstr>
      <vt:lpstr>８月(上旬)</vt:lpstr>
      <vt:lpstr>８月(中旬)</vt:lpstr>
      <vt:lpstr>８月(上旬～中旬)</vt:lpstr>
      <vt:lpstr>８月(下旬)</vt:lpstr>
      <vt:lpstr>８月月間</vt:lpstr>
      <vt:lpstr>８月上旬</vt:lpstr>
      <vt:lpstr>８月中旬</vt:lpstr>
      <vt:lpstr>８月下旬</vt:lpstr>
      <vt:lpstr>９月(月間)</vt:lpstr>
      <vt:lpstr>９月(上旬)</vt:lpstr>
      <vt:lpstr>９月(中旬)</vt:lpstr>
      <vt:lpstr>９月(上旬～中旬)</vt:lpstr>
      <vt:lpstr>９月(下旬)</vt:lpstr>
      <vt:lpstr>９月月間</vt:lpstr>
      <vt:lpstr>９月上旬</vt:lpstr>
      <vt:lpstr>９月中旬</vt:lpstr>
      <vt:lpstr>９月下旬</vt:lpstr>
      <vt:lpstr>10月(月間)</vt:lpstr>
      <vt:lpstr>10月(上旬)</vt:lpstr>
      <vt:lpstr>10月(中旬)</vt:lpstr>
      <vt:lpstr>10月(上旬～中旬)</vt:lpstr>
      <vt:lpstr>10月(下旬)</vt:lpstr>
      <vt:lpstr>10月月間</vt:lpstr>
      <vt:lpstr>10月上旬</vt:lpstr>
      <vt:lpstr>10月中旬</vt:lpstr>
      <vt:lpstr>10月下旬</vt:lpstr>
      <vt:lpstr>11月（月間）</vt:lpstr>
      <vt:lpstr>11月（上旬）</vt:lpstr>
      <vt:lpstr>11月（中旬）</vt:lpstr>
      <vt:lpstr>11月（上旬～中旬）</vt:lpstr>
      <vt:lpstr>11月（下旬）</vt:lpstr>
      <vt:lpstr>11月月間</vt:lpstr>
      <vt:lpstr>11月上旬</vt:lpstr>
      <vt:lpstr>11月中旬</vt:lpstr>
      <vt:lpstr>11月下旬</vt:lpstr>
      <vt:lpstr>12月（月間）</vt:lpstr>
      <vt:lpstr>12月（上旬）</vt:lpstr>
      <vt:lpstr>12月（中旬）</vt:lpstr>
      <vt:lpstr>12月（上旬～中旬）</vt:lpstr>
      <vt:lpstr>12月（下旬）</vt:lpstr>
      <vt:lpstr>12月月間</vt:lpstr>
      <vt:lpstr>12月上旬</vt:lpstr>
      <vt:lpstr>12月中旬</vt:lpstr>
      <vt:lpstr>12月下旬</vt:lpstr>
      <vt:lpstr>１月（月間）</vt:lpstr>
      <vt:lpstr>１月（上旬）</vt:lpstr>
      <vt:lpstr>１月（中旬）</vt:lpstr>
      <vt:lpstr>１月（上旬～中旬）</vt:lpstr>
      <vt:lpstr>１月（下旬）</vt:lpstr>
      <vt:lpstr>１月月間</vt:lpstr>
      <vt:lpstr>１月上旬</vt:lpstr>
      <vt:lpstr>１月中旬</vt:lpstr>
      <vt:lpstr>１月下旬</vt:lpstr>
      <vt:lpstr>２月（月間）</vt:lpstr>
      <vt:lpstr>２月（上旬）</vt:lpstr>
      <vt:lpstr>２月（中旬）</vt:lpstr>
      <vt:lpstr>２月（上旬～中旬）</vt:lpstr>
      <vt:lpstr>２月（下旬）</vt:lpstr>
      <vt:lpstr>２月月間</vt:lpstr>
      <vt:lpstr>２月上旬</vt:lpstr>
      <vt:lpstr>２月中旬</vt:lpstr>
      <vt:lpstr>２月下旬</vt:lpstr>
      <vt:lpstr>３月（月間）</vt:lpstr>
      <vt:lpstr>３月（上旬）</vt:lpstr>
      <vt:lpstr>３月（中旬）</vt:lpstr>
      <vt:lpstr>３月（上旬～中旬）</vt:lpstr>
      <vt:lpstr>３月（下旬）</vt:lpstr>
      <vt:lpstr>３月月間</vt:lpstr>
      <vt:lpstr>３月上旬</vt:lpstr>
      <vt:lpstr>３月中旬</vt:lpstr>
      <vt:lpstr>３月下旬</vt:lpstr>
      <vt:lpstr>'10月(月間)'!Print_Area</vt:lpstr>
      <vt:lpstr>'10月下旬'!Print_Area</vt:lpstr>
      <vt:lpstr>'10月月間'!Print_Area</vt:lpstr>
      <vt:lpstr>'10月上旬'!Print_Area</vt:lpstr>
      <vt:lpstr>'10月中旬'!Print_Area</vt:lpstr>
      <vt:lpstr>'11月下旬'!Print_Area</vt:lpstr>
      <vt:lpstr>'11月月間'!Print_Area</vt:lpstr>
      <vt:lpstr>'11月上旬'!Print_Area</vt:lpstr>
      <vt:lpstr>'11月中旬'!Print_Area</vt:lpstr>
      <vt:lpstr>'12月下旬'!Print_Area</vt:lpstr>
      <vt:lpstr>'12月月間'!Print_Area</vt:lpstr>
      <vt:lpstr>'12月上旬'!Print_Area</vt:lpstr>
      <vt:lpstr>'12月中旬'!Print_Area</vt:lpstr>
      <vt:lpstr>'１月下旬'!Print_Area</vt:lpstr>
      <vt:lpstr>'１月月間'!Print_Area</vt:lpstr>
      <vt:lpstr>'１月上旬'!Print_Area</vt:lpstr>
      <vt:lpstr>'１月中旬'!Print_Area</vt:lpstr>
      <vt:lpstr>'２月下旬'!Print_Area</vt:lpstr>
      <vt:lpstr>'２月月間'!Print_Area</vt:lpstr>
      <vt:lpstr>'２月上旬'!Print_Area</vt:lpstr>
      <vt:lpstr>'２月中旬'!Print_Area</vt:lpstr>
      <vt:lpstr>'３月下旬'!Print_Area</vt:lpstr>
      <vt:lpstr>'３月月間'!Print_Area</vt:lpstr>
      <vt:lpstr>'３月上旬'!Print_Area</vt:lpstr>
      <vt:lpstr>'３月中旬'!Print_Area</vt:lpstr>
      <vt:lpstr>'４月(月間)'!Print_Area</vt:lpstr>
      <vt:lpstr>'４月下旬'!Print_Area</vt:lpstr>
      <vt:lpstr>'４月月間'!Print_Area</vt:lpstr>
      <vt:lpstr>'４月上旬'!Print_Area</vt:lpstr>
      <vt:lpstr>'４月中旬'!Print_Area</vt:lpstr>
      <vt:lpstr>'５月(月間)'!Print_Area</vt:lpstr>
      <vt:lpstr>'５月下旬'!Print_Area</vt:lpstr>
      <vt:lpstr>'５月月間'!Print_Area</vt:lpstr>
      <vt:lpstr>'５月上旬'!Print_Area</vt:lpstr>
      <vt:lpstr>'５月中旬'!Print_Area</vt:lpstr>
      <vt:lpstr>'６月(月間)'!Print_Area</vt:lpstr>
      <vt:lpstr>'６月下旬'!Print_Area</vt:lpstr>
      <vt:lpstr>'６月月間'!Print_Area</vt:lpstr>
      <vt:lpstr>'６月上旬'!Print_Area</vt:lpstr>
      <vt:lpstr>'６月中旬'!Print_Area</vt:lpstr>
      <vt:lpstr>'７月(月間)'!Print_Area</vt:lpstr>
      <vt:lpstr>'７月下旬'!Print_Area</vt:lpstr>
      <vt:lpstr>'７月月間'!Print_Area</vt:lpstr>
      <vt:lpstr>'７月上旬'!Print_Area</vt:lpstr>
      <vt:lpstr>'７月中旬'!Print_Area</vt:lpstr>
      <vt:lpstr>'８月(月間)'!Print_Area</vt:lpstr>
      <vt:lpstr>'８月下旬'!Print_Area</vt:lpstr>
      <vt:lpstr>'８月月間'!Print_Area</vt:lpstr>
      <vt:lpstr>'８月上旬'!Print_Area</vt:lpstr>
      <vt:lpstr>'８月中旬'!Print_Area</vt:lpstr>
      <vt:lpstr>'９月(月間)'!Print_Area</vt:lpstr>
      <vt:lpstr>'９月下旬'!Print_Area</vt:lpstr>
      <vt:lpstr>'９月月間'!Print_Area</vt:lpstr>
      <vt:lpstr>'９月上旬'!Print_Area</vt:lpstr>
      <vt:lpstr>'９月中旬'!Print_Area</vt:lpstr>
      <vt:lpstr>'11月（下旬）'!Print_Titles</vt:lpstr>
      <vt:lpstr>'11月（月間）'!Print_Titles</vt:lpstr>
      <vt:lpstr>'11月（上旬）'!Print_Titles</vt:lpstr>
      <vt:lpstr>'11月（上旬～中旬）'!Print_Titles</vt:lpstr>
      <vt:lpstr>'11月（中旬）'!Print_Titles</vt:lpstr>
      <vt:lpstr>'12月（下旬）'!Print_Titles</vt:lpstr>
      <vt:lpstr>'12月（月間）'!Print_Titles</vt:lpstr>
      <vt:lpstr>'12月（上旬）'!Print_Titles</vt:lpstr>
      <vt:lpstr>'12月（上旬～中旬）'!Print_Titles</vt:lpstr>
      <vt:lpstr>'12月（中旬）'!Print_Titles</vt:lpstr>
      <vt:lpstr>'１月（下旬）'!Print_Titles</vt:lpstr>
      <vt:lpstr>'１月（月間）'!Print_Titles</vt:lpstr>
      <vt:lpstr>'１月（上旬）'!Print_Titles</vt:lpstr>
      <vt:lpstr>'１月（上旬～中旬）'!Print_Titles</vt:lpstr>
      <vt:lpstr>'１月（中旬）'!Print_Titles</vt:lpstr>
      <vt:lpstr>'２月（下旬）'!Print_Titles</vt:lpstr>
      <vt:lpstr>'２月（月間）'!Print_Titles</vt:lpstr>
      <vt:lpstr>'２月（上旬）'!Print_Titles</vt:lpstr>
      <vt:lpstr>'２月（上旬～中旬）'!Print_Titles</vt:lpstr>
      <vt:lpstr>'２月（中旬）'!Print_Titles</vt:lpstr>
      <vt:lpstr>'３月（下旬）'!Print_Titles</vt:lpstr>
      <vt:lpstr>'３月（月間）'!Print_Titles</vt:lpstr>
      <vt:lpstr>'３月（上旬）'!Print_Titles</vt:lpstr>
      <vt:lpstr>'３月（上旬～中旬）'!Print_Titles</vt:lpstr>
      <vt:lpstr>'３月（中旬）'!Print_Titles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2024-01-10T02:50:24Z</dcterms:modified>
</cp:coreProperties>
</file>