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6615" windowWidth="20730" windowHeight="6675" tabRatio="4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K77" i="11" l="1"/>
  <c r="AP31" i="11" l="1"/>
  <c r="AP30" i="11"/>
  <c r="AU31" i="11" l="1"/>
  <c r="AU30" i="11"/>
  <c r="CM7" i="11" l="1"/>
  <c r="CH7" i="11"/>
  <c r="AK28" i="11"/>
  <c r="AK31" i="11"/>
  <c r="AK30" i="11"/>
  <c r="Q29" i="11"/>
  <c r="V28" i="11"/>
  <c r="Q28" i="11"/>
  <c r="V31" i="11" l="1"/>
  <c r="Q31" i="11"/>
  <c r="AA31" i="11" s="1"/>
  <c r="V30" i="11"/>
  <c r="AA30" i="11" s="1"/>
  <c r="Q30" i="11"/>
  <c r="V29" i="11" l="1"/>
  <c r="AA29" i="11" s="1"/>
  <c r="AP7" i="11"/>
  <c r="V7" i="11"/>
  <c r="Q7" i="11"/>
  <c r="AA7" i="11" s="1"/>
  <c r="AA28"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<sst xmlns="http://schemas.openxmlformats.org/spreadsheetml/2006/main" count="977" uniqueCount="536">
  <si>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</si>
  <si>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</si>
  <si>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</si>
  <si>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</si>
  <si>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</si>
  <si>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</si>
  <si>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</si>
  <si>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</si>
  <si>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</si>
  <si>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</si>
  <si>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</si>
  <si>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</si>
  <si>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</si>
  <si>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</si>
  <si>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</si>
  <si>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</si>
  <si>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</si>
  <si>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</si>
  <si>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</si>
  <si>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</si>
  <si>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</si>
  <si>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</si>
  <si>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</si>
  <si>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</si>
  <si>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</si>
  <si>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</si>
  <si>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</si>
  <si>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</si>
  <si>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</si>
  <si>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</si>
  <si>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</si>
  <si>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</si>
  <si>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</si>
  <si>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</si>
  <si>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</si>
  <si>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</si>
  <si>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</si>
  <si>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</si>
  <si>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</si>
  <si>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</si>
  <si>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</si>
  <si>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</si>
  <si>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</si>
  <si>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</si>
  <si>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</si>
  <si>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</si>
  <si>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</si>
  <si>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</si>
  <si>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</si>
  <si>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</si>
  <si>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</si>
  <si>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</si>
  <si>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</si>
  <si>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</si>
  <si>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</si>
  <si>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</si>
  <si>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</si>
  <si>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</si>
  <si>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</si>
  <si>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</si>
  <si>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</si>
  <si>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</si>
  <si>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</si>
  <si>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</si>
  <si>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</si>
  <si>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</si>
  <si>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</si>
  <si>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</si>
  <si>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</si>
  <si>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</si>
  <si>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</si>
  <si>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</si>
  <si>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</si>
  <si>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</si>
  <si>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</si>
  <si>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</si>
  <si>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</si>
  <si>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</si>
  <si>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</si>
  <si>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</si>
  <si>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</si>
  <si>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</si>
  <si>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</si>
  <si>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</si>
  <si>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</si>
  <si>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</si>
  <si>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</si>
  <si>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</si>
  <si>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</si>
  <si>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</si>
  <si>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</si>
  <si>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</si>
  <si>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</si>
  <si>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</si>
  <si>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</si>
  <si>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</si>
  <si>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</si>
  <si>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</si>
  <si>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</si>
  <si>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</si>
  <si>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</si>
  <si>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</si>
  <si>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</si>
  <si>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</si>
  <si>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</si>
  <si>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</si>
  <si>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</si>
  <si>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</si>
  <si>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</si>
  <si>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</si>
  <si>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</si>
  <si>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</si>
  <si>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</si>
  <si>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</si>
  <si>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</si>
  <si>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</si>
  <si>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</si>
  <si>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</si>
  <si>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</si>
  <si>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</si>
  <si>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</si>
  <si>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</si>
  <si>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</si>
  <si>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</si>
  <si>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</si>
  <si>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</si>
  <si>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</si>
  <si>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</si>
  <si>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</si>
  <si>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</si>
  <si>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</si>
  <si>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</si>
  <si>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</si>
  <si>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</si>
  <si>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</si>
  <si>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</si>
  <si>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</si>
  <si>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</si>
  <si>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</si>
  <si>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</si>
  <si>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</si>
  <si>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</si>
  <si>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</si>
  <si>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</si>
  <si>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</si>
  <si>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</si>
  <si>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</si>
  <si>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</si>
  <si>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</si>
  <si>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</si>
  <si>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</si>
  <si>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</si>
  <si>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</si>
  <si>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</si>
  <si>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</si>
  <si>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</si>
  <si>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</si>
  <si>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</si>
  <si>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</si>
  <si>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</si>
  <si>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</si>
  <si>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</si>
  <si>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</si>
  <si>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</si>
  <si>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</si>
  <si>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</si>
  <si>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</si>
  <si>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</si>
  <si>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</si>
  <si>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</si>
  <si>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</si>
  <si>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</si>
  <si>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</si>
  <si>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</si>
  <si>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</si>
  <si>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</si>
  <si>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</si>
  <si>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</si>
  <si>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</si>
  <si>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</si>
  <si>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</si>
  <si>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</si>
  <si>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</si>
  <si>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</si>
  <si>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</si>
  <si>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</si>
  <si>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</si>
  <si>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</si>
  <si>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</si>
  <si>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</si>
  <si>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</si>
  <si>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</si>
  <si>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</si>
  <si>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</si>
  <si>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沖縄県嘉手納町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</si>
  <si>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</si>
  <si>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</si>
  <si>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</si>
  <si>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</si>
  <si>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</si>
  <si>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</si>
  <si>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</si>
  <si>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</si>
  <si>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</si>
  <si>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</si>
  <si>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</si>
  <si>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</si>
  <si>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</si>
  <si>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</si>
  <si>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</si>
  <si>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</si>
  <si>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</si>
  <si>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</si>
  <si>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</si>
  <si>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</si>
  <si>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</si>
  <si>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</si>
  <si>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</si>
  <si>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</si>
  <si>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</si>
  <si>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</si>
  <si>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</si>
  <si>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</si>
  <si>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</si>
  <si>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</si>
  <si>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</si>
  <si>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</si>
  <si>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</si>
  <si>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</si>
  <si>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</si>
  <si>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</si>
  <si>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</si>
  <si>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</si>
  <si>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</si>
  <si>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</si>
  <si>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</si>
  <si>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</si>
  <si>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</si>
  <si>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</si>
  <si>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</si>
  <si>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</si>
  <si>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</si>
  <si>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</si>
  <si>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</si>
  <si>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</si>
  <si>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</si>
  <si>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</si>
  <si>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</si>
  <si>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</si>
  <si>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</si>
  <si>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</si>
  <si>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</si>
  <si>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</si>
  <si>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</si>
  <si>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</si>
  <si>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</si>
  <si>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</si>
  <si>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</si>
  <si>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</si>
  <si>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</si>
  <si>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</si>
  <si>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</si>
  <si>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</si>
  <si>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</si>
  <si>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</si>
  <si>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</si>
  <si>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</si>
  <si>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</si>
  <si>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</si>
  <si>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</si>
  <si>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</si>
  <si>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</si>
  <si>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</si>
  <si>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</si>
  <si>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</si>
  <si>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</si>
  <si>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</si>
  <si>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</si>
  <si>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</si>
  <si>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</si>
  <si>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</si>
  <si>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</si>
  <si>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</si>
  <si>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</si>
  <si>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</si>
  <si>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</si>
  <si>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</si>
  <si>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</si>
  <si>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</si>
  <si>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</si>
  <si>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</si>
  <si>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</si>
  <si>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</si>
  <si>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</si>
  <si>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</si>
  <si>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</si>
  <si>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</si>
  <si>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</si>
  <si>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</si>
  <si>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</si>
  <si>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</si>
  <si>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</si>
  <si>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</si>
  <si>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</si>
  <si>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</si>
  <si>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</si>
  <si>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</si>
  <si>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</si>
  <si>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</si>
  <si>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</si>
  <si>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</si>
  <si>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</si>
  <si>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</si>
  <si>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</si>
  <si>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</si>
  <si>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</si>
  <si>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</si>
  <si>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</si>
  <si>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</si>
  <si>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</si>
  <si>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</si>
  <si>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</si>
  <si>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</si>
  <si>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</si>
  <si>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</si>
  <si>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</si>
  <si>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</si>
  <si>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</si>
  <si>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</si>
  <si>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</si>
  <si>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</si>
  <si>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</si>
  <si>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</si>
  <si>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</si>
  <si>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</si>
  <si>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</si>
  <si>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</si>
  <si>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</si>
  <si>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</si>
  <si>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</si>
  <si>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</si>
  <si>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</si>
  <si>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</si>
  <si>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</si>
  <si>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沖縄県嘉手納町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</si>
  <si>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</si>
  <si>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</si>
  <si>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</si>
  <si>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</si>
  <si>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</si>
  <si>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</si>
  <si>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</si>
  <si>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</si>
  <si>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</si>
  <si>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</si>
  <si>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</si>
  <si>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</si>
  <si>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</si>
  <si>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</si>
  <si>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</si>
  <si>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</si>
  <si>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</si>
  <si>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</si>
  <si>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</si>
  <si>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</si>
  <si>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</si>
  <si>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</si>
  <si>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</si>
  <si>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</si>
  <si>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</si>
  <si>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</si>
  <si>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</si>
  <si>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</si>
  <si>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</si>
  <si>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</si>
  <si>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</si>
  <si>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</si>
  <si>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</si>
  <si>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</si>
  <si>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</si>
  <si>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</si>
  <si>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</si>
  <si>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</si>
  <si>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</si>
  <si>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</si>
  <si>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</si>
  <si>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</si>
  <si>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</si>
  <si>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</si>
  <si>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</si>
  <si>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</si>
  <si>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</si>
  <si>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</si>
  <si>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</si>
  <si>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</si>
  <si>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</si>
  <si>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</si>
  <si>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</si>
  <si>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</si>
  <si>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</si>
  <si>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</si>
  <si>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</si>
  <si>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</si>
  <si>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</si>
  <si>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</si>
  <si>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</si>
  <si>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</si>
  <si>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</si>
  <si>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</si>
  <si>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</si>
  <si>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</si>
  <si>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</si>
  <si>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</si>
  <si>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</si>
  <si>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</si>
  <si>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</si>
  <si>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</si>
  <si>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</si>
  <si>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</si>
  <si>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</si>
  <si>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</si>
  <si>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</si>
  <si>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</si>
  <si>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</si>
  <si>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</si>
  <si>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</si>
  <si>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</si>
  <si>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</si>
  <si>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</si>
  <si>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</si>
  <si>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</si>
  <si>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</si>
  <si>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</si>
  <si>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</si>
  <si>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</si>
  <si>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</si>
  <si>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</si>
  <si>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</si>
  <si>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</si>
  <si>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</si>
  <si>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</si>
  <si>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</si>
  <si>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</si>
  <si>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</si>
  <si>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</si>
  <si>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</si>
  <si>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</si>
  <si>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</si>
  <si>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</si>
  <si>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</si>
  <si>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</si>
  <si>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</si>
  <si>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</si>
  <si>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</si>
  <si>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</si>
  <si>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</si>
  <si>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</si>
  <si>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</si>
  <si>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</si>
  <si>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</si>
  <si>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</si>
  <si>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</si>
  <si>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</si>
  <si>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</si>
  <si>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</si>
  <si>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</si>
  <si>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</si>
  <si>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</si>
  <si>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</si>
  <si>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</si>
  <si>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</si>
  <si>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</si>
  <si>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</si>
  <si>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</si>
  <si>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</si>
  <si>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</si>
  <si>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</si>
  <si>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</si>
  <si>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</si>
  <si>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</si>
  <si>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</si>
  <si>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</si>
  <si>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</si>
  <si>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</si>
  <si>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</si>
  <si>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</si>
  <si>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</si>
  <si>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</si>
  <si>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</si>
  <si>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</si>
  <si>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</si>
  <si>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</si>
  <si>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</si>
  <si>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</si>
  <si>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</si>
  <si>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</si>
  <si>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</si>
  <si>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</si>
  <si>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</si>
  <si>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</si>
  <si>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</si>
  <si>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</si>
  <si>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</si>
  <si>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</si>
  <si>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</si>
  <si>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</si>
  <si>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</si>
  <si>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</si>
  <si>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</si>
  <si>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</si>
  <si>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</si>
  <si>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</si>
  <si>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</si>
  <si>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</si>
  <si>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</si>
  <si>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</si>
  <si>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</si>
  <si>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国民健康保険特別会計</t>
  </si>
  <si>
    <t>一般会計</t>
  </si>
  <si>
    <t>下水道事業特別会計</t>
  </si>
  <si>
    <t>後期高齢者医療特別会計</t>
  </si>
  <si>
    <t>その他会計（赤字）</t>
  </si>
  <si>
    <t>その他会計（黒字）</t>
  </si>
  <si>
    <t>かでな振興</t>
    <rPh sb="3" eb="5">
      <t>シンコウ</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</si>
  <si>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</si>
  <si>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</si>
  <si>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中部衛生施設組合</t>
    <rPh sb="0" eb="2">
      <t>チュウブ</t>
    </rPh>
    <rPh sb="2" eb="4">
      <t>エイセイ</t>
    </rPh>
    <rPh sb="4" eb="6">
      <t>シセツ</t>
    </rPh>
    <rPh sb="6" eb="8">
      <t>クミアイ</t>
    </rPh>
    <phoneticPr fontId="5"/>
  </si>
  <si>
    <t>沖縄県市町村自治会館管理組合</t>
  </si>
  <si>
    <t>比謝川行政事務組合（特別会計）</t>
    <rPh sb="10" eb="12">
      <t>トクベツ</t>
    </rPh>
    <rPh sb="12" eb="14">
      <t>カイケイ</t>
    </rPh>
    <phoneticPr fontId="2"/>
  </si>
  <si>
    <t>比謝川行政事務組合（一般会計）</t>
    <rPh sb="10" eb="12">
      <t>イッパン</t>
    </rPh>
    <rPh sb="12" eb="14">
      <t>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</si>
  <si>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</si>
  <si>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</si>
  <si>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沖縄県介護保険広域連合（一般会計）</t>
    <rPh sb="0" eb="3">
      <t>オキナワケン</t>
    </rPh>
    <rPh sb="3" eb="5">
      <t>カイゴ</t>
    </rPh>
    <rPh sb="5" eb="7">
      <t>ホケン</t>
    </rPh>
    <rPh sb="7" eb="9">
      <t>コウイキ</t>
    </rPh>
    <rPh sb="9" eb="11">
      <t>レンゴウ</t>
    </rPh>
    <phoneticPr fontId="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</si>
  <si>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5"/>
  </si>
  <si>
    <t>中部広域市町村圏事務組合（一般会計）</t>
    <phoneticPr fontId="2"/>
  </si>
  <si>
    <t>中部広域市町村圏事務組合（特別会計）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</si>
</sst>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8" xfId="33" applyNumberFormat="1" applyFont="1" applyFill="1" applyBorder="1" applyAlignment="1" applyProtection="1">
      <alignment horizontal="right" vertical="center" shrinkToFit="1"/>
      <protection locked="0"/>
    </xf>
    <xf numFmtId="177" fontId="26" fillId="7" borderId="149"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46164</c:v>
                </c:pt>
                <c:pt idx="1">
                  <c:v>71429</c:v>
                </c:pt>
                <c:pt idx="2">
                  <c:v>169869</c:v>
                </c:pt>
                <c:pt idx="3">
                  <c:v>105661</c:v>
                </c:pt>
                <c:pt idx="4">
                  <c:v>100059</c:v>
                </c:pt>
              </c:numCache>
            </c:numRef>
          </c:val>
          <c:smooth val="0"/>
        </c:ser>
        <c:dLbls>
          <c:showLegendKey val="0"/>
          <c:showVal val="0"/>
          <c:showCatName val="0"/>
          <c:showSerName val="0"/>
          <c:showPercent val="0"/>
          <c:showBubbleSize val="0"/>
        </c:dLbls>
        <c:marker val="1"/>
        <c:smooth val="0"/>
        <c:axId val="107066880"/>
        <c:axId val="107068800"/>
      </c:lineChart>
      <c:catAx>
        <c:axId val="107066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68800"/>
        <c:crosses val="autoZero"/>
        <c:auto val="1"/>
        <c:lblAlgn val="ctr"/>
        <c:lblOffset val="100"/>
        <c:tickLblSkip val="1"/>
        <c:tickMarkSkip val="1"/>
        <c:noMultiLvlLbl val="0"/>
      </c:catAx>
      <c:valAx>
        <c:axId val="1070688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6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3.91</c:v>
                </c:pt>
                <c:pt idx="1">
                  <c:v>4.57</c:v>
                </c:pt>
                <c:pt idx="2">
                  <c:v>3.6</c:v>
                </c:pt>
                <c:pt idx="3">
                  <c:v>7.17</c:v>
                </c:pt>
                <c:pt idx="4">
                  <c:v>4.16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140.49</c:v>
                </c:pt>
                <c:pt idx="1">
                  <c:v>142.47999999999999</c:v>
                </c:pt>
                <c:pt idx="2">
                  <c:v>145.34</c:v>
                </c:pt>
                <c:pt idx="3">
                  <c:v>144.47</c:v>
                </c:pt>
                <c:pt idx="4">
                  <c:v>147.01</c:v>
                </c:pt>
              </c:numCache>
            </c:numRef>
          </c:val>
        </c:ser>
        <c:dLbls>
          <c:showLegendKey val="0"/>
          <c:showVal val="0"/>
          <c:showCatName val="0"/>
          <c:showSerName val="0"/>
          <c:showPercent val="0"/>
          <c:showBubbleSize val="0"/>
        </c:dLbls>
        <c:gapWidth val="250"/>
        <c:overlap val="100"/>
        <c:axId val="109380352"/>
        <c:axId val="10938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22.14</c:v>
                </c:pt>
                <c:pt idx="1">
                  <c:v>4.95</c:v>
                </c:pt>
                <c:pt idx="2">
                  <c:v>0.21</c:v>
                </c:pt>
                <c:pt idx="3">
                  <c:v>5.44</c:v>
                </c:pt>
                <c:pt idx="4">
                  <c:v>1.05</c:v>
                </c:pt>
              </c:numCache>
            </c:numRef>
          </c:val>
          <c:smooth val="0"/>
        </c:ser>
        <c:dLbls>
          <c:showLegendKey val="0"/>
          <c:showVal val="0"/>
          <c:showCatName val="0"/>
          <c:showSerName val="0"/>
          <c:showPercent val="0"/>
          <c:showBubbleSize val="0"/>
        </c:dLbls>
        <c:marker val="1"/>
        <c:smooth val="0"/>
        <c:axId val="109380352"/>
        <c:axId val="109382272"/>
      </c:lineChart>
      <c:catAx>
        <c:axId val="1093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82272"/>
        <c:crosses val="autoZero"/>
        <c:auto val="1"/>
        <c:lblAlgn val="ctr"/>
        <c:lblOffset val="100"/>
        <c:tickLblSkip val="1"/>
        <c:tickMarkSkip val="1"/>
        <c:noMultiLvlLbl val="0"/>
      </c:catAx>
      <c:valAx>
        <c:axId val="10938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0.02</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1.55</c:v>
                </c:pt>
                <c:pt idx="2">
                  <c:v>#N/A</c:v>
                </c:pt>
                <c:pt idx="3">
                  <c:v>0.95</c:v>
                </c:pt>
                <c:pt idx="4">
                  <c:v>#N/A</c:v>
                </c:pt>
                <c:pt idx="5">
                  <c:v>1.33</c:v>
                </c:pt>
                <c:pt idx="6">
                  <c:v>#N/A</c:v>
                </c:pt>
                <c:pt idx="7">
                  <c:v>1.41</c:v>
                </c:pt>
                <c:pt idx="8">
                  <c:v>#N/A</c:v>
                </c:pt>
                <c:pt idx="9">
                  <c:v>1.45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3.91</c:v>
                </c:pt>
                <c:pt idx="2">
                  <c:v>#N/A</c:v>
                </c:pt>
                <c:pt idx="3">
                  <c:v>4.5599999999999996</c:v>
                </c:pt>
                <c:pt idx="4">
                  <c:v>#N/A</c:v>
                </c:pt>
                <c:pt idx="5">
                  <c:v>3.59</c:v>
                </c:pt>
                <c:pt idx="6">
                  <c:v>#N/A</c:v>
                </c:pt>
                <c:pt idx="7">
                  <c:v>7.17</c:v>
                </c:pt>
                <c:pt idx="8">
                  <c:v>#N/A</c:v>
                </c:pt>
                <c:pt idx="9">
                  <c:v>4.16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4.25</c:v>
                </c:pt>
                <c:pt idx="2">
                  <c:v>#N/A</c:v>
                </c:pt>
                <c:pt idx="3">
                  <c:v>3.94</c:v>
                </c:pt>
                <c:pt idx="4">
                  <c:v>#N/A</c:v>
                </c:pt>
                <c:pt idx="5">
                  <c:v>2.68</c:v>
                </c:pt>
                <c:pt idx="6">
                  <c:v>#N/A</c:v>
                </c:pt>
                <c:pt idx="7">
                  <c:v>2.9</c:v>
                </c:pt>
                <c:pt idx="8">
                  <c:v>#N/A</c:v>
                </c:pt>
                <c:pt idx="9">
                  <c:v>6.19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20.2</c:v>
                </c:pt>
                <c:pt idx="2">
                  <c:v>#N/A</c:v>
                </c:pt>
                <c:pt idx="3">
                  <c:v>21.37</c:v>
                </c:pt>
                <c:pt idx="4">
                  <c:v>#N/A</c:v>
                </c:pt>
                <c:pt idx="5">
                  <c:v>24.13</c:v>
                </c:pt>
                <c:pt idx="6">
                  <c:v>#N/A</c:v>
                </c:pt>
                <c:pt idx="7">
                  <c:v>25.57</c:v>
                </c:pt>
                <c:pt idx="8">
                  <c:v>#N/A</c:v>
                </c:pt>
                <c:pt idx="9">
                  <c:v>24.84</c:v>
                </c:pt>
              </c:numCache>
            </c:numRef>
          </c:val>
        </c:ser>
        <c:dLbls>
          <c:showLegendKey val="0"/>
          <c:showVal val="0"/>
          <c:showCatName val="0"/>
          <c:showSerName val="0"/>
          <c:showPercent val="0"/>
          <c:showBubbleSize val="0"/>
        </c:dLbls>
        <c:gapWidth val="150"/>
        <c:overlap val="100"/>
        <c:axId val="109898752"/>
        <c:axId val="109900544"/>
      </c:barChart>
      <c:catAx>
        <c:axId val="10989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00544"/>
        <c:crosses val="autoZero"/>
        <c:auto val="1"/>
        <c:lblAlgn val="ctr"/>
        <c:lblOffset val="100"/>
        <c:tickLblSkip val="1"/>
        <c:tickMarkSkip val="1"/>
        <c:noMultiLvlLbl val="0"/>
      </c:catAx>
      <c:valAx>
        <c:axId val="10990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98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449</c:v>
                </c:pt>
                <c:pt idx="5">
                  <c:v>447</c:v>
                </c:pt>
                <c:pt idx="8">
                  <c:v>443</c:v>
                </c:pt>
                <c:pt idx="11">
                  <c:v>444</c:v>
                </c:pt>
                <c:pt idx="14">
                  <c:v>462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112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114</c:v>
                </c:pt>
                <c:pt idx="3">
                  <c:v>88</c:v>
                </c:pt>
                <c:pt idx="6">
                  <c:v>60</c:v>
                </c:pt>
                <c:pt idx="9">
                  <c:v>41</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c:v>
                </c:pt>
                <c:pt idx="3">
                  <c:v>24</c:v>
                </c:pt>
                <c:pt idx="6">
                  <c:v>25</c:v>
                </c:pt>
                <c:pt idx="9">
                  <c:v>25</c:v>
                </c:pt>
                <c:pt idx="12">
                  <c:v>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435</c:v>
                </c:pt>
                <c:pt idx="3">
                  <c:v>414</c:v>
                </c:pt>
                <c:pt idx="6">
                  <c:v>406</c:v>
                </c:pt>
                <c:pt idx="9">
                  <c:v>399</c:v>
                </c:pt>
                <c:pt idx="12">
                  <c:v>404</c:v>
                </c:pt>
              </c:numCache>
            </c:numRef>
          </c:val>
        </c:ser>
        <c:dLbls>
          <c:showLegendKey val="0"/>
          <c:showVal val="0"/>
          <c:showCatName val="0"/>
          <c:showSerName val="0"/>
          <c:showPercent val="0"/>
          <c:showBubbleSize val="0"/>
        </c:dLbls>
        <c:gapWidth val="100"/>
        <c:overlap val="100"/>
        <c:axId val="110433792"/>
        <c:axId val="110435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126</c:v>
                </c:pt>
                <c:pt idx="2">
                  <c:v>#N/A</c:v>
                </c:pt>
                <c:pt idx="3">
                  <c:v>#N/A</c:v>
                </c:pt>
                <c:pt idx="4">
                  <c:v>79</c:v>
                </c:pt>
                <c:pt idx="5">
                  <c:v>#N/A</c:v>
                </c:pt>
                <c:pt idx="6">
                  <c:v>#N/A</c:v>
                </c:pt>
                <c:pt idx="7">
                  <c:v>48</c:v>
                </c:pt>
                <c:pt idx="8">
                  <c:v>#N/A</c:v>
                </c:pt>
                <c:pt idx="9">
                  <c:v>#N/A</c:v>
                </c:pt>
                <c:pt idx="10">
                  <c:v>21</c:v>
                </c:pt>
                <c:pt idx="11">
                  <c:v>#N/A</c:v>
                </c:pt>
                <c:pt idx="12">
                  <c:v>#N/A</c:v>
                </c:pt>
                <c:pt idx="13">
                  <c:v>101</c:v>
                </c:pt>
                <c:pt idx="14">
                  <c:v>#N/A</c:v>
                </c:pt>
              </c:numCache>
            </c:numRef>
          </c:val>
          <c:smooth val="0"/>
        </c:ser>
        <c:dLbls>
          <c:showLegendKey val="0"/>
          <c:showVal val="0"/>
          <c:showCatName val="0"/>
          <c:showSerName val="0"/>
          <c:showPercent val="0"/>
          <c:showBubbleSize val="0"/>
        </c:dLbls>
        <c:marker val="1"/>
        <c:smooth val="0"/>
        <c:axId val="110433792"/>
        <c:axId val="110435712"/>
      </c:lineChart>
      <c:catAx>
        <c:axId val="11043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35712"/>
        <c:crosses val="autoZero"/>
        <c:auto val="1"/>
        <c:lblAlgn val="ctr"/>
        <c:lblOffset val="100"/>
        <c:tickLblSkip val="1"/>
        <c:tickMarkSkip val="1"/>
        <c:noMultiLvlLbl val="0"/>
      </c:catAx>
      <c:valAx>
        <c:axId val="11043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3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5073</c:v>
                </c:pt>
                <c:pt idx="5">
                  <c:v>4949</c:v>
                </c:pt>
                <c:pt idx="8">
                  <c:v>4834</c:v>
                </c:pt>
                <c:pt idx="11">
                  <c:v>4732</c:v>
                </c:pt>
                <c:pt idx="14">
                  <c:v>4521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283</c:v>
                </c:pt>
                <c:pt idx="5">
                  <c:v>286</c:v>
                </c:pt>
                <c:pt idx="8">
                  <c:v>298</c:v>
                </c:pt>
                <c:pt idx="11">
                  <c:v>266</c:v>
                </c:pt>
                <c:pt idx="14">
                  <c:v>446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7563</c:v>
                </c:pt>
                <c:pt idx="5">
                  <c:v>8336</c:v>
                </c:pt>
                <c:pt idx="8">
                  <c:v>8668</c:v>
                </c:pt>
                <c:pt idx="11">
                  <c:v>9081</c:v>
                </c:pt>
                <c:pt idx="14">
                  <c:v>9609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1124</c:v>
                </c:pt>
                <c:pt idx="3">
                  <c:v>928</c:v>
                </c:pt>
                <c:pt idx="6">
                  <c:v>955</c:v>
                </c:pt>
                <c:pt idx="9">
                  <c:v>705</c:v>
                </c:pt>
                <c:pt idx="12">
                  <c:v>441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995</c:v>
                </c:pt>
                <c:pt idx="3">
                  <c:v>851</c:v>
                </c:pt>
                <c:pt idx="6">
                  <c:v>440</c:v>
                </c:pt>
                <c:pt idx="9">
                  <c:v>385</c:v>
                </c:pt>
                <c:pt idx="12">
                  <c:v>238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525</c:v>
                </c:pt>
                <c:pt idx="3">
                  <c:v>509</c:v>
                </c:pt>
                <c:pt idx="6">
                  <c:v>459</c:v>
                </c:pt>
                <c:pt idx="9">
                  <c:v>474</c:v>
                </c:pt>
                <c:pt idx="12">
                  <c:v>487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253</c:v>
                </c:pt>
                <c:pt idx="3">
                  <c:v>253</c:v>
                </c:pt>
                <c:pt idx="6">
                  <c:v>253</c:v>
                </c:pt>
                <c:pt idx="9">
                  <c:v>253</c:v>
                </c:pt>
                <c:pt idx="12">
                  <c:v>253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4302</c:v>
                </c:pt>
                <c:pt idx="3">
                  <c:v>3963</c:v>
                </c:pt>
                <c:pt idx="6">
                  <c:v>3679</c:v>
                </c:pt>
                <c:pt idx="9">
                  <c:v>3393</c:v>
                </c:pt>
                <c:pt idx="12">
                  <c:v>3055</c:v>
                </c:pt>
              </c:numCache>
            </c:numRef>
          </c:val>
        </c:ser>
        <c:dLbls>
          <c:showLegendKey val="0"/>
          <c:showVal val="0"/>
          <c:showCatName val="0"/>
          <c:showSerName val="0"/>
          <c:showPercent val="0"/>
          <c:showBubbleSize val="0"/>
        </c:dLbls>
        <c:gapWidth val="100"/>
        <c:overlap val="100"/>
        <c:axId val="110833664"/>
        <c:axId val="110835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833664"/>
        <c:axId val="110835584"/>
      </c:lineChart>
      <c:catAx>
        <c:axId val="11083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835584"/>
        <c:crosses val="autoZero"/>
        <c:auto val="1"/>
        <c:lblAlgn val="ctr"/>
        <c:lblOffset val="100"/>
        <c:tickLblSkip val="1"/>
        <c:tickMarkSkip val="1"/>
        <c:noMultiLvlLbl val="0"/>
      </c:catAx>
      <c:valAx>
        <c:axId val="11083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3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13,828
13,747
15.12
8,330,184
8,105,273
168,608
4,049,775
3,055,283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ここ数年連続した伸びを見せており、平成</a:t>
          </a:r>
          <a:r>
            <a:rPr kumimoji="1" lang="en-US" altLang="ja-JP" sz="1400">
              <a:latin typeface="ＭＳ Ｐゴシック"/>
            </a:rPr>
            <a:t>26</a:t>
          </a:r>
          <a:r>
            <a:rPr kumimoji="1" lang="ja-JP" altLang="en-US" sz="1400">
              <a:latin typeface="ＭＳ Ｐゴシック"/>
            </a:rPr>
            <a:t>年度は対前年度</a:t>
          </a:r>
          <a:r>
            <a:rPr kumimoji="1" lang="en-US" altLang="ja-JP" sz="1400">
              <a:latin typeface="ＭＳ Ｐゴシック"/>
            </a:rPr>
            <a:t>0.03</a:t>
          </a:r>
          <a:r>
            <a:rPr kumimoji="1" lang="ja-JP" altLang="en-US" sz="1400">
              <a:latin typeface="ＭＳ Ｐゴシック"/>
            </a:rPr>
            <a:t>ポイント増の</a:t>
          </a:r>
          <a:r>
            <a:rPr kumimoji="1" lang="en-US" altLang="ja-JP" sz="1400">
              <a:latin typeface="ＭＳ Ｐゴシック"/>
            </a:rPr>
            <a:t>0.55</a:t>
          </a:r>
          <a:r>
            <a:rPr kumimoji="1" lang="ja-JP" altLang="en-US" sz="1400">
              <a:latin typeface="ＭＳ Ｐゴシック"/>
            </a:rPr>
            <a:t>となっており、沖縄県平均を</a:t>
          </a:r>
          <a:r>
            <a:rPr kumimoji="1" lang="en-US" altLang="ja-JP" sz="1400">
              <a:latin typeface="ＭＳ Ｐゴシック"/>
            </a:rPr>
            <a:t>0.21</a:t>
          </a:r>
          <a:r>
            <a:rPr kumimoji="1" lang="ja-JP" altLang="en-US" sz="1400">
              <a:latin typeface="ＭＳ Ｐゴシック"/>
            </a:rPr>
            <a:t>ポイント上回っている。</a:t>
          </a:r>
          <a:endParaRPr kumimoji="1" lang="en-US" altLang="ja-JP" sz="1400">
            <a:latin typeface="ＭＳ Ｐゴシック"/>
          </a:endParaRPr>
        </a:p>
        <a:p>
          <a:r>
            <a:rPr kumimoji="1" lang="ja-JP" altLang="en-US" sz="1400">
              <a:latin typeface="ＭＳ Ｐゴシック"/>
            </a:rPr>
            <a:t>　今後も財政力強化を図るため、自主財源の確保に向けて課税客体の把握、徴収率の向上に努める。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13909</xdr:rowOff>
    </xdr:from>
    <xdr:to>
      <xdr:col>7</xdr:col>
      <xdr:colOff>152400</xdr:colOff>
      <xdr:row>42</xdr:row>
      <xdr:rowOff>48381</xdr:rowOff>
    </xdr:to>
    <xdr:cxnSp macro="">
      <xdr:nvCxnSpPr>
        <xdr:cNvPr id="68" name="直線コネクタ 67"/>
        <xdr:cNvCxnSpPr/>
      </xdr:nvCxnSpPr>
      <xdr:spPr>
        <a:xfrm flipV="1">
          <a:off x="4114800" y="72148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48381</xdr:rowOff>
    </xdr:from>
    <xdr:to>
      <xdr:col>6</xdr:col>
      <xdr:colOff>0</xdr:colOff>
      <xdr:row>42</xdr:row>
      <xdr:rowOff>71362</xdr:rowOff>
    </xdr:to>
    <xdr:cxnSp macro="">
      <xdr:nvCxnSpPr>
        <xdr:cNvPr id="71" name="直線コネクタ 70"/>
        <xdr:cNvCxnSpPr/>
      </xdr:nvCxnSpPr>
      <xdr:spPr>
        <a:xfrm flipV="1">
          <a:off x="3225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71362</xdr:rowOff>
    </xdr:from>
    <xdr:to>
      <xdr:col>4</xdr:col>
      <xdr:colOff>482600</xdr:colOff>
      <xdr:row>42</xdr:row>
      <xdr:rowOff>94343</xdr:rowOff>
    </xdr:to>
    <xdr:cxnSp macro="">
      <xdr:nvCxnSpPr>
        <xdr:cNvPr id="74" name="直線コネクタ 73"/>
        <xdr:cNvCxnSpPr/>
      </xdr:nvCxnSpPr>
      <xdr:spPr>
        <a:xfrm flipV="1">
          <a:off x="2336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105833</xdr:rowOff>
    </xdr:to>
    <xdr:cxnSp macro="">
      <xdr:nvCxnSpPr>
        <xdr:cNvPr id="77" name="直線コネクタ 76"/>
        <xdr:cNvCxnSpPr/>
      </xdr:nvCxnSpPr>
      <xdr:spPr>
        <a:xfrm flipV="1">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134559</xdr:rowOff>
    </xdr:from>
    <xdr:to>
      <xdr:col>7</xdr:col>
      <xdr:colOff>203200</xdr:colOff>
      <xdr:row>42</xdr:row>
      <xdr:rowOff>64709</xdr:rowOff>
    </xdr:to>
    <xdr:sp macro="" textlink="">
      <xdr:nvSpPr>
        <xdr:cNvPr id="87" name="円/楕円 86"/>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151086</xdr:rowOff>
    </xdr:from>
    <xdr:ext cx="762000" cy="259045"/>
    <xdr:sp macro="" textlink="">
      <xdr:nvSpPr>
        <xdr:cNvPr id="88"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169031</xdr:rowOff>
    </xdr:from>
    <xdr:to>
      <xdr:col>6</xdr:col>
      <xdr:colOff>50800</xdr:colOff>
      <xdr:row>42</xdr:row>
      <xdr:rowOff>99181</xdr:rowOff>
    </xdr:to>
    <xdr:sp macro="" textlink="">
      <xdr:nvSpPr>
        <xdr:cNvPr id="89" name="円/楕円 88"/>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109358</xdr:rowOff>
    </xdr:from>
    <xdr:ext cx="736600" cy="259045"/>
    <xdr:sp macro="" textlink="">
      <xdr:nvSpPr>
        <xdr:cNvPr id="90" name="テキスト ボックス 89"/>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20562</xdr:rowOff>
    </xdr:from>
    <xdr:to>
      <xdr:col>4</xdr:col>
      <xdr:colOff>533400</xdr:colOff>
      <xdr:row>42</xdr:row>
      <xdr:rowOff>122162</xdr:rowOff>
    </xdr:to>
    <xdr:sp macro="" textlink="">
      <xdr:nvSpPr>
        <xdr:cNvPr id="91" name="円/楕円 90"/>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132339</xdr:rowOff>
    </xdr:from>
    <xdr:ext cx="762000" cy="259045"/>
    <xdr:sp macro="" textlink="">
      <xdr:nvSpPr>
        <xdr:cNvPr id="92" name="テキスト ボックス 91"/>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3" name="円/楕円 92"/>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4" name="テキスト ボックス 93"/>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年度は対前年度</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ポイント減の</a:t>
          </a:r>
          <a:r>
            <a:rPr kumimoji="1" lang="en-US" altLang="ja-JP" sz="1400">
              <a:solidFill>
                <a:schemeClr val="dk1"/>
              </a:solidFill>
              <a:effectLst/>
              <a:latin typeface="+mn-lt"/>
              <a:ea typeface="+mn-ea"/>
              <a:cs typeface="+mn-cs"/>
            </a:rPr>
            <a:t>73.8</a:t>
          </a:r>
          <a:r>
            <a:rPr kumimoji="1" lang="ja-JP" altLang="ja-JP" sz="1400">
              <a:solidFill>
                <a:schemeClr val="dk1"/>
              </a:solidFill>
              <a:effectLst/>
              <a:latin typeface="+mn-lt"/>
              <a:ea typeface="+mn-ea"/>
              <a:cs typeface="+mn-cs"/>
            </a:rPr>
            <a:t>％となっているが、沖縄県平均と比べると</a:t>
          </a:r>
          <a:r>
            <a:rPr kumimoji="1" lang="en-US" altLang="ja-JP" sz="1400">
              <a:solidFill>
                <a:schemeClr val="dk1"/>
              </a:solidFill>
              <a:effectLst/>
              <a:latin typeface="+mn-lt"/>
              <a:ea typeface="+mn-ea"/>
              <a:cs typeface="+mn-cs"/>
            </a:rPr>
            <a:t>12.6</a:t>
          </a:r>
          <a:r>
            <a:rPr kumimoji="1" lang="ja-JP" altLang="ja-JP" sz="1400">
              <a:solidFill>
                <a:schemeClr val="tx1"/>
              </a:solidFill>
              <a:effectLst/>
              <a:latin typeface="+mn-lt"/>
              <a:ea typeface="+mn-ea"/>
              <a:cs typeface="+mn-cs"/>
            </a:rPr>
            <a:t>ポイント、類似団体内平均と比べると</a:t>
          </a:r>
          <a:r>
            <a:rPr kumimoji="1" lang="en-US" altLang="ja-JP" sz="1400">
              <a:solidFill>
                <a:schemeClr val="tx1"/>
              </a:solidFill>
              <a:effectLst/>
              <a:latin typeface="+mn-lt"/>
              <a:ea typeface="+mn-ea"/>
              <a:cs typeface="+mn-cs"/>
            </a:rPr>
            <a:t>13.1</a:t>
          </a:r>
          <a:r>
            <a:rPr kumimoji="1" lang="ja-JP" altLang="ja-JP" sz="1400">
              <a:solidFill>
                <a:schemeClr val="tx1"/>
              </a:solidFill>
              <a:effectLst/>
              <a:latin typeface="+mn-lt"/>
              <a:ea typeface="+mn-ea"/>
              <a:cs typeface="+mn-cs"/>
            </a:rPr>
            <a:t>ポイントそれぞれ下回っている。</a:t>
          </a:r>
          <a:endParaRPr kumimoji="1" lang="en-US" altLang="ja-JP" sz="14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87206</xdr:rowOff>
    </xdr:from>
    <xdr:to>
      <xdr:col>7</xdr:col>
      <xdr:colOff>152400</xdr:colOff>
      <xdr:row>61</xdr:row>
      <xdr:rowOff>91229</xdr:rowOff>
    </xdr:to>
    <xdr:cxnSp macro="">
      <xdr:nvCxnSpPr>
        <xdr:cNvPr id="131" name="直線コネクタ 130"/>
        <xdr:cNvCxnSpPr/>
      </xdr:nvCxnSpPr>
      <xdr:spPr>
        <a:xfrm flipV="1">
          <a:off x="4114800" y="1054565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91229</xdr:rowOff>
    </xdr:from>
    <xdr:to>
      <xdr:col>6</xdr:col>
      <xdr:colOff>0</xdr:colOff>
      <xdr:row>61</xdr:row>
      <xdr:rowOff>139488</xdr:rowOff>
    </xdr:to>
    <xdr:cxnSp macro="">
      <xdr:nvCxnSpPr>
        <xdr:cNvPr id="134" name="直線コネクタ 133"/>
        <xdr:cNvCxnSpPr/>
      </xdr:nvCxnSpPr>
      <xdr:spPr>
        <a:xfrm flipV="1">
          <a:off x="3225800" y="105496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61</xdr:row>
      <xdr:rowOff>139488</xdr:rowOff>
    </xdr:to>
    <xdr:cxnSp macro="">
      <xdr:nvCxnSpPr>
        <xdr:cNvPr id="137" name="直線コネクタ 136"/>
        <xdr:cNvCxnSpPr/>
      </xdr:nvCxnSpPr>
      <xdr:spPr>
        <a:xfrm>
          <a:off x="2336800" y="105778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115358</xdr:rowOff>
    </xdr:from>
    <xdr:to>
      <xdr:col>3</xdr:col>
      <xdr:colOff>279400</xdr:colOff>
      <xdr:row>61</xdr:row>
      <xdr:rowOff>119380</xdr:rowOff>
    </xdr:to>
    <xdr:cxnSp macro="">
      <xdr:nvCxnSpPr>
        <xdr:cNvPr id="140" name="直線コネクタ 139"/>
        <xdr:cNvCxnSpPr/>
      </xdr:nvCxnSpPr>
      <xdr:spPr>
        <a:xfrm>
          <a:off x="1447800" y="105738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36406</xdr:rowOff>
    </xdr:from>
    <xdr:to>
      <xdr:col>7</xdr:col>
      <xdr:colOff>203200</xdr:colOff>
      <xdr:row>61</xdr:row>
      <xdr:rowOff>138006</xdr:rowOff>
    </xdr:to>
    <xdr:sp macro="" textlink="">
      <xdr:nvSpPr>
        <xdr:cNvPr id="150" name="円/楕円 149"/>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52933</xdr:rowOff>
    </xdr:from>
    <xdr:ext cx="762000" cy="259045"/>
    <xdr:sp macro="" textlink="">
      <xdr:nvSpPr>
        <xdr:cNvPr id="151"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40429</xdr:rowOff>
    </xdr:from>
    <xdr:to>
      <xdr:col>6</xdr:col>
      <xdr:colOff>50800</xdr:colOff>
      <xdr:row>61</xdr:row>
      <xdr:rowOff>142029</xdr:rowOff>
    </xdr:to>
    <xdr:sp macro="" textlink="">
      <xdr:nvSpPr>
        <xdr:cNvPr id="152" name="円/楕円 151"/>
        <xdr:cNvSpPr/>
      </xdr:nvSpPr>
      <xdr:spPr>
        <a:xfrm>
          <a:off x="4064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152206</xdr:rowOff>
    </xdr:from>
    <xdr:ext cx="736600" cy="259045"/>
    <xdr:sp macro="" textlink="">
      <xdr:nvSpPr>
        <xdr:cNvPr id="153" name="テキスト ボックス 152"/>
        <xdr:cNvSpPr txBox="1"/>
      </xdr:nvSpPr>
      <xdr:spPr>
        <a:xfrm>
          <a:off x="3733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88688</xdr:rowOff>
    </xdr:from>
    <xdr:to>
      <xdr:col>4</xdr:col>
      <xdr:colOff>533400</xdr:colOff>
      <xdr:row>62</xdr:row>
      <xdr:rowOff>18838</xdr:rowOff>
    </xdr:to>
    <xdr:sp macro="" textlink="">
      <xdr:nvSpPr>
        <xdr:cNvPr id="154" name="円/楕円 153"/>
        <xdr:cNvSpPr/>
      </xdr:nvSpPr>
      <xdr:spPr>
        <a:xfrm>
          <a:off x="3175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29015</xdr:rowOff>
    </xdr:from>
    <xdr:ext cx="762000" cy="259045"/>
    <xdr:sp macro="" textlink="">
      <xdr:nvSpPr>
        <xdr:cNvPr id="155" name="テキスト ボックス 154"/>
        <xdr:cNvSpPr txBox="1"/>
      </xdr:nvSpPr>
      <xdr:spPr>
        <a:xfrm>
          <a:off x="2844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6" name="円/楕円 155"/>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57" name="テキスト ボックス 156"/>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64558</xdr:rowOff>
    </xdr:from>
    <xdr:to>
      <xdr:col>2</xdr:col>
      <xdr:colOff>127000</xdr:colOff>
      <xdr:row>61</xdr:row>
      <xdr:rowOff>166158</xdr:rowOff>
    </xdr:to>
    <xdr:sp macro="" textlink="">
      <xdr:nvSpPr>
        <xdr:cNvPr id="158" name="円/楕円 157"/>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4885</xdr:rowOff>
    </xdr:from>
    <xdr:ext cx="762000" cy="259045"/>
    <xdr:sp macro="" textlink="">
      <xdr:nvSpPr>
        <xdr:cNvPr id="159" name="テキスト ボックス 158"/>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[210,976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人件費、物件費及び維持補修費の合計額の人口</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人当たりの決算額は対前年度</a:t>
          </a:r>
          <a:r>
            <a:rPr kumimoji="1" lang="en-US" altLang="ja-JP" sz="1400">
              <a:solidFill>
                <a:schemeClr val="dk1"/>
              </a:solidFill>
              <a:effectLst/>
              <a:latin typeface="+mn-lt"/>
              <a:ea typeface="+mn-ea"/>
              <a:cs typeface="+mn-cs"/>
            </a:rPr>
            <a:t>19,624</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の</a:t>
          </a:r>
          <a:r>
            <a:rPr kumimoji="1" lang="en-US" altLang="ja-JP" sz="1400">
              <a:solidFill>
                <a:schemeClr val="dk1"/>
              </a:solidFill>
              <a:effectLst/>
              <a:latin typeface="+mn-lt"/>
              <a:ea typeface="+mn-ea"/>
              <a:cs typeface="+mn-cs"/>
            </a:rPr>
            <a:t>210,976</a:t>
          </a:r>
          <a:r>
            <a:rPr kumimoji="1" lang="ja-JP" altLang="ja-JP" sz="1400">
              <a:solidFill>
                <a:schemeClr val="dk1"/>
              </a:solidFill>
              <a:effectLst/>
              <a:latin typeface="+mn-lt"/>
              <a:ea typeface="+mn-ea"/>
              <a:cs typeface="+mn-cs"/>
            </a:rPr>
            <a:t>円となっている。沖縄県平均を</a:t>
          </a:r>
          <a:r>
            <a:rPr kumimoji="1" lang="en-US" altLang="ja-JP" sz="1400">
              <a:solidFill>
                <a:schemeClr val="dk1"/>
              </a:solidFill>
              <a:effectLst/>
              <a:latin typeface="+mn-lt"/>
              <a:ea typeface="+mn-ea"/>
              <a:cs typeface="+mn-cs"/>
            </a:rPr>
            <a:t>92,034</a:t>
          </a:r>
          <a:r>
            <a:rPr kumimoji="1" lang="ja-JP" altLang="ja-JP" sz="1400">
              <a:solidFill>
                <a:schemeClr val="dk1"/>
              </a:solidFill>
              <a:effectLst/>
              <a:latin typeface="+mn-lt"/>
              <a:ea typeface="+mn-ea"/>
              <a:cs typeface="+mn-cs"/>
            </a:rPr>
            <a:t>円上回り、類似団体内平均及び全国平均も上回っている。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今後も人件費の抑制と事務事業のさらなる見直しを行い、経費削減に取り組む。</a:t>
          </a:r>
          <a:endParaRPr lang="ja-JP" altLang="ja-JP" sz="1400">
            <a:effectLst/>
          </a:endParaRPr>
        </a:p>
        <a:p>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14870</xdr:rowOff>
    </xdr:from>
    <xdr:to>
      <xdr:col>7</xdr:col>
      <xdr:colOff>152400</xdr:colOff>
      <xdr:row>84</xdr:row>
      <xdr:rowOff>109576</xdr:rowOff>
    </xdr:to>
    <xdr:cxnSp macro="">
      <xdr:nvCxnSpPr>
        <xdr:cNvPr id="192" name="直線コネクタ 191"/>
        <xdr:cNvCxnSpPr/>
      </xdr:nvCxnSpPr>
      <xdr:spPr>
        <a:xfrm flipV="1">
          <a:off x="4114800" y="1441667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126786</xdr:rowOff>
    </xdr:from>
    <xdr:to>
      <xdr:col>6</xdr:col>
      <xdr:colOff>0</xdr:colOff>
      <xdr:row>84</xdr:row>
      <xdr:rowOff>109576</xdr:rowOff>
    </xdr:to>
    <xdr:cxnSp macro="">
      <xdr:nvCxnSpPr>
        <xdr:cNvPr id="195" name="直線コネクタ 194"/>
        <xdr:cNvCxnSpPr/>
      </xdr:nvCxnSpPr>
      <xdr:spPr>
        <a:xfrm>
          <a:off x="3225800" y="14357136"/>
          <a:ext cx="889000" cy="1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114610</xdr:rowOff>
    </xdr:from>
    <xdr:to>
      <xdr:col>4</xdr:col>
      <xdr:colOff>482600</xdr:colOff>
      <xdr:row>83</xdr:row>
      <xdr:rowOff>126786</xdr:rowOff>
    </xdr:to>
    <xdr:cxnSp macro="">
      <xdr:nvCxnSpPr>
        <xdr:cNvPr id="198" name="直線コネクタ 197"/>
        <xdr:cNvCxnSpPr/>
      </xdr:nvCxnSpPr>
      <xdr:spPr>
        <a:xfrm>
          <a:off x="2336800" y="14344960"/>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72630</xdr:rowOff>
    </xdr:from>
    <xdr:to>
      <xdr:col>3</xdr:col>
      <xdr:colOff>279400</xdr:colOff>
      <xdr:row>83</xdr:row>
      <xdr:rowOff>114610</xdr:rowOff>
    </xdr:to>
    <xdr:cxnSp macro="">
      <xdr:nvCxnSpPr>
        <xdr:cNvPr id="201" name="直線コネクタ 200"/>
        <xdr:cNvCxnSpPr/>
      </xdr:nvCxnSpPr>
      <xdr:spPr>
        <a:xfrm>
          <a:off x="1447800" y="14302980"/>
          <a:ext cx="889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135520</xdr:rowOff>
    </xdr:from>
    <xdr:to>
      <xdr:col>7</xdr:col>
      <xdr:colOff>203200</xdr:colOff>
      <xdr:row>84</xdr:row>
      <xdr:rowOff>65670</xdr:rowOff>
    </xdr:to>
    <xdr:sp macro="" textlink="">
      <xdr:nvSpPr>
        <xdr:cNvPr id="211" name="円/楕円 210"/>
        <xdr:cNvSpPr/>
      </xdr:nvSpPr>
      <xdr:spPr>
        <a:xfrm>
          <a:off x="4902200" y="143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107597</xdr:rowOff>
    </xdr:from>
    <xdr:ext cx="762000" cy="259045"/>
    <xdr:sp macro="" textlink="">
      <xdr:nvSpPr>
        <xdr:cNvPr id="212" name="人件費・物件費等の状況該当値テキスト"/>
        <xdr:cNvSpPr txBox="1"/>
      </xdr:nvSpPr>
      <xdr:spPr>
        <a:xfrm>
          <a:off x="5041900" y="1433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210,976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58776</xdr:rowOff>
    </xdr:from>
    <xdr:to>
      <xdr:col>6</xdr:col>
      <xdr:colOff>50800</xdr:colOff>
      <xdr:row>84</xdr:row>
      <xdr:rowOff>160376</xdr:rowOff>
    </xdr:to>
    <xdr:sp macro="" textlink="">
      <xdr:nvSpPr>
        <xdr:cNvPr id="213" name="円/楕円 212"/>
        <xdr:cNvSpPr/>
      </xdr:nvSpPr>
      <xdr:spPr>
        <a:xfrm>
          <a:off x="4064000" y="144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145153</xdr:rowOff>
    </xdr:from>
    <xdr:ext cx="736600" cy="259045"/>
    <xdr:sp macro="" textlink="">
      <xdr:nvSpPr>
        <xdr:cNvPr id="214" name="テキスト ボックス 213"/>
        <xdr:cNvSpPr txBox="1"/>
      </xdr:nvSpPr>
      <xdr:spPr>
        <a:xfrm>
          <a:off x="3733800" y="1454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75986</xdr:rowOff>
    </xdr:from>
    <xdr:to>
      <xdr:col>4</xdr:col>
      <xdr:colOff>533400</xdr:colOff>
      <xdr:row>84</xdr:row>
      <xdr:rowOff>6136</xdr:rowOff>
    </xdr:to>
    <xdr:sp macro="" textlink="">
      <xdr:nvSpPr>
        <xdr:cNvPr id="215" name="円/楕円 214"/>
        <xdr:cNvSpPr/>
      </xdr:nvSpPr>
      <xdr:spPr>
        <a:xfrm>
          <a:off x="3175000" y="143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162363</xdr:rowOff>
    </xdr:from>
    <xdr:ext cx="762000" cy="259045"/>
    <xdr:sp macro="" textlink="">
      <xdr:nvSpPr>
        <xdr:cNvPr id="216" name="テキスト ボックス 215"/>
        <xdr:cNvSpPr txBox="1"/>
      </xdr:nvSpPr>
      <xdr:spPr>
        <a:xfrm>
          <a:off x="2844800" y="143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198,640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63810</xdr:rowOff>
    </xdr:from>
    <xdr:to>
      <xdr:col>3</xdr:col>
      <xdr:colOff>330200</xdr:colOff>
      <xdr:row>83</xdr:row>
      <xdr:rowOff>165410</xdr:rowOff>
    </xdr:to>
    <xdr:sp macro="" textlink="">
      <xdr:nvSpPr>
        <xdr:cNvPr id="217" name="円/楕円 216"/>
        <xdr:cNvSpPr/>
      </xdr:nvSpPr>
      <xdr:spPr>
        <a:xfrm>
          <a:off x="2286000" y="1429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150187</xdr:rowOff>
    </xdr:from>
    <xdr:ext cx="762000" cy="259045"/>
    <xdr:sp macro="" textlink="">
      <xdr:nvSpPr>
        <xdr:cNvPr id="218" name="テキスト ボックス 217"/>
        <xdr:cNvSpPr txBox="1"/>
      </xdr:nvSpPr>
      <xdr:spPr>
        <a:xfrm>
          <a:off x="1955800" y="1438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21830</xdr:rowOff>
    </xdr:from>
    <xdr:to>
      <xdr:col>2</xdr:col>
      <xdr:colOff>127000</xdr:colOff>
      <xdr:row>83</xdr:row>
      <xdr:rowOff>123430</xdr:rowOff>
    </xdr:to>
    <xdr:sp macro="" textlink="">
      <xdr:nvSpPr>
        <xdr:cNvPr id="219" name="円/楕円 218"/>
        <xdr:cNvSpPr/>
      </xdr:nvSpPr>
      <xdr:spPr>
        <a:xfrm>
          <a:off x="1397000" y="142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108207</xdr:rowOff>
    </xdr:from>
    <xdr:ext cx="762000" cy="259045"/>
    <xdr:sp macro="" textlink="">
      <xdr:nvSpPr>
        <xdr:cNvPr id="220" name="テキスト ボックス 219"/>
        <xdr:cNvSpPr txBox="1"/>
      </xdr:nvSpPr>
      <xdr:spPr>
        <a:xfrm>
          <a:off x="1066800" y="1433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年度は対前年度</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の</a:t>
          </a:r>
          <a:r>
            <a:rPr kumimoji="1" lang="en-US" altLang="ja-JP" sz="1400">
              <a:solidFill>
                <a:schemeClr val="dk1"/>
              </a:solidFill>
              <a:effectLst/>
              <a:latin typeface="+mn-lt"/>
              <a:ea typeface="+mn-ea"/>
              <a:cs typeface="+mn-cs"/>
            </a:rPr>
            <a:t>95.9</a:t>
          </a:r>
          <a:r>
            <a:rPr kumimoji="1" lang="ja-JP" altLang="ja-JP" sz="1400">
              <a:solidFill>
                <a:schemeClr val="dk1"/>
              </a:solidFill>
              <a:effectLst/>
              <a:latin typeface="+mn-lt"/>
              <a:ea typeface="+mn-ea"/>
              <a:cs typeface="+mn-cs"/>
            </a:rPr>
            <a:t>となっている。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今後も引き続き給与適正化に努める。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104139</xdr:rowOff>
    </xdr:to>
    <xdr:cxnSp macro="">
      <xdr:nvCxnSpPr>
        <xdr:cNvPr id="254" name="直線コネクタ 253"/>
        <xdr:cNvCxnSpPr/>
      </xdr:nvCxnSpPr>
      <xdr:spPr>
        <a:xfrm>
          <a:off x="16179800" y="146291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88</xdr:row>
      <xdr:rowOff>136737</xdr:rowOff>
    </xdr:to>
    <xdr:cxnSp macro="">
      <xdr:nvCxnSpPr>
        <xdr:cNvPr id="257" name="直線コネクタ 256"/>
        <xdr:cNvCxnSpPr/>
      </xdr:nvCxnSpPr>
      <xdr:spPr>
        <a:xfrm flipV="1">
          <a:off x="15290800" y="14629130"/>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128693</xdr:rowOff>
    </xdr:from>
    <xdr:to>
      <xdr:col>22</xdr:col>
      <xdr:colOff>203200</xdr:colOff>
      <xdr:row>88</xdr:row>
      <xdr:rowOff>136737</xdr:rowOff>
    </xdr:to>
    <xdr:cxnSp macro="">
      <xdr:nvCxnSpPr>
        <xdr:cNvPr id="260" name="直線コネクタ 259"/>
        <xdr:cNvCxnSpPr/>
      </xdr:nvCxnSpPr>
      <xdr:spPr>
        <a:xfrm>
          <a:off x="14401800" y="152162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88</xdr:row>
      <xdr:rowOff>128693</xdr:rowOff>
    </xdr:to>
    <xdr:cxnSp macro="">
      <xdr:nvCxnSpPr>
        <xdr:cNvPr id="263" name="直線コネクタ 262"/>
        <xdr:cNvCxnSpPr/>
      </xdr:nvCxnSpPr>
      <xdr:spPr>
        <a:xfrm>
          <a:off x="13512800" y="14669346"/>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3" name="円/楕円 272"/>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4"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77" name="円/楕円 276"/>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78" name="テキスト ボックス 277"/>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79" name="円/楕円 278"/>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80" name="テキスト ボックス 279"/>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1" name="円/楕円 280"/>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131673</xdr:rowOff>
    </xdr:from>
    <xdr:ext cx="762000" cy="259045"/>
    <xdr:sp macro="" textlink="">
      <xdr:nvSpPr>
        <xdr:cNvPr id="282" name="テキスト ボックス 281"/>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年度は対前年度</a:t>
          </a:r>
          <a:r>
            <a:rPr kumimoji="1" lang="en-US" altLang="ja-JP" sz="1400">
              <a:solidFill>
                <a:schemeClr val="dk1"/>
              </a:solidFill>
              <a:effectLst/>
              <a:latin typeface="+mn-lt"/>
              <a:ea typeface="+mn-ea"/>
              <a:cs typeface="+mn-cs"/>
            </a:rPr>
            <a:t>0.19</a:t>
          </a:r>
          <a:r>
            <a:rPr kumimoji="1" lang="ja-JP" altLang="ja-JP" sz="1400">
              <a:solidFill>
                <a:schemeClr val="dk1"/>
              </a:solidFill>
              <a:effectLst/>
              <a:latin typeface="+mn-lt"/>
              <a:ea typeface="+mn-ea"/>
              <a:cs typeface="+mn-cs"/>
            </a:rPr>
            <a:t>ポイント減の</a:t>
          </a:r>
          <a:r>
            <a:rPr kumimoji="1" lang="en-US" altLang="ja-JP" sz="1400">
              <a:solidFill>
                <a:schemeClr val="dk1"/>
              </a:solidFill>
              <a:effectLst/>
              <a:latin typeface="+mn-lt"/>
              <a:ea typeface="+mn-ea"/>
              <a:cs typeface="+mn-cs"/>
            </a:rPr>
            <a:t>10.70</a:t>
          </a:r>
          <a:r>
            <a:rPr kumimoji="1" lang="ja-JP" altLang="ja-JP" sz="1400">
              <a:solidFill>
                <a:schemeClr val="dk1"/>
              </a:solidFill>
              <a:effectLst/>
              <a:latin typeface="+mn-lt"/>
              <a:ea typeface="+mn-ea"/>
              <a:cs typeface="+mn-cs"/>
            </a:rPr>
            <a:t>％と改善しているが、沖縄県平均、類似団体内平均及び全国平均を上回っている状況にある。</a:t>
          </a:r>
          <a:endParaRPr lang="ja-JP" altLang="ja-JP" sz="1400">
            <a:effectLst/>
          </a:endParaRPr>
        </a:p>
        <a:p>
          <a:r>
            <a:rPr kumimoji="1" lang="ja-JP" altLang="ja-JP" sz="1400">
              <a:solidFill>
                <a:schemeClr val="dk1"/>
              </a:solidFill>
              <a:effectLst/>
              <a:latin typeface="+mn-lt"/>
              <a:ea typeface="+mn-ea"/>
              <a:cs typeface="+mn-cs"/>
            </a:rPr>
            <a:t>　今後も事務事業の見直しを行い、類似団体内平均値を目標に定員管理の適正化に取り組む。</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129032</xdr:rowOff>
    </xdr:from>
    <xdr:to>
      <xdr:col>24</xdr:col>
      <xdr:colOff>558800</xdr:colOff>
      <xdr:row>61</xdr:row>
      <xdr:rowOff>138202</xdr:rowOff>
    </xdr:to>
    <xdr:cxnSp macro="">
      <xdr:nvCxnSpPr>
        <xdr:cNvPr id="314" name="直線コネクタ 313"/>
        <xdr:cNvCxnSpPr/>
      </xdr:nvCxnSpPr>
      <xdr:spPr>
        <a:xfrm flipV="1">
          <a:off x="16179800" y="10587482"/>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138202</xdr:rowOff>
    </xdr:from>
    <xdr:to>
      <xdr:col>23</xdr:col>
      <xdr:colOff>406400</xdr:colOff>
      <xdr:row>61</xdr:row>
      <xdr:rowOff>146406</xdr:rowOff>
    </xdr:to>
    <xdr:cxnSp macro="">
      <xdr:nvCxnSpPr>
        <xdr:cNvPr id="317" name="直線コネクタ 316"/>
        <xdr:cNvCxnSpPr/>
      </xdr:nvCxnSpPr>
      <xdr:spPr>
        <a:xfrm flipV="1">
          <a:off x="15290800" y="1059665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146406</xdr:rowOff>
    </xdr:from>
    <xdr:to>
      <xdr:col>22</xdr:col>
      <xdr:colOff>203200</xdr:colOff>
      <xdr:row>61</xdr:row>
      <xdr:rowOff>153162</xdr:rowOff>
    </xdr:to>
    <xdr:cxnSp macro="">
      <xdr:nvCxnSpPr>
        <xdr:cNvPr id="320" name="直線コネクタ 319"/>
        <xdr:cNvCxnSpPr/>
      </xdr:nvCxnSpPr>
      <xdr:spPr>
        <a:xfrm flipV="1">
          <a:off x="14401800" y="1060485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144958</xdr:rowOff>
    </xdr:from>
    <xdr:to>
      <xdr:col>21</xdr:col>
      <xdr:colOff>0</xdr:colOff>
      <xdr:row>61</xdr:row>
      <xdr:rowOff>153162</xdr:rowOff>
    </xdr:to>
    <xdr:cxnSp macro="">
      <xdr:nvCxnSpPr>
        <xdr:cNvPr id="323" name="直線コネクタ 322"/>
        <xdr:cNvCxnSpPr/>
      </xdr:nvCxnSpPr>
      <xdr:spPr>
        <a:xfrm>
          <a:off x="13512800" y="1060340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78232</xdr:rowOff>
    </xdr:from>
    <xdr:to>
      <xdr:col>24</xdr:col>
      <xdr:colOff>609600</xdr:colOff>
      <xdr:row>62</xdr:row>
      <xdr:rowOff>8382</xdr:rowOff>
    </xdr:to>
    <xdr:sp macro="" textlink="">
      <xdr:nvSpPr>
        <xdr:cNvPr id="333" name="円/楕円 332"/>
        <xdr:cNvSpPr/>
      </xdr:nvSpPr>
      <xdr:spPr>
        <a:xfrm>
          <a:off x="16967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50309</xdr:rowOff>
    </xdr:from>
    <xdr:ext cx="762000" cy="259045"/>
    <xdr:sp macro="" textlink="">
      <xdr:nvSpPr>
        <xdr:cNvPr id="334" name="定員管理の状況該当値テキスト"/>
        <xdr:cNvSpPr txBox="1"/>
      </xdr:nvSpPr>
      <xdr:spPr>
        <a:xfrm>
          <a:off x="17106900" y="105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87402</xdr:rowOff>
    </xdr:from>
    <xdr:to>
      <xdr:col>23</xdr:col>
      <xdr:colOff>457200</xdr:colOff>
      <xdr:row>62</xdr:row>
      <xdr:rowOff>17552</xdr:rowOff>
    </xdr:to>
    <xdr:sp macro="" textlink="">
      <xdr:nvSpPr>
        <xdr:cNvPr id="335" name="円/楕円 334"/>
        <xdr:cNvSpPr/>
      </xdr:nvSpPr>
      <xdr:spPr>
        <a:xfrm>
          <a:off x="16129000" y="105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2329</xdr:rowOff>
    </xdr:from>
    <xdr:ext cx="736600" cy="259045"/>
    <xdr:sp macro="" textlink="">
      <xdr:nvSpPr>
        <xdr:cNvPr id="336" name="テキスト ボックス 335"/>
        <xdr:cNvSpPr txBox="1"/>
      </xdr:nvSpPr>
      <xdr:spPr>
        <a:xfrm>
          <a:off x="15798800" y="1063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95606</xdr:rowOff>
    </xdr:from>
    <xdr:to>
      <xdr:col>22</xdr:col>
      <xdr:colOff>254000</xdr:colOff>
      <xdr:row>62</xdr:row>
      <xdr:rowOff>25756</xdr:rowOff>
    </xdr:to>
    <xdr:sp macro="" textlink="">
      <xdr:nvSpPr>
        <xdr:cNvPr id="337" name="円/楕円 336"/>
        <xdr:cNvSpPr/>
      </xdr:nvSpPr>
      <xdr:spPr>
        <a:xfrm>
          <a:off x="15240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10533</xdr:rowOff>
    </xdr:from>
    <xdr:ext cx="762000" cy="259045"/>
    <xdr:sp macro="" textlink="">
      <xdr:nvSpPr>
        <xdr:cNvPr id="338" name="テキスト ボックス 337"/>
        <xdr:cNvSpPr txBox="1"/>
      </xdr:nvSpPr>
      <xdr:spPr>
        <a:xfrm>
          <a:off x="14909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102362</xdr:rowOff>
    </xdr:from>
    <xdr:to>
      <xdr:col>21</xdr:col>
      <xdr:colOff>50800</xdr:colOff>
      <xdr:row>62</xdr:row>
      <xdr:rowOff>32512</xdr:rowOff>
    </xdr:to>
    <xdr:sp macro="" textlink="">
      <xdr:nvSpPr>
        <xdr:cNvPr id="339" name="円/楕円 338"/>
        <xdr:cNvSpPr/>
      </xdr:nvSpPr>
      <xdr:spPr>
        <a:xfrm>
          <a:off x="14351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17289</xdr:rowOff>
    </xdr:from>
    <xdr:ext cx="762000" cy="259045"/>
    <xdr:sp macro="" textlink="">
      <xdr:nvSpPr>
        <xdr:cNvPr id="340" name="テキスト ボックス 339"/>
        <xdr:cNvSpPr txBox="1"/>
      </xdr:nvSpPr>
      <xdr:spPr>
        <a:xfrm>
          <a:off x="14020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94158</xdr:rowOff>
    </xdr:from>
    <xdr:to>
      <xdr:col>19</xdr:col>
      <xdr:colOff>533400</xdr:colOff>
      <xdr:row>62</xdr:row>
      <xdr:rowOff>24308</xdr:rowOff>
    </xdr:to>
    <xdr:sp macro="" textlink="">
      <xdr:nvSpPr>
        <xdr:cNvPr id="341" name="円/楕円 340"/>
        <xdr:cNvSpPr/>
      </xdr:nvSpPr>
      <xdr:spPr>
        <a:xfrm>
          <a:off x="13462000" y="105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9085</xdr:rowOff>
    </xdr:from>
    <xdr:ext cx="762000" cy="259045"/>
    <xdr:sp macro="" textlink="">
      <xdr:nvSpPr>
        <xdr:cNvPr id="342" name="テキスト ボックス 341"/>
        <xdr:cNvSpPr txBox="1"/>
      </xdr:nvSpPr>
      <xdr:spPr>
        <a:xfrm>
          <a:off x="13131800" y="1063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年度は沖縄振興特別推進交付金事業に伴う地方債の発行や、教育施設等の建替事業による普通建設事業費の増加</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対前年度</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の</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％と</a:t>
          </a:r>
          <a:r>
            <a:rPr kumimoji="1" lang="ja-JP" altLang="en-US" sz="1400">
              <a:solidFill>
                <a:schemeClr val="dk1"/>
              </a:solidFill>
              <a:effectLst/>
              <a:latin typeface="+mn-lt"/>
              <a:ea typeface="+mn-ea"/>
              <a:cs typeface="+mn-cs"/>
            </a:rPr>
            <a:t>なっている。</a:t>
          </a:r>
          <a:r>
            <a:rPr kumimoji="1" lang="ja-JP" altLang="ja-JP" sz="1400">
              <a:solidFill>
                <a:schemeClr val="dk1"/>
              </a:solidFill>
              <a:effectLst/>
              <a:latin typeface="+mn-lt"/>
              <a:ea typeface="+mn-ea"/>
              <a:cs typeface="+mn-cs"/>
            </a:rPr>
            <a:t>沖縄県平均、類似団体内平均及び全国平均を下回っているが、引き続き新規事業に係る地方債発行の抑制及び繰上償還等の検討による償還計画の再考に取り組む。</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42454</xdr:rowOff>
    </xdr:from>
    <xdr:to>
      <xdr:col>24</xdr:col>
      <xdr:colOff>558800</xdr:colOff>
      <xdr:row>38</xdr:row>
      <xdr:rowOff>56243</xdr:rowOff>
    </xdr:to>
    <xdr:cxnSp macro="">
      <xdr:nvCxnSpPr>
        <xdr:cNvPr id="377" name="直線コネクタ 376"/>
        <xdr:cNvCxnSpPr/>
      </xdr:nvCxnSpPr>
      <xdr:spPr>
        <a:xfrm>
          <a:off x="16179800" y="655755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42454</xdr:rowOff>
    </xdr:from>
    <xdr:to>
      <xdr:col>23</xdr:col>
      <xdr:colOff>406400</xdr:colOff>
      <xdr:row>38</xdr:row>
      <xdr:rowOff>111397</xdr:rowOff>
    </xdr:to>
    <xdr:cxnSp macro="">
      <xdr:nvCxnSpPr>
        <xdr:cNvPr id="380" name="直線コネクタ 379"/>
        <xdr:cNvCxnSpPr/>
      </xdr:nvCxnSpPr>
      <xdr:spPr>
        <a:xfrm flipV="1">
          <a:off x="15290800" y="65575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111397</xdr:rowOff>
    </xdr:from>
    <xdr:to>
      <xdr:col>22</xdr:col>
      <xdr:colOff>203200</xdr:colOff>
      <xdr:row>40</xdr:row>
      <xdr:rowOff>51163</xdr:rowOff>
    </xdr:to>
    <xdr:cxnSp macro="">
      <xdr:nvCxnSpPr>
        <xdr:cNvPr id="383" name="直線コネクタ 382"/>
        <xdr:cNvCxnSpPr/>
      </xdr:nvCxnSpPr>
      <xdr:spPr>
        <a:xfrm flipV="1">
          <a:off x="14401800" y="6626497"/>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51163</xdr:rowOff>
    </xdr:from>
    <xdr:to>
      <xdr:col>21</xdr:col>
      <xdr:colOff>0</xdr:colOff>
      <xdr:row>41</xdr:row>
      <xdr:rowOff>52070</xdr:rowOff>
    </xdr:to>
    <xdr:cxnSp macro="">
      <xdr:nvCxnSpPr>
        <xdr:cNvPr id="386" name="直線コネクタ 385"/>
        <xdr:cNvCxnSpPr/>
      </xdr:nvCxnSpPr>
      <xdr:spPr>
        <a:xfrm flipV="1">
          <a:off x="13512800" y="690916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0" name="テキスト ボックス 389"/>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5443</xdr:rowOff>
    </xdr:from>
    <xdr:to>
      <xdr:col>24</xdr:col>
      <xdr:colOff>609600</xdr:colOff>
      <xdr:row>38</xdr:row>
      <xdr:rowOff>107043</xdr:rowOff>
    </xdr:to>
    <xdr:sp macro="" textlink="">
      <xdr:nvSpPr>
        <xdr:cNvPr id="396" name="円/楕円 395"/>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21970</xdr:rowOff>
    </xdr:from>
    <xdr:ext cx="762000" cy="259045"/>
    <xdr:sp macro="" textlink="">
      <xdr:nvSpPr>
        <xdr:cNvPr id="397"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163104</xdr:rowOff>
    </xdr:from>
    <xdr:to>
      <xdr:col>23</xdr:col>
      <xdr:colOff>457200</xdr:colOff>
      <xdr:row>38</xdr:row>
      <xdr:rowOff>93254</xdr:rowOff>
    </xdr:to>
    <xdr:sp macro="" textlink="">
      <xdr:nvSpPr>
        <xdr:cNvPr id="398" name="円/楕円 397"/>
        <xdr:cNvSpPr/>
      </xdr:nvSpPr>
      <xdr:spPr>
        <a:xfrm>
          <a:off x="16129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103431</xdr:rowOff>
    </xdr:from>
    <xdr:ext cx="736600" cy="259045"/>
    <xdr:sp macro="" textlink="">
      <xdr:nvSpPr>
        <xdr:cNvPr id="399" name="テキスト ボックス 398"/>
        <xdr:cNvSpPr txBox="1"/>
      </xdr:nvSpPr>
      <xdr:spPr>
        <a:xfrm>
          <a:off x="15798800" y="627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60597</xdr:rowOff>
    </xdr:from>
    <xdr:to>
      <xdr:col>22</xdr:col>
      <xdr:colOff>254000</xdr:colOff>
      <xdr:row>38</xdr:row>
      <xdr:rowOff>162197</xdr:rowOff>
    </xdr:to>
    <xdr:sp macro="" textlink="">
      <xdr:nvSpPr>
        <xdr:cNvPr id="400" name="円/楕円 399"/>
        <xdr:cNvSpPr/>
      </xdr:nvSpPr>
      <xdr:spPr>
        <a:xfrm>
          <a:off x="15240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924</xdr:rowOff>
    </xdr:from>
    <xdr:ext cx="762000" cy="259045"/>
    <xdr:sp macro="" textlink="">
      <xdr:nvSpPr>
        <xdr:cNvPr id="401" name="テキスト ボックス 400"/>
        <xdr:cNvSpPr txBox="1"/>
      </xdr:nvSpPr>
      <xdr:spPr>
        <a:xfrm>
          <a:off x="1490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363</xdr:rowOff>
    </xdr:from>
    <xdr:to>
      <xdr:col>21</xdr:col>
      <xdr:colOff>50800</xdr:colOff>
      <xdr:row>40</xdr:row>
      <xdr:rowOff>101963</xdr:rowOff>
    </xdr:to>
    <xdr:sp macro="" textlink="">
      <xdr:nvSpPr>
        <xdr:cNvPr id="402" name="円/楕円 401"/>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112140</xdr:rowOff>
    </xdr:from>
    <xdr:ext cx="762000" cy="259045"/>
    <xdr:sp macro="" textlink="">
      <xdr:nvSpPr>
        <xdr:cNvPr id="403" name="テキスト ボックス 402"/>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4" name="円/楕円 403"/>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5" name="テキスト ボックス 404"/>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グラフが表記なしとなっているのは、充当可能財源等が将来負担額を上回っているためである。引き続き良好な財政運営に取り組む。</a:t>
          </a:r>
          <a:endParaRPr lang="ja-JP" altLang="ja-JP">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3" name="フローチャート : 判断 442"/>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4" name="テキスト ボックス 443"/>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13,828
13,747
15.12
8,330,184
8,105,273
168,608
4,049,775
3,055,283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年度は対前年度</a:t>
          </a:r>
          <a:r>
            <a:rPr kumimoji="1" lang="en-US" altLang="ja-JP" sz="1400">
              <a:solidFill>
                <a:schemeClr val="dk1"/>
              </a:solidFill>
              <a:effectLst/>
              <a:latin typeface="+mn-lt"/>
              <a:ea typeface="+mn-ea"/>
              <a:cs typeface="+mn-cs"/>
            </a:rPr>
            <a:t>0.9</a:t>
          </a:r>
          <a:r>
            <a:rPr kumimoji="1" lang="ja-JP" altLang="ja-JP" sz="1400">
              <a:solidFill>
                <a:schemeClr val="dk1"/>
              </a:solidFill>
              <a:effectLst/>
              <a:latin typeface="+mn-lt"/>
              <a:ea typeface="+mn-ea"/>
              <a:cs typeface="+mn-cs"/>
            </a:rPr>
            <a:t>ポイント減の</a:t>
          </a:r>
          <a:r>
            <a:rPr kumimoji="1" lang="en-US" altLang="ja-JP" sz="1400">
              <a:solidFill>
                <a:schemeClr val="dk1"/>
              </a:solidFill>
              <a:effectLst/>
              <a:latin typeface="+mn-lt"/>
              <a:ea typeface="+mn-ea"/>
              <a:cs typeface="+mn-cs"/>
            </a:rPr>
            <a:t>24.9</a:t>
          </a:r>
          <a:r>
            <a:rPr kumimoji="1" lang="ja-JP" altLang="ja-JP" sz="1400">
              <a:solidFill>
                <a:schemeClr val="dk1"/>
              </a:solidFill>
              <a:effectLst/>
              <a:latin typeface="+mn-lt"/>
              <a:ea typeface="+mn-ea"/>
              <a:cs typeface="+mn-cs"/>
            </a:rPr>
            <a:t>％となっており、沖縄県平均を</a:t>
          </a:r>
          <a:r>
            <a:rPr kumimoji="1" lang="en-US" altLang="ja-JP" sz="1400">
              <a:solidFill>
                <a:schemeClr val="dk1"/>
              </a:solidFill>
              <a:effectLst/>
              <a:latin typeface="+mn-lt"/>
              <a:ea typeface="+mn-ea"/>
              <a:cs typeface="+mn-cs"/>
            </a:rPr>
            <a:t>0.2</a:t>
          </a:r>
          <a:r>
            <a:rPr kumimoji="1" lang="ja-JP" altLang="ja-JP" sz="1400">
              <a:solidFill>
                <a:schemeClr val="tx1"/>
              </a:solidFill>
              <a:effectLst/>
              <a:latin typeface="+mn-lt"/>
              <a:ea typeface="+mn-ea"/>
              <a:cs typeface="+mn-cs"/>
            </a:rPr>
            <a:t>ポイント、類似団体内平均を</a:t>
          </a:r>
          <a:r>
            <a:rPr kumimoji="1" lang="en-US" altLang="ja-JP" sz="1400">
              <a:solidFill>
                <a:schemeClr val="tx1"/>
              </a:solidFill>
              <a:effectLst/>
              <a:latin typeface="+mn-lt"/>
              <a:ea typeface="+mn-ea"/>
              <a:cs typeface="+mn-cs"/>
            </a:rPr>
            <a:t>0.9</a:t>
          </a:r>
          <a:r>
            <a:rPr kumimoji="1" lang="ja-JP" altLang="ja-JP" sz="1400">
              <a:solidFill>
                <a:schemeClr val="tx1"/>
              </a:solidFill>
              <a:effectLst/>
              <a:latin typeface="+mn-lt"/>
              <a:ea typeface="+mn-ea"/>
              <a:cs typeface="+mn-cs"/>
            </a:rPr>
            <a:t>ポイントそれぞれ上回っている。</a:t>
          </a:r>
          <a:endParaRPr lang="ja-JP" altLang="ja-JP" sz="1400">
            <a:solidFill>
              <a:schemeClr val="tx1"/>
            </a:solidFill>
            <a:effectLst/>
          </a:endParaRPr>
        </a:p>
        <a:p>
          <a:r>
            <a:rPr kumimoji="1" lang="ja-JP" altLang="ja-JP" sz="1400">
              <a:solidFill>
                <a:schemeClr val="dk1"/>
              </a:solidFill>
              <a:effectLst/>
              <a:latin typeface="+mn-lt"/>
              <a:ea typeface="+mn-ea"/>
              <a:cs typeface="+mn-cs"/>
            </a:rPr>
            <a:t>　今後も事務事業の見直しを行い、人件費の抑制に努める。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65278</xdr:rowOff>
    </xdr:from>
    <xdr:to>
      <xdr:col>7</xdr:col>
      <xdr:colOff>15875</xdr:colOff>
      <xdr:row>37</xdr:row>
      <xdr:rowOff>106426</xdr:rowOff>
    </xdr:to>
    <xdr:cxnSp macro="">
      <xdr:nvCxnSpPr>
        <xdr:cNvPr id="62" name="直線コネクタ 61"/>
        <xdr:cNvCxnSpPr/>
      </xdr:nvCxnSpPr>
      <xdr:spPr>
        <a:xfrm flipV="1">
          <a:off x="3987800" y="6408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37</xdr:row>
      <xdr:rowOff>133858</xdr:rowOff>
    </xdr:to>
    <xdr:cxnSp macro="">
      <xdr:nvCxnSpPr>
        <xdr:cNvPr id="65" name="直線コネクタ 64"/>
        <xdr:cNvCxnSpPr/>
      </xdr:nvCxnSpPr>
      <xdr:spPr>
        <a:xfrm flipV="1">
          <a:off x="3098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133858</xdr:rowOff>
    </xdr:to>
    <xdr:cxnSp macro="">
      <xdr:nvCxnSpPr>
        <xdr:cNvPr id="68" name="直線コネクタ 67"/>
        <xdr:cNvCxnSpPr/>
      </xdr:nvCxnSpPr>
      <xdr:spPr>
        <a:xfrm>
          <a:off x="2209800" y="63403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37846</xdr:rowOff>
    </xdr:to>
    <xdr:cxnSp macro="">
      <xdr:nvCxnSpPr>
        <xdr:cNvPr id="71" name="直線コネクタ 70"/>
        <xdr:cNvCxnSpPr/>
      </xdr:nvCxnSpPr>
      <xdr:spPr>
        <a:xfrm flipV="1">
          <a:off x="1320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1" name="円/楕円 80"/>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2"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55626</xdr:rowOff>
    </xdr:from>
    <xdr:to>
      <xdr:col>5</xdr:col>
      <xdr:colOff>600075</xdr:colOff>
      <xdr:row>37</xdr:row>
      <xdr:rowOff>157226</xdr:rowOff>
    </xdr:to>
    <xdr:sp macro="" textlink="">
      <xdr:nvSpPr>
        <xdr:cNvPr id="83" name="円/楕円 82"/>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84" name="テキスト ボックス 83"/>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83058</xdr:rowOff>
    </xdr:from>
    <xdr:to>
      <xdr:col>4</xdr:col>
      <xdr:colOff>396875</xdr:colOff>
      <xdr:row>38</xdr:row>
      <xdr:rowOff>13208</xdr:rowOff>
    </xdr:to>
    <xdr:sp macro="" textlink="">
      <xdr:nvSpPr>
        <xdr:cNvPr id="85" name="円/楕円 84"/>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169435</xdr:rowOff>
    </xdr:from>
    <xdr:ext cx="762000" cy="259045"/>
    <xdr:sp macro="" textlink="">
      <xdr:nvSpPr>
        <xdr:cNvPr id="86" name="テキスト ボックス 85"/>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7" name="円/楕円 86"/>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88" name="テキスト ボックス 87"/>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158496</xdr:rowOff>
    </xdr:from>
    <xdr:to>
      <xdr:col>1</xdr:col>
      <xdr:colOff>676275</xdr:colOff>
      <xdr:row>37</xdr:row>
      <xdr:rowOff>88646</xdr:rowOff>
    </xdr:to>
    <xdr:sp macro="" textlink="">
      <xdr:nvSpPr>
        <xdr:cNvPr id="89" name="円/楕円 88"/>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73423</xdr:rowOff>
    </xdr:from>
    <xdr:ext cx="762000" cy="259045"/>
    <xdr:sp macro="" textlink="">
      <xdr:nvSpPr>
        <xdr:cNvPr id="90" name="テキスト ボックス 89"/>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年度は対前年度</a:t>
          </a:r>
          <a:r>
            <a:rPr kumimoji="1" lang="en-US" altLang="ja-JP" sz="1400">
              <a:solidFill>
                <a:schemeClr val="dk1"/>
              </a:solidFill>
              <a:effectLst/>
              <a:latin typeface="+mn-lt"/>
              <a:ea typeface="+mn-ea"/>
              <a:cs typeface="+mn-cs"/>
            </a:rPr>
            <a:t>0.9</a:t>
          </a:r>
          <a:r>
            <a:rPr kumimoji="1" lang="ja-JP" altLang="ja-JP" sz="1400">
              <a:solidFill>
                <a:schemeClr val="dk1"/>
              </a:solidFill>
              <a:effectLst/>
              <a:latin typeface="+mn-lt"/>
              <a:ea typeface="+mn-ea"/>
              <a:cs typeface="+mn-cs"/>
            </a:rPr>
            <a:t>ポイント増の</a:t>
          </a:r>
          <a:r>
            <a:rPr kumimoji="1" lang="en-US" altLang="ja-JP" sz="1400">
              <a:solidFill>
                <a:schemeClr val="dk1"/>
              </a:solidFill>
              <a:effectLst/>
              <a:latin typeface="+mn-lt"/>
              <a:ea typeface="+mn-ea"/>
              <a:cs typeface="+mn-cs"/>
            </a:rPr>
            <a:t>17.1</a:t>
          </a:r>
          <a:r>
            <a:rPr kumimoji="1" lang="ja-JP" altLang="ja-JP" sz="1400">
              <a:solidFill>
                <a:schemeClr val="dk1"/>
              </a:solidFill>
              <a:effectLst/>
              <a:latin typeface="+mn-lt"/>
              <a:ea typeface="+mn-ea"/>
              <a:cs typeface="+mn-cs"/>
            </a:rPr>
            <a:t>％となっており、前年度に引き続き沖縄県平均、類似団体内平均及び全国平均を上回っている状況である。</a:t>
          </a:r>
          <a:endParaRPr lang="ja-JP" altLang="ja-JP" sz="1400">
            <a:effectLst/>
          </a:endParaRPr>
        </a:p>
        <a:p>
          <a:r>
            <a:rPr kumimoji="1" lang="ja-JP" altLang="ja-JP" sz="1400">
              <a:solidFill>
                <a:schemeClr val="dk1"/>
              </a:solidFill>
              <a:effectLst/>
              <a:latin typeface="+mn-lt"/>
              <a:ea typeface="+mn-ea"/>
              <a:cs typeface="+mn-cs"/>
            </a:rPr>
            <a:t>　引き続き、委託料等も含め物件費の抑制に努める。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58420</xdr:rowOff>
    </xdr:to>
    <xdr:cxnSp macro="">
      <xdr:nvCxnSpPr>
        <xdr:cNvPr id="123" name="直線コネクタ 122"/>
        <xdr:cNvCxnSpPr/>
      </xdr:nvCxnSpPr>
      <xdr:spPr>
        <a:xfrm>
          <a:off x="15671800" y="3075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17</xdr:row>
      <xdr:rowOff>161290</xdr:rowOff>
    </xdr:to>
    <xdr:cxnSp macro="">
      <xdr:nvCxnSpPr>
        <xdr:cNvPr id="126" name="直線コネクタ 125"/>
        <xdr:cNvCxnSpPr/>
      </xdr:nvCxnSpPr>
      <xdr:spPr>
        <a:xfrm>
          <a:off x="14782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17</xdr:row>
      <xdr:rowOff>161290</xdr:rowOff>
    </xdr:to>
    <xdr:cxnSp macro="">
      <xdr:nvCxnSpPr>
        <xdr:cNvPr id="129" name="直線コネクタ 128"/>
        <xdr:cNvCxnSpPr/>
      </xdr:nvCxnSpPr>
      <xdr:spPr>
        <a:xfrm flipV="1">
          <a:off x="13893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17</xdr:row>
      <xdr:rowOff>168910</xdr:rowOff>
    </xdr:to>
    <xdr:cxnSp macro="">
      <xdr:nvCxnSpPr>
        <xdr:cNvPr id="132" name="直線コネクタ 131"/>
        <xdr:cNvCxnSpPr/>
      </xdr:nvCxnSpPr>
      <xdr:spPr>
        <a:xfrm flipV="1">
          <a:off x="13004800" y="307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2" name="円/楕円 141"/>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3"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4" name="円/楕円 143"/>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5" name="テキスト ボックス 144"/>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46" name="円/楕円 145"/>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47" name="テキスト ボックス 146"/>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48" name="円/楕円 147"/>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49" name="テキスト ボックス 148"/>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118110</xdr:rowOff>
    </xdr:from>
    <xdr:to>
      <xdr:col>19</xdr:col>
      <xdr:colOff>6350</xdr:colOff>
      <xdr:row>18</xdr:row>
      <xdr:rowOff>48260</xdr:rowOff>
    </xdr:to>
    <xdr:sp macro="" textlink="">
      <xdr:nvSpPr>
        <xdr:cNvPr id="150" name="円/楕円 149"/>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33037</xdr:rowOff>
    </xdr:from>
    <xdr:ext cx="762000" cy="259045"/>
    <xdr:sp macro="" textlink="">
      <xdr:nvSpPr>
        <xdr:cNvPr id="151" name="テキスト ボックス 150"/>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年度は対前年度</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4.6</a:t>
          </a:r>
          <a:r>
            <a:rPr kumimoji="1" lang="ja-JP" altLang="ja-JP" sz="1200">
              <a:solidFill>
                <a:schemeClr val="dk1"/>
              </a:solidFill>
              <a:effectLst/>
              <a:latin typeface="+mn-lt"/>
              <a:ea typeface="+mn-ea"/>
              <a:cs typeface="+mn-cs"/>
            </a:rPr>
            <a:t>％となっており、沖縄県平均、類似団体内平均及び全国平均を下回っている。</a:t>
          </a:r>
          <a:endParaRPr kumimoji="1" lang="en-US" altLang="ja-JP" sz="1200">
            <a:solidFill>
              <a:schemeClr val="dk1"/>
            </a:solidFill>
            <a:effectLst/>
            <a:latin typeface="+mn-lt"/>
            <a:ea typeface="+mn-ea"/>
            <a:cs typeface="+mn-cs"/>
          </a:endParaRPr>
        </a:p>
        <a:p>
          <a:endParaRPr lang="en-US"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146050</xdr:rowOff>
    </xdr:to>
    <xdr:cxnSp macro="">
      <xdr:nvCxnSpPr>
        <xdr:cNvPr id="184" name="直線コネクタ 183"/>
        <xdr:cNvCxnSpPr/>
      </xdr:nvCxnSpPr>
      <xdr:spPr>
        <a:xfrm>
          <a:off x="3987800" y="9423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12700</xdr:rowOff>
    </xdr:to>
    <xdr:cxnSp macro="">
      <xdr:nvCxnSpPr>
        <xdr:cNvPr id="187" name="直線コネクタ 186"/>
        <xdr:cNvCxnSpPr/>
      </xdr:nvCxnSpPr>
      <xdr:spPr>
        <a:xfrm flipV="1">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55</xdr:row>
      <xdr:rowOff>12700</xdr:rowOff>
    </xdr:to>
    <xdr:cxnSp macro="">
      <xdr:nvCxnSpPr>
        <xdr:cNvPr id="190" name="直線コネクタ 189"/>
        <xdr:cNvCxnSpPr/>
      </xdr:nvCxnSpPr>
      <xdr:spPr>
        <a:xfrm>
          <a:off x="2209800" y="9309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107950</xdr:rowOff>
    </xdr:to>
    <xdr:cxnSp macro="">
      <xdr:nvCxnSpPr>
        <xdr:cNvPr id="193" name="直線コネクタ 192"/>
        <xdr:cNvCxnSpPr/>
      </xdr:nvCxnSpPr>
      <xdr:spPr>
        <a:xfrm flipV="1">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3" name="円/楕円 202"/>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4"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5" name="円/楕円 204"/>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6" name="テキスト ボックス 205"/>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7" name="円/楕円 206"/>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8" name="テキスト ボックス 207"/>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9" name="円/楕円 20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0" name="テキスト ボックス 20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1" name="円/楕円 210"/>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2" name="テキスト ボックス 211"/>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は前年度から</a:t>
          </a:r>
          <a:r>
            <a:rPr kumimoji="1" lang="en-US" altLang="ja-JP" sz="1400">
              <a:solidFill>
                <a:schemeClr val="dk1"/>
              </a:solidFill>
              <a:effectLst/>
              <a:latin typeface="+mn-lt"/>
              <a:ea typeface="+mn-ea"/>
              <a:cs typeface="+mn-cs"/>
            </a:rPr>
            <a:t>0.3</a:t>
          </a:r>
          <a:r>
            <a:rPr kumimoji="1" lang="ja-JP" altLang="en-US" sz="1400">
              <a:solidFill>
                <a:schemeClr val="dk1"/>
              </a:solidFill>
              <a:effectLst/>
              <a:latin typeface="+mn-lt"/>
              <a:ea typeface="+mn-ea"/>
              <a:cs typeface="+mn-cs"/>
            </a:rPr>
            <a:t>ポイントの増の</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となっており、沖縄県平均、類似団体内平均及び全国平均を下回っている。</a:t>
          </a:r>
          <a:endParaRPr lang="ja-JP" altLang="ja-JP" sz="1400">
            <a:effectLst/>
          </a:endParaRPr>
        </a:p>
        <a:p>
          <a:r>
            <a:rPr kumimoji="1" lang="ja-JP" altLang="ja-JP" sz="1400">
              <a:solidFill>
                <a:schemeClr val="dk1"/>
              </a:solidFill>
              <a:effectLst/>
              <a:latin typeface="+mn-lt"/>
              <a:ea typeface="+mn-ea"/>
              <a:cs typeface="+mn-cs"/>
            </a:rPr>
            <a:t>　今後も適正な財政運営に取り組む。</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20320</xdr:rowOff>
    </xdr:from>
    <xdr:to>
      <xdr:col>24</xdr:col>
      <xdr:colOff>31750</xdr:colOff>
      <xdr:row>54</xdr:row>
      <xdr:rowOff>43180</xdr:rowOff>
    </xdr:to>
    <xdr:cxnSp macro="">
      <xdr:nvCxnSpPr>
        <xdr:cNvPr id="245" name="直線コネクタ 244"/>
        <xdr:cNvCxnSpPr/>
      </xdr:nvCxnSpPr>
      <xdr:spPr>
        <a:xfrm>
          <a:off x="15671800" y="927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20320</xdr:rowOff>
    </xdr:to>
    <xdr:cxnSp macro="">
      <xdr:nvCxnSpPr>
        <xdr:cNvPr id="248" name="直線コネクタ 247"/>
        <xdr:cNvCxnSpPr/>
      </xdr:nvCxnSpPr>
      <xdr:spPr>
        <a:xfrm>
          <a:off x="14782800" y="927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20320</xdr:rowOff>
    </xdr:from>
    <xdr:to>
      <xdr:col>21</xdr:col>
      <xdr:colOff>361950</xdr:colOff>
      <xdr:row>54</xdr:row>
      <xdr:rowOff>127000</xdr:rowOff>
    </xdr:to>
    <xdr:cxnSp macro="">
      <xdr:nvCxnSpPr>
        <xdr:cNvPr id="251" name="直線コネクタ 250"/>
        <xdr:cNvCxnSpPr/>
      </xdr:nvCxnSpPr>
      <xdr:spPr>
        <a:xfrm flipV="1">
          <a:off x="13893800" y="927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20320</xdr:rowOff>
    </xdr:from>
    <xdr:to>
      <xdr:col>20</xdr:col>
      <xdr:colOff>158750</xdr:colOff>
      <xdr:row>54</xdr:row>
      <xdr:rowOff>127000</xdr:rowOff>
    </xdr:to>
    <xdr:cxnSp macro="">
      <xdr:nvCxnSpPr>
        <xdr:cNvPr id="254" name="直線コネクタ 253"/>
        <xdr:cNvCxnSpPr/>
      </xdr:nvCxnSpPr>
      <xdr:spPr>
        <a:xfrm>
          <a:off x="13004800" y="927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64" name="円/楕円 263"/>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72407</xdr:rowOff>
    </xdr:from>
    <xdr:ext cx="762000" cy="259045"/>
    <xdr:sp macro="" textlink="">
      <xdr:nvSpPr>
        <xdr:cNvPr id="265" name="その他該当値テキスト"/>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140970</xdr:rowOff>
    </xdr:from>
    <xdr:to>
      <xdr:col>22</xdr:col>
      <xdr:colOff>615950</xdr:colOff>
      <xdr:row>54</xdr:row>
      <xdr:rowOff>71120</xdr:rowOff>
    </xdr:to>
    <xdr:sp macro="" textlink="">
      <xdr:nvSpPr>
        <xdr:cNvPr id="266" name="円/楕円 265"/>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81297</xdr:rowOff>
    </xdr:from>
    <xdr:ext cx="736600" cy="259045"/>
    <xdr:sp macro="" textlink="">
      <xdr:nvSpPr>
        <xdr:cNvPr id="267" name="テキスト ボックス 266"/>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140970</xdr:rowOff>
    </xdr:from>
    <xdr:to>
      <xdr:col>21</xdr:col>
      <xdr:colOff>412750</xdr:colOff>
      <xdr:row>54</xdr:row>
      <xdr:rowOff>71120</xdr:rowOff>
    </xdr:to>
    <xdr:sp macro="" textlink="">
      <xdr:nvSpPr>
        <xdr:cNvPr id="268" name="円/楕円 267"/>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81297</xdr:rowOff>
    </xdr:from>
    <xdr:ext cx="762000" cy="259045"/>
    <xdr:sp macro="" textlink="">
      <xdr:nvSpPr>
        <xdr:cNvPr id="269" name="テキスト ボックス 268"/>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0" name="円/楕円 269"/>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1" name="テキスト ボックス 270"/>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140970</xdr:rowOff>
    </xdr:from>
    <xdr:to>
      <xdr:col>19</xdr:col>
      <xdr:colOff>6350</xdr:colOff>
      <xdr:row>54</xdr:row>
      <xdr:rowOff>71120</xdr:rowOff>
    </xdr:to>
    <xdr:sp macro="" textlink="">
      <xdr:nvSpPr>
        <xdr:cNvPr id="272" name="円/楕円 271"/>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81297</xdr:rowOff>
    </xdr:from>
    <xdr:ext cx="762000" cy="259045"/>
    <xdr:sp macro="" textlink="">
      <xdr:nvSpPr>
        <xdr:cNvPr id="273" name="テキスト ボックス 272"/>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年度は対前年度</a:t>
          </a:r>
          <a:r>
            <a:rPr kumimoji="1" lang="en-US" altLang="ja-JP" sz="1400">
              <a:solidFill>
                <a:schemeClr val="dk1"/>
              </a:solidFill>
              <a:effectLst/>
              <a:latin typeface="+mn-lt"/>
              <a:ea typeface="+mn-ea"/>
              <a:cs typeface="+mn-cs"/>
            </a:rPr>
            <a:t>0.9</a:t>
          </a:r>
          <a:r>
            <a:rPr kumimoji="1" lang="ja-JP" altLang="ja-JP" sz="1400">
              <a:solidFill>
                <a:schemeClr val="dk1"/>
              </a:solidFill>
              <a:effectLst/>
              <a:latin typeface="+mn-lt"/>
              <a:ea typeface="+mn-ea"/>
              <a:cs typeface="+mn-cs"/>
            </a:rPr>
            <a:t>ポイント減の</a:t>
          </a:r>
          <a:r>
            <a:rPr kumimoji="1" lang="en-US" altLang="ja-JP" sz="1400">
              <a:solidFill>
                <a:schemeClr val="dk1"/>
              </a:solidFill>
              <a:effectLst/>
              <a:latin typeface="+mn-lt"/>
              <a:ea typeface="+mn-ea"/>
              <a:cs typeface="+mn-cs"/>
            </a:rPr>
            <a:t>12.6</a:t>
          </a:r>
          <a:r>
            <a:rPr kumimoji="1" lang="ja-JP" altLang="ja-JP" sz="1400">
              <a:solidFill>
                <a:schemeClr val="dk1"/>
              </a:solidFill>
              <a:effectLst/>
              <a:latin typeface="+mn-lt"/>
              <a:ea typeface="+mn-ea"/>
              <a:cs typeface="+mn-cs"/>
            </a:rPr>
            <a:t>％となっており、沖縄県平均及び全国平均を上回っている状況である。今後もより一層の経常経費の抑制に努める。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1270</xdr:rowOff>
    </xdr:to>
    <xdr:cxnSp macro="">
      <xdr:nvCxnSpPr>
        <xdr:cNvPr id="303" name="直線コネクタ 302"/>
        <xdr:cNvCxnSpPr/>
      </xdr:nvCxnSpPr>
      <xdr:spPr>
        <a:xfrm flipV="1">
          <a:off x="15671800" y="63037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33274</xdr:rowOff>
    </xdr:to>
    <xdr:cxnSp macro="">
      <xdr:nvCxnSpPr>
        <xdr:cNvPr id="306" name="直線コネクタ 305"/>
        <xdr:cNvCxnSpPr/>
      </xdr:nvCxnSpPr>
      <xdr:spPr>
        <a:xfrm flipV="1">
          <a:off x="14782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92710</xdr:rowOff>
    </xdr:to>
    <xdr:cxnSp macro="">
      <xdr:nvCxnSpPr>
        <xdr:cNvPr id="309" name="直線コネクタ 308"/>
        <xdr:cNvCxnSpPr/>
      </xdr:nvCxnSpPr>
      <xdr:spPr>
        <a:xfrm flipV="1">
          <a:off x="13893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92710</xdr:rowOff>
    </xdr:to>
    <xdr:cxnSp macro="">
      <xdr:nvCxnSpPr>
        <xdr:cNvPr id="312" name="直線コネクタ 311"/>
        <xdr:cNvCxnSpPr/>
      </xdr:nvCxnSpPr>
      <xdr:spPr>
        <a:xfrm>
          <a:off x="13004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2" name="円/楕円 32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3"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4" name="円/楕円 323"/>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62247</xdr:rowOff>
    </xdr:from>
    <xdr:ext cx="736600" cy="259045"/>
    <xdr:sp macro="" textlink="">
      <xdr:nvSpPr>
        <xdr:cNvPr id="325" name="テキスト ボックス 324"/>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6" name="円/楕円 325"/>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27" name="テキスト ボックス 32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8" name="円/楕円 327"/>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9" name="テキスト ボックス 328"/>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0" name="円/楕円 329"/>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1" name="テキスト ボックス 330"/>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年度は対前年度</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ポイント減の</a:t>
          </a:r>
          <a:r>
            <a:rPr kumimoji="1" lang="en-US" altLang="ja-JP" sz="1400">
              <a:solidFill>
                <a:schemeClr val="dk1"/>
              </a:solidFill>
              <a:effectLst/>
              <a:latin typeface="+mn-lt"/>
              <a:ea typeface="+mn-ea"/>
              <a:cs typeface="+mn-cs"/>
            </a:rPr>
            <a:t>6.7</a:t>
          </a:r>
          <a:r>
            <a:rPr kumimoji="1" lang="ja-JP" altLang="ja-JP" sz="1400">
              <a:solidFill>
                <a:schemeClr val="dk1"/>
              </a:solidFill>
              <a:effectLst/>
              <a:latin typeface="+mn-lt"/>
              <a:ea typeface="+mn-ea"/>
              <a:cs typeface="+mn-cs"/>
            </a:rPr>
            <a:t>％となっており、前年度と同様に沖縄県平均、類似団体内平均及び全国平均を下回っている。</a:t>
          </a:r>
          <a:endParaRPr lang="ja-JP" altLang="ja-JP" sz="1400">
            <a:effectLst/>
          </a:endParaRPr>
        </a:p>
        <a:p>
          <a:r>
            <a:rPr kumimoji="1" lang="ja-JP" altLang="ja-JP" sz="1400">
              <a:solidFill>
                <a:schemeClr val="dk1"/>
              </a:solidFill>
              <a:effectLst/>
              <a:latin typeface="+mn-lt"/>
              <a:ea typeface="+mn-ea"/>
              <a:cs typeface="+mn-cs"/>
            </a:rPr>
            <a:t>　今後も引き続き新規事業に係る地方債発行の抑制及び繰上償還等の検討による償還計画の再考に取り組む。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33274</xdr:rowOff>
    </xdr:from>
    <xdr:to>
      <xdr:col>7</xdr:col>
      <xdr:colOff>15875</xdr:colOff>
      <xdr:row>75</xdr:row>
      <xdr:rowOff>46990</xdr:rowOff>
    </xdr:to>
    <xdr:cxnSp macro="">
      <xdr:nvCxnSpPr>
        <xdr:cNvPr id="361" name="直線コネクタ 360"/>
        <xdr:cNvCxnSpPr/>
      </xdr:nvCxnSpPr>
      <xdr:spPr>
        <a:xfrm flipV="1">
          <a:off x="3987800" y="128920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56134</xdr:rowOff>
    </xdr:to>
    <xdr:cxnSp macro="">
      <xdr:nvCxnSpPr>
        <xdr:cNvPr id="364" name="直線コネクタ 363"/>
        <xdr:cNvCxnSpPr/>
      </xdr:nvCxnSpPr>
      <xdr:spPr>
        <a:xfrm flipV="1">
          <a:off x="3098800" y="12905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56134</xdr:rowOff>
    </xdr:from>
    <xdr:to>
      <xdr:col>4</xdr:col>
      <xdr:colOff>346075</xdr:colOff>
      <xdr:row>75</xdr:row>
      <xdr:rowOff>60706</xdr:rowOff>
    </xdr:to>
    <xdr:cxnSp macro="">
      <xdr:nvCxnSpPr>
        <xdr:cNvPr id="367" name="直線コネクタ 366"/>
        <xdr:cNvCxnSpPr/>
      </xdr:nvCxnSpPr>
      <xdr:spPr>
        <a:xfrm flipV="1">
          <a:off x="2209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60706</xdr:rowOff>
    </xdr:from>
    <xdr:to>
      <xdr:col>3</xdr:col>
      <xdr:colOff>142875</xdr:colOff>
      <xdr:row>75</xdr:row>
      <xdr:rowOff>74422</xdr:rowOff>
    </xdr:to>
    <xdr:cxnSp macro="">
      <xdr:nvCxnSpPr>
        <xdr:cNvPr id="370" name="直線コネクタ 369"/>
        <xdr:cNvCxnSpPr/>
      </xdr:nvCxnSpPr>
      <xdr:spPr>
        <a:xfrm flipV="1">
          <a:off x="1320800" y="12919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153924</xdr:rowOff>
    </xdr:from>
    <xdr:to>
      <xdr:col>7</xdr:col>
      <xdr:colOff>66675</xdr:colOff>
      <xdr:row>75</xdr:row>
      <xdr:rowOff>84074</xdr:rowOff>
    </xdr:to>
    <xdr:sp macro="" textlink="">
      <xdr:nvSpPr>
        <xdr:cNvPr id="380" name="円/楕円 379"/>
        <xdr:cNvSpPr/>
      </xdr:nvSpPr>
      <xdr:spPr>
        <a:xfrm>
          <a:off x="4775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170451</xdr:rowOff>
    </xdr:from>
    <xdr:ext cx="762000" cy="259045"/>
    <xdr:sp macro="" textlink="">
      <xdr:nvSpPr>
        <xdr:cNvPr id="381" name="公債費該当値テキスト"/>
        <xdr:cNvSpPr txBox="1"/>
      </xdr:nvSpPr>
      <xdr:spPr>
        <a:xfrm>
          <a:off x="4914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82" name="円/楕円 381"/>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83" name="テキスト ボックス 382"/>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5334</xdr:rowOff>
    </xdr:from>
    <xdr:to>
      <xdr:col>4</xdr:col>
      <xdr:colOff>396875</xdr:colOff>
      <xdr:row>75</xdr:row>
      <xdr:rowOff>106934</xdr:rowOff>
    </xdr:to>
    <xdr:sp macro="" textlink="">
      <xdr:nvSpPr>
        <xdr:cNvPr id="384" name="円/楕円 383"/>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117111</xdr:rowOff>
    </xdr:from>
    <xdr:ext cx="762000" cy="259045"/>
    <xdr:sp macro="" textlink="">
      <xdr:nvSpPr>
        <xdr:cNvPr id="385" name="テキスト ボックス 384"/>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9906</xdr:rowOff>
    </xdr:from>
    <xdr:to>
      <xdr:col>3</xdr:col>
      <xdr:colOff>193675</xdr:colOff>
      <xdr:row>75</xdr:row>
      <xdr:rowOff>111506</xdr:rowOff>
    </xdr:to>
    <xdr:sp macro="" textlink="">
      <xdr:nvSpPr>
        <xdr:cNvPr id="386" name="円/楕円 385"/>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121683</xdr:rowOff>
    </xdr:from>
    <xdr:ext cx="762000" cy="259045"/>
    <xdr:sp macro="" textlink="">
      <xdr:nvSpPr>
        <xdr:cNvPr id="387" name="テキスト ボックス 386"/>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23622</xdr:rowOff>
    </xdr:from>
    <xdr:to>
      <xdr:col>1</xdr:col>
      <xdr:colOff>676275</xdr:colOff>
      <xdr:row>75</xdr:row>
      <xdr:rowOff>125222</xdr:rowOff>
    </xdr:to>
    <xdr:sp macro="" textlink="">
      <xdr:nvSpPr>
        <xdr:cNvPr id="388" name="円/楕円 387"/>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135399</xdr:rowOff>
    </xdr:from>
    <xdr:ext cx="762000" cy="259045"/>
    <xdr:sp macro="" textlink="">
      <xdr:nvSpPr>
        <xdr:cNvPr id="389" name="テキスト ボックス 388"/>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公債費以外に係る経常収支比率においては、沖縄県平均、類似団体内平均及び全国平均を下回っている。</a:t>
          </a:r>
          <a:endParaRPr kumimoji="1" lang="en-US" altLang="ja-JP" sz="1300">
            <a:latin typeface="ＭＳ Ｐゴシック"/>
          </a:endParaRPr>
        </a:p>
        <a:p>
          <a:r>
            <a:rPr kumimoji="1" lang="ja-JP" altLang="en-US" sz="1300">
              <a:latin typeface="ＭＳ Ｐゴシック"/>
            </a:rPr>
            <a:t>　今後も更なる経費削減に取り組む。</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76</xdr:row>
      <xdr:rowOff>130811</xdr:rowOff>
    </xdr:to>
    <xdr:cxnSp macro="">
      <xdr:nvCxnSpPr>
        <xdr:cNvPr id="422" name="直線コネクタ 421"/>
        <xdr:cNvCxnSpPr/>
      </xdr:nvCxnSpPr>
      <xdr:spPr>
        <a:xfrm>
          <a:off x="15671800" y="13153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76</xdr:row>
      <xdr:rowOff>161289</xdr:rowOff>
    </xdr:to>
    <xdr:cxnSp macro="">
      <xdr:nvCxnSpPr>
        <xdr:cNvPr id="425" name="直線コネクタ 424"/>
        <xdr:cNvCxnSpPr/>
      </xdr:nvCxnSpPr>
      <xdr:spPr>
        <a:xfrm flipV="1">
          <a:off x="14782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138430</xdr:rowOff>
    </xdr:from>
    <xdr:to>
      <xdr:col>21</xdr:col>
      <xdr:colOff>361950</xdr:colOff>
      <xdr:row>76</xdr:row>
      <xdr:rowOff>161289</xdr:rowOff>
    </xdr:to>
    <xdr:cxnSp macro="">
      <xdr:nvCxnSpPr>
        <xdr:cNvPr id="428" name="直線コネクタ 427"/>
        <xdr:cNvCxnSpPr/>
      </xdr:nvCxnSpPr>
      <xdr:spPr>
        <a:xfrm>
          <a:off x="13893800" y="13168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76</xdr:row>
      <xdr:rowOff>138430</xdr:rowOff>
    </xdr:to>
    <xdr:cxnSp macro="">
      <xdr:nvCxnSpPr>
        <xdr:cNvPr id="431" name="直線コネクタ 430"/>
        <xdr:cNvCxnSpPr/>
      </xdr:nvCxnSpPr>
      <xdr:spPr>
        <a:xfrm>
          <a:off x="13004800" y="131533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41" name="円/楕円 440"/>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96538</xdr:rowOff>
    </xdr:from>
    <xdr:ext cx="762000" cy="259045"/>
    <xdr:sp macro="" textlink="">
      <xdr:nvSpPr>
        <xdr:cNvPr id="442" name="公債費以外該当値テキスト"/>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3" name="円/楕円 442"/>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12717</xdr:rowOff>
    </xdr:from>
    <xdr:ext cx="736600" cy="259045"/>
    <xdr:sp macro="" textlink="">
      <xdr:nvSpPr>
        <xdr:cNvPr id="444" name="テキスト ボックス 443"/>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5" name="円/楕円 444"/>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46" name="テキスト ボックス 44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47" name="円/楕円 446"/>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48" name="テキスト ボックス 447"/>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49" name="円/楕円 448"/>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12717</xdr:rowOff>
    </xdr:from>
    <xdr:ext cx="762000" cy="259045"/>
    <xdr:sp macro="" textlink="">
      <xdr:nvSpPr>
        <xdr:cNvPr id="450" name="テキスト ボックス 449"/>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沖縄県嘉手納町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129416</xdr:rowOff>
    </xdr:from>
    <xdr:to>
      <xdr:col>4</xdr:col>
      <xdr:colOff>1117600</xdr:colOff>
      <xdr:row>17</xdr:row>
      <xdr:rowOff>39027</xdr:rowOff>
    </xdr:to>
    <xdr:cxnSp macro="">
      <xdr:nvCxnSpPr>
        <xdr:cNvPr id="50" name="直線コネクタ 49"/>
        <xdr:cNvCxnSpPr/>
      </xdr:nvCxnSpPr>
      <xdr:spPr bwMode="auto">
        <a:xfrm>
          <a:off x="5003800" y="2920241"/>
          <a:ext cx="6477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121315</xdr:rowOff>
    </xdr:from>
    <xdr:to>
      <xdr:col>4</xdr:col>
      <xdr:colOff>469900</xdr:colOff>
      <xdr:row>16</xdr:row>
      <xdr:rowOff>129416</xdr:rowOff>
    </xdr:to>
    <xdr:cxnSp macro="">
      <xdr:nvCxnSpPr>
        <xdr:cNvPr id="53" name="直線コネクタ 52"/>
        <xdr:cNvCxnSpPr/>
      </xdr:nvCxnSpPr>
      <xdr:spPr bwMode="auto">
        <a:xfrm>
          <a:off x="4305300" y="2912140"/>
          <a:ext cx="698500" cy="8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121315</xdr:rowOff>
    </xdr:from>
    <xdr:to>
      <xdr:col>3</xdr:col>
      <xdr:colOff>904875</xdr:colOff>
      <xdr:row>16</xdr:row>
      <xdr:rowOff>126429</xdr:rowOff>
    </xdr:to>
    <xdr:cxnSp macro="">
      <xdr:nvCxnSpPr>
        <xdr:cNvPr id="56" name="直線コネクタ 55"/>
        <xdr:cNvCxnSpPr/>
      </xdr:nvCxnSpPr>
      <xdr:spPr bwMode="auto">
        <a:xfrm flipV="1">
          <a:off x="3606800" y="2912140"/>
          <a:ext cx="698500" cy="5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126429</xdr:rowOff>
    </xdr:from>
    <xdr:to>
      <xdr:col>3</xdr:col>
      <xdr:colOff>206375</xdr:colOff>
      <xdr:row>16</xdr:row>
      <xdr:rowOff>171364</xdr:rowOff>
    </xdr:to>
    <xdr:cxnSp macro="">
      <xdr:nvCxnSpPr>
        <xdr:cNvPr id="59" name="直線コネクタ 58"/>
        <xdr:cNvCxnSpPr/>
      </xdr:nvCxnSpPr>
      <xdr:spPr bwMode="auto">
        <a:xfrm flipV="1">
          <a:off x="2908300" y="2917254"/>
          <a:ext cx="698500" cy="4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159677</xdr:rowOff>
    </xdr:from>
    <xdr:to>
      <xdr:col>5</xdr:col>
      <xdr:colOff>34925</xdr:colOff>
      <xdr:row>17</xdr:row>
      <xdr:rowOff>89827</xdr:rowOff>
    </xdr:to>
    <xdr:sp macro="" textlink="">
      <xdr:nvSpPr>
        <xdr:cNvPr id="69" name="円/楕円 68"/>
        <xdr:cNvSpPr/>
      </xdr:nvSpPr>
      <xdr:spPr bwMode="auto">
        <a:xfrm>
          <a:off x="5600700" y="295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4754</xdr:rowOff>
    </xdr:from>
    <xdr:ext cx="762000" cy="259045"/>
    <xdr:sp macro="" textlink="">
      <xdr:nvSpPr>
        <xdr:cNvPr id="70" name="人口1人当たり決算額の推移該当値テキスト130"/>
        <xdr:cNvSpPr txBox="1"/>
      </xdr:nvSpPr>
      <xdr:spPr>
        <a:xfrm>
          <a:off x="5740400" y="279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78616</xdr:rowOff>
    </xdr:from>
    <xdr:to>
      <xdr:col>4</xdr:col>
      <xdr:colOff>520700</xdr:colOff>
      <xdr:row>17</xdr:row>
      <xdr:rowOff>8766</xdr:rowOff>
    </xdr:to>
    <xdr:sp macro="" textlink="">
      <xdr:nvSpPr>
        <xdr:cNvPr id="71" name="円/楕円 70"/>
        <xdr:cNvSpPr/>
      </xdr:nvSpPr>
      <xdr:spPr bwMode="auto">
        <a:xfrm>
          <a:off x="4953000" y="2869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18943</xdr:rowOff>
    </xdr:from>
    <xdr:ext cx="736600" cy="259045"/>
    <xdr:sp macro="" textlink="">
      <xdr:nvSpPr>
        <xdr:cNvPr id="72" name="テキスト ボックス 71"/>
        <xdr:cNvSpPr txBox="1"/>
      </xdr:nvSpPr>
      <xdr:spPr>
        <a:xfrm>
          <a:off x="4622800" y="263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70515</xdr:rowOff>
    </xdr:from>
    <xdr:to>
      <xdr:col>3</xdr:col>
      <xdr:colOff>955675</xdr:colOff>
      <xdr:row>17</xdr:row>
      <xdr:rowOff>665</xdr:rowOff>
    </xdr:to>
    <xdr:sp macro="" textlink="">
      <xdr:nvSpPr>
        <xdr:cNvPr id="73" name="円/楕円 72"/>
        <xdr:cNvSpPr/>
      </xdr:nvSpPr>
      <xdr:spPr bwMode="auto">
        <a:xfrm>
          <a:off x="4254500" y="286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10842</xdr:rowOff>
    </xdr:from>
    <xdr:ext cx="762000" cy="259045"/>
    <xdr:sp macro="" textlink="">
      <xdr:nvSpPr>
        <xdr:cNvPr id="74" name="テキスト ボックス 73"/>
        <xdr:cNvSpPr txBox="1"/>
      </xdr:nvSpPr>
      <xdr:spPr>
        <a:xfrm>
          <a:off x="3924300" y="26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75629</xdr:rowOff>
    </xdr:from>
    <xdr:to>
      <xdr:col>3</xdr:col>
      <xdr:colOff>257175</xdr:colOff>
      <xdr:row>17</xdr:row>
      <xdr:rowOff>5779</xdr:rowOff>
    </xdr:to>
    <xdr:sp macro="" textlink="">
      <xdr:nvSpPr>
        <xdr:cNvPr id="75" name="円/楕円 74"/>
        <xdr:cNvSpPr/>
      </xdr:nvSpPr>
      <xdr:spPr bwMode="auto">
        <a:xfrm>
          <a:off x="3556000" y="286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15956</xdr:rowOff>
    </xdr:from>
    <xdr:ext cx="762000" cy="259045"/>
    <xdr:sp macro="" textlink="">
      <xdr:nvSpPr>
        <xdr:cNvPr id="76" name="テキスト ボックス 75"/>
        <xdr:cNvSpPr txBox="1"/>
      </xdr:nvSpPr>
      <xdr:spPr>
        <a:xfrm>
          <a:off x="3225800" y="263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120564</xdr:rowOff>
    </xdr:from>
    <xdr:to>
      <xdr:col>2</xdr:col>
      <xdr:colOff>692150</xdr:colOff>
      <xdr:row>17</xdr:row>
      <xdr:rowOff>50714</xdr:rowOff>
    </xdr:to>
    <xdr:sp macro="" textlink="">
      <xdr:nvSpPr>
        <xdr:cNvPr id="77" name="円/楕円 76"/>
        <xdr:cNvSpPr/>
      </xdr:nvSpPr>
      <xdr:spPr bwMode="auto">
        <a:xfrm>
          <a:off x="2857500" y="291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60891</xdr:rowOff>
    </xdr:from>
    <xdr:ext cx="762000" cy="259045"/>
    <xdr:sp macro="" textlink="">
      <xdr:nvSpPr>
        <xdr:cNvPr id="78" name="テキスト ボックス 77"/>
        <xdr:cNvSpPr txBox="1"/>
      </xdr:nvSpPr>
      <xdr:spPr>
        <a:xfrm>
          <a:off x="2527300" y="268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129159</xdr:rowOff>
    </xdr:from>
    <xdr:to>
      <xdr:col>4</xdr:col>
      <xdr:colOff>1117600</xdr:colOff>
      <xdr:row>37</xdr:row>
      <xdr:rowOff>31458</xdr:rowOff>
    </xdr:to>
    <xdr:cxnSp macro="">
      <xdr:nvCxnSpPr>
        <xdr:cNvPr id="111" name="直線コネクタ 110"/>
        <xdr:cNvCxnSpPr/>
      </xdr:nvCxnSpPr>
      <xdr:spPr bwMode="auto">
        <a:xfrm flipV="1">
          <a:off x="5003800" y="7082409"/>
          <a:ext cx="647700" cy="7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6972</xdr:rowOff>
    </xdr:from>
    <xdr:to>
      <xdr:col>4</xdr:col>
      <xdr:colOff>469900</xdr:colOff>
      <xdr:row>37</xdr:row>
      <xdr:rowOff>31458</xdr:rowOff>
    </xdr:to>
    <xdr:cxnSp macro="">
      <xdr:nvCxnSpPr>
        <xdr:cNvPr id="114" name="直線コネクタ 113"/>
        <xdr:cNvCxnSpPr/>
      </xdr:nvCxnSpPr>
      <xdr:spPr bwMode="auto">
        <a:xfrm>
          <a:off x="4305300" y="7131672"/>
          <a:ext cx="698500" cy="2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150737</xdr:rowOff>
    </xdr:from>
    <xdr:to>
      <xdr:col>3</xdr:col>
      <xdr:colOff>904875</xdr:colOff>
      <xdr:row>37</xdr:row>
      <xdr:rowOff>6972</xdr:rowOff>
    </xdr:to>
    <xdr:cxnSp macro="">
      <xdr:nvCxnSpPr>
        <xdr:cNvPr id="117" name="直線コネクタ 116"/>
        <xdr:cNvCxnSpPr/>
      </xdr:nvCxnSpPr>
      <xdr:spPr bwMode="auto">
        <a:xfrm>
          <a:off x="3606800" y="7103987"/>
          <a:ext cx="698500" cy="2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107658</xdr:rowOff>
    </xdr:from>
    <xdr:to>
      <xdr:col>3</xdr:col>
      <xdr:colOff>206375</xdr:colOff>
      <xdr:row>36</xdr:row>
      <xdr:rowOff>150737</xdr:rowOff>
    </xdr:to>
    <xdr:cxnSp macro="">
      <xdr:nvCxnSpPr>
        <xdr:cNvPr id="120" name="直線コネクタ 119"/>
        <xdr:cNvCxnSpPr/>
      </xdr:nvCxnSpPr>
      <xdr:spPr bwMode="auto">
        <a:xfrm>
          <a:off x="2908300" y="7060908"/>
          <a:ext cx="698500" cy="43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78359</xdr:rowOff>
    </xdr:from>
    <xdr:to>
      <xdr:col>5</xdr:col>
      <xdr:colOff>34925</xdr:colOff>
      <xdr:row>37</xdr:row>
      <xdr:rowOff>8509</xdr:rowOff>
    </xdr:to>
    <xdr:sp macro="" textlink="">
      <xdr:nvSpPr>
        <xdr:cNvPr id="130" name="円/楕円 129"/>
        <xdr:cNvSpPr/>
      </xdr:nvSpPr>
      <xdr:spPr bwMode="auto">
        <a:xfrm>
          <a:off x="5600700" y="703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50436</xdr:rowOff>
    </xdr:from>
    <xdr:ext cx="762000" cy="259045"/>
    <xdr:sp macro="" textlink="">
      <xdr:nvSpPr>
        <xdr:cNvPr id="131" name="人口1人当たり決算額の推移該当値テキスト445"/>
        <xdr:cNvSpPr txBox="1"/>
      </xdr:nvSpPr>
      <xdr:spPr>
        <a:xfrm>
          <a:off x="5740400" y="700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152108</xdr:rowOff>
    </xdr:from>
    <xdr:to>
      <xdr:col>4</xdr:col>
      <xdr:colOff>520700</xdr:colOff>
      <xdr:row>37</xdr:row>
      <xdr:rowOff>82258</xdr:rowOff>
    </xdr:to>
    <xdr:sp macro="" textlink="">
      <xdr:nvSpPr>
        <xdr:cNvPr id="132" name="円/楕円 131"/>
        <xdr:cNvSpPr/>
      </xdr:nvSpPr>
      <xdr:spPr bwMode="auto">
        <a:xfrm>
          <a:off x="4953000" y="710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67035</xdr:rowOff>
    </xdr:from>
    <xdr:ext cx="736600" cy="259045"/>
    <xdr:sp macro="" textlink="">
      <xdr:nvSpPr>
        <xdr:cNvPr id="133" name="テキスト ボックス 132"/>
        <xdr:cNvSpPr txBox="1"/>
      </xdr:nvSpPr>
      <xdr:spPr>
        <a:xfrm>
          <a:off x="4622800" y="7191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127622</xdr:rowOff>
    </xdr:from>
    <xdr:to>
      <xdr:col>3</xdr:col>
      <xdr:colOff>955675</xdr:colOff>
      <xdr:row>37</xdr:row>
      <xdr:rowOff>57772</xdr:rowOff>
    </xdr:to>
    <xdr:sp macro="" textlink="">
      <xdr:nvSpPr>
        <xdr:cNvPr id="134" name="円/楕円 133"/>
        <xdr:cNvSpPr/>
      </xdr:nvSpPr>
      <xdr:spPr bwMode="auto">
        <a:xfrm>
          <a:off x="4254500" y="708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42549</xdr:rowOff>
    </xdr:from>
    <xdr:ext cx="762000" cy="259045"/>
    <xdr:sp macro="" textlink="">
      <xdr:nvSpPr>
        <xdr:cNvPr id="135" name="テキスト ボックス 134"/>
        <xdr:cNvSpPr txBox="1"/>
      </xdr:nvSpPr>
      <xdr:spPr>
        <a:xfrm>
          <a:off x="3924300" y="716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99937</xdr:rowOff>
    </xdr:from>
    <xdr:to>
      <xdr:col>3</xdr:col>
      <xdr:colOff>257175</xdr:colOff>
      <xdr:row>37</xdr:row>
      <xdr:rowOff>30087</xdr:rowOff>
    </xdr:to>
    <xdr:sp macro="" textlink="">
      <xdr:nvSpPr>
        <xdr:cNvPr id="136" name="円/楕円 135"/>
        <xdr:cNvSpPr/>
      </xdr:nvSpPr>
      <xdr:spPr bwMode="auto">
        <a:xfrm>
          <a:off x="3556000" y="70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14864</xdr:rowOff>
    </xdr:from>
    <xdr:ext cx="762000" cy="259045"/>
    <xdr:sp macro="" textlink="">
      <xdr:nvSpPr>
        <xdr:cNvPr id="137" name="テキスト ボックス 136"/>
        <xdr:cNvSpPr txBox="1"/>
      </xdr:nvSpPr>
      <xdr:spPr>
        <a:xfrm>
          <a:off x="3225800" y="71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56858</xdr:rowOff>
    </xdr:from>
    <xdr:to>
      <xdr:col>2</xdr:col>
      <xdr:colOff>692150</xdr:colOff>
      <xdr:row>36</xdr:row>
      <xdr:rowOff>158458</xdr:rowOff>
    </xdr:to>
    <xdr:sp macro="" textlink="">
      <xdr:nvSpPr>
        <xdr:cNvPr id="138" name="円/楕円 137"/>
        <xdr:cNvSpPr/>
      </xdr:nvSpPr>
      <xdr:spPr bwMode="auto">
        <a:xfrm>
          <a:off x="2857500" y="701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143235</xdr:rowOff>
    </xdr:from>
    <xdr:ext cx="762000" cy="259045"/>
    <xdr:sp macro="" textlink="">
      <xdr:nvSpPr>
        <xdr:cNvPr id="139" name="テキスト ボックス 138"/>
        <xdr:cNvSpPr txBox="1"/>
      </xdr:nvSpPr>
      <xdr:spPr>
        <a:xfrm>
          <a:off x="2527300" y="70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財政調整基金残高の標準財政規模比については対前年度比</a:t>
          </a:r>
          <a:r>
            <a:rPr kumimoji="1" lang="en-US" altLang="ja-JP" sz="1400">
              <a:solidFill>
                <a:schemeClr val="dk1"/>
              </a:solidFill>
              <a:effectLst/>
              <a:latin typeface="+mn-lt"/>
              <a:ea typeface="+mn-ea"/>
              <a:cs typeface="+mn-cs"/>
            </a:rPr>
            <a:t>2.54</a:t>
          </a:r>
          <a:r>
            <a:rPr kumimoji="1" lang="ja-JP" altLang="ja-JP" sz="1400">
              <a:solidFill>
                <a:schemeClr val="dk1"/>
              </a:solidFill>
              <a:effectLst/>
              <a:latin typeface="+mn-lt"/>
              <a:ea typeface="+mn-ea"/>
              <a:cs typeface="+mn-cs"/>
            </a:rPr>
            <a:t>ポイントの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となった。実質収支額の標準財政規模比は対前年度比</a:t>
          </a:r>
          <a:r>
            <a:rPr kumimoji="1" lang="en-US" altLang="ja-JP" sz="1400">
              <a:solidFill>
                <a:schemeClr val="dk1"/>
              </a:solidFill>
              <a:effectLst/>
              <a:latin typeface="+mn-lt"/>
              <a:ea typeface="+mn-ea"/>
              <a:cs typeface="+mn-cs"/>
            </a:rPr>
            <a:t>3.01</a:t>
          </a:r>
          <a:r>
            <a:rPr kumimoji="1" lang="ja-JP" altLang="ja-JP" sz="1400">
              <a:solidFill>
                <a:schemeClr val="dk1"/>
              </a:solidFill>
              <a:effectLst/>
              <a:latin typeface="+mn-lt"/>
              <a:ea typeface="+mn-ea"/>
              <a:cs typeface="+mn-cs"/>
            </a:rPr>
            <a:t>ポイントの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、実質単年度収支の標準財政規模比は、対前年度比</a:t>
          </a:r>
          <a:r>
            <a:rPr kumimoji="1" lang="en-US" altLang="ja-JP" sz="1400">
              <a:solidFill>
                <a:schemeClr val="dk1"/>
              </a:solidFill>
              <a:effectLst/>
              <a:latin typeface="+mn-lt"/>
              <a:ea typeface="+mn-ea"/>
              <a:cs typeface="+mn-cs"/>
            </a:rPr>
            <a:t>4.39</a:t>
          </a:r>
          <a:r>
            <a:rPr kumimoji="1" lang="ja-JP" altLang="ja-JP" sz="1400">
              <a:solidFill>
                <a:schemeClr val="dk1"/>
              </a:solidFill>
              <a:effectLst/>
              <a:latin typeface="+mn-lt"/>
              <a:ea typeface="+mn-ea"/>
              <a:cs typeface="+mn-cs"/>
            </a:rPr>
            <a:t>ポイントの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今後も歳入における財源の確保、歳出における経常経費の抑制等を行い、財政の健全化に努める。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今年度も前年度同様に、本町ではすべての会計において、決算額が赤字になっていない状況である。今後も引き続き良好な財政運営に努める。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26</a:t>
          </a:r>
          <a:r>
            <a:rPr kumimoji="1" lang="ja-JP" altLang="en-US" sz="1600">
              <a:solidFill>
                <a:schemeClr val="dk1"/>
              </a:solidFill>
              <a:effectLst/>
              <a:latin typeface="+mn-lt"/>
              <a:ea typeface="+mn-ea"/>
              <a:cs typeface="+mn-cs"/>
            </a:rPr>
            <a:t>年度は</a:t>
          </a:r>
          <a:r>
            <a:rPr kumimoji="1" lang="ja-JP" altLang="ja-JP" sz="1600">
              <a:solidFill>
                <a:schemeClr val="dk1"/>
              </a:solidFill>
              <a:effectLst/>
              <a:latin typeface="+mn-lt"/>
              <a:ea typeface="+mn-ea"/>
              <a:cs typeface="+mn-cs"/>
            </a:rPr>
            <a:t>沖縄振興特別推進交付金事業に伴う地方債の発行や教育施設等の建替事業による普通建設事業費の増加</a:t>
          </a:r>
          <a:r>
            <a:rPr kumimoji="1" lang="ja-JP" altLang="en-US" sz="1600">
              <a:solidFill>
                <a:schemeClr val="dk1"/>
              </a:solidFill>
              <a:effectLst/>
              <a:latin typeface="+mn-lt"/>
              <a:ea typeface="+mn-ea"/>
              <a:cs typeface="+mn-cs"/>
            </a:rPr>
            <a:t>により、実質公債費率の増となっている。</a:t>
          </a:r>
          <a:r>
            <a:rPr kumimoji="1" lang="ja-JP" altLang="ja-JP" sz="1600">
              <a:solidFill>
                <a:schemeClr val="dk1"/>
              </a:solidFill>
              <a:effectLst/>
              <a:latin typeface="+mn-lt"/>
              <a:ea typeface="+mn-ea"/>
              <a:cs typeface="+mn-cs"/>
            </a:rPr>
            <a:t>引き続き新規事業に係る地方債発行の抑制及び繰上償還等の検討による償還計画の再考に取り組む。</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　前年度同様に、充当可能財源等が将来負担額を上回っている。引き続き新規事業に係る地方債発行の抑制及び繰上償還等の検討による償還計画の再考に取り組み、引き続き良好な財政運営に努める。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8330184</v>
      </c>
      <c r="BO4" s="349"/>
      <c r="BP4" s="349"/>
      <c r="BQ4" s="349"/>
      <c r="BR4" s="349"/>
      <c r="BS4" s="349"/>
      <c r="BT4" s="349"/>
      <c r="BU4" s="350"/>
      <c r="BV4" s="348">
        <v>8542811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8105273</v>
      </c>
      <c r="BO5" s="386"/>
      <c r="BP5" s="386"/>
      <c r="BQ5" s="386"/>
      <c r="BR5" s="386"/>
      <c r="BS5" s="386"/>
      <c r="BT5" s="386"/>
      <c r="BU5" s="387"/>
      <c r="BV5" s="385">
        <v>8219600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73.8</v>
      </c>
      <c r="CU5" s="383"/>
      <c r="CV5" s="383"/>
      <c r="CW5" s="383"/>
      <c r="CX5" s="383"/>
      <c r="CY5" s="383"/>
      <c r="CZ5" s="383"/>
      <c r="DA5" s="384"/>
      <c r="DB5" s="382">
        <v>73.900000000000006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224911</v>
      </c>
      <c r="BO6" s="386"/>
      <c r="BP6" s="386"/>
      <c r="BQ6" s="386"/>
      <c r="BR6" s="386"/>
      <c r="BS6" s="386"/>
      <c r="BT6" s="386"/>
      <c r="BU6" s="387"/>
      <c r="BV6" s="385">
        <v>323211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73.8</v>
      </c>
      <c r="CU6" s="423"/>
      <c r="CV6" s="423"/>
      <c r="CW6" s="423"/>
      <c r="CX6" s="423"/>
      <c r="CY6" s="423"/>
      <c r="CZ6" s="423"/>
      <c r="DA6" s="424"/>
      <c r="DB6" s="422">
        <v>73.900000000000006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56303</v>
      </c>
      <c r="BO7" s="386"/>
      <c r="BP7" s="386"/>
      <c r="BQ7" s="386"/>
      <c r="BR7" s="386"/>
      <c r="BS7" s="386"/>
      <c r="BT7" s="386"/>
      <c r="BU7" s="387"/>
      <c r="BV7" s="385">
        <v>34947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4049775</v>
      </c>
      <c r="CU7" s="386"/>
      <c r="CV7" s="386"/>
      <c r="CW7" s="386"/>
      <c r="CX7" s="386"/>
      <c r="CY7" s="386"/>
      <c r="CZ7" s="386"/>
      <c r="DA7" s="387"/>
      <c r="DB7" s="385">
        <v>4018972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168608</v>
      </c>
      <c r="BO8" s="386"/>
      <c r="BP8" s="386"/>
      <c r="BQ8" s="386"/>
      <c r="BR8" s="386"/>
      <c r="BS8" s="386"/>
      <c r="BT8" s="386"/>
      <c r="BU8" s="387"/>
      <c r="BV8" s="385">
        <v>288264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0.55000000000000004</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13827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-119656</v>
      </c>
      <c r="BO9" s="386"/>
      <c r="BP9" s="386"/>
      <c r="BQ9" s="386"/>
      <c r="BR9" s="386"/>
      <c r="BS9" s="386"/>
      <c r="BT9" s="386"/>
      <c r="BU9" s="387"/>
      <c r="BV9" s="385">
        <v>146334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5.8</v>
      </c>
      <c r="CU9" s="383"/>
      <c r="CV9" s="383"/>
      <c r="CW9" s="383"/>
      <c r="CX9" s="383"/>
      <c r="CY9" s="383"/>
      <c r="CZ9" s="383"/>
      <c r="DA9" s="384"/>
      <c r="DB9" s="382">
        <v>5.8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13629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147385</v>
      </c>
      <c r="BO10" s="386"/>
      <c r="BP10" s="386"/>
      <c r="BQ10" s="386"/>
      <c r="BR10" s="386"/>
      <c r="BS10" s="386"/>
      <c r="BT10" s="386"/>
      <c r="BU10" s="387"/>
      <c r="BV10" s="385">
        <v>72465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14987</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13828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13747</v>
      </c>
      <c r="S13" s="467"/>
      <c r="T13" s="467"/>
      <c r="U13" s="467"/>
      <c r="V13" s="468"/>
      <c r="W13" s="401" t="s">
        <v>123</v>
      </c>
      <c r="X13" s="402"/>
      <c r="Y13" s="402"/>
      <c r="Z13" s="402"/>
      <c r="AA13" s="402"/>
      <c r="AB13" s="392"/>
      <c r="AC13" s="436">
        <v>77</v>
      </c>
      <c r="AD13" s="437"/>
      <c r="AE13" s="437"/>
      <c r="AF13" s="437"/>
      <c r="AG13" s="476"/>
      <c r="AH13" s="436">
        <v>88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42716</v>
      </c>
      <c r="BO13" s="386"/>
      <c r="BP13" s="386"/>
      <c r="BQ13" s="386"/>
      <c r="BR13" s="386"/>
      <c r="BS13" s="386"/>
      <c r="BT13" s="386"/>
      <c r="BU13" s="387"/>
      <c r="BV13" s="385">
        <v>218799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1.3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13871</v>
      </c>
      <c r="S14" s="467"/>
      <c r="T14" s="467"/>
      <c r="U14" s="467"/>
      <c r="V14" s="468"/>
      <c r="W14" s="375"/>
      <c r="X14" s="376"/>
      <c r="Y14" s="376"/>
      <c r="Z14" s="376"/>
      <c r="AA14" s="376"/>
      <c r="AB14" s="365"/>
      <c r="AC14" s="469">
        <v>1.7</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13790</v>
      </c>
      <c r="S15" s="467"/>
      <c r="T15" s="467"/>
      <c r="U15" s="467"/>
      <c r="V15" s="468"/>
      <c r="W15" s="401" t="s">
        <v>130</v>
      </c>
      <c r="X15" s="402"/>
      <c r="Y15" s="402"/>
      <c r="Z15" s="402"/>
      <c r="AA15" s="402"/>
      <c r="AB15" s="392"/>
      <c r="AC15" s="436">
        <v>856</v>
      </c>
      <c r="AD15" s="437"/>
      <c r="AE15" s="437"/>
      <c r="AF15" s="437"/>
      <c r="AG15" s="476"/>
      <c r="AH15" s="436">
        <v>954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1852294</v>
      </c>
      <c r="BO15" s="349"/>
      <c r="BP15" s="349"/>
      <c r="BQ15" s="349"/>
      <c r="BR15" s="349"/>
      <c r="BS15" s="349"/>
      <c r="BT15" s="349"/>
      <c r="BU15" s="350"/>
      <c r="BV15" s="348">
        <v>1754864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18.399999999999999</v>
      </c>
      <c r="AD16" s="470"/>
      <c r="AE16" s="470"/>
      <c r="AF16" s="470"/>
      <c r="AG16" s="471"/>
      <c r="AH16" s="469">
        <v>19.5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3210970</v>
      </c>
      <c r="BO16" s="386"/>
      <c r="BP16" s="386"/>
      <c r="BQ16" s="386"/>
      <c r="BR16" s="386"/>
      <c r="BS16" s="386"/>
      <c r="BT16" s="386"/>
      <c r="BU16" s="387"/>
      <c r="BV16" s="385">
        <v>3196716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3723</v>
      </c>
      <c r="AD17" s="437"/>
      <c r="AE17" s="437"/>
      <c r="AF17" s="437"/>
      <c r="AG17" s="476"/>
      <c r="AH17" s="436">
        <v>3795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2437575</v>
      </c>
      <c r="BO17" s="386"/>
      <c r="BP17" s="386"/>
      <c r="BQ17" s="386"/>
      <c r="BR17" s="386"/>
      <c r="BS17" s="386"/>
      <c r="BT17" s="386"/>
      <c r="BU17" s="387"/>
      <c r="BV17" s="385">
        <v>2317343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15.12</v>
      </c>
      <c r="M18" s="498"/>
      <c r="N18" s="498"/>
      <c r="O18" s="498"/>
      <c r="P18" s="498"/>
      <c r="Q18" s="498"/>
      <c r="R18" s="499"/>
      <c r="S18" s="499"/>
      <c r="T18" s="499"/>
      <c r="U18" s="499"/>
      <c r="V18" s="500"/>
      <c r="W18" s="403"/>
      <c r="X18" s="404"/>
      <c r="Y18" s="404"/>
      <c r="Z18" s="404"/>
      <c r="AA18" s="404"/>
      <c r="AB18" s="395"/>
      <c r="AC18" s="501">
        <v>80</v>
      </c>
      <c r="AD18" s="502"/>
      <c r="AE18" s="502"/>
      <c r="AF18" s="502"/>
      <c r="AG18" s="503"/>
      <c r="AH18" s="501">
        <v>77.7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4032051</v>
      </c>
      <c r="BO18" s="386"/>
      <c r="BP18" s="386"/>
      <c r="BQ18" s="386"/>
      <c r="BR18" s="386"/>
      <c r="BS18" s="386"/>
      <c r="BT18" s="386"/>
      <c r="BU18" s="387"/>
      <c r="BV18" s="385">
        <v>4012282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914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6587026</v>
      </c>
      <c r="BO19" s="386"/>
      <c r="BP19" s="386"/>
      <c r="BQ19" s="386"/>
      <c r="BR19" s="386"/>
      <c r="BS19" s="386"/>
      <c r="BT19" s="386"/>
      <c r="BU19" s="387"/>
      <c r="BV19" s="385">
        <v>6550991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4937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3055283</v>
      </c>
      <c r="BO23" s="386"/>
      <c r="BP23" s="386"/>
      <c r="BQ23" s="386"/>
      <c r="BR23" s="386"/>
      <c r="BS23" s="386"/>
      <c r="BT23" s="386"/>
      <c r="BU23" s="387"/>
      <c r="BV23" s="385">
        <v>3393046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7650</v>
      </c>
      <c r="R24" s="437"/>
      <c r="S24" s="437"/>
      <c r="T24" s="437"/>
      <c r="U24" s="437"/>
      <c r="V24" s="476"/>
      <c r="W24" s="531"/>
      <c r="X24" s="519"/>
      <c r="Y24" s="520"/>
      <c r="Z24" s="435" t="s">
        <v>153</v>
      </c>
      <c r="AA24" s="415"/>
      <c r="AB24" s="415"/>
      <c r="AC24" s="415"/>
      <c r="AD24" s="415"/>
      <c r="AE24" s="415"/>
      <c r="AF24" s="415"/>
      <c r="AG24" s="416"/>
      <c r="AH24" s="436">
        <v>140</v>
      </c>
      <c r="AI24" s="437"/>
      <c r="AJ24" s="437"/>
      <c r="AK24" s="437"/>
      <c r="AL24" s="476"/>
      <c r="AM24" s="436">
        <v>410200</v>
      </c>
      <c r="AN24" s="437"/>
      <c r="AO24" s="437"/>
      <c r="AP24" s="437"/>
      <c r="AQ24" s="437"/>
      <c r="AR24" s="476"/>
      <c r="AS24" s="436">
        <v>2930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3055283</v>
      </c>
      <c r="BO24" s="386"/>
      <c r="BP24" s="386"/>
      <c r="BQ24" s="386"/>
      <c r="BR24" s="386"/>
      <c r="BS24" s="386"/>
      <c r="BT24" s="386"/>
      <c r="BU24" s="387"/>
      <c r="BV24" s="385">
        <v>3384236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6230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15700</v>
      </c>
      <c r="BO25" s="349"/>
      <c r="BP25" s="349"/>
      <c r="BQ25" s="349"/>
      <c r="BR25" s="349"/>
      <c r="BS25" s="349"/>
      <c r="BT25" s="349"/>
      <c r="BU25" s="350"/>
      <c r="BV25" s="348">
        <v>276955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5930</v>
      </c>
      <c r="R26" s="437"/>
      <c r="S26" s="437"/>
      <c r="T26" s="437"/>
      <c r="U26" s="437"/>
      <c r="V26" s="476"/>
      <c r="W26" s="531"/>
      <c r="X26" s="519"/>
      <c r="Y26" s="520"/>
      <c r="Z26" s="435" t="s">
        <v>159</v>
      </c>
      <c r="AA26" s="541"/>
      <c r="AB26" s="541"/>
      <c r="AC26" s="541"/>
      <c r="AD26" s="541"/>
      <c r="AE26" s="541"/>
      <c r="AF26" s="541"/>
      <c r="AG26" s="542"/>
      <c r="AH26" s="436">
        <v>3</v>
      </c>
      <c r="AI26" s="437"/>
      <c r="AJ26" s="437"/>
      <c r="AK26" s="437"/>
      <c r="AL26" s="476"/>
      <c r="AM26" s="436">
        <v>9852</v>
      </c>
      <c r="AN26" s="437"/>
      <c r="AO26" s="437"/>
      <c r="AP26" s="437"/>
      <c r="AQ26" s="437"/>
      <c r="AR26" s="476"/>
      <c r="AS26" s="436">
        <v>3284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3180</v>
      </c>
      <c r="R27" s="437"/>
      <c r="S27" s="437"/>
      <c r="T27" s="437"/>
      <c r="U27" s="437"/>
      <c r="V27" s="476"/>
      <c r="W27" s="531"/>
      <c r="X27" s="519"/>
      <c r="Y27" s="520"/>
      <c r="Z27" s="435" t="s">
        <v>162</v>
      </c>
      <c r="AA27" s="415"/>
      <c r="AB27" s="415"/>
      <c r="AC27" s="415"/>
      <c r="AD27" s="415"/>
      <c r="AE27" s="415"/>
      <c r="AF27" s="415"/>
      <c r="AG27" s="416"/>
      <c r="AH27" s="436">
        <v>8</v>
      </c>
      <c r="AI27" s="437"/>
      <c r="AJ27" s="437"/>
      <c r="AK27" s="437"/>
      <c r="AL27" s="476"/>
      <c r="AM27" s="436">
        <v>24480</v>
      </c>
      <c r="AN27" s="437"/>
      <c r="AO27" s="437"/>
      <c r="AP27" s="437"/>
      <c r="AQ27" s="437"/>
      <c r="AR27" s="476"/>
      <c r="AS27" s="436">
        <v>3060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679176</v>
      </c>
      <c r="BO27" s="555"/>
      <c r="BP27" s="555"/>
      <c r="BQ27" s="555"/>
      <c r="BR27" s="555"/>
      <c r="BS27" s="555"/>
      <c r="BT27" s="555"/>
      <c r="BU27" s="556"/>
      <c r="BV27" s="554">
        <v>679176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2650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5953673</v>
      </c>
      <c r="BO28" s="349"/>
      <c r="BP28" s="349"/>
      <c r="BQ28" s="349"/>
      <c r="BR28" s="349"/>
      <c r="BS28" s="349"/>
      <c r="BT28" s="349"/>
      <c r="BU28" s="350"/>
      <c r="BV28" s="348">
        <v>5806288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2460</v>
      </c>
      <c r="R29" s="437"/>
      <c r="S29" s="437"/>
      <c r="T29" s="437"/>
      <c r="U29" s="437"/>
      <c r="V29" s="476"/>
      <c r="W29" s="532"/>
      <c r="X29" s="533"/>
      <c r="Y29" s="534"/>
      <c r="Z29" s="435" t="s">
        <v>169</v>
      </c>
      <c r="AA29" s="415"/>
      <c r="AB29" s="415"/>
      <c r="AC29" s="415"/>
      <c r="AD29" s="415"/>
      <c r="AE29" s="415"/>
      <c r="AF29" s="415"/>
      <c r="AG29" s="416"/>
      <c r="AH29" s="436">
        <v>148</v>
      </c>
      <c r="AI29" s="437"/>
      <c r="AJ29" s="437"/>
      <c r="AK29" s="437"/>
      <c r="AL29" s="476"/>
      <c r="AM29" s="436">
        <v>434680</v>
      </c>
      <c r="AN29" s="437"/>
      <c r="AO29" s="437"/>
      <c r="AP29" s="437"/>
      <c r="AQ29" s="437"/>
      <c r="AR29" s="476"/>
      <c r="AS29" s="436">
        <v>2937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763901</v>
      </c>
      <c r="BO29" s="386"/>
      <c r="BP29" s="386"/>
      <c r="BQ29" s="386"/>
      <c r="BR29" s="386"/>
      <c r="BS29" s="386"/>
      <c r="BT29" s="386"/>
      <c r="BU29" s="387"/>
      <c r="BV29" s="385">
        <v>763901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2299401</v>
      </c>
      <c r="BO30" s="555"/>
      <c r="BP30" s="555"/>
      <c r="BQ30" s="555"/>
      <c r="BR30" s="555"/>
      <c r="BS30" s="555"/>
      <c r="BT30" s="555"/>
      <c r="BU30" s="556"/>
      <c r="BV30" s="554">
        <v>1967381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沖縄県市町村自治会館管理組合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かでな振興</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沖縄県後期高齢者医療広域連合(一般会計)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沖縄県後期高齢者医療広域連合(特別会計)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比謝川行政事務組合（一般会計）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比謝川行政事務組合（特別会計）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中部広域市町村圏事務組合（一般会計）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中部広域市町村圏事務組合（特別会計）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沖縄県市町村総合事務組合（一般会計）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沖縄県町村交通災害共済組合（一般会計）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沖縄県介護保険広域連合（一般会計）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2301344</v>
      </c>
      <c r="S5" s="583"/>
      <c r="T5" s="583"/>
      <c r="U5" s="583"/>
      <c r="V5" s="583"/>
      <c r="W5" s="583"/>
      <c r="X5" s="583"/>
      <c r="Y5" s="584"/>
      <c r="Z5" s="585">
        <v>27.6</v>
      </c>
      <c r="AA5" s="585"/>
      <c r="AB5" s="585"/>
      <c r="AC5" s="585"/>
      <c r="AD5" s="586">
        <v>2301344</v>
      </c>
      <c r="AE5" s="586"/>
      <c r="AF5" s="586"/>
      <c r="AG5" s="586"/>
      <c r="AH5" s="586"/>
      <c r="AI5" s="586"/>
      <c r="AJ5" s="586"/>
      <c r="AK5" s="586"/>
      <c r="AL5" s="587">
        <v>42.1</v>
      </c>
      <c r="AM5" s="588"/>
      <c r="AN5" s="588"/>
      <c r="AO5" s="589"/>
      <c r="AP5" s="579" t="s">
        <v>207</v>
      </c>
      <c r="AQ5" s="580"/>
      <c r="AR5" s="580"/>
      <c r="AS5" s="580"/>
      <c r="AT5" s="580"/>
      <c r="AU5" s="580"/>
      <c r="AV5" s="580"/>
      <c r="AW5" s="580"/>
      <c r="AX5" s="580"/>
      <c r="AY5" s="580"/>
      <c r="AZ5" s="580"/>
      <c r="BA5" s="580"/>
      <c r="BB5" s="580"/>
      <c r="BC5" s="580"/>
      <c r="BD5" s="580"/>
      <c r="BE5" s="580"/>
      <c r="BF5" s="581"/>
      <c r="BG5" s="593">
        <v>2301344</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27417</v>
      </c>
      <c r="S6" s="594"/>
      <c r="T6" s="594"/>
      <c r="U6" s="594"/>
      <c r="V6" s="594"/>
      <c r="W6" s="594"/>
      <c r="X6" s="594"/>
      <c r="Y6" s="595"/>
      <c r="Z6" s="596">
        <v>0.3</v>
      </c>
      <c r="AA6" s="596"/>
      <c r="AB6" s="596"/>
      <c r="AC6" s="596"/>
      <c r="AD6" s="597">
        <v>27417</v>
      </c>
      <c r="AE6" s="597"/>
      <c r="AF6" s="597"/>
      <c r="AG6" s="597"/>
      <c r="AH6" s="597"/>
      <c r="AI6" s="597"/>
      <c r="AJ6" s="597"/>
      <c r="AK6" s="597"/>
      <c r="AL6" s="598">
        <v>0.5</v>
      </c>
      <c r="AM6" s="599"/>
      <c r="AN6" s="599"/>
      <c r="AO6" s="600"/>
      <c r="AP6" s="590" t="s">
        <v>213</v>
      </c>
      <c r="AQ6" s="591"/>
      <c r="AR6" s="591"/>
      <c r="AS6" s="591"/>
      <c r="AT6" s="591"/>
      <c r="AU6" s="591"/>
      <c r="AV6" s="591"/>
      <c r="AW6" s="591"/>
      <c r="AX6" s="591"/>
      <c r="AY6" s="591"/>
      <c r="AZ6" s="591"/>
      <c r="BA6" s="591"/>
      <c r="BB6" s="591"/>
      <c r="BC6" s="591"/>
      <c r="BD6" s="591"/>
      <c r="BE6" s="591"/>
      <c r="BF6" s="592"/>
      <c r="BG6" s="593">
        <v>2301344</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125042</v>
      </c>
      <c r="CS6" s="594"/>
      <c r="CT6" s="594"/>
      <c r="CU6" s="594"/>
      <c r="CV6" s="594"/>
      <c r="CW6" s="594"/>
      <c r="CX6" s="594"/>
      <c r="CY6" s="595"/>
      <c r="CZ6" s="596">
        <v>1.5</v>
      </c>
      <c r="DA6" s="596"/>
      <c r="DB6" s="596"/>
      <c r="DC6" s="596"/>
      <c r="DD6" s="602" t="s">
        <v>208</v>
      </c>
      <c r="DE6" s="594"/>
      <c r="DF6" s="594"/>
      <c r="DG6" s="594"/>
      <c r="DH6" s="594"/>
      <c r="DI6" s="594"/>
      <c r="DJ6" s="594"/>
      <c r="DK6" s="594"/>
      <c r="DL6" s="594"/>
      <c r="DM6" s="594"/>
      <c r="DN6" s="594"/>
      <c r="DO6" s="594"/>
      <c r="DP6" s="595"/>
      <c r="DQ6" s="602">
        <v>125042</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2878</v>
      </c>
      <c r="S7" s="594"/>
      <c r="T7" s="594"/>
      <c r="U7" s="594"/>
      <c r="V7" s="594"/>
      <c r="W7" s="594"/>
      <c r="X7" s="594"/>
      <c r="Y7" s="595"/>
      <c r="Z7" s="596">
        <v>0</v>
      </c>
      <c r="AA7" s="596"/>
      <c r="AB7" s="596"/>
      <c r="AC7" s="596"/>
      <c r="AD7" s="597">
        <v>2878</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638025</v>
      </c>
      <c r="BH7" s="594"/>
      <c r="BI7" s="594"/>
      <c r="BJ7" s="594"/>
      <c r="BK7" s="594"/>
      <c r="BL7" s="594"/>
      <c r="BM7" s="594"/>
      <c r="BN7" s="595"/>
      <c r="BO7" s="596">
        <v>27.7</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1644177</v>
      </c>
      <c r="CS7" s="594"/>
      <c r="CT7" s="594"/>
      <c r="CU7" s="594"/>
      <c r="CV7" s="594"/>
      <c r="CW7" s="594"/>
      <c r="CX7" s="594"/>
      <c r="CY7" s="595"/>
      <c r="CZ7" s="596">
        <v>20.3</v>
      </c>
      <c r="DA7" s="596"/>
      <c r="DB7" s="596"/>
      <c r="DC7" s="596"/>
      <c r="DD7" s="602">
        <v>129640</v>
      </c>
      <c r="DE7" s="594"/>
      <c r="DF7" s="594"/>
      <c r="DG7" s="594"/>
      <c r="DH7" s="594"/>
      <c r="DI7" s="594"/>
      <c r="DJ7" s="594"/>
      <c r="DK7" s="594"/>
      <c r="DL7" s="594"/>
      <c r="DM7" s="594"/>
      <c r="DN7" s="594"/>
      <c r="DO7" s="594"/>
      <c r="DP7" s="595"/>
      <c r="DQ7" s="602">
        <v>1467622</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4270</v>
      </c>
      <c r="S8" s="594"/>
      <c r="T8" s="594"/>
      <c r="U8" s="594"/>
      <c r="V8" s="594"/>
      <c r="W8" s="594"/>
      <c r="X8" s="594"/>
      <c r="Y8" s="595"/>
      <c r="Z8" s="596">
        <v>0.1</v>
      </c>
      <c r="AA8" s="596"/>
      <c r="AB8" s="596"/>
      <c r="AC8" s="596"/>
      <c r="AD8" s="597">
        <v>4270</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18451</v>
      </c>
      <c r="BH8" s="594"/>
      <c r="BI8" s="594"/>
      <c r="BJ8" s="594"/>
      <c r="BK8" s="594"/>
      <c r="BL8" s="594"/>
      <c r="BM8" s="594"/>
      <c r="BN8" s="595"/>
      <c r="BO8" s="596">
        <v>0.8</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2444158</v>
      </c>
      <c r="CS8" s="594"/>
      <c r="CT8" s="594"/>
      <c r="CU8" s="594"/>
      <c r="CV8" s="594"/>
      <c r="CW8" s="594"/>
      <c r="CX8" s="594"/>
      <c r="CY8" s="595"/>
      <c r="CZ8" s="596">
        <v>30.2</v>
      </c>
      <c r="DA8" s="596"/>
      <c r="DB8" s="596"/>
      <c r="DC8" s="596"/>
      <c r="DD8" s="602">
        <v>16960</v>
      </c>
      <c r="DE8" s="594"/>
      <c r="DF8" s="594"/>
      <c r="DG8" s="594"/>
      <c r="DH8" s="594"/>
      <c r="DI8" s="594"/>
      <c r="DJ8" s="594"/>
      <c r="DK8" s="594"/>
      <c r="DL8" s="594"/>
      <c r="DM8" s="594"/>
      <c r="DN8" s="594"/>
      <c r="DO8" s="594"/>
      <c r="DP8" s="595"/>
      <c r="DQ8" s="602">
        <v>1536745</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3206</v>
      </c>
      <c r="S9" s="594"/>
      <c r="T9" s="594"/>
      <c r="U9" s="594"/>
      <c r="V9" s="594"/>
      <c r="W9" s="594"/>
      <c r="X9" s="594"/>
      <c r="Y9" s="595"/>
      <c r="Z9" s="596">
        <v>0</v>
      </c>
      <c r="AA9" s="596"/>
      <c r="AB9" s="596"/>
      <c r="AC9" s="596"/>
      <c r="AD9" s="597">
        <v>3206</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557224</v>
      </c>
      <c r="BH9" s="594"/>
      <c r="BI9" s="594"/>
      <c r="BJ9" s="594"/>
      <c r="BK9" s="594"/>
      <c r="BL9" s="594"/>
      <c r="BM9" s="594"/>
      <c r="BN9" s="595"/>
      <c r="BO9" s="596">
        <v>24.2</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574776</v>
      </c>
      <c r="CS9" s="594"/>
      <c r="CT9" s="594"/>
      <c r="CU9" s="594"/>
      <c r="CV9" s="594"/>
      <c r="CW9" s="594"/>
      <c r="CX9" s="594"/>
      <c r="CY9" s="595"/>
      <c r="CZ9" s="596">
        <v>7.1</v>
      </c>
      <c r="DA9" s="596"/>
      <c r="DB9" s="596"/>
      <c r="DC9" s="596"/>
      <c r="DD9" s="602">
        <v>47488</v>
      </c>
      <c r="DE9" s="594"/>
      <c r="DF9" s="594"/>
      <c r="DG9" s="594"/>
      <c r="DH9" s="594"/>
      <c r="DI9" s="594"/>
      <c r="DJ9" s="594"/>
      <c r="DK9" s="594"/>
      <c r="DL9" s="594"/>
      <c r="DM9" s="594"/>
      <c r="DN9" s="594"/>
      <c r="DO9" s="594"/>
      <c r="DP9" s="595"/>
      <c r="DQ9" s="602">
        <v>485745</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124522</v>
      </c>
      <c r="S10" s="594"/>
      <c r="T10" s="594"/>
      <c r="U10" s="594"/>
      <c r="V10" s="594"/>
      <c r="W10" s="594"/>
      <c r="X10" s="594"/>
      <c r="Y10" s="595"/>
      <c r="Z10" s="596">
        <v>1.5</v>
      </c>
      <c r="AA10" s="596"/>
      <c r="AB10" s="596"/>
      <c r="AC10" s="596"/>
      <c r="AD10" s="597">
        <v>124522</v>
      </c>
      <c r="AE10" s="597"/>
      <c r="AF10" s="597"/>
      <c r="AG10" s="597"/>
      <c r="AH10" s="597"/>
      <c r="AI10" s="597"/>
      <c r="AJ10" s="597"/>
      <c r="AK10" s="597"/>
      <c r="AL10" s="598">
        <v>2.2999999999999998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25591</v>
      </c>
      <c r="BH10" s="594"/>
      <c r="BI10" s="594"/>
      <c r="BJ10" s="594"/>
      <c r="BK10" s="594"/>
      <c r="BL10" s="594"/>
      <c r="BM10" s="594"/>
      <c r="BN10" s="595"/>
      <c r="BO10" s="596">
        <v>1.1000000000000001</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4026</v>
      </c>
      <c r="CS10" s="594"/>
      <c r="CT10" s="594"/>
      <c r="CU10" s="594"/>
      <c r="CV10" s="594"/>
      <c r="CW10" s="594"/>
      <c r="CX10" s="594"/>
      <c r="CY10" s="595"/>
      <c r="CZ10" s="596">
        <v>0</v>
      </c>
      <c r="DA10" s="596"/>
      <c r="DB10" s="596"/>
      <c r="DC10" s="596"/>
      <c r="DD10" s="602" t="s">
        <v>220</v>
      </c>
      <c r="DE10" s="594"/>
      <c r="DF10" s="594"/>
      <c r="DG10" s="594"/>
      <c r="DH10" s="594"/>
      <c r="DI10" s="594"/>
      <c r="DJ10" s="594"/>
      <c r="DK10" s="594"/>
      <c r="DL10" s="594"/>
      <c r="DM10" s="594"/>
      <c r="DN10" s="594"/>
      <c r="DO10" s="594"/>
      <c r="DP10" s="595"/>
      <c r="DQ10" s="602">
        <v>956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36759</v>
      </c>
      <c r="BH11" s="594"/>
      <c r="BI11" s="594"/>
      <c r="BJ11" s="594"/>
      <c r="BK11" s="594"/>
      <c r="BL11" s="594"/>
      <c r="BM11" s="594"/>
      <c r="BN11" s="595"/>
      <c r="BO11" s="596">
        <v>1.6</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47638</v>
      </c>
      <c r="CS11" s="594"/>
      <c r="CT11" s="594"/>
      <c r="CU11" s="594"/>
      <c r="CV11" s="594"/>
      <c r="CW11" s="594"/>
      <c r="CX11" s="594"/>
      <c r="CY11" s="595"/>
      <c r="CZ11" s="596">
        <v>0.6</v>
      </c>
      <c r="DA11" s="596"/>
      <c r="DB11" s="596"/>
      <c r="DC11" s="596"/>
      <c r="DD11" s="602">
        <v>11444</v>
      </c>
      <c r="DE11" s="594"/>
      <c r="DF11" s="594"/>
      <c r="DG11" s="594"/>
      <c r="DH11" s="594"/>
      <c r="DI11" s="594"/>
      <c r="DJ11" s="594"/>
      <c r="DK11" s="594"/>
      <c r="DL11" s="594"/>
      <c r="DM11" s="594"/>
      <c r="DN11" s="594"/>
      <c r="DO11" s="594"/>
      <c r="DP11" s="595"/>
      <c r="DQ11" s="602">
        <v>46488</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1540666</v>
      </c>
      <c r="BH12" s="594"/>
      <c r="BI12" s="594"/>
      <c r="BJ12" s="594"/>
      <c r="BK12" s="594"/>
      <c r="BL12" s="594"/>
      <c r="BM12" s="594"/>
      <c r="BN12" s="595"/>
      <c r="BO12" s="596">
        <v>66.900000000000006</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521391</v>
      </c>
      <c r="CS12" s="594"/>
      <c r="CT12" s="594"/>
      <c r="CU12" s="594"/>
      <c r="CV12" s="594"/>
      <c r="CW12" s="594"/>
      <c r="CX12" s="594"/>
      <c r="CY12" s="595"/>
      <c r="CZ12" s="596">
        <v>6.4</v>
      </c>
      <c r="DA12" s="596"/>
      <c r="DB12" s="596"/>
      <c r="DC12" s="596"/>
      <c r="DD12" s="602">
        <v>320292</v>
      </c>
      <c r="DE12" s="594"/>
      <c r="DF12" s="594"/>
      <c r="DG12" s="594"/>
      <c r="DH12" s="594"/>
      <c r="DI12" s="594"/>
      <c r="DJ12" s="594"/>
      <c r="DK12" s="594"/>
      <c r="DL12" s="594"/>
      <c r="DM12" s="594"/>
      <c r="DN12" s="594"/>
      <c r="DO12" s="594"/>
      <c r="DP12" s="595"/>
      <c r="DQ12" s="602">
        <v>286365</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2632</v>
      </c>
      <c r="S13" s="594"/>
      <c r="T13" s="594"/>
      <c r="U13" s="594"/>
      <c r="V13" s="594"/>
      <c r="W13" s="594"/>
      <c r="X13" s="594"/>
      <c r="Y13" s="595"/>
      <c r="Z13" s="596">
        <v>0</v>
      </c>
      <c r="AA13" s="596"/>
      <c r="AB13" s="596"/>
      <c r="AC13" s="596"/>
      <c r="AD13" s="597">
        <v>2632</v>
      </c>
      <c r="AE13" s="597"/>
      <c r="AF13" s="597"/>
      <c r="AG13" s="597"/>
      <c r="AH13" s="597"/>
      <c r="AI13" s="597"/>
      <c r="AJ13" s="597"/>
      <c r="AK13" s="597"/>
      <c r="AL13" s="598">
        <v>0</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1533562</v>
      </c>
      <c r="BH13" s="594"/>
      <c r="BI13" s="594"/>
      <c r="BJ13" s="594"/>
      <c r="BK13" s="594"/>
      <c r="BL13" s="594"/>
      <c r="BM13" s="594"/>
      <c r="BN13" s="595"/>
      <c r="BO13" s="596">
        <v>66.599999999999994</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566388</v>
      </c>
      <c r="CS13" s="594"/>
      <c r="CT13" s="594"/>
      <c r="CU13" s="594"/>
      <c r="CV13" s="594"/>
      <c r="CW13" s="594"/>
      <c r="CX13" s="594"/>
      <c r="CY13" s="595"/>
      <c r="CZ13" s="596">
        <v>7</v>
      </c>
      <c r="DA13" s="596"/>
      <c r="DB13" s="596"/>
      <c r="DC13" s="596"/>
      <c r="DD13" s="602">
        <v>336537</v>
      </c>
      <c r="DE13" s="594"/>
      <c r="DF13" s="594"/>
      <c r="DG13" s="594"/>
      <c r="DH13" s="594"/>
      <c r="DI13" s="594"/>
      <c r="DJ13" s="594"/>
      <c r="DK13" s="594"/>
      <c r="DL13" s="594"/>
      <c r="DM13" s="594"/>
      <c r="DN13" s="594"/>
      <c r="DO13" s="594"/>
      <c r="DP13" s="595"/>
      <c r="DQ13" s="602">
        <v>475849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36491</v>
      </c>
      <c r="BH14" s="594"/>
      <c r="BI14" s="594"/>
      <c r="BJ14" s="594"/>
      <c r="BK14" s="594"/>
      <c r="BL14" s="594"/>
      <c r="BM14" s="594"/>
      <c r="BN14" s="595"/>
      <c r="BO14" s="596">
        <v>1.6</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253205</v>
      </c>
      <c r="CS14" s="594"/>
      <c r="CT14" s="594"/>
      <c r="CU14" s="594"/>
      <c r="CV14" s="594"/>
      <c r="CW14" s="594"/>
      <c r="CX14" s="594"/>
      <c r="CY14" s="595"/>
      <c r="CZ14" s="596">
        <v>3.1</v>
      </c>
      <c r="DA14" s="596"/>
      <c r="DB14" s="596"/>
      <c r="DC14" s="596"/>
      <c r="DD14" s="602" t="s">
        <v>220</v>
      </c>
      <c r="DE14" s="594"/>
      <c r="DF14" s="594"/>
      <c r="DG14" s="594"/>
      <c r="DH14" s="594"/>
      <c r="DI14" s="594"/>
      <c r="DJ14" s="594"/>
      <c r="DK14" s="594"/>
      <c r="DL14" s="594"/>
      <c r="DM14" s="594"/>
      <c r="DN14" s="594"/>
      <c r="DO14" s="594"/>
      <c r="DP14" s="595"/>
      <c r="DQ14" s="602">
        <v>253205</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1782</v>
      </c>
      <c r="S15" s="594"/>
      <c r="T15" s="594"/>
      <c r="U15" s="594"/>
      <c r="V15" s="594"/>
      <c r="W15" s="594"/>
      <c r="X15" s="594"/>
      <c r="Y15" s="595"/>
      <c r="Z15" s="596">
        <v>0</v>
      </c>
      <c r="AA15" s="596"/>
      <c r="AB15" s="596"/>
      <c r="AC15" s="596"/>
      <c r="AD15" s="597">
        <v>1782</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86162</v>
      </c>
      <c r="BH15" s="594"/>
      <c r="BI15" s="594"/>
      <c r="BJ15" s="594"/>
      <c r="BK15" s="594"/>
      <c r="BL15" s="594"/>
      <c r="BM15" s="594"/>
      <c r="BN15" s="595"/>
      <c r="BO15" s="596">
        <v>3.7</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1482478</v>
      </c>
      <c r="CS15" s="594"/>
      <c r="CT15" s="594"/>
      <c r="CU15" s="594"/>
      <c r="CV15" s="594"/>
      <c r="CW15" s="594"/>
      <c r="CX15" s="594"/>
      <c r="CY15" s="595"/>
      <c r="CZ15" s="596">
        <v>18.3</v>
      </c>
      <c r="DA15" s="596"/>
      <c r="DB15" s="596"/>
      <c r="DC15" s="596"/>
      <c r="DD15" s="602">
        <v>521250</v>
      </c>
      <c r="DE15" s="594"/>
      <c r="DF15" s="594"/>
      <c r="DG15" s="594"/>
      <c r="DH15" s="594"/>
      <c r="DI15" s="594"/>
      <c r="DJ15" s="594"/>
      <c r="DK15" s="594"/>
      <c r="DL15" s="594"/>
      <c r="DM15" s="594"/>
      <c r="DN15" s="594"/>
      <c r="DO15" s="594"/>
      <c r="DP15" s="595"/>
      <c r="DQ15" s="602">
        <v>1264765</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1580905</v>
      </c>
      <c r="S16" s="594"/>
      <c r="T16" s="594"/>
      <c r="U16" s="594"/>
      <c r="V16" s="594"/>
      <c r="W16" s="594"/>
      <c r="X16" s="594"/>
      <c r="Y16" s="595"/>
      <c r="Z16" s="596">
        <v>19</v>
      </c>
      <c r="AA16" s="596"/>
      <c r="AB16" s="596"/>
      <c r="AC16" s="596"/>
      <c r="AD16" s="597">
        <v>1358676</v>
      </c>
      <c r="AE16" s="597"/>
      <c r="AF16" s="597"/>
      <c r="AG16" s="597"/>
      <c r="AH16" s="597"/>
      <c r="AI16" s="597"/>
      <c r="AJ16" s="597"/>
      <c r="AK16" s="597"/>
      <c r="AL16" s="598">
        <v>24.9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38032</v>
      </c>
      <c r="CS16" s="594"/>
      <c r="CT16" s="594"/>
      <c r="CU16" s="594"/>
      <c r="CV16" s="594"/>
      <c r="CW16" s="594"/>
      <c r="CX16" s="594"/>
      <c r="CY16" s="595"/>
      <c r="CZ16" s="596">
        <v>0.5</v>
      </c>
      <c r="DA16" s="596"/>
      <c r="DB16" s="596"/>
      <c r="DC16" s="596"/>
      <c r="DD16" s="602" t="s">
        <v>220</v>
      </c>
      <c r="DE16" s="594"/>
      <c r="DF16" s="594"/>
      <c r="DG16" s="594"/>
      <c r="DH16" s="594"/>
      <c r="DI16" s="594"/>
      <c r="DJ16" s="594"/>
      <c r="DK16" s="594"/>
      <c r="DL16" s="594"/>
      <c r="DM16" s="594"/>
      <c r="DN16" s="594"/>
      <c r="DO16" s="594"/>
      <c r="DP16" s="595"/>
      <c r="DQ16" s="602">
        <v>38032</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1358676</v>
      </c>
      <c r="S17" s="594"/>
      <c r="T17" s="594"/>
      <c r="U17" s="594"/>
      <c r="V17" s="594"/>
      <c r="W17" s="594"/>
      <c r="X17" s="594"/>
      <c r="Y17" s="595"/>
      <c r="Z17" s="596">
        <v>16.3</v>
      </c>
      <c r="AA17" s="596"/>
      <c r="AB17" s="596"/>
      <c r="AC17" s="596"/>
      <c r="AD17" s="597">
        <v>1358676</v>
      </c>
      <c r="AE17" s="597"/>
      <c r="AF17" s="597"/>
      <c r="AG17" s="597"/>
      <c r="AH17" s="597"/>
      <c r="AI17" s="597"/>
      <c r="AJ17" s="597"/>
      <c r="AK17" s="597"/>
      <c r="AL17" s="598">
        <v>24.9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403962</v>
      </c>
      <c r="CS17" s="594"/>
      <c r="CT17" s="594"/>
      <c r="CU17" s="594"/>
      <c r="CV17" s="594"/>
      <c r="CW17" s="594"/>
      <c r="CX17" s="594"/>
      <c r="CY17" s="595"/>
      <c r="CZ17" s="596">
        <v>5</v>
      </c>
      <c r="DA17" s="596"/>
      <c r="DB17" s="596"/>
      <c r="DC17" s="596"/>
      <c r="DD17" s="602" t="s">
        <v>220</v>
      </c>
      <c r="DE17" s="594"/>
      <c r="DF17" s="594"/>
      <c r="DG17" s="594"/>
      <c r="DH17" s="594"/>
      <c r="DI17" s="594"/>
      <c r="DJ17" s="594"/>
      <c r="DK17" s="594"/>
      <c r="DL17" s="594"/>
      <c r="DM17" s="594"/>
      <c r="DN17" s="594"/>
      <c r="DO17" s="594"/>
      <c r="DP17" s="595"/>
      <c r="DQ17" s="602">
        <v>381301</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222229</v>
      </c>
      <c r="S18" s="594"/>
      <c r="T18" s="594"/>
      <c r="U18" s="594"/>
      <c r="V18" s="594"/>
      <c r="W18" s="594"/>
      <c r="X18" s="594"/>
      <c r="Y18" s="595"/>
      <c r="Z18" s="596">
        <v>2.7</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4048956</v>
      </c>
      <c r="S20" s="594"/>
      <c r="T20" s="594"/>
      <c r="U20" s="594"/>
      <c r="V20" s="594"/>
      <c r="W20" s="594"/>
      <c r="X20" s="594"/>
      <c r="Y20" s="595"/>
      <c r="Z20" s="596">
        <v>48.6</v>
      </c>
      <c r="AA20" s="596"/>
      <c r="AB20" s="596"/>
      <c r="AC20" s="596"/>
      <c r="AD20" s="597">
        <v>3826727</v>
      </c>
      <c r="AE20" s="597"/>
      <c r="AF20" s="597"/>
      <c r="AG20" s="597"/>
      <c r="AH20" s="597"/>
      <c r="AI20" s="597"/>
      <c r="AJ20" s="597"/>
      <c r="AK20" s="597"/>
      <c r="AL20" s="598">
        <v>70.099999999999994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8105273</v>
      </c>
      <c r="CS20" s="594"/>
      <c r="CT20" s="594"/>
      <c r="CU20" s="594"/>
      <c r="CV20" s="594"/>
      <c r="CW20" s="594"/>
      <c r="CX20" s="594"/>
      <c r="CY20" s="595"/>
      <c r="CZ20" s="596">
        <v>100</v>
      </c>
      <c r="DA20" s="596"/>
      <c r="DB20" s="596"/>
      <c r="DC20" s="596"/>
      <c r="DD20" s="602">
        <v>1383611</v>
      </c>
      <c r="DE20" s="594"/>
      <c r="DF20" s="594"/>
      <c r="DG20" s="594"/>
      <c r="DH20" s="594"/>
      <c r="DI20" s="594"/>
      <c r="DJ20" s="594"/>
      <c r="DK20" s="594"/>
      <c r="DL20" s="594"/>
      <c r="DM20" s="594"/>
      <c r="DN20" s="594"/>
      <c r="DO20" s="594"/>
      <c r="DP20" s="595"/>
      <c r="DQ20" s="602">
        <v>6362115</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1925</v>
      </c>
      <c r="S21" s="594"/>
      <c r="T21" s="594"/>
      <c r="U21" s="594"/>
      <c r="V21" s="594"/>
      <c r="W21" s="594"/>
      <c r="X21" s="594"/>
      <c r="Y21" s="595"/>
      <c r="Z21" s="596">
        <v>0</v>
      </c>
      <c r="AA21" s="596"/>
      <c r="AB21" s="596"/>
      <c r="AC21" s="596"/>
      <c r="AD21" s="597">
        <v>1925</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11442</v>
      </c>
      <c r="S22" s="594"/>
      <c r="T22" s="594"/>
      <c r="U22" s="594"/>
      <c r="V22" s="594"/>
      <c r="W22" s="594"/>
      <c r="X22" s="594"/>
      <c r="Y22" s="595"/>
      <c r="Z22" s="596">
        <v>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171254</v>
      </c>
      <c r="S23" s="594"/>
      <c r="T23" s="594"/>
      <c r="U23" s="594"/>
      <c r="V23" s="594"/>
      <c r="W23" s="594"/>
      <c r="X23" s="594"/>
      <c r="Y23" s="595"/>
      <c r="Z23" s="596">
        <v>2.1</v>
      </c>
      <c r="AA23" s="596"/>
      <c r="AB23" s="596"/>
      <c r="AC23" s="596"/>
      <c r="AD23" s="597">
        <v>2927</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37321</v>
      </c>
      <c r="S24" s="594"/>
      <c r="T24" s="594"/>
      <c r="U24" s="594"/>
      <c r="V24" s="594"/>
      <c r="W24" s="594"/>
      <c r="X24" s="594"/>
      <c r="Y24" s="595"/>
      <c r="Z24" s="596">
        <v>0.4</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2860203</v>
      </c>
      <c r="CS24" s="583"/>
      <c r="CT24" s="583"/>
      <c r="CU24" s="583"/>
      <c r="CV24" s="583"/>
      <c r="CW24" s="583"/>
      <c r="CX24" s="583"/>
      <c r="CY24" s="584"/>
      <c r="CZ24" s="620">
        <v>35.299999999999997</v>
      </c>
      <c r="DA24" s="621"/>
      <c r="DB24" s="621"/>
      <c r="DC24" s="622"/>
      <c r="DD24" s="619">
        <v>2005833</v>
      </c>
      <c r="DE24" s="583"/>
      <c r="DF24" s="583"/>
      <c r="DG24" s="583"/>
      <c r="DH24" s="583"/>
      <c r="DI24" s="583"/>
      <c r="DJ24" s="583"/>
      <c r="DK24" s="584"/>
      <c r="DL24" s="619">
        <v>1976492</v>
      </c>
      <c r="DM24" s="583"/>
      <c r="DN24" s="583"/>
      <c r="DO24" s="583"/>
      <c r="DP24" s="583"/>
      <c r="DQ24" s="583"/>
      <c r="DR24" s="583"/>
      <c r="DS24" s="583"/>
      <c r="DT24" s="583"/>
      <c r="DU24" s="583"/>
      <c r="DV24" s="584"/>
      <c r="DW24" s="587">
        <v>36.200000000000003</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1144240</v>
      </c>
      <c r="S25" s="594"/>
      <c r="T25" s="594"/>
      <c r="U25" s="594"/>
      <c r="V25" s="594"/>
      <c r="W25" s="594"/>
      <c r="X25" s="594"/>
      <c r="Y25" s="595"/>
      <c r="Z25" s="596">
        <v>13.7</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1508341</v>
      </c>
      <c r="CS25" s="625"/>
      <c r="CT25" s="625"/>
      <c r="CU25" s="625"/>
      <c r="CV25" s="625"/>
      <c r="CW25" s="625"/>
      <c r="CX25" s="625"/>
      <c r="CY25" s="626"/>
      <c r="CZ25" s="627">
        <v>18.600000000000001</v>
      </c>
      <c r="DA25" s="628"/>
      <c r="DB25" s="628"/>
      <c r="DC25" s="629"/>
      <c r="DD25" s="602">
        <v>1369410</v>
      </c>
      <c r="DE25" s="625"/>
      <c r="DF25" s="625"/>
      <c r="DG25" s="625"/>
      <c r="DH25" s="625"/>
      <c r="DI25" s="625"/>
      <c r="DJ25" s="625"/>
      <c r="DK25" s="626"/>
      <c r="DL25" s="602">
        <v>1359426</v>
      </c>
      <c r="DM25" s="625"/>
      <c r="DN25" s="625"/>
      <c r="DO25" s="625"/>
      <c r="DP25" s="625"/>
      <c r="DQ25" s="625"/>
      <c r="DR25" s="625"/>
      <c r="DS25" s="625"/>
      <c r="DT25" s="625"/>
      <c r="DU25" s="625"/>
      <c r="DV25" s="626"/>
      <c r="DW25" s="598">
        <v>24.9</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v>934177</v>
      </c>
      <c r="S26" s="594"/>
      <c r="T26" s="594"/>
      <c r="U26" s="594"/>
      <c r="V26" s="594"/>
      <c r="W26" s="594"/>
      <c r="X26" s="594"/>
      <c r="Y26" s="595"/>
      <c r="Z26" s="596">
        <v>11.2</v>
      </c>
      <c r="AA26" s="596"/>
      <c r="AB26" s="596"/>
      <c r="AC26" s="596"/>
      <c r="AD26" s="597">
        <v>934177</v>
      </c>
      <c r="AE26" s="597"/>
      <c r="AF26" s="597"/>
      <c r="AG26" s="597"/>
      <c r="AH26" s="597"/>
      <c r="AI26" s="597"/>
      <c r="AJ26" s="597"/>
      <c r="AK26" s="597"/>
      <c r="AL26" s="598">
        <v>17.100000000000001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765379</v>
      </c>
      <c r="CS26" s="594"/>
      <c r="CT26" s="594"/>
      <c r="CU26" s="594"/>
      <c r="CV26" s="594"/>
      <c r="CW26" s="594"/>
      <c r="CX26" s="594"/>
      <c r="CY26" s="595"/>
      <c r="CZ26" s="627">
        <v>9.4</v>
      </c>
      <c r="DA26" s="628"/>
      <c r="DB26" s="628"/>
      <c r="DC26" s="629"/>
      <c r="DD26" s="602">
        <v>697220</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725867</v>
      </c>
      <c r="S27" s="594"/>
      <c r="T27" s="594"/>
      <c r="U27" s="594"/>
      <c r="V27" s="594"/>
      <c r="W27" s="594"/>
      <c r="X27" s="594"/>
      <c r="Y27" s="595"/>
      <c r="Z27" s="596">
        <v>8.6999999999999993</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2301344</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948263</v>
      </c>
      <c r="CS27" s="625"/>
      <c r="CT27" s="625"/>
      <c r="CU27" s="625"/>
      <c r="CV27" s="625"/>
      <c r="CW27" s="625"/>
      <c r="CX27" s="625"/>
      <c r="CY27" s="626"/>
      <c r="CZ27" s="627">
        <v>11.7</v>
      </c>
      <c r="DA27" s="628"/>
      <c r="DB27" s="628"/>
      <c r="DC27" s="629"/>
      <c r="DD27" s="602">
        <v>255485</v>
      </c>
      <c r="DE27" s="625"/>
      <c r="DF27" s="625"/>
      <c r="DG27" s="625"/>
      <c r="DH27" s="625"/>
      <c r="DI27" s="625"/>
      <c r="DJ27" s="625"/>
      <c r="DK27" s="626"/>
      <c r="DL27" s="602">
        <v>251115</v>
      </c>
      <c r="DM27" s="625"/>
      <c r="DN27" s="625"/>
      <c r="DO27" s="625"/>
      <c r="DP27" s="625"/>
      <c r="DQ27" s="625"/>
      <c r="DR27" s="625"/>
      <c r="DS27" s="625"/>
      <c r="DT27" s="625"/>
      <c r="DU27" s="625"/>
      <c r="DV27" s="626"/>
      <c r="DW27" s="598">
        <v>4.5999999999999996</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729007</v>
      </c>
      <c r="S28" s="594"/>
      <c r="T28" s="594"/>
      <c r="U28" s="594"/>
      <c r="V28" s="594"/>
      <c r="W28" s="594"/>
      <c r="X28" s="594"/>
      <c r="Y28" s="595"/>
      <c r="Z28" s="596">
        <v>8.8000000000000007</v>
      </c>
      <c r="AA28" s="596"/>
      <c r="AB28" s="596"/>
      <c r="AC28" s="596"/>
      <c r="AD28" s="597">
        <v>695745</v>
      </c>
      <c r="AE28" s="597"/>
      <c r="AF28" s="597"/>
      <c r="AG28" s="597"/>
      <c r="AH28" s="597"/>
      <c r="AI28" s="597"/>
      <c r="AJ28" s="597"/>
      <c r="AK28" s="597"/>
      <c r="AL28" s="598">
        <v>12.7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403599</v>
      </c>
      <c r="CS28" s="594"/>
      <c r="CT28" s="594"/>
      <c r="CU28" s="594"/>
      <c r="CV28" s="594"/>
      <c r="CW28" s="594"/>
      <c r="CX28" s="594"/>
      <c r="CY28" s="595"/>
      <c r="CZ28" s="627">
        <v>5</v>
      </c>
      <c r="DA28" s="628"/>
      <c r="DB28" s="628"/>
      <c r="DC28" s="629"/>
      <c r="DD28" s="602">
        <v>380938</v>
      </c>
      <c r="DE28" s="594"/>
      <c r="DF28" s="594"/>
      <c r="DG28" s="594"/>
      <c r="DH28" s="594"/>
      <c r="DI28" s="594"/>
      <c r="DJ28" s="594"/>
      <c r="DK28" s="595"/>
      <c r="DL28" s="602">
        <v>365951</v>
      </c>
      <c r="DM28" s="594"/>
      <c r="DN28" s="594"/>
      <c r="DO28" s="594"/>
      <c r="DP28" s="594"/>
      <c r="DQ28" s="594"/>
      <c r="DR28" s="594"/>
      <c r="DS28" s="594"/>
      <c r="DT28" s="594"/>
      <c r="DU28" s="594"/>
      <c r="DV28" s="595"/>
      <c r="DW28" s="598">
        <v>6.7</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3276</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403595</v>
      </c>
      <c r="CS29" s="625"/>
      <c r="CT29" s="625"/>
      <c r="CU29" s="625"/>
      <c r="CV29" s="625"/>
      <c r="CW29" s="625"/>
      <c r="CX29" s="625"/>
      <c r="CY29" s="626"/>
      <c r="CZ29" s="627">
        <v>5</v>
      </c>
      <c r="DA29" s="628"/>
      <c r="DB29" s="628"/>
      <c r="DC29" s="629"/>
      <c r="DD29" s="602">
        <v>380934</v>
      </c>
      <c r="DE29" s="625"/>
      <c r="DF29" s="625"/>
      <c r="DG29" s="625"/>
      <c r="DH29" s="625"/>
      <c r="DI29" s="625"/>
      <c r="DJ29" s="625"/>
      <c r="DK29" s="626"/>
      <c r="DL29" s="602">
        <v>365947</v>
      </c>
      <c r="DM29" s="625"/>
      <c r="DN29" s="625"/>
      <c r="DO29" s="625"/>
      <c r="DP29" s="625"/>
      <c r="DQ29" s="625"/>
      <c r="DR29" s="625"/>
      <c r="DS29" s="625"/>
      <c r="DT29" s="625"/>
      <c r="DU29" s="625"/>
      <c r="DV29" s="626"/>
      <c r="DW29" s="598">
        <v>6.7</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35862</v>
      </c>
      <c r="S30" s="594"/>
      <c r="T30" s="594"/>
      <c r="U30" s="594"/>
      <c r="V30" s="594"/>
      <c r="W30" s="594"/>
      <c r="X30" s="594"/>
      <c r="Y30" s="595"/>
      <c r="Z30" s="596">
        <v>0.4</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98.4</v>
      </c>
      <c r="BH30" s="652"/>
      <c r="BI30" s="652"/>
      <c r="BJ30" s="652"/>
      <c r="BK30" s="652"/>
      <c r="BL30" s="652"/>
      <c r="BM30" s="588">
        <v>94.6</v>
      </c>
      <c r="BN30" s="652"/>
      <c r="BO30" s="652"/>
      <c r="BP30" s="652"/>
      <c r="BQ30" s="653"/>
      <c r="BR30" s="651">
        <v>98.1</v>
      </c>
      <c r="BS30" s="652"/>
      <c r="BT30" s="652"/>
      <c r="BU30" s="652"/>
      <c r="BV30" s="652"/>
      <c r="BW30" s="652"/>
      <c r="BX30" s="588">
        <v>93.7</v>
      </c>
      <c r="BY30" s="652"/>
      <c r="BZ30" s="652"/>
      <c r="CA30" s="652"/>
      <c r="CB30" s="653"/>
      <c r="CD30" s="656"/>
      <c r="CE30" s="657"/>
      <c r="CF30" s="607" t="s">
        <v>292</v>
      </c>
      <c r="CG30" s="608"/>
      <c r="CH30" s="608"/>
      <c r="CI30" s="608"/>
      <c r="CJ30" s="608"/>
      <c r="CK30" s="608"/>
      <c r="CL30" s="608"/>
      <c r="CM30" s="608"/>
      <c r="CN30" s="608"/>
      <c r="CO30" s="608"/>
      <c r="CP30" s="608"/>
      <c r="CQ30" s="609"/>
      <c r="CR30" s="593">
        <v>350363</v>
      </c>
      <c r="CS30" s="594"/>
      <c r="CT30" s="594"/>
      <c r="CU30" s="594"/>
      <c r="CV30" s="594"/>
      <c r="CW30" s="594"/>
      <c r="CX30" s="594"/>
      <c r="CY30" s="595"/>
      <c r="CZ30" s="627">
        <v>4.3</v>
      </c>
      <c r="DA30" s="628"/>
      <c r="DB30" s="628"/>
      <c r="DC30" s="629"/>
      <c r="DD30" s="602">
        <v>331578</v>
      </c>
      <c r="DE30" s="594"/>
      <c r="DF30" s="594"/>
      <c r="DG30" s="594"/>
      <c r="DH30" s="594"/>
      <c r="DI30" s="594"/>
      <c r="DJ30" s="594"/>
      <c r="DK30" s="595"/>
      <c r="DL30" s="602">
        <v>316591</v>
      </c>
      <c r="DM30" s="594"/>
      <c r="DN30" s="594"/>
      <c r="DO30" s="594"/>
      <c r="DP30" s="594"/>
      <c r="DQ30" s="594"/>
      <c r="DR30" s="594"/>
      <c r="DS30" s="594"/>
      <c r="DT30" s="594"/>
      <c r="DU30" s="594"/>
      <c r="DV30" s="595"/>
      <c r="DW30" s="598">
        <v>5.8</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323211</v>
      </c>
      <c r="S31" s="594"/>
      <c r="T31" s="594"/>
      <c r="U31" s="594"/>
      <c r="V31" s="594"/>
      <c r="W31" s="594"/>
      <c r="X31" s="594"/>
      <c r="Y31" s="595"/>
      <c r="Z31" s="596">
        <v>3.9</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98.2</v>
      </c>
      <c r="BH31" s="625"/>
      <c r="BI31" s="625"/>
      <c r="BJ31" s="625"/>
      <c r="BK31" s="625"/>
      <c r="BL31" s="625"/>
      <c r="BM31" s="599">
        <v>93.9</v>
      </c>
      <c r="BN31" s="649"/>
      <c r="BO31" s="649"/>
      <c r="BP31" s="649"/>
      <c r="BQ31" s="650"/>
      <c r="BR31" s="648">
        <v>98.2</v>
      </c>
      <c r="BS31" s="625"/>
      <c r="BT31" s="625"/>
      <c r="BU31" s="625"/>
      <c r="BV31" s="625"/>
      <c r="BW31" s="625"/>
      <c r="BX31" s="599">
        <v>93.2</v>
      </c>
      <c r="BY31" s="649"/>
      <c r="BZ31" s="649"/>
      <c r="CA31" s="649"/>
      <c r="CB31" s="650"/>
      <c r="CD31" s="656"/>
      <c r="CE31" s="657"/>
      <c r="CF31" s="607" t="s">
        <v>296</v>
      </c>
      <c r="CG31" s="608"/>
      <c r="CH31" s="608"/>
      <c r="CI31" s="608"/>
      <c r="CJ31" s="608"/>
      <c r="CK31" s="608"/>
      <c r="CL31" s="608"/>
      <c r="CM31" s="608"/>
      <c r="CN31" s="608"/>
      <c r="CO31" s="608"/>
      <c r="CP31" s="608"/>
      <c r="CQ31" s="609"/>
      <c r="CR31" s="593">
        <v>53232</v>
      </c>
      <c r="CS31" s="625"/>
      <c r="CT31" s="625"/>
      <c r="CU31" s="625"/>
      <c r="CV31" s="625"/>
      <c r="CW31" s="625"/>
      <c r="CX31" s="625"/>
      <c r="CY31" s="626"/>
      <c r="CZ31" s="627">
        <v>0.7</v>
      </c>
      <c r="DA31" s="628"/>
      <c r="DB31" s="628"/>
      <c r="DC31" s="629"/>
      <c r="DD31" s="602">
        <v>49356</v>
      </c>
      <c r="DE31" s="625"/>
      <c r="DF31" s="625"/>
      <c r="DG31" s="625"/>
      <c r="DH31" s="625"/>
      <c r="DI31" s="625"/>
      <c r="DJ31" s="625"/>
      <c r="DK31" s="626"/>
      <c r="DL31" s="602">
        <v>49356</v>
      </c>
      <c r="DM31" s="625"/>
      <c r="DN31" s="625"/>
      <c r="DO31" s="625"/>
      <c r="DP31" s="625"/>
      <c r="DQ31" s="625"/>
      <c r="DR31" s="625"/>
      <c r="DS31" s="625"/>
      <c r="DT31" s="625"/>
      <c r="DU31" s="625"/>
      <c r="DV31" s="626"/>
      <c r="DW31" s="598">
        <v>0.9</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151046</v>
      </c>
      <c r="S32" s="594"/>
      <c r="T32" s="594"/>
      <c r="U32" s="594"/>
      <c r="V32" s="594"/>
      <c r="W32" s="594"/>
      <c r="X32" s="594"/>
      <c r="Y32" s="595"/>
      <c r="Z32" s="596">
        <v>1.8</v>
      </c>
      <c r="AA32" s="596"/>
      <c r="AB32" s="596"/>
      <c r="AC32" s="596"/>
      <c r="AD32" s="597">
        <v>493</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94.8</v>
      </c>
      <c r="BN32" s="661"/>
      <c r="BO32" s="661"/>
      <c r="BP32" s="661"/>
      <c r="BQ32" s="663"/>
      <c r="BR32" s="660">
        <v>98.1</v>
      </c>
      <c r="BS32" s="661"/>
      <c r="BT32" s="661"/>
      <c r="BU32" s="661"/>
      <c r="BV32" s="661"/>
      <c r="BW32" s="661"/>
      <c r="BX32" s="662">
        <v>93.7</v>
      </c>
      <c r="BY32" s="661"/>
      <c r="BZ32" s="661"/>
      <c r="CA32" s="661"/>
      <c r="CB32" s="663"/>
      <c r="CD32" s="658"/>
      <c r="CE32" s="659"/>
      <c r="CF32" s="607" t="s">
        <v>299</v>
      </c>
      <c r="CG32" s="608"/>
      <c r="CH32" s="608"/>
      <c r="CI32" s="608"/>
      <c r="CJ32" s="608"/>
      <c r="CK32" s="608"/>
      <c r="CL32" s="608"/>
      <c r="CM32" s="608"/>
      <c r="CN32" s="608"/>
      <c r="CO32" s="608"/>
      <c r="CP32" s="608"/>
      <c r="CQ32" s="609"/>
      <c r="CR32" s="593">
        <v>4</v>
      </c>
      <c r="CS32" s="594"/>
      <c r="CT32" s="594"/>
      <c r="CU32" s="594"/>
      <c r="CV32" s="594"/>
      <c r="CW32" s="594"/>
      <c r="CX32" s="594"/>
      <c r="CY32" s="595"/>
      <c r="CZ32" s="627">
        <v>0</v>
      </c>
      <c r="DA32" s="628"/>
      <c r="DB32" s="628"/>
      <c r="DC32" s="629"/>
      <c r="DD32" s="602">
        <v>4</v>
      </c>
      <c r="DE32" s="594"/>
      <c r="DF32" s="594"/>
      <c r="DG32" s="594"/>
      <c r="DH32" s="594"/>
      <c r="DI32" s="594"/>
      <c r="DJ32" s="594"/>
      <c r="DK32" s="595"/>
      <c r="DL32" s="602">
        <v>4</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12600</v>
      </c>
      <c r="S33" s="594"/>
      <c r="T33" s="594"/>
      <c r="U33" s="594"/>
      <c r="V33" s="594"/>
      <c r="W33" s="594"/>
      <c r="X33" s="594"/>
      <c r="Y33" s="595"/>
      <c r="Z33" s="596">
        <v>0.2</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3823427</v>
      </c>
      <c r="CS33" s="625"/>
      <c r="CT33" s="625"/>
      <c r="CU33" s="625"/>
      <c r="CV33" s="625"/>
      <c r="CW33" s="625"/>
      <c r="CX33" s="625"/>
      <c r="CY33" s="626"/>
      <c r="CZ33" s="627">
        <v>47.2</v>
      </c>
      <c r="DA33" s="628"/>
      <c r="DB33" s="628"/>
      <c r="DC33" s="629"/>
      <c r="DD33" s="602">
        <v>3314645</v>
      </c>
      <c r="DE33" s="625"/>
      <c r="DF33" s="625"/>
      <c r="DG33" s="625"/>
      <c r="DH33" s="625"/>
      <c r="DI33" s="625"/>
      <c r="DJ33" s="625"/>
      <c r="DK33" s="626"/>
      <c r="DL33" s="602">
        <v>2055559</v>
      </c>
      <c r="DM33" s="625"/>
      <c r="DN33" s="625"/>
      <c r="DO33" s="625"/>
      <c r="DP33" s="625"/>
      <c r="DQ33" s="625"/>
      <c r="DR33" s="625"/>
      <c r="DS33" s="625"/>
      <c r="DT33" s="625"/>
      <c r="DU33" s="625"/>
      <c r="DV33" s="626"/>
      <c r="DW33" s="598">
        <v>37.6</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1571374</v>
      </c>
      <c r="CS34" s="594"/>
      <c r="CT34" s="594"/>
      <c r="CU34" s="594"/>
      <c r="CV34" s="594"/>
      <c r="CW34" s="594"/>
      <c r="CX34" s="594"/>
      <c r="CY34" s="595"/>
      <c r="CZ34" s="627">
        <v>19.399999999999999</v>
      </c>
      <c r="DA34" s="628"/>
      <c r="DB34" s="628"/>
      <c r="DC34" s="629"/>
      <c r="DD34" s="602">
        <v>1197721</v>
      </c>
      <c r="DE34" s="594"/>
      <c r="DF34" s="594"/>
      <c r="DG34" s="594"/>
      <c r="DH34" s="594"/>
      <c r="DI34" s="594"/>
      <c r="DJ34" s="594"/>
      <c r="DK34" s="595"/>
      <c r="DL34" s="602">
        <v>933495</v>
      </c>
      <c r="DM34" s="594"/>
      <c r="DN34" s="594"/>
      <c r="DO34" s="594"/>
      <c r="DP34" s="594"/>
      <c r="DQ34" s="594"/>
      <c r="DR34" s="594"/>
      <c r="DS34" s="594"/>
      <c r="DT34" s="594"/>
      <c r="DU34" s="594"/>
      <c r="DV34" s="595"/>
      <c r="DW34" s="598">
        <v>17.100000000000001</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t="s">
        <v>220</v>
      </c>
      <c r="S35" s="594"/>
      <c r="T35" s="594"/>
      <c r="U35" s="594"/>
      <c r="V35" s="594"/>
      <c r="W35" s="594"/>
      <c r="X35" s="594"/>
      <c r="Y35" s="595"/>
      <c r="Z35" s="596" t="s">
        <v>220</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801736</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250836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31548</v>
      </c>
      <c r="CS35" s="625"/>
      <c r="CT35" s="625"/>
      <c r="CU35" s="625"/>
      <c r="CV35" s="625"/>
      <c r="CW35" s="625"/>
      <c r="CX35" s="625"/>
      <c r="CY35" s="626"/>
      <c r="CZ35" s="627">
        <v>0.4</v>
      </c>
      <c r="DA35" s="628"/>
      <c r="DB35" s="628"/>
      <c r="DC35" s="629"/>
      <c r="DD35" s="602">
        <v>29837</v>
      </c>
      <c r="DE35" s="625"/>
      <c r="DF35" s="625"/>
      <c r="DG35" s="625"/>
      <c r="DH35" s="625"/>
      <c r="DI35" s="625"/>
      <c r="DJ35" s="625"/>
      <c r="DK35" s="626"/>
      <c r="DL35" s="602">
        <v>29837</v>
      </c>
      <c r="DM35" s="625"/>
      <c r="DN35" s="625"/>
      <c r="DO35" s="625"/>
      <c r="DP35" s="625"/>
      <c r="DQ35" s="625"/>
      <c r="DR35" s="625"/>
      <c r="DS35" s="625"/>
      <c r="DT35" s="625"/>
      <c r="DU35" s="625"/>
      <c r="DV35" s="626"/>
      <c r="DW35" s="598">
        <v>0.5</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8330184</v>
      </c>
      <c r="S36" s="666"/>
      <c r="T36" s="666"/>
      <c r="U36" s="666"/>
      <c r="V36" s="666"/>
      <c r="W36" s="666"/>
      <c r="X36" s="666"/>
      <c r="Y36" s="667"/>
      <c r="Z36" s="668">
        <v>100</v>
      </c>
      <c r="AA36" s="668"/>
      <c r="AB36" s="668"/>
      <c r="AC36" s="668"/>
      <c r="AD36" s="669">
        <v>5461994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30088</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-67515</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906055</v>
      </c>
      <c r="CS36" s="594"/>
      <c r="CT36" s="594"/>
      <c r="CU36" s="594"/>
      <c r="CV36" s="594"/>
      <c r="CW36" s="594"/>
      <c r="CX36" s="594"/>
      <c r="CY36" s="595"/>
      <c r="CZ36" s="627">
        <v>11.2</v>
      </c>
      <c r="DA36" s="628"/>
      <c r="DB36" s="628"/>
      <c r="DC36" s="629"/>
      <c r="DD36" s="602">
        <v>854262</v>
      </c>
      <c r="DE36" s="594"/>
      <c r="DF36" s="594"/>
      <c r="DG36" s="594"/>
      <c r="DH36" s="594"/>
      <c r="DI36" s="594"/>
      <c r="DJ36" s="594"/>
      <c r="DK36" s="595"/>
      <c r="DL36" s="602">
        <v>690711</v>
      </c>
      <c r="DM36" s="594"/>
      <c r="DN36" s="594"/>
      <c r="DO36" s="594"/>
      <c r="DP36" s="594"/>
      <c r="DQ36" s="594"/>
      <c r="DR36" s="594"/>
      <c r="DS36" s="594"/>
      <c r="DT36" s="594"/>
      <c r="DU36" s="594"/>
      <c r="DV36" s="595"/>
      <c r="DW36" s="598">
        <v>12.6</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1675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2610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453418</v>
      </c>
      <c r="CS37" s="625"/>
      <c r="CT37" s="625"/>
      <c r="CU37" s="625"/>
      <c r="CV37" s="625"/>
      <c r="CW37" s="625"/>
      <c r="CX37" s="625"/>
      <c r="CY37" s="626"/>
      <c r="CZ37" s="627">
        <v>5.6</v>
      </c>
      <c r="DA37" s="628"/>
      <c r="DB37" s="628"/>
      <c r="DC37" s="629"/>
      <c r="DD37" s="602">
        <v>453406</v>
      </c>
      <c r="DE37" s="625"/>
      <c r="DF37" s="625"/>
      <c r="DG37" s="625"/>
      <c r="DH37" s="625"/>
      <c r="DI37" s="625"/>
      <c r="DJ37" s="625"/>
      <c r="DK37" s="626"/>
      <c r="DL37" s="602">
        <v>353992</v>
      </c>
      <c r="DM37" s="625"/>
      <c r="DN37" s="625"/>
      <c r="DO37" s="625"/>
      <c r="DP37" s="625"/>
      <c r="DQ37" s="625"/>
      <c r="DR37" s="625"/>
      <c r="DS37" s="625"/>
      <c r="DT37" s="625"/>
      <c r="DU37" s="625"/>
      <c r="DV37" s="626"/>
      <c r="DW37" s="598">
        <v>6.5</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220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5122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800061</v>
      </c>
      <c r="CS38" s="594"/>
      <c r="CT38" s="594"/>
      <c r="CU38" s="594"/>
      <c r="CV38" s="594"/>
      <c r="CW38" s="594"/>
      <c r="CX38" s="594"/>
      <c r="CY38" s="595"/>
      <c r="CZ38" s="627">
        <v>9.9</v>
      </c>
      <c r="DA38" s="628"/>
      <c r="DB38" s="628"/>
      <c r="DC38" s="629"/>
      <c r="DD38" s="602">
        <v>718436</v>
      </c>
      <c r="DE38" s="594"/>
      <c r="DF38" s="594"/>
      <c r="DG38" s="594"/>
      <c r="DH38" s="594"/>
      <c r="DI38" s="594"/>
      <c r="DJ38" s="594"/>
      <c r="DK38" s="595"/>
      <c r="DL38" s="602">
        <v>401516</v>
      </c>
      <c r="DM38" s="594"/>
      <c r="DN38" s="594"/>
      <c r="DO38" s="594"/>
      <c r="DP38" s="594"/>
      <c r="DQ38" s="594"/>
      <c r="DR38" s="594"/>
      <c r="DS38" s="594"/>
      <c r="DT38" s="594"/>
      <c r="DU38" s="594"/>
      <c r="DV38" s="595"/>
      <c r="DW38" s="598">
        <v>7.4</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514289</v>
      </c>
      <c r="CS39" s="625"/>
      <c r="CT39" s="625"/>
      <c r="CU39" s="625"/>
      <c r="CV39" s="625"/>
      <c r="CW39" s="625"/>
      <c r="CX39" s="625"/>
      <c r="CY39" s="626"/>
      <c r="CZ39" s="627">
        <v>6.3</v>
      </c>
      <c r="DA39" s="628"/>
      <c r="DB39" s="628"/>
      <c r="DC39" s="629"/>
      <c r="DD39" s="602">
        <v>514289</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461403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154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100</v>
      </c>
      <c r="CS40" s="594"/>
      <c r="CT40" s="594"/>
      <c r="CU40" s="594"/>
      <c r="CV40" s="594"/>
      <c r="CW40" s="594"/>
      <c r="CX40" s="594"/>
      <c r="CY40" s="595"/>
      <c r="CZ40" s="627">
        <v>0</v>
      </c>
      <c r="DA40" s="628"/>
      <c r="DB40" s="628"/>
      <c r="DC40" s="629"/>
      <c r="DD40" s="602">
        <v>100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308570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245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1421643</v>
      </c>
      <c r="CS42" s="594"/>
      <c r="CT42" s="594"/>
      <c r="CU42" s="594"/>
      <c r="CV42" s="594"/>
      <c r="CW42" s="594"/>
      <c r="CX42" s="594"/>
      <c r="CY42" s="595"/>
      <c r="CZ42" s="627">
        <v>17.5</v>
      </c>
      <c r="DA42" s="676"/>
      <c r="DB42" s="676"/>
      <c r="DC42" s="677"/>
      <c r="DD42" s="602">
        <v>1041637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28993</v>
      </c>
      <c r="CS43" s="625"/>
      <c r="CT43" s="625"/>
      <c r="CU43" s="625"/>
      <c r="CV43" s="625"/>
      <c r="CW43" s="625"/>
      <c r="CX43" s="625"/>
      <c r="CY43" s="626"/>
      <c r="CZ43" s="627">
        <v>0.4</v>
      </c>
      <c r="DA43" s="628"/>
      <c r="DB43" s="628"/>
      <c r="DC43" s="629"/>
      <c r="DD43" s="602">
        <v>28993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1383611</v>
      </c>
      <c r="CS44" s="594"/>
      <c r="CT44" s="594"/>
      <c r="CU44" s="594"/>
      <c r="CV44" s="594"/>
      <c r="CW44" s="594"/>
      <c r="CX44" s="594"/>
      <c r="CY44" s="595"/>
      <c r="CZ44" s="627">
        <v>17.100000000000001</v>
      </c>
      <c r="DA44" s="676"/>
      <c r="DB44" s="676"/>
      <c r="DC44" s="677"/>
      <c r="DD44" s="602">
        <v>1003605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583202</v>
      </c>
      <c r="CS45" s="625"/>
      <c r="CT45" s="625"/>
      <c r="CU45" s="625"/>
      <c r="CV45" s="625"/>
      <c r="CW45" s="625"/>
      <c r="CX45" s="625"/>
      <c r="CY45" s="626"/>
      <c r="CZ45" s="627">
        <v>7.2</v>
      </c>
      <c r="DA45" s="628"/>
      <c r="DB45" s="628"/>
      <c r="DC45" s="629"/>
      <c r="DD45" s="602">
        <v>253422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800409</v>
      </c>
      <c r="CS46" s="594"/>
      <c r="CT46" s="594"/>
      <c r="CU46" s="594"/>
      <c r="CV46" s="594"/>
      <c r="CW46" s="594"/>
      <c r="CX46" s="594"/>
      <c r="CY46" s="595"/>
      <c r="CZ46" s="627">
        <v>9.9</v>
      </c>
      <c r="DA46" s="676"/>
      <c r="DB46" s="676"/>
      <c r="DC46" s="677"/>
      <c r="DD46" s="602">
        <v>750183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38032</v>
      </c>
      <c r="CS47" s="625"/>
      <c r="CT47" s="625"/>
      <c r="CU47" s="625"/>
      <c r="CV47" s="625"/>
      <c r="CW47" s="625"/>
      <c r="CX47" s="625"/>
      <c r="CY47" s="626"/>
      <c r="CZ47" s="627">
        <v>0.5</v>
      </c>
      <c r="DA47" s="628"/>
      <c r="DB47" s="628"/>
      <c r="DC47" s="629"/>
      <c r="DD47" s="602">
        <v>38032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8105273</v>
      </c>
      <c r="CS49" s="661"/>
      <c r="CT49" s="661"/>
      <c r="CU49" s="661"/>
      <c r="CV49" s="661"/>
      <c r="CW49" s="661"/>
      <c r="CX49" s="661"/>
      <c r="CY49" s="688"/>
      <c r="CZ49" s="689">
        <v>100</v>
      </c>
      <c r="DA49" s="690"/>
      <c r="DB49" s="690"/>
      <c r="DC49" s="691"/>
      <c r="DD49" s="692">
        <v>6362115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1" t="s">
        <v>343</v>
      </c>
      <c r="DK2" s="742"/>
      <c r="DL2" s="742"/>
      <c r="DM2" s="742"/>
      <c r="DN2" s="742"/>
      <c r="DO2" s="743"/>
      <c r="DP2" s="200"/>
      <c r="DQ2" s="741" t="s">
        <v>344</v>
      </c>
      <c r="DR2" s="742"/>
      <c r="DS2" s="742"/>
      <c r="DT2" s="742"/>
      <c r="DU2" s="742"/>
      <c r="DV2" s="742"/>
      <c r="DW2" s="742"/>
      <c r="DX2" s="742"/>
      <c r="DY2" s="742"/>
      <c r="DZ2" s="74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44" t="s">
        <v>345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5" t="s">
        <v>347</v>
      </c>
      <c r="B5" s="736"/>
      <c r="C5" s="736"/>
      <c r="D5" s="736"/>
      <c r="E5" s="736"/>
      <c r="F5" s="736"/>
      <c r="G5" s="736"/>
      <c r="H5" s="736"/>
      <c r="I5" s="736"/>
      <c r="J5" s="736"/>
      <c r="K5" s="736"/>
      <c r="L5" s="736"/>
      <c r="M5" s="736"/>
      <c r="N5" s="736"/>
      <c r="O5" s="736"/>
      <c r="P5" s="737"/>
      <c r="Q5" s="712" t="s">
        <v>348</v>
      </c>
      <c r="R5" s="713"/>
      <c r="S5" s="713"/>
      <c r="T5" s="713"/>
      <c r="U5" s="714"/>
      <c r="V5" s="712" t="s">
        <v>349</v>
      </c>
      <c r="W5" s="713"/>
      <c r="X5" s="713"/>
      <c r="Y5" s="713"/>
      <c r="Z5" s="714"/>
      <c r="AA5" s="712" t="s">
        <v>350</v>
      </c>
      <c r="AB5" s="713"/>
      <c r="AC5" s="713"/>
      <c r="AD5" s="713"/>
      <c r="AE5" s="713"/>
      <c r="AF5" s="745" t="s">
        <v>351</v>
      </c>
      <c r="AG5" s="713"/>
      <c r="AH5" s="713"/>
      <c r="AI5" s="713"/>
      <c r="AJ5" s="724"/>
      <c r="AK5" s="713" t="s">
        <v>352</v>
      </c>
      <c r="AL5" s="713"/>
      <c r="AM5" s="713"/>
      <c r="AN5" s="713"/>
      <c r="AO5" s="714"/>
      <c r="AP5" s="712" t="s">
        <v>353</v>
      </c>
      <c r="AQ5" s="713"/>
      <c r="AR5" s="713"/>
      <c r="AS5" s="713"/>
      <c r="AT5" s="714"/>
      <c r="AU5" s="712" t="s">
        <v>354</v>
      </c>
      <c r="AV5" s="713"/>
      <c r="AW5" s="713"/>
      <c r="AX5" s="713"/>
      <c r="AY5" s="724"/>
      <c r="AZ5" s="207"/>
      <c r="BA5" s="207"/>
      <c r="BB5" s="207"/>
      <c r="BC5" s="207"/>
      <c r="BD5" s="207"/>
      <c r="BE5" s="208"/>
      <c r="BF5" s="208"/>
      <c r="BG5" s="208"/>
      <c r="BH5" s="208"/>
      <c r="BI5" s="208"/>
      <c r="BJ5" s="208"/>
      <c r="BK5" s="208"/>
      <c r="BL5" s="208"/>
      <c r="BM5" s="208"/>
      <c r="BN5" s="208"/>
      <c r="BO5" s="208"/>
      <c r="BP5" s="208"/>
      <c r="BQ5" s="735" t="s">
        <v>355</v>
      </c>
      <c r="BR5" s="736"/>
      <c r="BS5" s="736"/>
      <c r="BT5" s="736"/>
      <c r="BU5" s="736"/>
      <c r="BV5" s="736"/>
      <c r="BW5" s="736"/>
      <c r="BX5" s="736"/>
      <c r="BY5" s="736"/>
      <c r="BZ5" s="736"/>
      <c r="CA5" s="736"/>
      <c r="CB5" s="736"/>
      <c r="CC5" s="736"/>
      <c r="CD5" s="736"/>
      <c r="CE5" s="736"/>
      <c r="CF5" s="736"/>
      <c r="CG5" s="737"/>
      <c r="CH5" s="712" t="s">
        <v>356</v>
      </c>
      <c r="CI5" s="713"/>
      <c r="CJ5" s="713"/>
      <c r="CK5" s="713"/>
      <c r="CL5" s="714"/>
      <c r="CM5" s="712" t="s">
        <v>357</v>
      </c>
      <c r="CN5" s="713"/>
      <c r="CO5" s="713"/>
      <c r="CP5" s="713"/>
      <c r="CQ5" s="714"/>
      <c r="CR5" s="712" t="s">
        <v>358</v>
      </c>
      <c r="CS5" s="713"/>
      <c r="CT5" s="713"/>
      <c r="CU5" s="713"/>
      <c r="CV5" s="714"/>
      <c r="CW5" s="712" t="s">
        <v>359</v>
      </c>
      <c r="CX5" s="713"/>
      <c r="CY5" s="713"/>
      <c r="CZ5" s="713"/>
      <c r="DA5" s="714"/>
      <c r="DB5" s="712" t="s">
        <v>360</v>
      </c>
      <c r="DC5" s="713"/>
      <c r="DD5" s="713"/>
      <c r="DE5" s="713"/>
      <c r="DF5" s="714"/>
      <c r="DG5" s="718" t="s">
        <v>361</v>
      </c>
      <c r="DH5" s="719"/>
      <c r="DI5" s="719"/>
      <c r="DJ5" s="719"/>
      <c r="DK5" s="720"/>
      <c r="DL5" s="718" t="s">
        <v>362</v>
      </c>
      <c r="DM5" s="719"/>
      <c r="DN5" s="719"/>
      <c r="DO5" s="719"/>
      <c r="DP5" s="720"/>
      <c r="DQ5" s="712" t="s">
        <v>363</v>
      </c>
      <c r="DR5" s="713"/>
      <c r="DS5" s="713"/>
      <c r="DT5" s="713"/>
      <c r="DU5" s="714"/>
      <c r="DV5" s="712" t="s">
        <v>354</v>
      </c>
      <c r="DW5" s="713"/>
      <c r="DX5" s="713"/>
      <c r="DY5" s="713"/>
      <c r="DZ5" s="724"/>
      <c r="EA5" s="205"/>
    </row>
    <row r="6" spans="1:131" s="206" customFormat="1" ht="26.25" customHeight="1" thickBot="1" x14ac:dyDescent="0.2">
      <c r="A6" s="738"/>
      <c r="B6" s="739"/>
      <c r="C6" s="739"/>
      <c r="D6" s="739"/>
      <c r="E6" s="739"/>
      <c r="F6" s="739"/>
      <c r="G6" s="739"/>
      <c r="H6" s="739"/>
      <c r="I6" s="739"/>
      <c r="J6" s="739"/>
      <c r="K6" s="739"/>
      <c r="L6" s="739"/>
      <c r="M6" s="739"/>
      <c r="N6" s="739"/>
      <c r="O6" s="739"/>
      <c r="P6" s="740"/>
      <c r="Q6" s="715"/>
      <c r="R6" s="716"/>
      <c r="S6" s="716"/>
      <c r="T6" s="716"/>
      <c r="U6" s="717"/>
      <c r="V6" s="715"/>
      <c r="W6" s="716"/>
      <c r="X6" s="716"/>
      <c r="Y6" s="716"/>
      <c r="Z6" s="717"/>
      <c r="AA6" s="715"/>
      <c r="AB6" s="716"/>
      <c r="AC6" s="716"/>
      <c r="AD6" s="716"/>
      <c r="AE6" s="716"/>
      <c r="AF6" s="746"/>
      <c r="AG6" s="716"/>
      <c r="AH6" s="716"/>
      <c r="AI6" s="716"/>
      <c r="AJ6" s="725"/>
      <c r="AK6" s="716"/>
      <c r="AL6" s="716"/>
      <c r="AM6" s="716"/>
      <c r="AN6" s="716"/>
      <c r="AO6" s="717"/>
      <c r="AP6" s="715"/>
      <c r="AQ6" s="716"/>
      <c r="AR6" s="716"/>
      <c r="AS6" s="716"/>
      <c r="AT6" s="717"/>
      <c r="AU6" s="715"/>
      <c r="AV6" s="716"/>
      <c r="AW6" s="716"/>
      <c r="AX6" s="716"/>
      <c r="AY6" s="725"/>
      <c r="AZ6" s="203"/>
      <c r="BA6" s="203"/>
      <c r="BB6" s="203"/>
      <c r="BC6" s="203"/>
      <c r="BD6" s="203"/>
      <c r="BE6" s="204"/>
      <c r="BF6" s="204"/>
      <c r="BG6" s="204"/>
      <c r="BH6" s="204"/>
      <c r="BI6" s="204"/>
      <c r="BJ6" s="204"/>
      <c r="BK6" s="204"/>
      <c r="BL6" s="204"/>
      <c r="BM6" s="204"/>
      <c r="BN6" s="204"/>
      <c r="BO6" s="204"/>
      <c r="BP6" s="204"/>
      <c r="BQ6" s="738"/>
      <c r="BR6" s="739"/>
      <c r="BS6" s="739"/>
      <c r="BT6" s="739"/>
      <c r="BU6" s="739"/>
      <c r="BV6" s="739"/>
      <c r="BW6" s="739"/>
      <c r="BX6" s="739"/>
      <c r="BY6" s="739"/>
      <c r="BZ6" s="739"/>
      <c r="CA6" s="739"/>
      <c r="CB6" s="739"/>
      <c r="CC6" s="739"/>
      <c r="CD6" s="739"/>
      <c r="CE6" s="739"/>
      <c r="CF6" s="739"/>
      <c r="CG6" s="740"/>
      <c r="CH6" s="715"/>
      <c r="CI6" s="716"/>
      <c r="CJ6" s="716"/>
      <c r="CK6" s="716"/>
      <c r="CL6" s="717"/>
      <c r="CM6" s="715"/>
      <c r="CN6" s="716"/>
      <c r="CO6" s="716"/>
      <c r="CP6" s="716"/>
      <c r="CQ6" s="717"/>
      <c r="CR6" s="715"/>
      <c r="CS6" s="716"/>
      <c r="CT6" s="716"/>
      <c r="CU6" s="716"/>
      <c r="CV6" s="717"/>
      <c r="CW6" s="715"/>
      <c r="CX6" s="716"/>
      <c r="CY6" s="716"/>
      <c r="CZ6" s="716"/>
      <c r="DA6" s="717"/>
      <c r="DB6" s="715"/>
      <c r="DC6" s="716"/>
      <c r="DD6" s="716"/>
      <c r="DE6" s="716"/>
      <c r="DF6" s="717"/>
      <c r="DG6" s="721"/>
      <c r="DH6" s="722"/>
      <c r="DI6" s="722"/>
      <c r="DJ6" s="722"/>
      <c r="DK6" s="723"/>
      <c r="DL6" s="721"/>
      <c r="DM6" s="722"/>
      <c r="DN6" s="722"/>
      <c r="DO6" s="722"/>
      <c r="DP6" s="723"/>
      <c r="DQ6" s="715"/>
      <c r="DR6" s="716"/>
      <c r="DS6" s="716"/>
      <c r="DT6" s="716"/>
      <c r="DU6" s="717"/>
      <c r="DV6" s="715"/>
      <c r="DW6" s="716"/>
      <c r="DX6" s="716"/>
      <c r="DY6" s="716"/>
      <c r="DZ6" s="725"/>
      <c r="EA6" s="205"/>
    </row>
    <row r="7" spans="1:131" s="206" customFormat="1" ht="26.25" customHeight="1" thickTop="1" x14ac:dyDescent="0.15">
      <c r="A7" s="209">
        <v>1</v>
      </c>
      <c r="B7" s="726" t="s">
        <v>364</v>
      </c>
      <c r="C7" s="727"/>
      <c r="D7" s="727"/>
      <c r="E7" s="727"/>
      <c r="F7" s="727"/>
      <c r="G7" s="727"/>
      <c r="H7" s="727"/>
      <c r="I7" s="727"/>
      <c r="J7" s="727"/>
      <c r="K7" s="727"/>
      <c r="L7" s="727"/>
      <c r="M7" s="727"/>
      <c r="N7" s="727"/>
      <c r="O7" s="727"/>
      <c r="P7" s="728"/>
      <c r="Q7" s="729">
        <f>ROUND(8330184000,-6)/1000000</f>
        <v>8330</v>
      </c>
      <c r="R7" s="730"/>
      <c r="S7" s="730"/>
      <c r="T7" s="730"/>
      <c r="U7" s="730"/>
      <c r="V7" s="730">
        <f>ROUND(8105273000,-6)/1000000</f>
        <v>8105</v>
      </c>
      <c r="W7" s="730"/>
      <c r="X7" s="730"/>
      <c r="Y7" s="730"/>
      <c r="Z7" s="730"/>
      <c r="AA7" s="730">
        <f>Q7-V7</f>
        <v>225</v>
      </c>
      <c r="AB7" s="730"/>
      <c r="AC7" s="730"/>
      <c r="AD7" s="730"/>
      <c r="AE7" s="731"/>
      <c r="AF7" s="732">
        <v>169</v>
      </c>
      <c r="AG7" s="733"/>
      <c r="AH7" s="733"/>
      <c r="AI7" s="733"/>
      <c r="AJ7" s="734"/>
      <c r="AK7" s="769">
        <v>0</v>
      </c>
      <c r="AL7" s="770"/>
      <c r="AM7" s="770"/>
      <c r="AN7" s="770"/>
      <c r="AO7" s="770"/>
      <c r="AP7" s="770">
        <f>ROUND(3055283000,-6)/1000000</f>
        <v>3055</v>
      </c>
      <c r="AQ7" s="770"/>
      <c r="AR7" s="770"/>
      <c r="AS7" s="770"/>
      <c r="AT7" s="770"/>
      <c r="AU7" s="771"/>
      <c r="AV7" s="771"/>
      <c r="AW7" s="771"/>
      <c r="AX7" s="771"/>
      <c r="AY7" s="772"/>
      <c r="AZ7" s="203"/>
      <c r="BA7" s="203"/>
      <c r="BB7" s="203"/>
      <c r="BC7" s="203"/>
      <c r="BD7" s="203"/>
      <c r="BE7" s="204"/>
      <c r="BF7" s="204"/>
      <c r="BG7" s="204"/>
      <c r="BH7" s="204"/>
      <c r="BI7" s="204"/>
      <c r="BJ7" s="204"/>
      <c r="BK7" s="204"/>
      <c r="BL7" s="204"/>
      <c r="BM7" s="204"/>
      <c r="BN7" s="204"/>
      <c r="BO7" s="204"/>
      <c r="BP7" s="204"/>
      <c r="BQ7" s="210">
        <v>1</v>
      </c>
      <c r="BR7" s="211"/>
      <c r="BS7" s="773" t="s">
        <v>523</v>
      </c>
      <c r="BT7" s="774"/>
      <c r="BU7" s="774"/>
      <c r="BV7" s="774"/>
      <c r="BW7" s="774"/>
      <c r="BX7" s="774"/>
      <c r="BY7" s="774"/>
      <c r="BZ7" s="774"/>
      <c r="CA7" s="774"/>
      <c r="CB7" s="774"/>
      <c r="CC7" s="774"/>
      <c r="CD7" s="774"/>
      <c r="CE7" s="774"/>
      <c r="CF7" s="774"/>
      <c r="CG7" s="775"/>
      <c r="CH7" s="766">
        <f>ROUND(6278526,-6)/1000000</f>
        <v>6</v>
      </c>
      <c r="CI7" s="767"/>
      <c r="CJ7" s="767"/>
      <c r="CK7" s="767"/>
      <c r="CL7" s="768"/>
      <c r="CM7" s="766">
        <f>ROUND(197208671,-6)/1000000</f>
        <v>197</v>
      </c>
      <c r="CN7" s="767"/>
      <c r="CO7" s="767"/>
      <c r="CP7" s="767"/>
      <c r="CQ7" s="768"/>
      <c r="CR7" s="766">
        <v>12</v>
      </c>
      <c r="CS7" s="767"/>
      <c r="CT7" s="767"/>
      <c r="CU7" s="767"/>
      <c r="CV7" s="768"/>
      <c r="CW7" s="766">
        <v>0</v>
      </c>
      <c r="CX7" s="767"/>
      <c r="CY7" s="767"/>
      <c r="CZ7" s="767"/>
      <c r="DA7" s="768"/>
      <c r="DB7" s="766">
        <v>0</v>
      </c>
      <c r="DC7" s="767"/>
      <c r="DD7" s="767"/>
      <c r="DE7" s="767"/>
      <c r="DF7" s="768"/>
      <c r="DG7" s="766">
        <v>0</v>
      </c>
      <c r="DH7" s="767"/>
      <c r="DI7" s="767"/>
      <c r="DJ7" s="767"/>
      <c r="DK7" s="768"/>
      <c r="DL7" s="766">
        <v>0</v>
      </c>
      <c r="DM7" s="767"/>
      <c r="DN7" s="767"/>
      <c r="DO7" s="767"/>
      <c r="DP7" s="768"/>
      <c r="DQ7" s="766">
        <v>0</v>
      </c>
      <c r="DR7" s="767"/>
      <c r="DS7" s="767"/>
      <c r="DT7" s="767"/>
      <c r="DU7" s="768"/>
      <c r="DV7" s="747"/>
      <c r="DW7" s="748"/>
      <c r="DX7" s="748"/>
      <c r="DY7" s="748"/>
      <c r="DZ7" s="749"/>
      <c r="EA7" s="205"/>
    </row>
    <row r="8" spans="1:131" s="206" customFormat="1" ht="26.25" customHeight="1" x14ac:dyDescent="0.15">
      <c r="A8" s="212">
        <v>2</v>
      </c>
      <c r="B8" s="750"/>
      <c r="C8" s="751"/>
      <c r="D8" s="751"/>
      <c r="E8" s="751"/>
      <c r="F8" s="751"/>
      <c r="G8" s="751"/>
      <c r="H8" s="751"/>
      <c r="I8" s="751"/>
      <c r="J8" s="751"/>
      <c r="K8" s="751"/>
      <c r="L8" s="751"/>
      <c r="M8" s="751"/>
      <c r="N8" s="751"/>
      <c r="O8" s="751"/>
      <c r="P8" s="752"/>
      <c r="Q8" s="753"/>
      <c r="R8" s="754"/>
      <c r="S8" s="754"/>
      <c r="T8" s="754"/>
      <c r="U8" s="754"/>
      <c r="V8" s="754"/>
      <c r="W8" s="754"/>
      <c r="X8" s="754"/>
      <c r="Y8" s="754"/>
      <c r="Z8" s="754"/>
      <c r="AA8" s="754"/>
      <c r="AB8" s="754"/>
      <c r="AC8" s="754"/>
      <c r="AD8" s="754"/>
      <c r="AE8" s="755"/>
      <c r="AF8" s="756"/>
      <c r="AG8" s="757"/>
      <c r="AH8" s="757"/>
      <c r="AI8" s="757"/>
      <c r="AJ8" s="758"/>
      <c r="AK8" s="759"/>
      <c r="AL8" s="760"/>
      <c r="AM8" s="760"/>
      <c r="AN8" s="760"/>
      <c r="AO8" s="760"/>
      <c r="AP8" s="760"/>
      <c r="AQ8" s="760"/>
      <c r="AR8" s="760"/>
      <c r="AS8" s="760"/>
      <c r="AT8" s="760"/>
      <c r="AU8" s="761"/>
      <c r="AV8" s="761"/>
      <c r="AW8" s="761"/>
      <c r="AX8" s="761"/>
      <c r="AY8" s="762"/>
      <c r="AZ8" s="203"/>
      <c r="BA8" s="203"/>
      <c r="BB8" s="203"/>
      <c r="BC8" s="203"/>
      <c r="BD8" s="203"/>
      <c r="BE8" s="204"/>
      <c r="BF8" s="204"/>
      <c r="BG8" s="204"/>
      <c r="BH8" s="204"/>
      <c r="BI8" s="204"/>
      <c r="BJ8" s="204"/>
      <c r="BK8" s="204"/>
      <c r="BL8" s="204"/>
      <c r="BM8" s="204"/>
      <c r="BN8" s="204"/>
      <c r="BO8" s="204"/>
      <c r="BP8" s="204"/>
      <c r="BQ8" s="213">
        <v>2</v>
      </c>
      <c r="BR8" s="214"/>
      <c r="BS8" s="763"/>
      <c r="BT8" s="764"/>
      <c r="BU8" s="764"/>
      <c r="BV8" s="764"/>
      <c r="BW8" s="764"/>
      <c r="BX8" s="764"/>
      <c r="BY8" s="764"/>
      <c r="BZ8" s="764"/>
      <c r="CA8" s="764"/>
      <c r="CB8" s="764"/>
      <c r="CC8" s="764"/>
      <c r="CD8" s="764"/>
      <c r="CE8" s="764"/>
      <c r="CF8" s="764"/>
      <c r="CG8" s="76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9"/>
      <c r="DW8" s="780"/>
      <c r="DX8" s="780"/>
      <c r="DY8" s="780"/>
      <c r="DZ8" s="781"/>
      <c r="EA8" s="205"/>
    </row>
    <row r="9" spans="1:131" s="206" customFormat="1" ht="26.25" customHeight="1" x14ac:dyDescent="0.15">
      <c r="A9" s="212">
        <v>3</v>
      </c>
      <c r="B9" s="750"/>
      <c r="C9" s="751"/>
      <c r="D9" s="751"/>
      <c r="E9" s="751"/>
      <c r="F9" s="751"/>
      <c r="G9" s="751"/>
      <c r="H9" s="751"/>
      <c r="I9" s="751"/>
      <c r="J9" s="751"/>
      <c r="K9" s="751"/>
      <c r="L9" s="751"/>
      <c r="M9" s="751"/>
      <c r="N9" s="751"/>
      <c r="O9" s="751"/>
      <c r="P9" s="752"/>
      <c r="Q9" s="753"/>
      <c r="R9" s="754"/>
      <c r="S9" s="754"/>
      <c r="T9" s="754"/>
      <c r="U9" s="754"/>
      <c r="V9" s="754"/>
      <c r="W9" s="754"/>
      <c r="X9" s="754"/>
      <c r="Y9" s="754"/>
      <c r="Z9" s="754"/>
      <c r="AA9" s="754"/>
      <c r="AB9" s="754"/>
      <c r="AC9" s="754"/>
      <c r="AD9" s="754"/>
      <c r="AE9" s="755"/>
      <c r="AF9" s="756"/>
      <c r="AG9" s="757"/>
      <c r="AH9" s="757"/>
      <c r="AI9" s="757"/>
      <c r="AJ9" s="758"/>
      <c r="AK9" s="759"/>
      <c r="AL9" s="760"/>
      <c r="AM9" s="760"/>
      <c r="AN9" s="760"/>
      <c r="AO9" s="760"/>
      <c r="AP9" s="760"/>
      <c r="AQ9" s="760"/>
      <c r="AR9" s="760"/>
      <c r="AS9" s="760"/>
      <c r="AT9" s="760"/>
      <c r="AU9" s="761"/>
      <c r="AV9" s="761"/>
      <c r="AW9" s="761"/>
      <c r="AX9" s="761"/>
      <c r="AY9" s="762"/>
      <c r="AZ9" s="203"/>
      <c r="BA9" s="203"/>
      <c r="BB9" s="203"/>
      <c r="BC9" s="203"/>
      <c r="BD9" s="203"/>
      <c r="BE9" s="204"/>
      <c r="BF9" s="204"/>
      <c r="BG9" s="204"/>
      <c r="BH9" s="204"/>
      <c r="BI9" s="204"/>
      <c r="BJ9" s="204"/>
      <c r="BK9" s="204"/>
      <c r="BL9" s="204"/>
      <c r="BM9" s="204"/>
      <c r="BN9" s="204"/>
      <c r="BO9" s="204"/>
      <c r="BP9" s="204"/>
      <c r="BQ9" s="213">
        <v>3</v>
      </c>
      <c r="BR9" s="214"/>
      <c r="BS9" s="763"/>
      <c r="BT9" s="764"/>
      <c r="BU9" s="764"/>
      <c r="BV9" s="764"/>
      <c r="BW9" s="764"/>
      <c r="BX9" s="764"/>
      <c r="BY9" s="764"/>
      <c r="BZ9" s="764"/>
      <c r="CA9" s="764"/>
      <c r="CB9" s="764"/>
      <c r="CC9" s="764"/>
      <c r="CD9" s="764"/>
      <c r="CE9" s="764"/>
      <c r="CF9" s="764"/>
      <c r="CG9" s="76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9"/>
      <c r="DW9" s="780"/>
      <c r="DX9" s="780"/>
      <c r="DY9" s="780"/>
      <c r="DZ9" s="781"/>
      <c r="EA9" s="205"/>
    </row>
    <row r="10" spans="1:131" s="206" customFormat="1" ht="26.25" customHeight="1" x14ac:dyDescent="0.15">
      <c r="A10" s="212">
        <v>4</v>
      </c>
      <c r="B10" s="750"/>
      <c r="C10" s="751"/>
      <c r="D10" s="751"/>
      <c r="E10" s="751"/>
      <c r="F10" s="751"/>
      <c r="G10" s="751"/>
      <c r="H10" s="751"/>
      <c r="I10" s="751"/>
      <c r="J10" s="751"/>
      <c r="K10" s="751"/>
      <c r="L10" s="751"/>
      <c r="M10" s="751"/>
      <c r="N10" s="751"/>
      <c r="O10" s="751"/>
      <c r="P10" s="752"/>
      <c r="Q10" s="753"/>
      <c r="R10" s="754"/>
      <c r="S10" s="754"/>
      <c r="T10" s="754"/>
      <c r="U10" s="754"/>
      <c r="V10" s="754"/>
      <c r="W10" s="754"/>
      <c r="X10" s="754"/>
      <c r="Y10" s="754"/>
      <c r="Z10" s="754"/>
      <c r="AA10" s="754"/>
      <c r="AB10" s="754"/>
      <c r="AC10" s="754"/>
      <c r="AD10" s="754"/>
      <c r="AE10" s="755"/>
      <c r="AF10" s="756"/>
      <c r="AG10" s="757"/>
      <c r="AH10" s="757"/>
      <c r="AI10" s="757"/>
      <c r="AJ10" s="758"/>
      <c r="AK10" s="759"/>
      <c r="AL10" s="760"/>
      <c r="AM10" s="760"/>
      <c r="AN10" s="760"/>
      <c r="AO10" s="760"/>
      <c r="AP10" s="760"/>
      <c r="AQ10" s="760"/>
      <c r="AR10" s="760"/>
      <c r="AS10" s="760"/>
      <c r="AT10" s="760"/>
      <c r="AU10" s="761"/>
      <c r="AV10" s="761"/>
      <c r="AW10" s="761"/>
      <c r="AX10" s="761"/>
      <c r="AY10" s="762"/>
      <c r="AZ10" s="203"/>
      <c r="BA10" s="203"/>
      <c r="BB10" s="203"/>
      <c r="BC10" s="203"/>
      <c r="BD10" s="203"/>
      <c r="BE10" s="204"/>
      <c r="BF10" s="204"/>
      <c r="BG10" s="204"/>
      <c r="BH10" s="204"/>
      <c r="BI10" s="204"/>
      <c r="BJ10" s="204"/>
      <c r="BK10" s="204"/>
      <c r="BL10" s="204"/>
      <c r="BM10" s="204"/>
      <c r="BN10" s="204"/>
      <c r="BO10" s="204"/>
      <c r="BP10" s="204"/>
      <c r="BQ10" s="213">
        <v>4</v>
      </c>
      <c r="BR10" s="214"/>
      <c r="BS10" s="763"/>
      <c r="BT10" s="764"/>
      <c r="BU10" s="764"/>
      <c r="BV10" s="764"/>
      <c r="BW10" s="764"/>
      <c r="BX10" s="764"/>
      <c r="BY10" s="764"/>
      <c r="BZ10" s="764"/>
      <c r="CA10" s="764"/>
      <c r="CB10" s="764"/>
      <c r="CC10" s="764"/>
      <c r="CD10" s="764"/>
      <c r="CE10" s="764"/>
      <c r="CF10" s="764"/>
      <c r="CG10" s="76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9"/>
      <c r="DW10" s="780"/>
      <c r="DX10" s="780"/>
      <c r="DY10" s="780"/>
      <c r="DZ10" s="781"/>
      <c r="EA10" s="205"/>
    </row>
    <row r="11" spans="1:131" s="206" customFormat="1" ht="26.25" customHeight="1" x14ac:dyDescent="0.15">
      <c r="A11" s="212">
        <v>5</v>
      </c>
      <c r="B11" s="750"/>
      <c r="C11" s="751"/>
      <c r="D11" s="751"/>
      <c r="E11" s="751"/>
      <c r="F11" s="751"/>
      <c r="G11" s="751"/>
      <c r="H11" s="751"/>
      <c r="I11" s="751"/>
      <c r="J11" s="751"/>
      <c r="K11" s="751"/>
      <c r="L11" s="751"/>
      <c r="M11" s="751"/>
      <c r="N11" s="751"/>
      <c r="O11" s="751"/>
      <c r="P11" s="752"/>
      <c r="Q11" s="753"/>
      <c r="R11" s="754"/>
      <c r="S11" s="754"/>
      <c r="T11" s="754"/>
      <c r="U11" s="754"/>
      <c r="V11" s="754"/>
      <c r="W11" s="754"/>
      <c r="X11" s="754"/>
      <c r="Y11" s="754"/>
      <c r="Z11" s="754"/>
      <c r="AA11" s="754"/>
      <c r="AB11" s="754"/>
      <c r="AC11" s="754"/>
      <c r="AD11" s="754"/>
      <c r="AE11" s="755"/>
      <c r="AF11" s="756"/>
      <c r="AG11" s="757"/>
      <c r="AH11" s="757"/>
      <c r="AI11" s="757"/>
      <c r="AJ11" s="758"/>
      <c r="AK11" s="759"/>
      <c r="AL11" s="760"/>
      <c r="AM11" s="760"/>
      <c r="AN11" s="760"/>
      <c r="AO11" s="760"/>
      <c r="AP11" s="760"/>
      <c r="AQ11" s="760"/>
      <c r="AR11" s="760"/>
      <c r="AS11" s="760"/>
      <c r="AT11" s="760"/>
      <c r="AU11" s="761"/>
      <c r="AV11" s="761"/>
      <c r="AW11" s="761"/>
      <c r="AX11" s="761"/>
      <c r="AY11" s="762"/>
      <c r="AZ11" s="203"/>
      <c r="BA11" s="203"/>
      <c r="BB11" s="203"/>
      <c r="BC11" s="203"/>
      <c r="BD11" s="203"/>
      <c r="BE11" s="204"/>
      <c r="BF11" s="204"/>
      <c r="BG11" s="204"/>
      <c r="BH11" s="204"/>
      <c r="BI11" s="204"/>
      <c r="BJ11" s="204"/>
      <c r="BK11" s="204"/>
      <c r="BL11" s="204"/>
      <c r="BM11" s="204"/>
      <c r="BN11" s="204"/>
      <c r="BO11" s="204"/>
      <c r="BP11" s="204"/>
      <c r="BQ11" s="213">
        <v>5</v>
      </c>
      <c r="BR11" s="214"/>
      <c r="BS11" s="763"/>
      <c r="BT11" s="764"/>
      <c r="BU11" s="764"/>
      <c r="BV11" s="764"/>
      <c r="BW11" s="764"/>
      <c r="BX11" s="764"/>
      <c r="BY11" s="764"/>
      <c r="BZ11" s="764"/>
      <c r="CA11" s="764"/>
      <c r="CB11" s="764"/>
      <c r="CC11" s="764"/>
      <c r="CD11" s="764"/>
      <c r="CE11" s="764"/>
      <c r="CF11" s="764"/>
      <c r="CG11" s="76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9"/>
      <c r="DW11" s="780"/>
      <c r="DX11" s="780"/>
      <c r="DY11" s="780"/>
      <c r="DZ11" s="781"/>
      <c r="EA11" s="205"/>
    </row>
    <row r="12" spans="1:131" s="206" customFormat="1" ht="26.25" customHeight="1" x14ac:dyDescent="0.15">
      <c r="A12" s="212">
        <v>6</v>
      </c>
      <c r="B12" s="750"/>
      <c r="C12" s="751"/>
      <c r="D12" s="751"/>
      <c r="E12" s="751"/>
      <c r="F12" s="751"/>
      <c r="G12" s="751"/>
      <c r="H12" s="751"/>
      <c r="I12" s="751"/>
      <c r="J12" s="751"/>
      <c r="K12" s="751"/>
      <c r="L12" s="751"/>
      <c r="M12" s="751"/>
      <c r="N12" s="751"/>
      <c r="O12" s="751"/>
      <c r="P12" s="752"/>
      <c r="Q12" s="753"/>
      <c r="R12" s="754"/>
      <c r="S12" s="754"/>
      <c r="T12" s="754"/>
      <c r="U12" s="754"/>
      <c r="V12" s="754"/>
      <c r="W12" s="754"/>
      <c r="X12" s="754"/>
      <c r="Y12" s="754"/>
      <c r="Z12" s="754"/>
      <c r="AA12" s="754"/>
      <c r="AB12" s="754"/>
      <c r="AC12" s="754"/>
      <c r="AD12" s="754"/>
      <c r="AE12" s="755"/>
      <c r="AF12" s="756"/>
      <c r="AG12" s="757"/>
      <c r="AH12" s="757"/>
      <c r="AI12" s="757"/>
      <c r="AJ12" s="758"/>
      <c r="AK12" s="759"/>
      <c r="AL12" s="760"/>
      <c r="AM12" s="760"/>
      <c r="AN12" s="760"/>
      <c r="AO12" s="760"/>
      <c r="AP12" s="760"/>
      <c r="AQ12" s="760"/>
      <c r="AR12" s="760"/>
      <c r="AS12" s="760"/>
      <c r="AT12" s="760"/>
      <c r="AU12" s="761"/>
      <c r="AV12" s="761"/>
      <c r="AW12" s="761"/>
      <c r="AX12" s="761"/>
      <c r="AY12" s="762"/>
      <c r="AZ12" s="203"/>
      <c r="BA12" s="203"/>
      <c r="BB12" s="203"/>
      <c r="BC12" s="203"/>
      <c r="BD12" s="203"/>
      <c r="BE12" s="204"/>
      <c r="BF12" s="204"/>
      <c r="BG12" s="204"/>
      <c r="BH12" s="204"/>
      <c r="BI12" s="204"/>
      <c r="BJ12" s="204"/>
      <c r="BK12" s="204"/>
      <c r="BL12" s="204"/>
      <c r="BM12" s="204"/>
      <c r="BN12" s="204"/>
      <c r="BO12" s="204"/>
      <c r="BP12" s="204"/>
      <c r="BQ12" s="213">
        <v>6</v>
      </c>
      <c r="BR12" s="214"/>
      <c r="BS12" s="763"/>
      <c r="BT12" s="764"/>
      <c r="BU12" s="764"/>
      <c r="BV12" s="764"/>
      <c r="BW12" s="764"/>
      <c r="BX12" s="764"/>
      <c r="BY12" s="764"/>
      <c r="BZ12" s="764"/>
      <c r="CA12" s="764"/>
      <c r="CB12" s="764"/>
      <c r="CC12" s="764"/>
      <c r="CD12" s="764"/>
      <c r="CE12" s="764"/>
      <c r="CF12" s="764"/>
      <c r="CG12" s="76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9"/>
      <c r="DW12" s="780"/>
      <c r="DX12" s="780"/>
      <c r="DY12" s="780"/>
      <c r="DZ12" s="781"/>
      <c r="EA12" s="205"/>
    </row>
    <row r="13" spans="1:131" s="206" customFormat="1" ht="26.25" customHeight="1" x14ac:dyDescent="0.15">
      <c r="A13" s="212">
        <v>7</v>
      </c>
      <c r="B13" s="750"/>
      <c r="C13" s="751"/>
      <c r="D13" s="751"/>
      <c r="E13" s="751"/>
      <c r="F13" s="751"/>
      <c r="G13" s="751"/>
      <c r="H13" s="751"/>
      <c r="I13" s="751"/>
      <c r="J13" s="751"/>
      <c r="K13" s="751"/>
      <c r="L13" s="751"/>
      <c r="M13" s="751"/>
      <c r="N13" s="751"/>
      <c r="O13" s="751"/>
      <c r="P13" s="752"/>
      <c r="Q13" s="753"/>
      <c r="R13" s="754"/>
      <c r="S13" s="754"/>
      <c r="T13" s="754"/>
      <c r="U13" s="754"/>
      <c r="V13" s="754"/>
      <c r="W13" s="754"/>
      <c r="X13" s="754"/>
      <c r="Y13" s="754"/>
      <c r="Z13" s="754"/>
      <c r="AA13" s="754"/>
      <c r="AB13" s="754"/>
      <c r="AC13" s="754"/>
      <c r="AD13" s="754"/>
      <c r="AE13" s="755"/>
      <c r="AF13" s="756"/>
      <c r="AG13" s="757"/>
      <c r="AH13" s="757"/>
      <c r="AI13" s="757"/>
      <c r="AJ13" s="758"/>
      <c r="AK13" s="759"/>
      <c r="AL13" s="760"/>
      <c r="AM13" s="760"/>
      <c r="AN13" s="760"/>
      <c r="AO13" s="760"/>
      <c r="AP13" s="760"/>
      <c r="AQ13" s="760"/>
      <c r="AR13" s="760"/>
      <c r="AS13" s="760"/>
      <c r="AT13" s="760"/>
      <c r="AU13" s="761"/>
      <c r="AV13" s="761"/>
      <c r="AW13" s="761"/>
      <c r="AX13" s="761"/>
      <c r="AY13" s="762"/>
      <c r="AZ13" s="203"/>
      <c r="BA13" s="203"/>
      <c r="BB13" s="203"/>
      <c r="BC13" s="203"/>
      <c r="BD13" s="203"/>
      <c r="BE13" s="204"/>
      <c r="BF13" s="204"/>
      <c r="BG13" s="204"/>
      <c r="BH13" s="204"/>
      <c r="BI13" s="204"/>
      <c r="BJ13" s="204"/>
      <c r="BK13" s="204"/>
      <c r="BL13" s="204"/>
      <c r="BM13" s="204"/>
      <c r="BN13" s="204"/>
      <c r="BO13" s="204"/>
      <c r="BP13" s="204"/>
      <c r="BQ13" s="213">
        <v>7</v>
      </c>
      <c r="BR13" s="214"/>
      <c r="BS13" s="763"/>
      <c r="BT13" s="764"/>
      <c r="BU13" s="764"/>
      <c r="BV13" s="764"/>
      <c r="BW13" s="764"/>
      <c r="BX13" s="764"/>
      <c r="BY13" s="764"/>
      <c r="BZ13" s="764"/>
      <c r="CA13" s="764"/>
      <c r="CB13" s="764"/>
      <c r="CC13" s="764"/>
      <c r="CD13" s="764"/>
      <c r="CE13" s="764"/>
      <c r="CF13" s="764"/>
      <c r="CG13" s="76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9"/>
      <c r="DW13" s="780"/>
      <c r="DX13" s="780"/>
      <c r="DY13" s="780"/>
      <c r="DZ13" s="781"/>
      <c r="EA13" s="205"/>
    </row>
    <row r="14" spans="1:131" s="206" customFormat="1" ht="26.25" customHeight="1" x14ac:dyDescent="0.15">
      <c r="A14" s="212">
        <v>8</v>
      </c>
      <c r="B14" s="750"/>
      <c r="C14" s="751"/>
      <c r="D14" s="751"/>
      <c r="E14" s="751"/>
      <c r="F14" s="751"/>
      <c r="G14" s="751"/>
      <c r="H14" s="751"/>
      <c r="I14" s="751"/>
      <c r="J14" s="751"/>
      <c r="K14" s="751"/>
      <c r="L14" s="751"/>
      <c r="M14" s="751"/>
      <c r="N14" s="751"/>
      <c r="O14" s="751"/>
      <c r="P14" s="752"/>
      <c r="Q14" s="753"/>
      <c r="R14" s="754"/>
      <c r="S14" s="754"/>
      <c r="T14" s="754"/>
      <c r="U14" s="754"/>
      <c r="V14" s="754"/>
      <c r="W14" s="754"/>
      <c r="X14" s="754"/>
      <c r="Y14" s="754"/>
      <c r="Z14" s="754"/>
      <c r="AA14" s="754"/>
      <c r="AB14" s="754"/>
      <c r="AC14" s="754"/>
      <c r="AD14" s="754"/>
      <c r="AE14" s="755"/>
      <c r="AF14" s="756"/>
      <c r="AG14" s="757"/>
      <c r="AH14" s="757"/>
      <c r="AI14" s="757"/>
      <c r="AJ14" s="758"/>
      <c r="AK14" s="759"/>
      <c r="AL14" s="760"/>
      <c r="AM14" s="760"/>
      <c r="AN14" s="760"/>
      <c r="AO14" s="760"/>
      <c r="AP14" s="760"/>
      <c r="AQ14" s="760"/>
      <c r="AR14" s="760"/>
      <c r="AS14" s="760"/>
      <c r="AT14" s="760"/>
      <c r="AU14" s="761"/>
      <c r="AV14" s="761"/>
      <c r="AW14" s="761"/>
      <c r="AX14" s="761"/>
      <c r="AY14" s="762"/>
      <c r="AZ14" s="203"/>
      <c r="BA14" s="203"/>
      <c r="BB14" s="203"/>
      <c r="BC14" s="203"/>
      <c r="BD14" s="203"/>
      <c r="BE14" s="204"/>
      <c r="BF14" s="204"/>
      <c r="BG14" s="204"/>
      <c r="BH14" s="204"/>
      <c r="BI14" s="204"/>
      <c r="BJ14" s="204"/>
      <c r="BK14" s="204"/>
      <c r="BL14" s="204"/>
      <c r="BM14" s="204"/>
      <c r="BN14" s="204"/>
      <c r="BO14" s="204"/>
      <c r="BP14" s="204"/>
      <c r="BQ14" s="213">
        <v>8</v>
      </c>
      <c r="BR14" s="214"/>
      <c r="BS14" s="763"/>
      <c r="BT14" s="764"/>
      <c r="BU14" s="764"/>
      <c r="BV14" s="764"/>
      <c r="BW14" s="764"/>
      <c r="BX14" s="764"/>
      <c r="BY14" s="764"/>
      <c r="BZ14" s="764"/>
      <c r="CA14" s="764"/>
      <c r="CB14" s="764"/>
      <c r="CC14" s="764"/>
      <c r="CD14" s="764"/>
      <c r="CE14" s="764"/>
      <c r="CF14" s="764"/>
      <c r="CG14" s="76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9"/>
      <c r="DW14" s="780"/>
      <c r="DX14" s="780"/>
      <c r="DY14" s="780"/>
      <c r="DZ14" s="781"/>
      <c r="EA14" s="205"/>
    </row>
    <row r="15" spans="1:131" s="206" customFormat="1" ht="26.25" customHeight="1" x14ac:dyDescent="0.15">
      <c r="A15" s="212">
        <v>9</v>
      </c>
      <c r="B15" s="750"/>
      <c r="C15" s="751"/>
      <c r="D15" s="751"/>
      <c r="E15" s="751"/>
      <c r="F15" s="751"/>
      <c r="G15" s="751"/>
      <c r="H15" s="751"/>
      <c r="I15" s="751"/>
      <c r="J15" s="751"/>
      <c r="K15" s="751"/>
      <c r="L15" s="751"/>
      <c r="M15" s="751"/>
      <c r="N15" s="751"/>
      <c r="O15" s="751"/>
      <c r="P15" s="752"/>
      <c r="Q15" s="753"/>
      <c r="R15" s="754"/>
      <c r="S15" s="754"/>
      <c r="T15" s="754"/>
      <c r="U15" s="754"/>
      <c r="V15" s="754"/>
      <c r="W15" s="754"/>
      <c r="X15" s="754"/>
      <c r="Y15" s="754"/>
      <c r="Z15" s="754"/>
      <c r="AA15" s="754"/>
      <c r="AB15" s="754"/>
      <c r="AC15" s="754"/>
      <c r="AD15" s="754"/>
      <c r="AE15" s="755"/>
      <c r="AF15" s="756"/>
      <c r="AG15" s="757"/>
      <c r="AH15" s="757"/>
      <c r="AI15" s="757"/>
      <c r="AJ15" s="758"/>
      <c r="AK15" s="759"/>
      <c r="AL15" s="760"/>
      <c r="AM15" s="760"/>
      <c r="AN15" s="760"/>
      <c r="AO15" s="760"/>
      <c r="AP15" s="760"/>
      <c r="AQ15" s="760"/>
      <c r="AR15" s="760"/>
      <c r="AS15" s="760"/>
      <c r="AT15" s="760"/>
      <c r="AU15" s="761"/>
      <c r="AV15" s="761"/>
      <c r="AW15" s="761"/>
      <c r="AX15" s="761"/>
      <c r="AY15" s="762"/>
      <c r="AZ15" s="203"/>
      <c r="BA15" s="203"/>
      <c r="BB15" s="203"/>
      <c r="BC15" s="203"/>
      <c r="BD15" s="203"/>
      <c r="BE15" s="204"/>
      <c r="BF15" s="204"/>
      <c r="BG15" s="204"/>
      <c r="BH15" s="204"/>
      <c r="BI15" s="204"/>
      <c r="BJ15" s="204"/>
      <c r="BK15" s="204"/>
      <c r="BL15" s="204"/>
      <c r="BM15" s="204"/>
      <c r="BN15" s="204"/>
      <c r="BO15" s="204"/>
      <c r="BP15" s="204"/>
      <c r="BQ15" s="213">
        <v>9</v>
      </c>
      <c r="BR15" s="214"/>
      <c r="BS15" s="763"/>
      <c r="BT15" s="764"/>
      <c r="BU15" s="764"/>
      <c r="BV15" s="764"/>
      <c r="BW15" s="764"/>
      <c r="BX15" s="764"/>
      <c r="BY15" s="764"/>
      <c r="BZ15" s="764"/>
      <c r="CA15" s="764"/>
      <c r="CB15" s="764"/>
      <c r="CC15" s="764"/>
      <c r="CD15" s="764"/>
      <c r="CE15" s="764"/>
      <c r="CF15" s="764"/>
      <c r="CG15" s="76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9"/>
      <c r="DW15" s="780"/>
      <c r="DX15" s="780"/>
      <c r="DY15" s="780"/>
      <c r="DZ15" s="781"/>
      <c r="EA15" s="205"/>
    </row>
    <row r="16" spans="1:131" s="206" customFormat="1" ht="26.25" customHeight="1" x14ac:dyDescent="0.15">
      <c r="A16" s="212">
        <v>10</v>
      </c>
      <c r="B16" s="750"/>
      <c r="C16" s="751"/>
      <c r="D16" s="751"/>
      <c r="E16" s="751"/>
      <c r="F16" s="751"/>
      <c r="G16" s="751"/>
      <c r="H16" s="751"/>
      <c r="I16" s="751"/>
      <c r="J16" s="751"/>
      <c r="K16" s="751"/>
      <c r="L16" s="751"/>
      <c r="M16" s="751"/>
      <c r="N16" s="751"/>
      <c r="O16" s="751"/>
      <c r="P16" s="752"/>
      <c r="Q16" s="753"/>
      <c r="R16" s="754"/>
      <c r="S16" s="754"/>
      <c r="T16" s="754"/>
      <c r="U16" s="754"/>
      <c r="V16" s="754"/>
      <c r="W16" s="754"/>
      <c r="X16" s="754"/>
      <c r="Y16" s="754"/>
      <c r="Z16" s="754"/>
      <c r="AA16" s="754"/>
      <c r="AB16" s="754"/>
      <c r="AC16" s="754"/>
      <c r="AD16" s="754"/>
      <c r="AE16" s="755"/>
      <c r="AF16" s="756"/>
      <c r="AG16" s="757"/>
      <c r="AH16" s="757"/>
      <c r="AI16" s="757"/>
      <c r="AJ16" s="758"/>
      <c r="AK16" s="759"/>
      <c r="AL16" s="760"/>
      <c r="AM16" s="760"/>
      <c r="AN16" s="760"/>
      <c r="AO16" s="760"/>
      <c r="AP16" s="760"/>
      <c r="AQ16" s="760"/>
      <c r="AR16" s="760"/>
      <c r="AS16" s="760"/>
      <c r="AT16" s="760"/>
      <c r="AU16" s="761"/>
      <c r="AV16" s="761"/>
      <c r="AW16" s="761"/>
      <c r="AX16" s="761"/>
      <c r="AY16" s="762"/>
      <c r="AZ16" s="203"/>
      <c r="BA16" s="203"/>
      <c r="BB16" s="203"/>
      <c r="BC16" s="203"/>
      <c r="BD16" s="203"/>
      <c r="BE16" s="204"/>
      <c r="BF16" s="204"/>
      <c r="BG16" s="204"/>
      <c r="BH16" s="204"/>
      <c r="BI16" s="204"/>
      <c r="BJ16" s="204"/>
      <c r="BK16" s="204"/>
      <c r="BL16" s="204"/>
      <c r="BM16" s="204"/>
      <c r="BN16" s="204"/>
      <c r="BO16" s="204"/>
      <c r="BP16" s="204"/>
      <c r="BQ16" s="213">
        <v>10</v>
      </c>
      <c r="BR16" s="214"/>
      <c r="BS16" s="763"/>
      <c r="BT16" s="764"/>
      <c r="BU16" s="764"/>
      <c r="BV16" s="764"/>
      <c r="BW16" s="764"/>
      <c r="BX16" s="764"/>
      <c r="BY16" s="764"/>
      <c r="BZ16" s="764"/>
      <c r="CA16" s="764"/>
      <c r="CB16" s="764"/>
      <c r="CC16" s="764"/>
      <c r="CD16" s="764"/>
      <c r="CE16" s="764"/>
      <c r="CF16" s="764"/>
      <c r="CG16" s="76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9"/>
      <c r="DW16" s="780"/>
      <c r="DX16" s="780"/>
      <c r="DY16" s="780"/>
      <c r="DZ16" s="781"/>
      <c r="EA16" s="205"/>
    </row>
    <row r="17" spans="1:131" s="206" customFormat="1" ht="26.25" customHeight="1" x14ac:dyDescent="0.15">
      <c r="A17" s="212">
        <v>11</v>
      </c>
      <c r="B17" s="750"/>
      <c r="C17" s="751"/>
      <c r="D17" s="751"/>
      <c r="E17" s="751"/>
      <c r="F17" s="751"/>
      <c r="G17" s="751"/>
      <c r="H17" s="751"/>
      <c r="I17" s="751"/>
      <c r="J17" s="751"/>
      <c r="K17" s="751"/>
      <c r="L17" s="751"/>
      <c r="M17" s="751"/>
      <c r="N17" s="751"/>
      <c r="O17" s="751"/>
      <c r="P17" s="752"/>
      <c r="Q17" s="753"/>
      <c r="R17" s="754"/>
      <c r="S17" s="754"/>
      <c r="T17" s="754"/>
      <c r="U17" s="754"/>
      <c r="V17" s="754"/>
      <c r="W17" s="754"/>
      <c r="X17" s="754"/>
      <c r="Y17" s="754"/>
      <c r="Z17" s="754"/>
      <c r="AA17" s="754"/>
      <c r="AB17" s="754"/>
      <c r="AC17" s="754"/>
      <c r="AD17" s="754"/>
      <c r="AE17" s="755"/>
      <c r="AF17" s="756"/>
      <c r="AG17" s="757"/>
      <c r="AH17" s="757"/>
      <c r="AI17" s="757"/>
      <c r="AJ17" s="758"/>
      <c r="AK17" s="759"/>
      <c r="AL17" s="760"/>
      <c r="AM17" s="760"/>
      <c r="AN17" s="760"/>
      <c r="AO17" s="760"/>
      <c r="AP17" s="760"/>
      <c r="AQ17" s="760"/>
      <c r="AR17" s="760"/>
      <c r="AS17" s="760"/>
      <c r="AT17" s="760"/>
      <c r="AU17" s="761"/>
      <c r="AV17" s="761"/>
      <c r="AW17" s="761"/>
      <c r="AX17" s="761"/>
      <c r="AY17" s="762"/>
      <c r="AZ17" s="203"/>
      <c r="BA17" s="203"/>
      <c r="BB17" s="203"/>
      <c r="BC17" s="203"/>
      <c r="BD17" s="203"/>
      <c r="BE17" s="204"/>
      <c r="BF17" s="204"/>
      <c r="BG17" s="204"/>
      <c r="BH17" s="204"/>
      <c r="BI17" s="204"/>
      <c r="BJ17" s="204"/>
      <c r="BK17" s="204"/>
      <c r="BL17" s="204"/>
      <c r="BM17" s="204"/>
      <c r="BN17" s="204"/>
      <c r="BO17" s="204"/>
      <c r="BP17" s="204"/>
      <c r="BQ17" s="213">
        <v>11</v>
      </c>
      <c r="BR17" s="214"/>
      <c r="BS17" s="763"/>
      <c r="BT17" s="764"/>
      <c r="BU17" s="764"/>
      <c r="BV17" s="764"/>
      <c r="BW17" s="764"/>
      <c r="BX17" s="764"/>
      <c r="BY17" s="764"/>
      <c r="BZ17" s="764"/>
      <c r="CA17" s="764"/>
      <c r="CB17" s="764"/>
      <c r="CC17" s="764"/>
      <c r="CD17" s="764"/>
      <c r="CE17" s="764"/>
      <c r="CF17" s="764"/>
      <c r="CG17" s="76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9"/>
      <c r="DW17" s="780"/>
      <c r="DX17" s="780"/>
      <c r="DY17" s="780"/>
      <c r="DZ17" s="781"/>
      <c r="EA17" s="205"/>
    </row>
    <row r="18" spans="1:131" s="206" customFormat="1" ht="26.25" customHeight="1" x14ac:dyDescent="0.15">
      <c r="A18" s="212">
        <v>12</v>
      </c>
      <c r="B18" s="750"/>
      <c r="C18" s="751"/>
      <c r="D18" s="751"/>
      <c r="E18" s="751"/>
      <c r="F18" s="751"/>
      <c r="G18" s="751"/>
      <c r="H18" s="751"/>
      <c r="I18" s="751"/>
      <c r="J18" s="751"/>
      <c r="K18" s="751"/>
      <c r="L18" s="751"/>
      <c r="M18" s="751"/>
      <c r="N18" s="751"/>
      <c r="O18" s="751"/>
      <c r="P18" s="752"/>
      <c r="Q18" s="753"/>
      <c r="R18" s="754"/>
      <c r="S18" s="754"/>
      <c r="T18" s="754"/>
      <c r="U18" s="754"/>
      <c r="V18" s="754"/>
      <c r="W18" s="754"/>
      <c r="X18" s="754"/>
      <c r="Y18" s="754"/>
      <c r="Z18" s="754"/>
      <c r="AA18" s="754"/>
      <c r="AB18" s="754"/>
      <c r="AC18" s="754"/>
      <c r="AD18" s="754"/>
      <c r="AE18" s="755"/>
      <c r="AF18" s="756"/>
      <c r="AG18" s="757"/>
      <c r="AH18" s="757"/>
      <c r="AI18" s="757"/>
      <c r="AJ18" s="758"/>
      <c r="AK18" s="759"/>
      <c r="AL18" s="760"/>
      <c r="AM18" s="760"/>
      <c r="AN18" s="760"/>
      <c r="AO18" s="760"/>
      <c r="AP18" s="760"/>
      <c r="AQ18" s="760"/>
      <c r="AR18" s="760"/>
      <c r="AS18" s="760"/>
      <c r="AT18" s="760"/>
      <c r="AU18" s="761"/>
      <c r="AV18" s="761"/>
      <c r="AW18" s="761"/>
      <c r="AX18" s="761"/>
      <c r="AY18" s="762"/>
      <c r="AZ18" s="203"/>
      <c r="BA18" s="203"/>
      <c r="BB18" s="203"/>
      <c r="BC18" s="203"/>
      <c r="BD18" s="203"/>
      <c r="BE18" s="204"/>
      <c r="BF18" s="204"/>
      <c r="BG18" s="204"/>
      <c r="BH18" s="204"/>
      <c r="BI18" s="204"/>
      <c r="BJ18" s="204"/>
      <c r="BK18" s="204"/>
      <c r="BL18" s="204"/>
      <c r="BM18" s="204"/>
      <c r="BN18" s="204"/>
      <c r="BO18" s="204"/>
      <c r="BP18" s="204"/>
      <c r="BQ18" s="213">
        <v>12</v>
      </c>
      <c r="BR18" s="214"/>
      <c r="BS18" s="763"/>
      <c r="BT18" s="764"/>
      <c r="BU18" s="764"/>
      <c r="BV18" s="764"/>
      <c r="BW18" s="764"/>
      <c r="BX18" s="764"/>
      <c r="BY18" s="764"/>
      <c r="BZ18" s="764"/>
      <c r="CA18" s="764"/>
      <c r="CB18" s="764"/>
      <c r="CC18" s="764"/>
      <c r="CD18" s="764"/>
      <c r="CE18" s="764"/>
      <c r="CF18" s="764"/>
      <c r="CG18" s="76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9"/>
      <c r="DW18" s="780"/>
      <c r="DX18" s="780"/>
      <c r="DY18" s="780"/>
      <c r="DZ18" s="781"/>
      <c r="EA18" s="205"/>
    </row>
    <row r="19" spans="1:131" s="206" customFormat="1" ht="26.25" customHeight="1" x14ac:dyDescent="0.15">
      <c r="A19" s="212">
        <v>13</v>
      </c>
      <c r="B19" s="750"/>
      <c r="C19" s="751"/>
      <c r="D19" s="751"/>
      <c r="E19" s="751"/>
      <c r="F19" s="751"/>
      <c r="G19" s="751"/>
      <c r="H19" s="751"/>
      <c r="I19" s="751"/>
      <c r="J19" s="751"/>
      <c r="K19" s="751"/>
      <c r="L19" s="751"/>
      <c r="M19" s="751"/>
      <c r="N19" s="751"/>
      <c r="O19" s="751"/>
      <c r="P19" s="752"/>
      <c r="Q19" s="753"/>
      <c r="R19" s="754"/>
      <c r="S19" s="754"/>
      <c r="T19" s="754"/>
      <c r="U19" s="754"/>
      <c r="V19" s="754"/>
      <c r="W19" s="754"/>
      <c r="X19" s="754"/>
      <c r="Y19" s="754"/>
      <c r="Z19" s="754"/>
      <c r="AA19" s="754"/>
      <c r="AB19" s="754"/>
      <c r="AC19" s="754"/>
      <c r="AD19" s="754"/>
      <c r="AE19" s="755"/>
      <c r="AF19" s="756"/>
      <c r="AG19" s="757"/>
      <c r="AH19" s="757"/>
      <c r="AI19" s="757"/>
      <c r="AJ19" s="758"/>
      <c r="AK19" s="759"/>
      <c r="AL19" s="760"/>
      <c r="AM19" s="760"/>
      <c r="AN19" s="760"/>
      <c r="AO19" s="760"/>
      <c r="AP19" s="760"/>
      <c r="AQ19" s="760"/>
      <c r="AR19" s="760"/>
      <c r="AS19" s="760"/>
      <c r="AT19" s="760"/>
      <c r="AU19" s="761"/>
      <c r="AV19" s="761"/>
      <c r="AW19" s="761"/>
      <c r="AX19" s="761"/>
      <c r="AY19" s="762"/>
      <c r="AZ19" s="203"/>
      <c r="BA19" s="203"/>
      <c r="BB19" s="203"/>
      <c r="BC19" s="203"/>
      <c r="BD19" s="203"/>
      <c r="BE19" s="204"/>
      <c r="BF19" s="204"/>
      <c r="BG19" s="204"/>
      <c r="BH19" s="204"/>
      <c r="BI19" s="204"/>
      <c r="BJ19" s="204"/>
      <c r="BK19" s="204"/>
      <c r="BL19" s="204"/>
      <c r="BM19" s="204"/>
      <c r="BN19" s="204"/>
      <c r="BO19" s="204"/>
      <c r="BP19" s="204"/>
      <c r="BQ19" s="213">
        <v>13</v>
      </c>
      <c r="BR19" s="214"/>
      <c r="BS19" s="763"/>
      <c r="BT19" s="764"/>
      <c r="BU19" s="764"/>
      <c r="BV19" s="764"/>
      <c r="BW19" s="764"/>
      <c r="BX19" s="764"/>
      <c r="BY19" s="764"/>
      <c r="BZ19" s="764"/>
      <c r="CA19" s="764"/>
      <c r="CB19" s="764"/>
      <c r="CC19" s="764"/>
      <c r="CD19" s="764"/>
      <c r="CE19" s="764"/>
      <c r="CF19" s="764"/>
      <c r="CG19" s="76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9"/>
      <c r="DW19" s="780"/>
      <c r="DX19" s="780"/>
      <c r="DY19" s="780"/>
      <c r="DZ19" s="781"/>
      <c r="EA19" s="205"/>
    </row>
    <row r="20" spans="1:131" s="206" customFormat="1" ht="26.25" customHeight="1" x14ac:dyDescent="0.15">
      <c r="A20" s="212">
        <v>14</v>
      </c>
      <c r="B20" s="750"/>
      <c r="C20" s="751"/>
      <c r="D20" s="751"/>
      <c r="E20" s="751"/>
      <c r="F20" s="751"/>
      <c r="G20" s="751"/>
      <c r="H20" s="751"/>
      <c r="I20" s="751"/>
      <c r="J20" s="751"/>
      <c r="K20" s="751"/>
      <c r="L20" s="751"/>
      <c r="M20" s="751"/>
      <c r="N20" s="751"/>
      <c r="O20" s="751"/>
      <c r="P20" s="752"/>
      <c r="Q20" s="753"/>
      <c r="R20" s="754"/>
      <c r="S20" s="754"/>
      <c r="T20" s="754"/>
      <c r="U20" s="754"/>
      <c r="V20" s="754"/>
      <c r="W20" s="754"/>
      <c r="X20" s="754"/>
      <c r="Y20" s="754"/>
      <c r="Z20" s="754"/>
      <c r="AA20" s="754"/>
      <c r="AB20" s="754"/>
      <c r="AC20" s="754"/>
      <c r="AD20" s="754"/>
      <c r="AE20" s="755"/>
      <c r="AF20" s="756"/>
      <c r="AG20" s="757"/>
      <c r="AH20" s="757"/>
      <c r="AI20" s="757"/>
      <c r="AJ20" s="758"/>
      <c r="AK20" s="759"/>
      <c r="AL20" s="760"/>
      <c r="AM20" s="760"/>
      <c r="AN20" s="760"/>
      <c r="AO20" s="760"/>
      <c r="AP20" s="760"/>
      <c r="AQ20" s="760"/>
      <c r="AR20" s="760"/>
      <c r="AS20" s="760"/>
      <c r="AT20" s="760"/>
      <c r="AU20" s="761"/>
      <c r="AV20" s="761"/>
      <c r="AW20" s="761"/>
      <c r="AX20" s="761"/>
      <c r="AY20" s="762"/>
      <c r="AZ20" s="203"/>
      <c r="BA20" s="203"/>
      <c r="BB20" s="203"/>
      <c r="BC20" s="203"/>
      <c r="BD20" s="203"/>
      <c r="BE20" s="204"/>
      <c r="BF20" s="204"/>
      <c r="BG20" s="204"/>
      <c r="BH20" s="204"/>
      <c r="BI20" s="204"/>
      <c r="BJ20" s="204"/>
      <c r="BK20" s="204"/>
      <c r="BL20" s="204"/>
      <c r="BM20" s="204"/>
      <c r="BN20" s="204"/>
      <c r="BO20" s="204"/>
      <c r="BP20" s="204"/>
      <c r="BQ20" s="213">
        <v>14</v>
      </c>
      <c r="BR20" s="214"/>
      <c r="BS20" s="763"/>
      <c r="BT20" s="764"/>
      <c r="BU20" s="764"/>
      <c r="BV20" s="764"/>
      <c r="BW20" s="764"/>
      <c r="BX20" s="764"/>
      <c r="BY20" s="764"/>
      <c r="BZ20" s="764"/>
      <c r="CA20" s="764"/>
      <c r="CB20" s="764"/>
      <c r="CC20" s="764"/>
      <c r="CD20" s="764"/>
      <c r="CE20" s="764"/>
      <c r="CF20" s="764"/>
      <c r="CG20" s="76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9"/>
      <c r="DW20" s="780"/>
      <c r="DX20" s="780"/>
      <c r="DY20" s="780"/>
      <c r="DZ20" s="781"/>
      <c r="EA20" s="205"/>
    </row>
    <row r="21" spans="1:131" s="206" customFormat="1" ht="26.25" customHeight="1" thickBot="1" x14ac:dyDescent="0.2">
      <c r="A21" s="212">
        <v>15</v>
      </c>
      <c r="B21" s="750"/>
      <c r="C21" s="751"/>
      <c r="D21" s="751"/>
      <c r="E21" s="751"/>
      <c r="F21" s="751"/>
      <c r="G21" s="751"/>
      <c r="H21" s="751"/>
      <c r="I21" s="751"/>
      <c r="J21" s="751"/>
      <c r="K21" s="751"/>
      <c r="L21" s="751"/>
      <c r="M21" s="751"/>
      <c r="N21" s="751"/>
      <c r="O21" s="751"/>
      <c r="P21" s="752"/>
      <c r="Q21" s="753"/>
      <c r="R21" s="754"/>
      <c r="S21" s="754"/>
      <c r="T21" s="754"/>
      <c r="U21" s="754"/>
      <c r="V21" s="754"/>
      <c r="W21" s="754"/>
      <c r="X21" s="754"/>
      <c r="Y21" s="754"/>
      <c r="Z21" s="754"/>
      <c r="AA21" s="754"/>
      <c r="AB21" s="754"/>
      <c r="AC21" s="754"/>
      <c r="AD21" s="754"/>
      <c r="AE21" s="755"/>
      <c r="AF21" s="756"/>
      <c r="AG21" s="757"/>
      <c r="AH21" s="757"/>
      <c r="AI21" s="757"/>
      <c r="AJ21" s="758"/>
      <c r="AK21" s="759"/>
      <c r="AL21" s="760"/>
      <c r="AM21" s="760"/>
      <c r="AN21" s="760"/>
      <c r="AO21" s="760"/>
      <c r="AP21" s="760"/>
      <c r="AQ21" s="760"/>
      <c r="AR21" s="760"/>
      <c r="AS21" s="760"/>
      <c r="AT21" s="760"/>
      <c r="AU21" s="761"/>
      <c r="AV21" s="761"/>
      <c r="AW21" s="761"/>
      <c r="AX21" s="761"/>
      <c r="AY21" s="762"/>
      <c r="AZ21" s="203"/>
      <c r="BA21" s="203"/>
      <c r="BB21" s="203"/>
      <c r="BC21" s="203"/>
      <c r="BD21" s="203"/>
      <c r="BE21" s="204"/>
      <c r="BF21" s="204"/>
      <c r="BG21" s="204"/>
      <c r="BH21" s="204"/>
      <c r="BI21" s="204"/>
      <c r="BJ21" s="204"/>
      <c r="BK21" s="204"/>
      <c r="BL21" s="204"/>
      <c r="BM21" s="204"/>
      <c r="BN21" s="204"/>
      <c r="BO21" s="204"/>
      <c r="BP21" s="204"/>
      <c r="BQ21" s="213">
        <v>15</v>
      </c>
      <c r="BR21" s="214"/>
      <c r="BS21" s="763"/>
      <c r="BT21" s="764"/>
      <c r="BU21" s="764"/>
      <c r="BV21" s="764"/>
      <c r="BW21" s="764"/>
      <c r="BX21" s="764"/>
      <c r="BY21" s="764"/>
      <c r="BZ21" s="764"/>
      <c r="CA21" s="764"/>
      <c r="CB21" s="764"/>
      <c r="CC21" s="764"/>
      <c r="CD21" s="764"/>
      <c r="CE21" s="764"/>
      <c r="CF21" s="764"/>
      <c r="CG21" s="76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9"/>
      <c r="DW21" s="780"/>
      <c r="DX21" s="780"/>
      <c r="DY21" s="780"/>
      <c r="DZ21" s="781"/>
      <c r="EA21" s="205"/>
    </row>
    <row r="22" spans="1:131" s="206" customFormat="1" ht="26.25" customHeight="1" x14ac:dyDescent="0.15">
      <c r="A22" s="212">
        <v>16</v>
      </c>
      <c r="B22" s="750"/>
      <c r="C22" s="751"/>
      <c r="D22" s="751"/>
      <c r="E22" s="751"/>
      <c r="F22" s="751"/>
      <c r="G22" s="751"/>
      <c r="H22" s="751"/>
      <c r="I22" s="751"/>
      <c r="J22" s="751"/>
      <c r="K22" s="751"/>
      <c r="L22" s="751"/>
      <c r="M22" s="751"/>
      <c r="N22" s="751"/>
      <c r="O22" s="751"/>
      <c r="P22" s="752"/>
      <c r="Q22" s="782"/>
      <c r="R22" s="783"/>
      <c r="S22" s="783"/>
      <c r="T22" s="783"/>
      <c r="U22" s="783"/>
      <c r="V22" s="783"/>
      <c r="W22" s="783"/>
      <c r="X22" s="783"/>
      <c r="Y22" s="783"/>
      <c r="Z22" s="783"/>
      <c r="AA22" s="783"/>
      <c r="AB22" s="783"/>
      <c r="AC22" s="783"/>
      <c r="AD22" s="783"/>
      <c r="AE22" s="784"/>
      <c r="AF22" s="756"/>
      <c r="AG22" s="757"/>
      <c r="AH22" s="757"/>
      <c r="AI22" s="757"/>
      <c r="AJ22" s="758"/>
      <c r="AK22" s="799"/>
      <c r="AL22" s="800"/>
      <c r="AM22" s="800"/>
      <c r="AN22" s="800"/>
      <c r="AO22" s="800"/>
      <c r="AP22" s="800"/>
      <c r="AQ22" s="800"/>
      <c r="AR22" s="800"/>
      <c r="AS22" s="800"/>
      <c r="AT22" s="800"/>
      <c r="AU22" s="801"/>
      <c r="AV22" s="801"/>
      <c r="AW22" s="801"/>
      <c r="AX22" s="801"/>
      <c r="AY22" s="802"/>
      <c r="AZ22" s="803" t="s">
        <v>365</v>
      </c>
      <c r="BA22" s="803"/>
      <c r="BB22" s="803"/>
      <c r="BC22" s="803"/>
      <c r="BD22" s="804"/>
      <c r="BE22" s="204"/>
      <c r="BF22" s="204"/>
      <c r="BG22" s="204"/>
      <c r="BH22" s="204"/>
      <c r="BI22" s="204"/>
      <c r="BJ22" s="204"/>
      <c r="BK22" s="204"/>
      <c r="BL22" s="204"/>
      <c r="BM22" s="204"/>
      <c r="BN22" s="204"/>
      <c r="BO22" s="204"/>
      <c r="BP22" s="204"/>
      <c r="BQ22" s="213">
        <v>16</v>
      </c>
      <c r="BR22" s="214"/>
      <c r="BS22" s="763"/>
      <c r="BT22" s="764"/>
      <c r="BU22" s="764"/>
      <c r="BV22" s="764"/>
      <c r="BW22" s="764"/>
      <c r="BX22" s="764"/>
      <c r="BY22" s="764"/>
      <c r="BZ22" s="764"/>
      <c r="CA22" s="764"/>
      <c r="CB22" s="764"/>
      <c r="CC22" s="764"/>
      <c r="CD22" s="764"/>
      <c r="CE22" s="764"/>
      <c r="CF22" s="764"/>
      <c r="CG22" s="76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9"/>
      <c r="DW22" s="780"/>
      <c r="DX22" s="780"/>
      <c r="DY22" s="780"/>
      <c r="DZ22" s="781"/>
      <c r="EA22" s="205"/>
    </row>
    <row r="23" spans="1:131" s="206" customFormat="1" ht="26.25" customHeight="1" thickBot="1" x14ac:dyDescent="0.2">
      <c r="A23" s="215" t="s">
        <v>366</v>
      </c>
      <c r="B23" s="785" t="s">
        <v>367</v>
      </c>
      <c r="C23" s="786"/>
      <c r="D23" s="786"/>
      <c r="E23" s="786"/>
      <c r="F23" s="786"/>
      <c r="G23" s="786"/>
      <c r="H23" s="786"/>
      <c r="I23" s="786"/>
      <c r="J23" s="786"/>
      <c r="K23" s="786"/>
      <c r="L23" s="786"/>
      <c r="M23" s="786"/>
      <c r="N23" s="786"/>
      <c r="O23" s="786"/>
      <c r="P23" s="787"/>
      <c r="Q23" s="788">
        <v>8330</v>
      </c>
      <c r="R23" s="789"/>
      <c r="S23" s="789"/>
      <c r="T23" s="789"/>
      <c r="U23" s="790"/>
      <c r="V23" s="791">
        <v>8105</v>
      </c>
      <c r="W23" s="789"/>
      <c r="X23" s="789"/>
      <c r="Y23" s="789"/>
      <c r="Z23" s="790"/>
      <c r="AA23" s="791">
        <v>225</v>
      </c>
      <c r="AB23" s="789"/>
      <c r="AC23" s="789"/>
      <c r="AD23" s="789"/>
      <c r="AE23" s="792"/>
      <c r="AF23" s="793">
        <v>169</v>
      </c>
      <c r="AG23" s="789"/>
      <c r="AH23" s="789"/>
      <c r="AI23" s="789"/>
      <c r="AJ23" s="792"/>
      <c r="AK23" s="794"/>
      <c r="AL23" s="795"/>
      <c r="AM23" s="795"/>
      <c r="AN23" s="795"/>
      <c r="AO23" s="796"/>
      <c r="AP23" s="791">
        <v>3055</v>
      </c>
      <c r="AQ23" s="789"/>
      <c r="AR23" s="789"/>
      <c r="AS23" s="789"/>
      <c r="AT23" s="790"/>
      <c r="AU23" s="797"/>
      <c r="AV23" s="797"/>
      <c r="AW23" s="797"/>
      <c r="AX23" s="797"/>
      <c r="AY23" s="798"/>
      <c r="AZ23" s="793" t="s">
        <v>111</v>
      </c>
      <c r="BA23" s="789"/>
      <c r="BB23" s="789"/>
      <c r="BC23" s="789"/>
      <c r="BD23" s="792"/>
      <c r="BE23" s="204"/>
      <c r="BF23" s="204"/>
      <c r="BG23" s="204"/>
      <c r="BH23" s="204"/>
      <c r="BI23" s="204"/>
      <c r="BJ23" s="204"/>
      <c r="BK23" s="204"/>
      <c r="BL23" s="204"/>
      <c r="BM23" s="204"/>
      <c r="BN23" s="204"/>
      <c r="BO23" s="204"/>
      <c r="BP23" s="204"/>
      <c r="BQ23" s="213">
        <v>17</v>
      </c>
      <c r="BR23" s="214"/>
      <c r="BS23" s="763"/>
      <c r="BT23" s="764"/>
      <c r="BU23" s="764"/>
      <c r="BV23" s="764"/>
      <c r="BW23" s="764"/>
      <c r="BX23" s="764"/>
      <c r="BY23" s="764"/>
      <c r="BZ23" s="764"/>
      <c r="CA23" s="764"/>
      <c r="CB23" s="764"/>
      <c r="CC23" s="764"/>
      <c r="CD23" s="764"/>
      <c r="CE23" s="764"/>
      <c r="CF23" s="764"/>
      <c r="CG23" s="76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9"/>
      <c r="DW23" s="780"/>
      <c r="DX23" s="780"/>
      <c r="DY23" s="780"/>
      <c r="DZ23" s="781"/>
      <c r="EA23" s="205"/>
    </row>
    <row r="24" spans="1:131" s="206" customFormat="1" ht="26.25" customHeight="1" x14ac:dyDescent="0.15">
      <c r="A24" s="805" t="s">
        <v>368</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3"/>
      <c r="BA24" s="203"/>
      <c r="BB24" s="203"/>
      <c r="BC24" s="203"/>
      <c r="BD24" s="203"/>
      <c r="BE24" s="204"/>
      <c r="BF24" s="204"/>
      <c r="BG24" s="204"/>
      <c r="BH24" s="204"/>
      <c r="BI24" s="204"/>
      <c r="BJ24" s="204"/>
      <c r="BK24" s="204"/>
      <c r="BL24" s="204"/>
      <c r="BM24" s="204"/>
      <c r="BN24" s="204"/>
      <c r="BO24" s="204"/>
      <c r="BP24" s="204"/>
      <c r="BQ24" s="213">
        <v>18</v>
      </c>
      <c r="BR24" s="214"/>
      <c r="BS24" s="763"/>
      <c r="BT24" s="764"/>
      <c r="BU24" s="764"/>
      <c r="BV24" s="764"/>
      <c r="BW24" s="764"/>
      <c r="BX24" s="764"/>
      <c r="BY24" s="764"/>
      <c r="BZ24" s="764"/>
      <c r="CA24" s="764"/>
      <c r="CB24" s="764"/>
      <c r="CC24" s="764"/>
      <c r="CD24" s="764"/>
      <c r="CE24" s="764"/>
      <c r="CF24" s="764"/>
      <c r="CG24" s="76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9"/>
      <c r="DW24" s="780"/>
      <c r="DX24" s="780"/>
      <c r="DY24" s="780"/>
      <c r="DZ24" s="781"/>
      <c r="EA24" s="205"/>
    </row>
    <row r="25" spans="1:131" s="198" customFormat="1" ht="26.25" customHeight="1" thickBot="1" x14ac:dyDescent="0.2">
      <c r="A25" s="744" t="s">
        <v>369</v>
      </c>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203"/>
      <c r="BK25" s="203"/>
      <c r="BL25" s="203"/>
      <c r="BM25" s="203"/>
      <c r="BN25" s="203"/>
      <c r="BO25" s="216"/>
      <c r="BP25" s="216"/>
      <c r="BQ25" s="213">
        <v>19</v>
      </c>
      <c r="BR25" s="214"/>
      <c r="BS25" s="763"/>
      <c r="BT25" s="764"/>
      <c r="BU25" s="764"/>
      <c r="BV25" s="764"/>
      <c r="BW25" s="764"/>
      <c r="BX25" s="764"/>
      <c r="BY25" s="764"/>
      <c r="BZ25" s="764"/>
      <c r="CA25" s="764"/>
      <c r="CB25" s="764"/>
      <c r="CC25" s="764"/>
      <c r="CD25" s="764"/>
      <c r="CE25" s="764"/>
      <c r="CF25" s="764"/>
      <c r="CG25" s="76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9"/>
      <c r="DW25" s="780"/>
      <c r="DX25" s="780"/>
      <c r="DY25" s="780"/>
      <c r="DZ25" s="781"/>
      <c r="EA25" s="197"/>
    </row>
    <row r="26" spans="1:131" s="198" customFormat="1" ht="26.25" customHeight="1" x14ac:dyDescent="0.15">
      <c r="A26" s="735" t="s">
        <v>347</v>
      </c>
      <c r="B26" s="736"/>
      <c r="C26" s="736"/>
      <c r="D26" s="736"/>
      <c r="E26" s="736"/>
      <c r="F26" s="736"/>
      <c r="G26" s="736"/>
      <c r="H26" s="736"/>
      <c r="I26" s="736"/>
      <c r="J26" s="736"/>
      <c r="K26" s="736"/>
      <c r="L26" s="736"/>
      <c r="M26" s="736"/>
      <c r="N26" s="736"/>
      <c r="O26" s="736"/>
      <c r="P26" s="737"/>
      <c r="Q26" s="712" t="s">
        <v>370</v>
      </c>
      <c r="R26" s="713"/>
      <c r="S26" s="713"/>
      <c r="T26" s="713"/>
      <c r="U26" s="714"/>
      <c r="V26" s="712" t="s">
        <v>371</v>
      </c>
      <c r="W26" s="713"/>
      <c r="X26" s="713"/>
      <c r="Y26" s="713"/>
      <c r="Z26" s="714"/>
      <c r="AA26" s="712" t="s">
        <v>372</v>
      </c>
      <c r="AB26" s="713"/>
      <c r="AC26" s="713"/>
      <c r="AD26" s="713"/>
      <c r="AE26" s="713"/>
      <c r="AF26" s="806" t="s">
        <v>373</v>
      </c>
      <c r="AG26" s="807"/>
      <c r="AH26" s="807"/>
      <c r="AI26" s="807"/>
      <c r="AJ26" s="808"/>
      <c r="AK26" s="713" t="s">
        <v>374</v>
      </c>
      <c r="AL26" s="713"/>
      <c r="AM26" s="713"/>
      <c r="AN26" s="713"/>
      <c r="AO26" s="714"/>
      <c r="AP26" s="712" t="s">
        <v>375</v>
      </c>
      <c r="AQ26" s="713"/>
      <c r="AR26" s="713"/>
      <c r="AS26" s="713"/>
      <c r="AT26" s="714"/>
      <c r="AU26" s="712" t="s">
        <v>376</v>
      </c>
      <c r="AV26" s="713"/>
      <c r="AW26" s="713"/>
      <c r="AX26" s="713"/>
      <c r="AY26" s="714"/>
      <c r="AZ26" s="712" t="s">
        <v>377</v>
      </c>
      <c r="BA26" s="713"/>
      <c r="BB26" s="713"/>
      <c r="BC26" s="713"/>
      <c r="BD26" s="714"/>
      <c r="BE26" s="712" t="s">
        <v>354</v>
      </c>
      <c r="BF26" s="713"/>
      <c r="BG26" s="713"/>
      <c r="BH26" s="713"/>
      <c r="BI26" s="724"/>
      <c r="BJ26" s="203"/>
      <c r="BK26" s="203"/>
      <c r="BL26" s="203"/>
      <c r="BM26" s="203"/>
      <c r="BN26" s="203"/>
      <c r="BO26" s="216"/>
      <c r="BP26" s="216"/>
      <c r="BQ26" s="213">
        <v>20</v>
      </c>
      <c r="BR26" s="214"/>
      <c r="BS26" s="763"/>
      <c r="BT26" s="764"/>
      <c r="BU26" s="764"/>
      <c r="BV26" s="764"/>
      <c r="BW26" s="764"/>
      <c r="BX26" s="764"/>
      <c r="BY26" s="764"/>
      <c r="BZ26" s="764"/>
      <c r="CA26" s="764"/>
      <c r="CB26" s="764"/>
      <c r="CC26" s="764"/>
      <c r="CD26" s="764"/>
      <c r="CE26" s="764"/>
      <c r="CF26" s="764"/>
      <c r="CG26" s="76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9"/>
      <c r="DW26" s="780"/>
      <c r="DX26" s="780"/>
      <c r="DY26" s="780"/>
      <c r="DZ26" s="781"/>
      <c r="EA26" s="197"/>
    </row>
    <row r="27" spans="1:131" s="198" customFormat="1" ht="26.25" customHeight="1" thickBot="1" x14ac:dyDescent="0.2">
      <c r="A27" s="738"/>
      <c r="B27" s="739"/>
      <c r="C27" s="739"/>
      <c r="D27" s="739"/>
      <c r="E27" s="739"/>
      <c r="F27" s="739"/>
      <c r="G27" s="739"/>
      <c r="H27" s="739"/>
      <c r="I27" s="739"/>
      <c r="J27" s="739"/>
      <c r="K27" s="739"/>
      <c r="L27" s="739"/>
      <c r="M27" s="739"/>
      <c r="N27" s="739"/>
      <c r="O27" s="739"/>
      <c r="P27" s="740"/>
      <c r="Q27" s="715"/>
      <c r="R27" s="716"/>
      <c r="S27" s="716"/>
      <c r="T27" s="716"/>
      <c r="U27" s="717"/>
      <c r="V27" s="715"/>
      <c r="W27" s="716"/>
      <c r="X27" s="716"/>
      <c r="Y27" s="716"/>
      <c r="Z27" s="717"/>
      <c r="AA27" s="715"/>
      <c r="AB27" s="716"/>
      <c r="AC27" s="716"/>
      <c r="AD27" s="716"/>
      <c r="AE27" s="716"/>
      <c r="AF27" s="809"/>
      <c r="AG27" s="810"/>
      <c r="AH27" s="810"/>
      <c r="AI27" s="810"/>
      <c r="AJ27" s="811"/>
      <c r="AK27" s="716"/>
      <c r="AL27" s="716"/>
      <c r="AM27" s="716"/>
      <c r="AN27" s="716"/>
      <c r="AO27" s="717"/>
      <c r="AP27" s="715"/>
      <c r="AQ27" s="716"/>
      <c r="AR27" s="716"/>
      <c r="AS27" s="716"/>
      <c r="AT27" s="717"/>
      <c r="AU27" s="715"/>
      <c r="AV27" s="716"/>
      <c r="AW27" s="716"/>
      <c r="AX27" s="716"/>
      <c r="AY27" s="717"/>
      <c r="AZ27" s="715"/>
      <c r="BA27" s="716"/>
      <c r="BB27" s="716"/>
      <c r="BC27" s="716"/>
      <c r="BD27" s="717"/>
      <c r="BE27" s="715"/>
      <c r="BF27" s="716"/>
      <c r="BG27" s="716"/>
      <c r="BH27" s="716"/>
      <c r="BI27" s="725"/>
      <c r="BJ27" s="203"/>
      <c r="BK27" s="203"/>
      <c r="BL27" s="203"/>
      <c r="BM27" s="203"/>
      <c r="BN27" s="203"/>
      <c r="BO27" s="216"/>
      <c r="BP27" s="216"/>
      <c r="BQ27" s="213">
        <v>21</v>
      </c>
      <c r="BR27" s="214"/>
      <c r="BS27" s="763"/>
      <c r="BT27" s="764"/>
      <c r="BU27" s="764"/>
      <c r="BV27" s="764"/>
      <c r="BW27" s="764"/>
      <c r="BX27" s="764"/>
      <c r="BY27" s="764"/>
      <c r="BZ27" s="764"/>
      <c r="CA27" s="764"/>
      <c r="CB27" s="764"/>
      <c r="CC27" s="764"/>
      <c r="CD27" s="764"/>
      <c r="CE27" s="764"/>
      <c r="CF27" s="764"/>
      <c r="CG27" s="76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9"/>
      <c r="DW27" s="780"/>
      <c r="DX27" s="780"/>
      <c r="DY27" s="780"/>
      <c r="DZ27" s="781"/>
      <c r="EA27" s="197"/>
    </row>
    <row r="28" spans="1:131" s="198" customFormat="1" ht="26.25" customHeight="1" thickTop="1" x14ac:dyDescent="0.15">
      <c r="A28" s="217">
        <v>1</v>
      </c>
      <c r="B28" s="726" t="s">
        <v>378</v>
      </c>
      <c r="C28" s="727"/>
      <c r="D28" s="727"/>
      <c r="E28" s="727"/>
      <c r="F28" s="727"/>
      <c r="G28" s="727"/>
      <c r="H28" s="727"/>
      <c r="I28" s="727"/>
      <c r="J28" s="727"/>
      <c r="K28" s="727"/>
      <c r="L28" s="727"/>
      <c r="M28" s="727"/>
      <c r="N28" s="727"/>
      <c r="O28" s="727"/>
      <c r="P28" s="728"/>
      <c r="Q28" s="816">
        <f>ROUND(2405213000,-6)/1000000</f>
        <v>2405</v>
      </c>
      <c r="R28" s="817"/>
      <c r="S28" s="817"/>
      <c r="T28" s="817"/>
      <c r="U28" s="817"/>
      <c r="V28" s="817">
        <f>ROUND(2154377000,-6)/1000000</f>
        <v>2154</v>
      </c>
      <c r="W28" s="817"/>
      <c r="X28" s="817"/>
      <c r="Y28" s="817"/>
      <c r="Z28" s="817"/>
      <c r="AA28" s="817">
        <f>Q28-V28</f>
        <v>251</v>
      </c>
      <c r="AB28" s="817"/>
      <c r="AC28" s="817"/>
      <c r="AD28" s="817"/>
      <c r="AE28" s="818"/>
      <c r="AF28" s="819">
        <v>251</v>
      </c>
      <c r="AG28" s="817"/>
      <c r="AH28" s="817"/>
      <c r="AI28" s="817"/>
      <c r="AJ28" s="820"/>
      <c r="AK28" s="821">
        <f>ROUND(461403000,-6)/1000000</f>
        <v>461</v>
      </c>
      <c r="AL28" s="812"/>
      <c r="AM28" s="812"/>
      <c r="AN28" s="812"/>
      <c r="AO28" s="812"/>
      <c r="AP28" s="812">
        <v>0</v>
      </c>
      <c r="AQ28" s="812"/>
      <c r="AR28" s="812"/>
      <c r="AS28" s="812"/>
      <c r="AT28" s="812"/>
      <c r="AU28" s="812">
        <v>0</v>
      </c>
      <c r="AV28" s="812"/>
      <c r="AW28" s="812"/>
      <c r="AX28" s="812"/>
      <c r="AY28" s="812"/>
      <c r="AZ28" s="813">
        <v>0</v>
      </c>
      <c r="BA28" s="813"/>
      <c r="BB28" s="813"/>
      <c r="BC28" s="813"/>
      <c r="BD28" s="813"/>
      <c r="BE28" s="814"/>
      <c r="BF28" s="814"/>
      <c r="BG28" s="814"/>
      <c r="BH28" s="814"/>
      <c r="BI28" s="815"/>
      <c r="BJ28" s="203"/>
      <c r="BK28" s="203"/>
      <c r="BL28" s="203"/>
      <c r="BM28" s="203"/>
      <c r="BN28" s="203"/>
      <c r="BO28" s="216"/>
      <c r="BP28" s="216"/>
      <c r="BQ28" s="213">
        <v>22</v>
      </c>
      <c r="BR28" s="214"/>
      <c r="BS28" s="763"/>
      <c r="BT28" s="764"/>
      <c r="BU28" s="764"/>
      <c r="BV28" s="764"/>
      <c r="BW28" s="764"/>
      <c r="BX28" s="764"/>
      <c r="BY28" s="764"/>
      <c r="BZ28" s="764"/>
      <c r="CA28" s="764"/>
      <c r="CB28" s="764"/>
      <c r="CC28" s="764"/>
      <c r="CD28" s="764"/>
      <c r="CE28" s="764"/>
      <c r="CF28" s="764"/>
      <c r="CG28" s="76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9"/>
      <c r="DW28" s="780"/>
      <c r="DX28" s="780"/>
      <c r="DY28" s="780"/>
      <c r="DZ28" s="781"/>
      <c r="EA28" s="197"/>
    </row>
    <row r="29" spans="1:131" s="198" customFormat="1" ht="26.25" customHeight="1" x14ac:dyDescent="0.15">
      <c r="A29" s="217">
        <v>2</v>
      </c>
      <c r="B29" s="750" t="s">
        <v>379</v>
      </c>
      <c r="C29" s="751"/>
      <c r="D29" s="751"/>
      <c r="E29" s="751"/>
      <c r="F29" s="751"/>
      <c r="G29" s="751"/>
      <c r="H29" s="751"/>
      <c r="I29" s="751"/>
      <c r="J29" s="751"/>
      <c r="K29" s="751"/>
      <c r="L29" s="751"/>
      <c r="M29" s="751"/>
      <c r="N29" s="751"/>
      <c r="O29" s="751"/>
      <c r="P29" s="752"/>
      <c r="Q29" s="753">
        <f>ROUND(235000000,-6)/1000000</f>
        <v>235</v>
      </c>
      <c r="R29" s="754"/>
      <c r="S29" s="754"/>
      <c r="T29" s="754"/>
      <c r="U29" s="754"/>
      <c r="V29" s="754">
        <f>ROUND(234346000,-6)/1000000</f>
        <v>234</v>
      </c>
      <c r="W29" s="754"/>
      <c r="X29" s="754"/>
      <c r="Y29" s="754"/>
      <c r="Z29" s="754"/>
      <c r="AA29" s="754">
        <f>Q29-V29</f>
        <v>1</v>
      </c>
      <c r="AB29" s="754"/>
      <c r="AC29" s="754"/>
      <c r="AD29" s="754"/>
      <c r="AE29" s="755"/>
      <c r="AF29" s="756">
        <v>1</v>
      </c>
      <c r="AG29" s="757"/>
      <c r="AH29" s="757"/>
      <c r="AI29" s="757"/>
      <c r="AJ29" s="758"/>
      <c r="AK29" s="707">
        <v>38</v>
      </c>
      <c r="AL29" s="824"/>
      <c r="AM29" s="824"/>
      <c r="AN29" s="824"/>
      <c r="AO29" s="824"/>
      <c r="AP29" s="824">
        <v>0</v>
      </c>
      <c r="AQ29" s="824"/>
      <c r="AR29" s="824"/>
      <c r="AS29" s="824"/>
      <c r="AT29" s="824"/>
      <c r="AU29" s="824">
        <v>0</v>
      </c>
      <c r="AV29" s="824"/>
      <c r="AW29" s="824"/>
      <c r="AX29" s="824"/>
      <c r="AY29" s="824"/>
      <c r="AZ29" s="825">
        <v>0</v>
      </c>
      <c r="BA29" s="825"/>
      <c r="BB29" s="825"/>
      <c r="BC29" s="825"/>
      <c r="BD29" s="825"/>
      <c r="BE29" s="822"/>
      <c r="BF29" s="822"/>
      <c r="BG29" s="822"/>
      <c r="BH29" s="822"/>
      <c r="BI29" s="823"/>
      <c r="BJ29" s="203"/>
      <c r="BK29" s="203"/>
      <c r="BL29" s="203"/>
      <c r="BM29" s="203"/>
      <c r="BN29" s="203"/>
      <c r="BO29" s="216"/>
      <c r="BP29" s="216"/>
      <c r="BQ29" s="213">
        <v>23</v>
      </c>
      <c r="BR29" s="214"/>
      <c r="BS29" s="763"/>
      <c r="BT29" s="764"/>
      <c r="BU29" s="764"/>
      <c r="BV29" s="764"/>
      <c r="BW29" s="764"/>
      <c r="BX29" s="764"/>
      <c r="BY29" s="764"/>
      <c r="BZ29" s="764"/>
      <c r="CA29" s="764"/>
      <c r="CB29" s="764"/>
      <c r="CC29" s="764"/>
      <c r="CD29" s="764"/>
      <c r="CE29" s="764"/>
      <c r="CF29" s="764"/>
      <c r="CG29" s="76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9"/>
      <c r="DW29" s="780"/>
      <c r="DX29" s="780"/>
      <c r="DY29" s="780"/>
      <c r="DZ29" s="781"/>
      <c r="EA29" s="197"/>
    </row>
    <row r="30" spans="1:131" s="198" customFormat="1" ht="26.25" customHeight="1" x14ac:dyDescent="0.15">
      <c r="A30" s="217">
        <v>3</v>
      </c>
      <c r="B30" s="750" t="s">
        <v>380</v>
      </c>
      <c r="C30" s="751"/>
      <c r="D30" s="751"/>
      <c r="E30" s="751"/>
      <c r="F30" s="751"/>
      <c r="G30" s="751"/>
      <c r="H30" s="751"/>
      <c r="I30" s="751"/>
      <c r="J30" s="751"/>
      <c r="K30" s="751"/>
      <c r="L30" s="751"/>
      <c r="M30" s="751"/>
      <c r="N30" s="751"/>
      <c r="O30" s="751"/>
      <c r="P30" s="752"/>
      <c r="Q30" s="753">
        <f>ROUND(1118006000,-6)/1000000</f>
        <v>1118</v>
      </c>
      <c r="R30" s="754"/>
      <c r="S30" s="754"/>
      <c r="T30" s="754"/>
      <c r="U30" s="754"/>
      <c r="V30" s="754">
        <f>ROUND(111665000,-6)/1000000</f>
        <v>112</v>
      </c>
      <c r="W30" s="754"/>
      <c r="X30" s="754"/>
      <c r="Y30" s="754"/>
      <c r="Z30" s="754"/>
      <c r="AA30" s="754">
        <f>Q30-V30</f>
        <v>1006</v>
      </c>
      <c r="AB30" s="754"/>
      <c r="AC30" s="754"/>
      <c r="AD30" s="754"/>
      <c r="AE30" s="755"/>
      <c r="AF30" s="756">
        <v>1006</v>
      </c>
      <c r="AG30" s="757"/>
      <c r="AH30" s="757"/>
      <c r="AI30" s="757"/>
      <c r="AJ30" s="758"/>
      <c r="AK30" s="707">
        <f>ROUND(1675000,-6)/1000000</f>
        <v>2</v>
      </c>
      <c r="AL30" s="824"/>
      <c r="AM30" s="824"/>
      <c r="AN30" s="824"/>
      <c r="AO30" s="824"/>
      <c r="AP30" s="824">
        <f>ROUND(16807000,-6)/1000000</f>
        <v>17</v>
      </c>
      <c r="AQ30" s="824"/>
      <c r="AR30" s="824"/>
      <c r="AS30" s="824"/>
      <c r="AT30" s="824"/>
      <c r="AU30" s="824">
        <f>ROUND(16807000,-6)/1000000</f>
        <v>17</v>
      </c>
      <c r="AV30" s="824"/>
      <c r="AW30" s="824"/>
      <c r="AX30" s="824"/>
      <c r="AY30" s="824"/>
      <c r="AZ30" s="825">
        <v>0</v>
      </c>
      <c r="BA30" s="825"/>
      <c r="BB30" s="825"/>
      <c r="BC30" s="825"/>
      <c r="BD30" s="825"/>
      <c r="BE30" s="822" t="s">
        <v>381</v>
      </c>
      <c r="BF30" s="822"/>
      <c r="BG30" s="822"/>
      <c r="BH30" s="822"/>
      <c r="BI30" s="823"/>
      <c r="BJ30" s="203"/>
      <c r="BK30" s="203"/>
      <c r="BL30" s="203"/>
      <c r="BM30" s="203"/>
      <c r="BN30" s="203"/>
      <c r="BO30" s="216"/>
      <c r="BP30" s="216"/>
      <c r="BQ30" s="213">
        <v>24</v>
      </c>
      <c r="BR30" s="214"/>
      <c r="BS30" s="763"/>
      <c r="BT30" s="764"/>
      <c r="BU30" s="764"/>
      <c r="BV30" s="764"/>
      <c r="BW30" s="764"/>
      <c r="BX30" s="764"/>
      <c r="BY30" s="764"/>
      <c r="BZ30" s="764"/>
      <c r="CA30" s="764"/>
      <c r="CB30" s="764"/>
      <c r="CC30" s="764"/>
      <c r="CD30" s="764"/>
      <c r="CE30" s="764"/>
      <c r="CF30" s="764"/>
      <c r="CG30" s="76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9"/>
      <c r="DW30" s="780"/>
      <c r="DX30" s="780"/>
      <c r="DY30" s="780"/>
      <c r="DZ30" s="781"/>
      <c r="EA30" s="197"/>
    </row>
    <row r="31" spans="1:131" s="198" customFormat="1" ht="26.25" customHeight="1" x14ac:dyDescent="0.15">
      <c r="A31" s="217">
        <v>4</v>
      </c>
      <c r="B31" s="750" t="s">
        <v>382</v>
      </c>
      <c r="C31" s="751"/>
      <c r="D31" s="751"/>
      <c r="E31" s="751"/>
      <c r="F31" s="751"/>
      <c r="G31" s="751"/>
      <c r="H31" s="751"/>
      <c r="I31" s="751"/>
      <c r="J31" s="751"/>
      <c r="K31" s="751"/>
      <c r="L31" s="751"/>
      <c r="M31" s="751"/>
      <c r="N31" s="751"/>
      <c r="O31" s="751"/>
      <c r="P31" s="752"/>
      <c r="Q31" s="753">
        <f>ROUND(345257000,-6)/1000000</f>
        <v>345</v>
      </c>
      <c r="R31" s="754"/>
      <c r="S31" s="754"/>
      <c r="T31" s="754"/>
      <c r="U31" s="754"/>
      <c r="V31" s="754">
        <f>ROUND(286158000,-6)/1000000</f>
        <v>286</v>
      </c>
      <c r="W31" s="754"/>
      <c r="X31" s="754"/>
      <c r="Y31" s="754"/>
      <c r="Z31" s="754"/>
      <c r="AA31" s="754">
        <f>Q31-V31</f>
        <v>59</v>
      </c>
      <c r="AB31" s="754"/>
      <c r="AC31" s="754"/>
      <c r="AD31" s="754"/>
      <c r="AE31" s="755"/>
      <c r="AF31" s="756">
        <v>59</v>
      </c>
      <c r="AG31" s="757"/>
      <c r="AH31" s="757"/>
      <c r="AI31" s="757"/>
      <c r="AJ31" s="758"/>
      <c r="AK31" s="707">
        <f>ROUND(30088000,-6)/1000000</f>
        <v>30</v>
      </c>
      <c r="AL31" s="824"/>
      <c r="AM31" s="824"/>
      <c r="AN31" s="824"/>
      <c r="AO31" s="824"/>
      <c r="AP31" s="824">
        <f>ROUND(705315000,-6)/1000000</f>
        <v>705</v>
      </c>
      <c r="AQ31" s="824"/>
      <c r="AR31" s="824"/>
      <c r="AS31" s="824"/>
      <c r="AT31" s="824"/>
      <c r="AU31" s="824">
        <f>ROUND(705315000,-6)/1000000</f>
        <v>705</v>
      </c>
      <c r="AV31" s="824"/>
      <c r="AW31" s="824"/>
      <c r="AX31" s="824"/>
      <c r="AY31" s="824"/>
      <c r="AZ31" s="825">
        <v>0</v>
      </c>
      <c r="BA31" s="825"/>
      <c r="BB31" s="825"/>
      <c r="BC31" s="825"/>
      <c r="BD31" s="825"/>
      <c r="BE31" s="822" t="s">
        <v>383</v>
      </c>
      <c r="BF31" s="822"/>
      <c r="BG31" s="822"/>
      <c r="BH31" s="822"/>
      <c r="BI31" s="823"/>
      <c r="BJ31" s="203"/>
      <c r="BK31" s="203"/>
      <c r="BL31" s="203"/>
      <c r="BM31" s="203"/>
      <c r="BN31" s="203"/>
      <c r="BO31" s="216"/>
      <c r="BP31" s="216"/>
      <c r="BQ31" s="213">
        <v>25</v>
      </c>
      <c r="BR31" s="214"/>
      <c r="BS31" s="763"/>
      <c r="BT31" s="764"/>
      <c r="BU31" s="764"/>
      <c r="BV31" s="764"/>
      <c r="BW31" s="764"/>
      <c r="BX31" s="764"/>
      <c r="BY31" s="764"/>
      <c r="BZ31" s="764"/>
      <c r="CA31" s="764"/>
      <c r="CB31" s="764"/>
      <c r="CC31" s="764"/>
      <c r="CD31" s="764"/>
      <c r="CE31" s="764"/>
      <c r="CF31" s="764"/>
      <c r="CG31" s="76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9"/>
      <c r="DW31" s="780"/>
      <c r="DX31" s="780"/>
      <c r="DY31" s="780"/>
      <c r="DZ31" s="781"/>
      <c r="EA31" s="197"/>
    </row>
    <row r="32" spans="1:131" s="198" customFormat="1" ht="26.25" customHeight="1" x14ac:dyDescent="0.15">
      <c r="A32" s="217">
        <v>5</v>
      </c>
      <c r="B32" s="750"/>
      <c r="C32" s="751"/>
      <c r="D32" s="751"/>
      <c r="E32" s="751"/>
      <c r="F32" s="751"/>
      <c r="G32" s="751"/>
      <c r="H32" s="751"/>
      <c r="I32" s="751"/>
      <c r="J32" s="751"/>
      <c r="K32" s="751"/>
      <c r="L32" s="751"/>
      <c r="M32" s="751"/>
      <c r="N32" s="751"/>
      <c r="O32" s="751"/>
      <c r="P32" s="752"/>
      <c r="Q32" s="753"/>
      <c r="R32" s="754"/>
      <c r="S32" s="754"/>
      <c r="T32" s="754"/>
      <c r="U32" s="754"/>
      <c r="V32" s="754"/>
      <c r="W32" s="754"/>
      <c r="X32" s="754"/>
      <c r="Y32" s="754"/>
      <c r="Z32" s="754"/>
      <c r="AA32" s="754"/>
      <c r="AB32" s="754"/>
      <c r="AC32" s="754"/>
      <c r="AD32" s="754"/>
      <c r="AE32" s="755"/>
      <c r="AF32" s="756"/>
      <c r="AG32" s="757"/>
      <c r="AH32" s="757"/>
      <c r="AI32" s="757"/>
      <c r="AJ32" s="758"/>
      <c r="AK32" s="707"/>
      <c r="AL32" s="824"/>
      <c r="AM32" s="824"/>
      <c r="AN32" s="824"/>
      <c r="AO32" s="824"/>
      <c r="AP32" s="824"/>
      <c r="AQ32" s="824"/>
      <c r="AR32" s="824"/>
      <c r="AS32" s="824"/>
      <c r="AT32" s="824"/>
      <c r="AU32" s="824"/>
      <c r="AV32" s="824"/>
      <c r="AW32" s="824"/>
      <c r="AX32" s="824"/>
      <c r="AY32" s="824"/>
      <c r="AZ32" s="825"/>
      <c r="BA32" s="825"/>
      <c r="BB32" s="825"/>
      <c r="BC32" s="825"/>
      <c r="BD32" s="825"/>
      <c r="BE32" s="822"/>
      <c r="BF32" s="822"/>
      <c r="BG32" s="822"/>
      <c r="BH32" s="822"/>
      <c r="BI32" s="823"/>
      <c r="BJ32" s="203"/>
      <c r="BK32" s="203"/>
      <c r="BL32" s="203"/>
      <c r="BM32" s="203"/>
      <c r="BN32" s="203"/>
      <c r="BO32" s="216"/>
      <c r="BP32" s="216"/>
      <c r="BQ32" s="213">
        <v>26</v>
      </c>
      <c r="BR32" s="214"/>
      <c r="BS32" s="763"/>
      <c r="BT32" s="764"/>
      <c r="BU32" s="764"/>
      <c r="BV32" s="764"/>
      <c r="BW32" s="764"/>
      <c r="BX32" s="764"/>
      <c r="BY32" s="764"/>
      <c r="BZ32" s="764"/>
      <c r="CA32" s="764"/>
      <c r="CB32" s="764"/>
      <c r="CC32" s="764"/>
      <c r="CD32" s="764"/>
      <c r="CE32" s="764"/>
      <c r="CF32" s="764"/>
      <c r="CG32" s="76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9"/>
      <c r="DW32" s="780"/>
      <c r="DX32" s="780"/>
      <c r="DY32" s="780"/>
      <c r="DZ32" s="781"/>
      <c r="EA32" s="197"/>
    </row>
    <row r="33" spans="1:131" s="198" customFormat="1" ht="26.25" customHeight="1" x14ac:dyDescent="0.15">
      <c r="A33" s="217">
        <v>6</v>
      </c>
      <c r="B33" s="750"/>
      <c r="C33" s="751"/>
      <c r="D33" s="751"/>
      <c r="E33" s="751"/>
      <c r="F33" s="751"/>
      <c r="G33" s="751"/>
      <c r="H33" s="751"/>
      <c r="I33" s="751"/>
      <c r="J33" s="751"/>
      <c r="K33" s="751"/>
      <c r="L33" s="751"/>
      <c r="M33" s="751"/>
      <c r="N33" s="751"/>
      <c r="O33" s="751"/>
      <c r="P33" s="752"/>
      <c r="Q33" s="753"/>
      <c r="R33" s="754"/>
      <c r="S33" s="754"/>
      <c r="T33" s="754"/>
      <c r="U33" s="754"/>
      <c r="V33" s="754"/>
      <c r="W33" s="754"/>
      <c r="X33" s="754"/>
      <c r="Y33" s="754"/>
      <c r="Z33" s="754"/>
      <c r="AA33" s="754"/>
      <c r="AB33" s="754"/>
      <c r="AC33" s="754"/>
      <c r="AD33" s="754"/>
      <c r="AE33" s="755"/>
      <c r="AF33" s="756"/>
      <c r="AG33" s="757"/>
      <c r="AH33" s="757"/>
      <c r="AI33" s="757"/>
      <c r="AJ33" s="758"/>
      <c r="AK33" s="707"/>
      <c r="AL33" s="824"/>
      <c r="AM33" s="824"/>
      <c r="AN33" s="824"/>
      <c r="AO33" s="824"/>
      <c r="AP33" s="824"/>
      <c r="AQ33" s="824"/>
      <c r="AR33" s="824"/>
      <c r="AS33" s="824"/>
      <c r="AT33" s="824"/>
      <c r="AU33" s="824"/>
      <c r="AV33" s="824"/>
      <c r="AW33" s="824"/>
      <c r="AX33" s="824"/>
      <c r="AY33" s="824"/>
      <c r="AZ33" s="825"/>
      <c r="BA33" s="825"/>
      <c r="BB33" s="825"/>
      <c r="BC33" s="825"/>
      <c r="BD33" s="825"/>
      <c r="BE33" s="822"/>
      <c r="BF33" s="822"/>
      <c r="BG33" s="822"/>
      <c r="BH33" s="822"/>
      <c r="BI33" s="823"/>
      <c r="BJ33" s="203"/>
      <c r="BK33" s="203"/>
      <c r="BL33" s="203"/>
      <c r="BM33" s="203"/>
      <c r="BN33" s="203"/>
      <c r="BO33" s="216"/>
      <c r="BP33" s="216"/>
      <c r="BQ33" s="213">
        <v>27</v>
      </c>
      <c r="BR33" s="214"/>
      <c r="BS33" s="763"/>
      <c r="BT33" s="764"/>
      <c r="BU33" s="764"/>
      <c r="BV33" s="764"/>
      <c r="BW33" s="764"/>
      <c r="BX33" s="764"/>
      <c r="BY33" s="764"/>
      <c r="BZ33" s="764"/>
      <c r="CA33" s="764"/>
      <c r="CB33" s="764"/>
      <c r="CC33" s="764"/>
      <c r="CD33" s="764"/>
      <c r="CE33" s="764"/>
      <c r="CF33" s="764"/>
      <c r="CG33" s="76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9"/>
      <c r="DW33" s="780"/>
      <c r="DX33" s="780"/>
      <c r="DY33" s="780"/>
      <c r="DZ33" s="781"/>
      <c r="EA33" s="197"/>
    </row>
    <row r="34" spans="1:131" s="198" customFormat="1" ht="26.25" customHeight="1" x14ac:dyDescent="0.15">
      <c r="A34" s="217">
        <v>7</v>
      </c>
      <c r="B34" s="750"/>
      <c r="C34" s="751"/>
      <c r="D34" s="751"/>
      <c r="E34" s="751"/>
      <c r="F34" s="751"/>
      <c r="G34" s="751"/>
      <c r="H34" s="751"/>
      <c r="I34" s="751"/>
      <c r="J34" s="751"/>
      <c r="K34" s="751"/>
      <c r="L34" s="751"/>
      <c r="M34" s="751"/>
      <c r="N34" s="751"/>
      <c r="O34" s="751"/>
      <c r="P34" s="752"/>
      <c r="Q34" s="753"/>
      <c r="R34" s="754"/>
      <c r="S34" s="754"/>
      <c r="T34" s="754"/>
      <c r="U34" s="754"/>
      <c r="V34" s="754"/>
      <c r="W34" s="754"/>
      <c r="X34" s="754"/>
      <c r="Y34" s="754"/>
      <c r="Z34" s="754"/>
      <c r="AA34" s="754"/>
      <c r="AB34" s="754"/>
      <c r="AC34" s="754"/>
      <c r="AD34" s="754"/>
      <c r="AE34" s="755"/>
      <c r="AF34" s="756"/>
      <c r="AG34" s="757"/>
      <c r="AH34" s="757"/>
      <c r="AI34" s="757"/>
      <c r="AJ34" s="758"/>
      <c r="AK34" s="707"/>
      <c r="AL34" s="824"/>
      <c r="AM34" s="824"/>
      <c r="AN34" s="824"/>
      <c r="AO34" s="824"/>
      <c r="AP34" s="824"/>
      <c r="AQ34" s="824"/>
      <c r="AR34" s="824"/>
      <c r="AS34" s="824"/>
      <c r="AT34" s="824"/>
      <c r="AU34" s="824"/>
      <c r="AV34" s="824"/>
      <c r="AW34" s="824"/>
      <c r="AX34" s="824"/>
      <c r="AY34" s="824"/>
      <c r="AZ34" s="825"/>
      <c r="BA34" s="825"/>
      <c r="BB34" s="825"/>
      <c r="BC34" s="825"/>
      <c r="BD34" s="825"/>
      <c r="BE34" s="822"/>
      <c r="BF34" s="822"/>
      <c r="BG34" s="822"/>
      <c r="BH34" s="822"/>
      <c r="BI34" s="823"/>
      <c r="BJ34" s="203"/>
      <c r="BK34" s="203"/>
      <c r="BL34" s="203"/>
      <c r="BM34" s="203"/>
      <c r="BN34" s="203"/>
      <c r="BO34" s="216"/>
      <c r="BP34" s="216"/>
      <c r="BQ34" s="213">
        <v>28</v>
      </c>
      <c r="BR34" s="214"/>
      <c r="BS34" s="763"/>
      <c r="BT34" s="764"/>
      <c r="BU34" s="764"/>
      <c r="BV34" s="764"/>
      <c r="BW34" s="764"/>
      <c r="BX34" s="764"/>
      <c r="BY34" s="764"/>
      <c r="BZ34" s="764"/>
      <c r="CA34" s="764"/>
      <c r="CB34" s="764"/>
      <c r="CC34" s="764"/>
      <c r="CD34" s="764"/>
      <c r="CE34" s="764"/>
      <c r="CF34" s="764"/>
      <c r="CG34" s="76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9"/>
      <c r="DW34" s="780"/>
      <c r="DX34" s="780"/>
      <c r="DY34" s="780"/>
      <c r="DZ34" s="781"/>
      <c r="EA34" s="197"/>
    </row>
    <row r="35" spans="1:131" s="198" customFormat="1" ht="26.25" customHeight="1" x14ac:dyDescent="0.15">
      <c r="A35" s="217">
        <v>8</v>
      </c>
      <c r="B35" s="750"/>
      <c r="C35" s="751"/>
      <c r="D35" s="751"/>
      <c r="E35" s="751"/>
      <c r="F35" s="751"/>
      <c r="G35" s="751"/>
      <c r="H35" s="751"/>
      <c r="I35" s="751"/>
      <c r="J35" s="751"/>
      <c r="K35" s="751"/>
      <c r="L35" s="751"/>
      <c r="M35" s="751"/>
      <c r="N35" s="751"/>
      <c r="O35" s="751"/>
      <c r="P35" s="752"/>
      <c r="Q35" s="753"/>
      <c r="R35" s="754"/>
      <c r="S35" s="754"/>
      <c r="T35" s="754"/>
      <c r="U35" s="754"/>
      <c r="V35" s="754"/>
      <c r="W35" s="754"/>
      <c r="X35" s="754"/>
      <c r="Y35" s="754"/>
      <c r="Z35" s="754"/>
      <c r="AA35" s="754"/>
      <c r="AB35" s="754"/>
      <c r="AC35" s="754"/>
      <c r="AD35" s="754"/>
      <c r="AE35" s="755"/>
      <c r="AF35" s="756"/>
      <c r="AG35" s="757"/>
      <c r="AH35" s="757"/>
      <c r="AI35" s="757"/>
      <c r="AJ35" s="758"/>
      <c r="AK35" s="707"/>
      <c r="AL35" s="824"/>
      <c r="AM35" s="824"/>
      <c r="AN35" s="824"/>
      <c r="AO35" s="824"/>
      <c r="AP35" s="824"/>
      <c r="AQ35" s="824"/>
      <c r="AR35" s="824"/>
      <c r="AS35" s="824"/>
      <c r="AT35" s="824"/>
      <c r="AU35" s="824"/>
      <c r="AV35" s="824"/>
      <c r="AW35" s="824"/>
      <c r="AX35" s="824"/>
      <c r="AY35" s="824"/>
      <c r="AZ35" s="825"/>
      <c r="BA35" s="825"/>
      <c r="BB35" s="825"/>
      <c r="BC35" s="825"/>
      <c r="BD35" s="825"/>
      <c r="BE35" s="822"/>
      <c r="BF35" s="822"/>
      <c r="BG35" s="822"/>
      <c r="BH35" s="822"/>
      <c r="BI35" s="823"/>
      <c r="BJ35" s="203"/>
      <c r="BK35" s="203"/>
      <c r="BL35" s="203"/>
      <c r="BM35" s="203"/>
      <c r="BN35" s="203"/>
      <c r="BO35" s="216"/>
      <c r="BP35" s="216"/>
      <c r="BQ35" s="213">
        <v>29</v>
      </c>
      <c r="BR35" s="214"/>
      <c r="BS35" s="763"/>
      <c r="BT35" s="764"/>
      <c r="BU35" s="764"/>
      <c r="BV35" s="764"/>
      <c r="BW35" s="764"/>
      <c r="BX35" s="764"/>
      <c r="BY35" s="764"/>
      <c r="BZ35" s="764"/>
      <c r="CA35" s="764"/>
      <c r="CB35" s="764"/>
      <c r="CC35" s="764"/>
      <c r="CD35" s="764"/>
      <c r="CE35" s="764"/>
      <c r="CF35" s="764"/>
      <c r="CG35" s="76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9"/>
      <c r="DW35" s="780"/>
      <c r="DX35" s="780"/>
      <c r="DY35" s="780"/>
      <c r="DZ35" s="781"/>
      <c r="EA35" s="197"/>
    </row>
    <row r="36" spans="1:131" s="198" customFormat="1" ht="26.25" customHeight="1" x14ac:dyDescent="0.15">
      <c r="A36" s="217">
        <v>9</v>
      </c>
      <c r="B36" s="750"/>
      <c r="C36" s="751"/>
      <c r="D36" s="751"/>
      <c r="E36" s="751"/>
      <c r="F36" s="751"/>
      <c r="G36" s="751"/>
      <c r="H36" s="751"/>
      <c r="I36" s="751"/>
      <c r="J36" s="751"/>
      <c r="K36" s="751"/>
      <c r="L36" s="751"/>
      <c r="M36" s="751"/>
      <c r="N36" s="751"/>
      <c r="O36" s="751"/>
      <c r="P36" s="752"/>
      <c r="Q36" s="753"/>
      <c r="R36" s="754"/>
      <c r="S36" s="754"/>
      <c r="T36" s="754"/>
      <c r="U36" s="754"/>
      <c r="V36" s="754"/>
      <c r="W36" s="754"/>
      <c r="X36" s="754"/>
      <c r="Y36" s="754"/>
      <c r="Z36" s="754"/>
      <c r="AA36" s="754"/>
      <c r="AB36" s="754"/>
      <c r="AC36" s="754"/>
      <c r="AD36" s="754"/>
      <c r="AE36" s="755"/>
      <c r="AF36" s="756"/>
      <c r="AG36" s="757"/>
      <c r="AH36" s="757"/>
      <c r="AI36" s="757"/>
      <c r="AJ36" s="758"/>
      <c r="AK36" s="707"/>
      <c r="AL36" s="824"/>
      <c r="AM36" s="824"/>
      <c r="AN36" s="824"/>
      <c r="AO36" s="824"/>
      <c r="AP36" s="824"/>
      <c r="AQ36" s="824"/>
      <c r="AR36" s="824"/>
      <c r="AS36" s="824"/>
      <c r="AT36" s="824"/>
      <c r="AU36" s="824"/>
      <c r="AV36" s="824"/>
      <c r="AW36" s="824"/>
      <c r="AX36" s="824"/>
      <c r="AY36" s="824"/>
      <c r="AZ36" s="825"/>
      <c r="BA36" s="825"/>
      <c r="BB36" s="825"/>
      <c r="BC36" s="825"/>
      <c r="BD36" s="825"/>
      <c r="BE36" s="822"/>
      <c r="BF36" s="822"/>
      <c r="BG36" s="822"/>
      <c r="BH36" s="822"/>
      <c r="BI36" s="823"/>
      <c r="BJ36" s="203"/>
      <c r="BK36" s="203"/>
      <c r="BL36" s="203"/>
      <c r="BM36" s="203"/>
      <c r="BN36" s="203"/>
      <c r="BO36" s="216"/>
      <c r="BP36" s="216"/>
      <c r="BQ36" s="213">
        <v>30</v>
      </c>
      <c r="BR36" s="214"/>
      <c r="BS36" s="763"/>
      <c r="BT36" s="764"/>
      <c r="BU36" s="764"/>
      <c r="BV36" s="764"/>
      <c r="BW36" s="764"/>
      <c r="BX36" s="764"/>
      <c r="BY36" s="764"/>
      <c r="BZ36" s="764"/>
      <c r="CA36" s="764"/>
      <c r="CB36" s="764"/>
      <c r="CC36" s="764"/>
      <c r="CD36" s="764"/>
      <c r="CE36" s="764"/>
      <c r="CF36" s="764"/>
      <c r="CG36" s="76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9"/>
      <c r="DW36" s="780"/>
      <c r="DX36" s="780"/>
      <c r="DY36" s="780"/>
      <c r="DZ36" s="781"/>
      <c r="EA36" s="197"/>
    </row>
    <row r="37" spans="1:131" s="198" customFormat="1" ht="26.25" customHeight="1" x14ac:dyDescent="0.15">
      <c r="A37" s="217">
        <v>10</v>
      </c>
      <c r="B37" s="750"/>
      <c r="C37" s="751"/>
      <c r="D37" s="751"/>
      <c r="E37" s="751"/>
      <c r="F37" s="751"/>
      <c r="G37" s="751"/>
      <c r="H37" s="751"/>
      <c r="I37" s="751"/>
      <c r="J37" s="751"/>
      <c r="K37" s="751"/>
      <c r="L37" s="751"/>
      <c r="M37" s="751"/>
      <c r="N37" s="751"/>
      <c r="O37" s="751"/>
      <c r="P37" s="752"/>
      <c r="Q37" s="753"/>
      <c r="R37" s="754"/>
      <c r="S37" s="754"/>
      <c r="T37" s="754"/>
      <c r="U37" s="754"/>
      <c r="V37" s="754"/>
      <c r="W37" s="754"/>
      <c r="X37" s="754"/>
      <c r="Y37" s="754"/>
      <c r="Z37" s="754"/>
      <c r="AA37" s="754"/>
      <c r="AB37" s="754"/>
      <c r="AC37" s="754"/>
      <c r="AD37" s="754"/>
      <c r="AE37" s="755"/>
      <c r="AF37" s="756"/>
      <c r="AG37" s="757"/>
      <c r="AH37" s="757"/>
      <c r="AI37" s="757"/>
      <c r="AJ37" s="758"/>
      <c r="AK37" s="707"/>
      <c r="AL37" s="824"/>
      <c r="AM37" s="824"/>
      <c r="AN37" s="824"/>
      <c r="AO37" s="824"/>
      <c r="AP37" s="824"/>
      <c r="AQ37" s="824"/>
      <c r="AR37" s="824"/>
      <c r="AS37" s="824"/>
      <c r="AT37" s="824"/>
      <c r="AU37" s="824"/>
      <c r="AV37" s="824"/>
      <c r="AW37" s="824"/>
      <c r="AX37" s="824"/>
      <c r="AY37" s="824"/>
      <c r="AZ37" s="825"/>
      <c r="BA37" s="825"/>
      <c r="BB37" s="825"/>
      <c r="BC37" s="825"/>
      <c r="BD37" s="825"/>
      <c r="BE37" s="822"/>
      <c r="BF37" s="822"/>
      <c r="BG37" s="822"/>
      <c r="BH37" s="822"/>
      <c r="BI37" s="823"/>
      <c r="BJ37" s="203"/>
      <c r="BK37" s="203"/>
      <c r="BL37" s="203"/>
      <c r="BM37" s="203"/>
      <c r="BN37" s="203"/>
      <c r="BO37" s="216"/>
      <c r="BP37" s="216"/>
      <c r="BQ37" s="213">
        <v>31</v>
      </c>
      <c r="BR37" s="214"/>
      <c r="BS37" s="763"/>
      <c r="BT37" s="764"/>
      <c r="BU37" s="764"/>
      <c r="BV37" s="764"/>
      <c r="BW37" s="764"/>
      <c r="BX37" s="764"/>
      <c r="BY37" s="764"/>
      <c r="BZ37" s="764"/>
      <c r="CA37" s="764"/>
      <c r="CB37" s="764"/>
      <c r="CC37" s="764"/>
      <c r="CD37" s="764"/>
      <c r="CE37" s="764"/>
      <c r="CF37" s="764"/>
      <c r="CG37" s="76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9"/>
      <c r="DW37" s="780"/>
      <c r="DX37" s="780"/>
      <c r="DY37" s="780"/>
      <c r="DZ37" s="781"/>
      <c r="EA37" s="197"/>
    </row>
    <row r="38" spans="1:131" s="198" customFormat="1" ht="26.25" customHeight="1" x14ac:dyDescent="0.15">
      <c r="A38" s="217">
        <v>11</v>
      </c>
      <c r="B38" s="750"/>
      <c r="C38" s="751"/>
      <c r="D38" s="751"/>
      <c r="E38" s="751"/>
      <c r="F38" s="751"/>
      <c r="G38" s="751"/>
      <c r="H38" s="751"/>
      <c r="I38" s="751"/>
      <c r="J38" s="751"/>
      <c r="K38" s="751"/>
      <c r="L38" s="751"/>
      <c r="M38" s="751"/>
      <c r="N38" s="751"/>
      <c r="O38" s="751"/>
      <c r="P38" s="752"/>
      <c r="Q38" s="753"/>
      <c r="R38" s="754"/>
      <c r="S38" s="754"/>
      <c r="T38" s="754"/>
      <c r="U38" s="754"/>
      <c r="V38" s="754"/>
      <c r="W38" s="754"/>
      <c r="X38" s="754"/>
      <c r="Y38" s="754"/>
      <c r="Z38" s="754"/>
      <c r="AA38" s="754"/>
      <c r="AB38" s="754"/>
      <c r="AC38" s="754"/>
      <c r="AD38" s="754"/>
      <c r="AE38" s="755"/>
      <c r="AF38" s="756"/>
      <c r="AG38" s="757"/>
      <c r="AH38" s="757"/>
      <c r="AI38" s="757"/>
      <c r="AJ38" s="758"/>
      <c r="AK38" s="707"/>
      <c r="AL38" s="824"/>
      <c r="AM38" s="824"/>
      <c r="AN38" s="824"/>
      <c r="AO38" s="824"/>
      <c r="AP38" s="824"/>
      <c r="AQ38" s="824"/>
      <c r="AR38" s="824"/>
      <c r="AS38" s="824"/>
      <c r="AT38" s="824"/>
      <c r="AU38" s="824"/>
      <c r="AV38" s="824"/>
      <c r="AW38" s="824"/>
      <c r="AX38" s="824"/>
      <c r="AY38" s="824"/>
      <c r="AZ38" s="825"/>
      <c r="BA38" s="825"/>
      <c r="BB38" s="825"/>
      <c r="BC38" s="825"/>
      <c r="BD38" s="825"/>
      <c r="BE38" s="822"/>
      <c r="BF38" s="822"/>
      <c r="BG38" s="822"/>
      <c r="BH38" s="822"/>
      <c r="BI38" s="823"/>
      <c r="BJ38" s="203"/>
      <c r="BK38" s="203"/>
      <c r="BL38" s="203"/>
      <c r="BM38" s="203"/>
      <c r="BN38" s="203"/>
      <c r="BO38" s="216"/>
      <c r="BP38" s="216"/>
      <c r="BQ38" s="213">
        <v>32</v>
      </c>
      <c r="BR38" s="214"/>
      <c r="BS38" s="763"/>
      <c r="BT38" s="764"/>
      <c r="BU38" s="764"/>
      <c r="BV38" s="764"/>
      <c r="BW38" s="764"/>
      <c r="BX38" s="764"/>
      <c r="BY38" s="764"/>
      <c r="BZ38" s="764"/>
      <c r="CA38" s="764"/>
      <c r="CB38" s="764"/>
      <c r="CC38" s="764"/>
      <c r="CD38" s="764"/>
      <c r="CE38" s="764"/>
      <c r="CF38" s="764"/>
      <c r="CG38" s="76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9"/>
      <c r="DW38" s="780"/>
      <c r="DX38" s="780"/>
      <c r="DY38" s="780"/>
      <c r="DZ38" s="781"/>
      <c r="EA38" s="197"/>
    </row>
    <row r="39" spans="1:131" s="198" customFormat="1" ht="26.25" customHeight="1" x14ac:dyDescent="0.15">
      <c r="A39" s="217">
        <v>12</v>
      </c>
      <c r="B39" s="750"/>
      <c r="C39" s="751"/>
      <c r="D39" s="751"/>
      <c r="E39" s="751"/>
      <c r="F39" s="751"/>
      <c r="G39" s="751"/>
      <c r="H39" s="751"/>
      <c r="I39" s="751"/>
      <c r="J39" s="751"/>
      <c r="K39" s="751"/>
      <c r="L39" s="751"/>
      <c r="M39" s="751"/>
      <c r="N39" s="751"/>
      <c r="O39" s="751"/>
      <c r="P39" s="752"/>
      <c r="Q39" s="753"/>
      <c r="R39" s="754"/>
      <c r="S39" s="754"/>
      <c r="T39" s="754"/>
      <c r="U39" s="754"/>
      <c r="V39" s="754"/>
      <c r="W39" s="754"/>
      <c r="X39" s="754"/>
      <c r="Y39" s="754"/>
      <c r="Z39" s="754"/>
      <c r="AA39" s="754"/>
      <c r="AB39" s="754"/>
      <c r="AC39" s="754"/>
      <c r="AD39" s="754"/>
      <c r="AE39" s="755"/>
      <c r="AF39" s="756"/>
      <c r="AG39" s="757"/>
      <c r="AH39" s="757"/>
      <c r="AI39" s="757"/>
      <c r="AJ39" s="758"/>
      <c r="AK39" s="707"/>
      <c r="AL39" s="824"/>
      <c r="AM39" s="824"/>
      <c r="AN39" s="824"/>
      <c r="AO39" s="824"/>
      <c r="AP39" s="824"/>
      <c r="AQ39" s="824"/>
      <c r="AR39" s="824"/>
      <c r="AS39" s="824"/>
      <c r="AT39" s="824"/>
      <c r="AU39" s="824"/>
      <c r="AV39" s="824"/>
      <c r="AW39" s="824"/>
      <c r="AX39" s="824"/>
      <c r="AY39" s="824"/>
      <c r="AZ39" s="825"/>
      <c r="BA39" s="825"/>
      <c r="BB39" s="825"/>
      <c r="BC39" s="825"/>
      <c r="BD39" s="825"/>
      <c r="BE39" s="822"/>
      <c r="BF39" s="822"/>
      <c r="BG39" s="822"/>
      <c r="BH39" s="822"/>
      <c r="BI39" s="823"/>
      <c r="BJ39" s="203"/>
      <c r="BK39" s="203"/>
      <c r="BL39" s="203"/>
      <c r="BM39" s="203"/>
      <c r="BN39" s="203"/>
      <c r="BO39" s="216"/>
      <c r="BP39" s="216"/>
      <c r="BQ39" s="213">
        <v>33</v>
      </c>
      <c r="BR39" s="214"/>
      <c r="BS39" s="763"/>
      <c r="BT39" s="764"/>
      <c r="BU39" s="764"/>
      <c r="BV39" s="764"/>
      <c r="BW39" s="764"/>
      <c r="BX39" s="764"/>
      <c r="BY39" s="764"/>
      <c r="BZ39" s="764"/>
      <c r="CA39" s="764"/>
      <c r="CB39" s="764"/>
      <c r="CC39" s="764"/>
      <c r="CD39" s="764"/>
      <c r="CE39" s="764"/>
      <c r="CF39" s="764"/>
      <c r="CG39" s="76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9"/>
      <c r="DW39" s="780"/>
      <c r="DX39" s="780"/>
      <c r="DY39" s="780"/>
      <c r="DZ39" s="781"/>
      <c r="EA39" s="197"/>
    </row>
    <row r="40" spans="1:131" s="198" customFormat="1" ht="26.25" customHeight="1" x14ac:dyDescent="0.15">
      <c r="A40" s="212">
        <v>13</v>
      </c>
      <c r="B40" s="750"/>
      <c r="C40" s="751"/>
      <c r="D40" s="751"/>
      <c r="E40" s="751"/>
      <c r="F40" s="751"/>
      <c r="G40" s="751"/>
      <c r="H40" s="751"/>
      <c r="I40" s="751"/>
      <c r="J40" s="751"/>
      <c r="K40" s="751"/>
      <c r="L40" s="751"/>
      <c r="M40" s="751"/>
      <c r="N40" s="751"/>
      <c r="O40" s="751"/>
      <c r="P40" s="752"/>
      <c r="Q40" s="753"/>
      <c r="R40" s="754"/>
      <c r="S40" s="754"/>
      <c r="T40" s="754"/>
      <c r="U40" s="754"/>
      <c r="V40" s="754"/>
      <c r="W40" s="754"/>
      <c r="X40" s="754"/>
      <c r="Y40" s="754"/>
      <c r="Z40" s="754"/>
      <c r="AA40" s="754"/>
      <c r="AB40" s="754"/>
      <c r="AC40" s="754"/>
      <c r="AD40" s="754"/>
      <c r="AE40" s="755"/>
      <c r="AF40" s="756"/>
      <c r="AG40" s="757"/>
      <c r="AH40" s="757"/>
      <c r="AI40" s="757"/>
      <c r="AJ40" s="758"/>
      <c r="AK40" s="707"/>
      <c r="AL40" s="824"/>
      <c r="AM40" s="824"/>
      <c r="AN40" s="824"/>
      <c r="AO40" s="824"/>
      <c r="AP40" s="824"/>
      <c r="AQ40" s="824"/>
      <c r="AR40" s="824"/>
      <c r="AS40" s="824"/>
      <c r="AT40" s="824"/>
      <c r="AU40" s="824"/>
      <c r="AV40" s="824"/>
      <c r="AW40" s="824"/>
      <c r="AX40" s="824"/>
      <c r="AY40" s="824"/>
      <c r="AZ40" s="825"/>
      <c r="BA40" s="825"/>
      <c r="BB40" s="825"/>
      <c r="BC40" s="825"/>
      <c r="BD40" s="825"/>
      <c r="BE40" s="822"/>
      <c r="BF40" s="822"/>
      <c r="BG40" s="822"/>
      <c r="BH40" s="822"/>
      <c r="BI40" s="823"/>
      <c r="BJ40" s="203"/>
      <c r="BK40" s="203"/>
      <c r="BL40" s="203"/>
      <c r="BM40" s="203"/>
      <c r="BN40" s="203"/>
      <c r="BO40" s="216"/>
      <c r="BP40" s="216"/>
      <c r="BQ40" s="213">
        <v>34</v>
      </c>
      <c r="BR40" s="214"/>
      <c r="BS40" s="763"/>
      <c r="BT40" s="764"/>
      <c r="BU40" s="764"/>
      <c r="BV40" s="764"/>
      <c r="BW40" s="764"/>
      <c r="BX40" s="764"/>
      <c r="BY40" s="764"/>
      <c r="BZ40" s="764"/>
      <c r="CA40" s="764"/>
      <c r="CB40" s="764"/>
      <c r="CC40" s="764"/>
      <c r="CD40" s="764"/>
      <c r="CE40" s="764"/>
      <c r="CF40" s="764"/>
      <c r="CG40" s="76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9"/>
      <c r="DW40" s="780"/>
      <c r="DX40" s="780"/>
      <c r="DY40" s="780"/>
      <c r="DZ40" s="781"/>
      <c r="EA40" s="197"/>
    </row>
    <row r="41" spans="1:131" s="198" customFormat="1" ht="26.25" customHeight="1" x14ac:dyDescent="0.15">
      <c r="A41" s="212">
        <v>14</v>
      </c>
      <c r="B41" s="750"/>
      <c r="C41" s="751"/>
      <c r="D41" s="751"/>
      <c r="E41" s="751"/>
      <c r="F41" s="751"/>
      <c r="G41" s="751"/>
      <c r="H41" s="751"/>
      <c r="I41" s="751"/>
      <c r="J41" s="751"/>
      <c r="K41" s="751"/>
      <c r="L41" s="751"/>
      <c r="M41" s="751"/>
      <c r="N41" s="751"/>
      <c r="O41" s="751"/>
      <c r="P41" s="752"/>
      <c r="Q41" s="753"/>
      <c r="R41" s="754"/>
      <c r="S41" s="754"/>
      <c r="T41" s="754"/>
      <c r="U41" s="754"/>
      <c r="V41" s="754"/>
      <c r="W41" s="754"/>
      <c r="X41" s="754"/>
      <c r="Y41" s="754"/>
      <c r="Z41" s="754"/>
      <c r="AA41" s="754"/>
      <c r="AB41" s="754"/>
      <c r="AC41" s="754"/>
      <c r="AD41" s="754"/>
      <c r="AE41" s="755"/>
      <c r="AF41" s="756"/>
      <c r="AG41" s="757"/>
      <c r="AH41" s="757"/>
      <c r="AI41" s="757"/>
      <c r="AJ41" s="758"/>
      <c r="AK41" s="707"/>
      <c r="AL41" s="824"/>
      <c r="AM41" s="824"/>
      <c r="AN41" s="824"/>
      <c r="AO41" s="824"/>
      <c r="AP41" s="824"/>
      <c r="AQ41" s="824"/>
      <c r="AR41" s="824"/>
      <c r="AS41" s="824"/>
      <c r="AT41" s="824"/>
      <c r="AU41" s="824"/>
      <c r="AV41" s="824"/>
      <c r="AW41" s="824"/>
      <c r="AX41" s="824"/>
      <c r="AY41" s="824"/>
      <c r="AZ41" s="825"/>
      <c r="BA41" s="825"/>
      <c r="BB41" s="825"/>
      <c r="BC41" s="825"/>
      <c r="BD41" s="825"/>
      <c r="BE41" s="822"/>
      <c r="BF41" s="822"/>
      <c r="BG41" s="822"/>
      <c r="BH41" s="822"/>
      <c r="BI41" s="823"/>
      <c r="BJ41" s="203"/>
      <c r="BK41" s="203"/>
      <c r="BL41" s="203"/>
      <c r="BM41" s="203"/>
      <c r="BN41" s="203"/>
      <c r="BO41" s="216"/>
      <c r="BP41" s="216"/>
      <c r="BQ41" s="213">
        <v>35</v>
      </c>
      <c r="BR41" s="214"/>
      <c r="BS41" s="763"/>
      <c r="BT41" s="764"/>
      <c r="BU41" s="764"/>
      <c r="BV41" s="764"/>
      <c r="BW41" s="764"/>
      <c r="BX41" s="764"/>
      <c r="BY41" s="764"/>
      <c r="BZ41" s="764"/>
      <c r="CA41" s="764"/>
      <c r="CB41" s="764"/>
      <c r="CC41" s="764"/>
      <c r="CD41" s="764"/>
      <c r="CE41" s="764"/>
      <c r="CF41" s="764"/>
      <c r="CG41" s="76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9"/>
      <c r="DW41" s="780"/>
      <c r="DX41" s="780"/>
      <c r="DY41" s="780"/>
      <c r="DZ41" s="781"/>
      <c r="EA41" s="197"/>
    </row>
    <row r="42" spans="1:131" s="198" customFormat="1" ht="26.25" customHeight="1" x14ac:dyDescent="0.15">
      <c r="A42" s="212">
        <v>15</v>
      </c>
      <c r="B42" s="750"/>
      <c r="C42" s="751"/>
      <c r="D42" s="751"/>
      <c r="E42" s="751"/>
      <c r="F42" s="751"/>
      <c r="G42" s="751"/>
      <c r="H42" s="751"/>
      <c r="I42" s="751"/>
      <c r="J42" s="751"/>
      <c r="K42" s="751"/>
      <c r="L42" s="751"/>
      <c r="M42" s="751"/>
      <c r="N42" s="751"/>
      <c r="O42" s="751"/>
      <c r="P42" s="752"/>
      <c r="Q42" s="753"/>
      <c r="R42" s="754"/>
      <c r="S42" s="754"/>
      <c r="T42" s="754"/>
      <c r="U42" s="754"/>
      <c r="V42" s="754"/>
      <c r="W42" s="754"/>
      <c r="X42" s="754"/>
      <c r="Y42" s="754"/>
      <c r="Z42" s="754"/>
      <c r="AA42" s="754"/>
      <c r="AB42" s="754"/>
      <c r="AC42" s="754"/>
      <c r="AD42" s="754"/>
      <c r="AE42" s="755"/>
      <c r="AF42" s="756"/>
      <c r="AG42" s="757"/>
      <c r="AH42" s="757"/>
      <c r="AI42" s="757"/>
      <c r="AJ42" s="758"/>
      <c r="AK42" s="707"/>
      <c r="AL42" s="824"/>
      <c r="AM42" s="824"/>
      <c r="AN42" s="824"/>
      <c r="AO42" s="824"/>
      <c r="AP42" s="824"/>
      <c r="AQ42" s="824"/>
      <c r="AR42" s="824"/>
      <c r="AS42" s="824"/>
      <c r="AT42" s="824"/>
      <c r="AU42" s="824"/>
      <c r="AV42" s="824"/>
      <c r="AW42" s="824"/>
      <c r="AX42" s="824"/>
      <c r="AY42" s="824"/>
      <c r="AZ42" s="825"/>
      <c r="BA42" s="825"/>
      <c r="BB42" s="825"/>
      <c r="BC42" s="825"/>
      <c r="BD42" s="825"/>
      <c r="BE42" s="822"/>
      <c r="BF42" s="822"/>
      <c r="BG42" s="822"/>
      <c r="BH42" s="822"/>
      <c r="BI42" s="823"/>
      <c r="BJ42" s="203"/>
      <c r="BK42" s="203"/>
      <c r="BL42" s="203"/>
      <c r="BM42" s="203"/>
      <c r="BN42" s="203"/>
      <c r="BO42" s="216"/>
      <c r="BP42" s="216"/>
      <c r="BQ42" s="213">
        <v>36</v>
      </c>
      <c r="BR42" s="214"/>
      <c r="BS42" s="763"/>
      <c r="BT42" s="764"/>
      <c r="BU42" s="764"/>
      <c r="BV42" s="764"/>
      <c r="BW42" s="764"/>
      <c r="BX42" s="764"/>
      <c r="BY42" s="764"/>
      <c r="BZ42" s="764"/>
      <c r="CA42" s="764"/>
      <c r="CB42" s="764"/>
      <c r="CC42" s="764"/>
      <c r="CD42" s="764"/>
      <c r="CE42" s="764"/>
      <c r="CF42" s="764"/>
      <c r="CG42" s="76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9"/>
      <c r="DW42" s="780"/>
      <c r="DX42" s="780"/>
      <c r="DY42" s="780"/>
      <c r="DZ42" s="781"/>
      <c r="EA42" s="197"/>
    </row>
    <row r="43" spans="1:131" s="198" customFormat="1" ht="26.25" customHeight="1" x14ac:dyDescent="0.15">
      <c r="A43" s="212">
        <v>16</v>
      </c>
      <c r="B43" s="750"/>
      <c r="C43" s="751"/>
      <c r="D43" s="751"/>
      <c r="E43" s="751"/>
      <c r="F43" s="751"/>
      <c r="G43" s="751"/>
      <c r="H43" s="751"/>
      <c r="I43" s="751"/>
      <c r="J43" s="751"/>
      <c r="K43" s="751"/>
      <c r="L43" s="751"/>
      <c r="M43" s="751"/>
      <c r="N43" s="751"/>
      <c r="O43" s="751"/>
      <c r="P43" s="752"/>
      <c r="Q43" s="753"/>
      <c r="R43" s="754"/>
      <c r="S43" s="754"/>
      <c r="T43" s="754"/>
      <c r="U43" s="754"/>
      <c r="V43" s="754"/>
      <c r="W43" s="754"/>
      <c r="X43" s="754"/>
      <c r="Y43" s="754"/>
      <c r="Z43" s="754"/>
      <c r="AA43" s="754"/>
      <c r="AB43" s="754"/>
      <c r="AC43" s="754"/>
      <c r="AD43" s="754"/>
      <c r="AE43" s="755"/>
      <c r="AF43" s="756"/>
      <c r="AG43" s="757"/>
      <c r="AH43" s="757"/>
      <c r="AI43" s="757"/>
      <c r="AJ43" s="758"/>
      <c r="AK43" s="707"/>
      <c r="AL43" s="824"/>
      <c r="AM43" s="824"/>
      <c r="AN43" s="824"/>
      <c r="AO43" s="824"/>
      <c r="AP43" s="824"/>
      <c r="AQ43" s="824"/>
      <c r="AR43" s="824"/>
      <c r="AS43" s="824"/>
      <c r="AT43" s="824"/>
      <c r="AU43" s="824"/>
      <c r="AV43" s="824"/>
      <c r="AW43" s="824"/>
      <c r="AX43" s="824"/>
      <c r="AY43" s="824"/>
      <c r="AZ43" s="825"/>
      <c r="BA43" s="825"/>
      <c r="BB43" s="825"/>
      <c r="BC43" s="825"/>
      <c r="BD43" s="825"/>
      <c r="BE43" s="822"/>
      <c r="BF43" s="822"/>
      <c r="BG43" s="822"/>
      <c r="BH43" s="822"/>
      <c r="BI43" s="823"/>
      <c r="BJ43" s="203"/>
      <c r="BK43" s="203"/>
      <c r="BL43" s="203"/>
      <c r="BM43" s="203"/>
      <c r="BN43" s="203"/>
      <c r="BO43" s="216"/>
      <c r="BP43" s="216"/>
      <c r="BQ43" s="213">
        <v>37</v>
      </c>
      <c r="BR43" s="214"/>
      <c r="BS43" s="763"/>
      <c r="BT43" s="764"/>
      <c r="BU43" s="764"/>
      <c r="BV43" s="764"/>
      <c r="BW43" s="764"/>
      <c r="BX43" s="764"/>
      <c r="BY43" s="764"/>
      <c r="BZ43" s="764"/>
      <c r="CA43" s="764"/>
      <c r="CB43" s="764"/>
      <c r="CC43" s="764"/>
      <c r="CD43" s="764"/>
      <c r="CE43" s="764"/>
      <c r="CF43" s="764"/>
      <c r="CG43" s="76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9"/>
      <c r="DW43" s="780"/>
      <c r="DX43" s="780"/>
      <c r="DY43" s="780"/>
      <c r="DZ43" s="781"/>
      <c r="EA43" s="197"/>
    </row>
    <row r="44" spans="1:131" s="198" customFormat="1" ht="26.25" customHeight="1" x14ac:dyDescent="0.15">
      <c r="A44" s="212">
        <v>17</v>
      </c>
      <c r="B44" s="750"/>
      <c r="C44" s="751"/>
      <c r="D44" s="751"/>
      <c r="E44" s="751"/>
      <c r="F44" s="751"/>
      <c r="G44" s="751"/>
      <c r="H44" s="751"/>
      <c r="I44" s="751"/>
      <c r="J44" s="751"/>
      <c r="K44" s="751"/>
      <c r="L44" s="751"/>
      <c r="M44" s="751"/>
      <c r="N44" s="751"/>
      <c r="O44" s="751"/>
      <c r="P44" s="752"/>
      <c r="Q44" s="753"/>
      <c r="R44" s="754"/>
      <c r="S44" s="754"/>
      <c r="T44" s="754"/>
      <c r="U44" s="754"/>
      <c r="V44" s="754"/>
      <c r="W44" s="754"/>
      <c r="X44" s="754"/>
      <c r="Y44" s="754"/>
      <c r="Z44" s="754"/>
      <c r="AA44" s="754"/>
      <c r="AB44" s="754"/>
      <c r="AC44" s="754"/>
      <c r="AD44" s="754"/>
      <c r="AE44" s="755"/>
      <c r="AF44" s="756"/>
      <c r="AG44" s="757"/>
      <c r="AH44" s="757"/>
      <c r="AI44" s="757"/>
      <c r="AJ44" s="758"/>
      <c r="AK44" s="707"/>
      <c r="AL44" s="824"/>
      <c r="AM44" s="824"/>
      <c r="AN44" s="824"/>
      <c r="AO44" s="824"/>
      <c r="AP44" s="824"/>
      <c r="AQ44" s="824"/>
      <c r="AR44" s="824"/>
      <c r="AS44" s="824"/>
      <c r="AT44" s="824"/>
      <c r="AU44" s="824"/>
      <c r="AV44" s="824"/>
      <c r="AW44" s="824"/>
      <c r="AX44" s="824"/>
      <c r="AY44" s="824"/>
      <c r="AZ44" s="825"/>
      <c r="BA44" s="825"/>
      <c r="BB44" s="825"/>
      <c r="BC44" s="825"/>
      <c r="BD44" s="825"/>
      <c r="BE44" s="822"/>
      <c r="BF44" s="822"/>
      <c r="BG44" s="822"/>
      <c r="BH44" s="822"/>
      <c r="BI44" s="823"/>
      <c r="BJ44" s="203"/>
      <c r="BK44" s="203"/>
      <c r="BL44" s="203"/>
      <c r="BM44" s="203"/>
      <c r="BN44" s="203"/>
      <c r="BO44" s="216"/>
      <c r="BP44" s="216"/>
      <c r="BQ44" s="213">
        <v>38</v>
      </c>
      <c r="BR44" s="214"/>
      <c r="BS44" s="763"/>
      <c r="BT44" s="764"/>
      <c r="BU44" s="764"/>
      <c r="BV44" s="764"/>
      <c r="BW44" s="764"/>
      <c r="BX44" s="764"/>
      <c r="BY44" s="764"/>
      <c r="BZ44" s="764"/>
      <c r="CA44" s="764"/>
      <c r="CB44" s="764"/>
      <c r="CC44" s="764"/>
      <c r="CD44" s="764"/>
      <c r="CE44" s="764"/>
      <c r="CF44" s="764"/>
      <c r="CG44" s="76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9"/>
      <c r="DW44" s="780"/>
      <c r="DX44" s="780"/>
      <c r="DY44" s="780"/>
      <c r="DZ44" s="781"/>
      <c r="EA44" s="197"/>
    </row>
    <row r="45" spans="1:131" s="198" customFormat="1" ht="26.25" customHeight="1" x14ac:dyDescent="0.15">
      <c r="A45" s="212">
        <v>18</v>
      </c>
      <c r="B45" s="750"/>
      <c r="C45" s="751"/>
      <c r="D45" s="751"/>
      <c r="E45" s="751"/>
      <c r="F45" s="751"/>
      <c r="G45" s="751"/>
      <c r="H45" s="751"/>
      <c r="I45" s="751"/>
      <c r="J45" s="751"/>
      <c r="K45" s="751"/>
      <c r="L45" s="751"/>
      <c r="M45" s="751"/>
      <c r="N45" s="751"/>
      <c r="O45" s="751"/>
      <c r="P45" s="752"/>
      <c r="Q45" s="753"/>
      <c r="R45" s="754"/>
      <c r="S45" s="754"/>
      <c r="T45" s="754"/>
      <c r="U45" s="754"/>
      <c r="V45" s="754"/>
      <c r="W45" s="754"/>
      <c r="X45" s="754"/>
      <c r="Y45" s="754"/>
      <c r="Z45" s="754"/>
      <c r="AA45" s="754"/>
      <c r="AB45" s="754"/>
      <c r="AC45" s="754"/>
      <c r="AD45" s="754"/>
      <c r="AE45" s="755"/>
      <c r="AF45" s="756"/>
      <c r="AG45" s="757"/>
      <c r="AH45" s="757"/>
      <c r="AI45" s="757"/>
      <c r="AJ45" s="758"/>
      <c r="AK45" s="707"/>
      <c r="AL45" s="824"/>
      <c r="AM45" s="824"/>
      <c r="AN45" s="824"/>
      <c r="AO45" s="824"/>
      <c r="AP45" s="824"/>
      <c r="AQ45" s="824"/>
      <c r="AR45" s="824"/>
      <c r="AS45" s="824"/>
      <c r="AT45" s="824"/>
      <c r="AU45" s="824"/>
      <c r="AV45" s="824"/>
      <c r="AW45" s="824"/>
      <c r="AX45" s="824"/>
      <c r="AY45" s="824"/>
      <c r="AZ45" s="825"/>
      <c r="BA45" s="825"/>
      <c r="BB45" s="825"/>
      <c r="BC45" s="825"/>
      <c r="BD45" s="825"/>
      <c r="BE45" s="822"/>
      <c r="BF45" s="822"/>
      <c r="BG45" s="822"/>
      <c r="BH45" s="822"/>
      <c r="BI45" s="823"/>
      <c r="BJ45" s="203"/>
      <c r="BK45" s="203"/>
      <c r="BL45" s="203"/>
      <c r="BM45" s="203"/>
      <c r="BN45" s="203"/>
      <c r="BO45" s="216"/>
      <c r="BP45" s="216"/>
      <c r="BQ45" s="213">
        <v>39</v>
      </c>
      <c r="BR45" s="214"/>
      <c r="BS45" s="763"/>
      <c r="BT45" s="764"/>
      <c r="BU45" s="764"/>
      <c r="BV45" s="764"/>
      <c r="BW45" s="764"/>
      <c r="BX45" s="764"/>
      <c r="BY45" s="764"/>
      <c r="BZ45" s="764"/>
      <c r="CA45" s="764"/>
      <c r="CB45" s="764"/>
      <c r="CC45" s="764"/>
      <c r="CD45" s="764"/>
      <c r="CE45" s="764"/>
      <c r="CF45" s="764"/>
      <c r="CG45" s="76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9"/>
      <c r="DW45" s="780"/>
      <c r="DX45" s="780"/>
      <c r="DY45" s="780"/>
      <c r="DZ45" s="781"/>
      <c r="EA45" s="197"/>
    </row>
    <row r="46" spans="1:131" s="198" customFormat="1" ht="26.25" customHeight="1" x14ac:dyDescent="0.15">
      <c r="A46" s="212">
        <v>19</v>
      </c>
      <c r="B46" s="750"/>
      <c r="C46" s="751"/>
      <c r="D46" s="751"/>
      <c r="E46" s="751"/>
      <c r="F46" s="751"/>
      <c r="G46" s="751"/>
      <c r="H46" s="751"/>
      <c r="I46" s="751"/>
      <c r="J46" s="751"/>
      <c r="K46" s="751"/>
      <c r="L46" s="751"/>
      <c r="M46" s="751"/>
      <c r="N46" s="751"/>
      <c r="O46" s="751"/>
      <c r="P46" s="752"/>
      <c r="Q46" s="753"/>
      <c r="R46" s="754"/>
      <c r="S46" s="754"/>
      <c r="T46" s="754"/>
      <c r="U46" s="754"/>
      <c r="V46" s="754"/>
      <c r="W46" s="754"/>
      <c r="X46" s="754"/>
      <c r="Y46" s="754"/>
      <c r="Z46" s="754"/>
      <c r="AA46" s="754"/>
      <c r="AB46" s="754"/>
      <c r="AC46" s="754"/>
      <c r="AD46" s="754"/>
      <c r="AE46" s="755"/>
      <c r="AF46" s="756"/>
      <c r="AG46" s="757"/>
      <c r="AH46" s="757"/>
      <c r="AI46" s="757"/>
      <c r="AJ46" s="758"/>
      <c r="AK46" s="707"/>
      <c r="AL46" s="824"/>
      <c r="AM46" s="824"/>
      <c r="AN46" s="824"/>
      <c r="AO46" s="824"/>
      <c r="AP46" s="824"/>
      <c r="AQ46" s="824"/>
      <c r="AR46" s="824"/>
      <c r="AS46" s="824"/>
      <c r="AT46" s="824"/>
      <c r="AU46" s="824"/>
      <c r="AV46" s="824"/>
      <c r="AW46" s="824"/>
      <c r="AX46" s="824"/>
      <c r="AY46" s="824"/>
      <c r="AZ46" s="825"/>
      <c r="BA46" s="825"/>
      <c r="BB46" s="825"/>
      <c r="BC46" s="825"/>
      <c r="BD46" s="825"/>
      <c r="BE46" s="822"/>
      <c r="BF46" s="822"/>
      <c r="BG46" s="822"/>
      <c r="BH46" s="822"/>
      <c r="BI46" s="823"/>
      <c r="BJ46" s="203"/>
      <c r="BK46" s="203"/>
      <c r="BL46" s="203"/>
      <c r="BM46" s="203"/>
      <c r="BN46" s="203"/>
      <c r="BO46" s="216"/>
      <c r="BP46" s="216"/>
      <c r="BQ46" s="213">
        <v>40</v>
      </c>
      <c r="BR46" s="214"/>
      <c r="BS46" s="763"/>
      <c r="BT46" s="764"/>
      <c r="BU46" s="764"/>
      <c r="BV46" s="764"/>
      <c r="BW46" s="764"/>
      <c r="BX46" s="764"/>
      <c r="BY46" s="764"/>
      <c r="BZ46" s="764"/>
      <c r="CA46" s="764"/>
      <c r="CB46" s="764"/>
      <c r="CC46" s="764"/>
      <c r="CD46" s="764"/>
      <c r="CE46" s="764"/>
      <c r="CF46" s="764"/>
      <c r="CG46" s="76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9"/>
      <c r="DW46" s="780"/>
      <c r="DX46" s="780"/>
      <c r="DY46" s="780"/>
      <c r="DZ46" s="781"/>
      <c r="EA46" s="197"/>
    </row>
    <row r="47" spans="1:131" s="198" customFormat="1" ht="26.25" customHeight="1" x14ac:dyDescent="0.15">
      <c r="A47" s="212">
        <v>20</v>
      </c>
      <c r="B47" s="750"/>
      <c r="C47" s="751"/>
      <c r="D47" s="751"/>
      <c r="E47" s="751"/>
      <c r="F47" s="751"/>
      <c r="G47" s="751"/>
      <c r="H47" s="751"/>
      <c r="I47" s="751"/>
      <c r="J47" s="751"/>
      <c r="K47" s="751"/>
      <c r="L47" s="751"/>
      <c r="M47" s="751"/>
      <c r="N47" s="751"/>
      <c r="O47" s="751"/>
      <c r="P47" s="752"/>
      <c r="Q47" s="753"/>
      <c r="R47" s="754"/>
      <c r="S47" s="754"/>
      <c r="T47" s="754"/>
      <c r="U47" s="754"/>
      <c r="V47" s="754"/>
      <c r="W47" s="754"/>
      <c r="X47" s="754"/>
      <c r="Y47" s="754"/>
      <c r="Z47" s="754"/>
      <c r="AA47" s="754"/>
      <c r="AB47" s="754"/>
      <c r="AC47" s="754"/>
      <c r="AD47" s="754"/>
      <c r="AE47" s="755"/>
      <c r="AF47" s="756"/>
      <c r="AG47" s="757"/>
      <c r="AH47" s="757"/>
      <c r="AI47" s="757"/>
      <c r="AJ47" s="758"/>
      <c r="AK47" s="707"/>
      <c r="AL47" s="824"/>
      <c r="AM47" s="824"/>
      <c r="AN47" s="824"/>
      <c r="AO47" s="824"/>
      <c r="AP47" s="824"/>
      <c r="AQ47" s="824"/>
      <c r="AR47" s="824"/>
      <c r="AS47" s="824"/>
      <c r="AT47" s="824"/>
      <c r="AU47" s="824"/>
      <c r="AV47" s="824"/>
      <c r="AW47" s="824"/>
      <c r="AX47" s="824"/>
      <c r="AY47" s="824"/>
      <c r="AZ47" s="825"/>
      <c r="BA47" s="825"/>
      <c r="BB47" s="825"/>
      <c r="BC47" s="825"/>
      <c r="BD47" s="825"/>
      <c r="BE47" s="822"/>
      <c r="BF47" s="822"/>
      <c r="BG47" s="822"/>
      <c r="BH47" s="822"/>
      <c r="BI47" s="823"/>
      <c r="BJ47" s="203"/>
      <c r="BK47" s="203"/>
      <c r="BL47" s="203"/>
      <c r="BM47" s="203"/>
      <c r="BN47" s="203"/>
      <c r="BO47" s="216"/>
      <c r="BP47" s="216"/>
      <c r="BQ47" s="213">
        <v>41</v>
      </c>
      <c r="BR47" s="214"/>
      <c r="BS47" s="763"/>
      <c r="BT47" s="764"/>
      <c r="BU47" s="764"/>
      <c r="BV47" s="764"/>
      <c r="BW47" s="764"/>
      <c r="BX47" s="764"/>
      <c r="BY47" s="764"/>
      <c r="BZ47" s="764"/>
      <c r="CA47" s="764"/>
      <c r="CB47" s="764"/>
      <c r="CC47" s="764"/>
      <c r="CD47" s="764"/>
      <c r="CE47" s="764"/>
      <c r="CF47" s="764"/>
      <c r="CG47" s="76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9"/>
      <c r="DW47" s="780"/>
      <c r="DX47" s="780"/>
      <c r="DY47" s="780"/>
      <c r="DZ47" s="781"/>
      <c r="EA47" s="197"/>
    </row>
    <row r="48" spans="1:131" s="198" customFormat="1" ht="26.25" customHeight="1" x14ac:dyDescent="0.15">
      <c r="A48" s="212">
        <v>21</v>
      </c>
      <c r="B48" s="750"/>
      <c r="C48" s="751"/>
      <c r="D48" s="751"/>
      <c r="E48" s="751"/>
      <c r="F48" s="751"/>
      <c r="G48" s="751"/>
      <c r="H48" s="751"/>
      <c r="I48" s="751"/>
      <c r="J48" s="751"/>
      <c r="K48" s="751"/>
      <c r="L48" s="751"/>
      <c r="M48" s="751"/>
      <c r="N48" s="751"/>
      <c r="O48" s="751"/>
      <c r="P48" s="752"/>
      <c r="Q48" s="753"/>
      <c r="R48" s="754"/>
      <c r="S48" s="754"/>
      <c r="T48" s="754"/>
      <c r="U48" s="754"/>
      <c r="V48" s="754"/>
      <c r="W48" s="754"/>
      <c r="X48" s="754"/>
      <c r="Y48" s="754"/>
      <c r="Z48" s="754"/>
      <c r="AA48" s="754"/>
      <c r="AB48" s="754"/>
      <c r="AC48" s="754"/>
      <c r="AD48" s="754"/>
      <c r="AE48" s="755"/>
      <c r="AF48" s="756"/>
      <c r="AG48" s="757"/>
      <c r="AH48" s="757"/>
      <c r="AI48" s="757"/>
      <c r="AJ48" s="758"/>
      <c r="AK48" s="707"/>
      <c r="AL48" s="824"/>
      <c r="AM48" s="824"/>
      <c r="AN48" s="824"/>
      <c r="AO48" s="824"/>
      <c r="AP48" s="824"/>
      <c r="AQ48" s="824"/>
      <c r="AR48" s="824"/>
      <c r="AS48" s="824"/>
      <c r="AT48" s="824"/>
      <c r="AU48" s="824"/>
      <c r="AV48" s="824"/>
      <c r="AW48" s="824"/>
      <c r="AX48" s="824"/>
      <c r="AY48" s="824"/>
      <c r="AZ48" s="825"/>
      <c r="BA48" s="825"/>
      <c r="BB48" s="825"/>
      <c r="BC48" s="825"/>
      <c r="BD48" s="825"/>
      <c r="BE48" s="822"/>
      <c r="BF48" s="822"/>
      <c r="BG48" s="822"/>
      <c r="BH48" s="822"/>
      <c r="BI48" s="823"/>
      <c r="BJ48" s="203"/>
      <c r="BK48" s="203"/>
      <c r="BL48" s="203"/>
      <c r="BM48" s="203"/>
      <c r="BN48" s="203"/>
      <c r="BO48" s="216"/>
      <c r="BP48" s="216"/>
      <c r="BQ48" s="213">
        <v>42</v>
      </c>
      <c r="BR48" s="214"/>
      <c r="BS48" s="763"/>
      <c r="BT48" s="764"/>
      <c r="BU48" s="764"/>
      <c r="BV48" s="764"/>
      <c r="BW48" s="764"/>
      <c r="BX48" s="764"/>
      <c r="BY48" s="764"/>
      <c r="BZ48" s="764"/>
      <c r="CA48" s="764"/>
      <c r="CB48" s="764"/>
      <c r="CC48" s="764"/>
      <c r="CD48" s="764"/>
      <c r="CE48" s="764"/>
      <c r="CF48" s="764"/>
      <c r="CG48" s="76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9"/>
      <c r="DW48" s="780"/>
      <c r="DX48" s="780"/>
      <c r="DY48" s="780"/>
      <c r="DZ48" s="781"/>
      <c r="EA48" s="197"/>
    </row>
    <row r="49" spans="1:131" s="198" customFormat="1" ht="26.25" customHeight="1" x14ac:dyDescent="0.15">
      <c r="A49" s="212">
        <v>22</v>
      </c>
      <c r="B49" s="750"/>
      <c r="C49" s="751"/>
      <c r="D49" s="751"/>
      <c r="E49" s="751"/>
      <c r="F49" s="751"/>
      <c r="G49" s="751"/>
      <c r="H49" s="751"/>
      <c r="I49" s="751"/>
      <c r="J49" s="751"/>
      <c r="K49" s="751"/>
      <c r="L49" s="751"/>
      <c r="M49" s="751"/>
      <c r="N49" s="751"/>
      <c r="O49" s="751"/>
      <c r="P49" s="752"/>
      <c r="Q49" s="753"/>
      <c r="R49" s="754"/>
      <c r="S49" s="754"/>
      <c r="T49" s="754"/>
      <c r="U49" s="754"/>
      <c r="V49" s="754"/>
      <c r="W49" s="754"/>
      <c r="X49" s="754"/>
      <c r="Y49" s="754"/>
      <c r="Z49" s="754"/>
      <c r="AA49" s="754"/>
      <c r="AB49" s="754"/>
      <c r="AC49" s="754"/>
      <c r="AD49" s="754"/>
      <c r="AE49" s="755"/>
      <c r="AF49" s="756"/>
      <c r="AG49" s="757"/>
      <c r="AH49" s="757"/>
      <c r="AI49" s="757"/>
      <c r="AJ49" s="758"/>
      <c r="AK49" s="707"/>
      <c r="AL49" s="824"/>
      <c r="AM49" s="824"/>
      <c r="AN49" s="824"/>
      <c r="AO49" s="824"/>
      <c r="AP49" s="824"/>
      <c r="AQ49" s="824"/>
      <c r="AR49" s="824"/>
      <c r="AS49" s="824"/>
      <c r="AT49" s="824"/>
      <c r="AU49" s="824"/>
      <c r="AV49" s="824"/>
      <c r="AW49" s="824"/>
      <c r="AX49" s="824"/>
      <c r="AY49" s="824"/>
      <c r="AZ49" s="825"/>
      <c r="BA49" s="825"/>
      <c r="BB49" s="825"/>
      <c r="BC49" s="825"/>
      <c r="BD49" s="825"/>
      <c r="BE49" s="822"/>
      <c r="BF49" s="822"/>
      <c r="BG49" s="822"/>
      <c r="BH49" s="822"/>
      <c r="BI49" s="823"/>
      <c r="BJ49" s="203"/>
      <c r="BK49" s="203"/>
      <c r="BL49" s="203"/>
      <c r="BM49" s="203"/>
      <c r="BN49" s="203"/>
      <c r="BO49" s="216"/>
      <c r="BP49" s="216"/>
      <c r="BQ49" s="213">
        <v>43</v>
      </c>
      <c r="BR49" s="214"/>
      <c r="BS49" s="763"/>
      <c r="BT49" s="764"/>
      <c r="BU49" s="764"/>
      <c r="BV49" s="764"/>
      <c r="BW49" s="764"/>
      <c r="BX49" s="764"/>
      <c r="BY49" s="764"/>
      <c r="BZ49" s="764"/>
      <c r="CA49" s="764"/>
      <c r="CB49" s="764"/>
      <c r="CC49" s="764"/>
      <c r="CD49" s="764"/>
      <c r="CE49" s="764"/>
      <c r="CF49" s="764"/>
      <c r="CG49" s="76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9"/>
      <c r="DW49" s="780"/>
      <c r="DX49" s="780"/>
      <c r="DY49" s="780"/>
      <c r="DZ49" s="781"/>
      <c r="EA49" s="197"/>
    </row>
    <row r="50" spans="1:131" s="198" customFormat="1" ht="26.25" customHeight="1" x14ac:dyDescent="0.15">
      <c r="A50" s="212">
        <v>23</v>
      </c>
      <c r="B50" s="750"/>
      <c r="C50" s="751"/>
      <c r="D50" s="751"/>
      <c r="E50" s="751"/>
      <c r="F50" s="751"/>
      <c r="G50" s="751"/>
      <c r="H50" s="751"/>
      <c r="I50" s="751"/>
      <c r="J50" s="751"/>
      <c r="K50" s="751"/>
      <c r="L50" s="751"/>
      <c r="M50" s="751"/>
      <c r="N50" s="751"/>
      <c r="O50" s="751"/>
      <c r="P50" s="752"/>
      <c r="Q50" s="826"/>
      <c r="R50" s="827"/>
      <c r="S50" s="827"/>
      <c r="T50" s="827"/>
      <c r="U50" s="827"/>
      <c r="V50" s="827"/>
      <c r="W50" s="827"/>
      <c r="X50" s="827"/>
      <c r="Y50" s="827"/>
      <c r="Z50" s="827"/>
      <c r="AA50" s="827"/>
      <c r="AB50" s="827"/>
      <c r="AC50" s="827"/>
      <c r="AD50" s="827"/>
      <c r="AE50" s="828"/>
      <c r="AF50" s="756"/>
      <c r="AG50" s="757"/>
      <c r="AH50" s="757"/>
      <c r="AI50" s="757"/>
      <c r="AJ50" s="758"/>
      <c r="AK50" s="829"/>
      <c r="AL50" s="827"/>
      <c r="AM50" s="827"/>
      <c r="AN50" s="827"/>
      <c r="AO50" s="827"/>
      <c r="AP50" s="827"/>
      <c r="AQ50" s="827"/>
      <c r="AR50" s="827"/>
      <c r="AS50" s="827"/>
      <c r="AT50" s="827"/>
      <c r="AU50" s="827"/>
      <c r="AV50" s="827"/>
      <c r="AW50" s="827"/>
      <c r="AX50" s="827"/>
      <c r="AY50" s="827"/>
      <c r="AZ50" s="830"/>
      <c r="BA50" s="830"/>
      <c r="BB50" s="830"/>
      <c r="BC50" s="830"/>
      <c r="BD50" s="830"/>
      <c r="BE50" s="822"/>
      <c r="BF50" s="822"/>
      <c r="BG50" s="822"/>
      <c r="BH50" s="822"/>
      <c r="BI50" s="823"/>
      <c r="BJ50" s="203"/>
      <c r="BK50" s="203"/>
      <c r="BL50" s="203"/>
      <c r="BM50" s="203"/>
      <c r="BN50" s="203"/>
      <c r="BO50" s="216"/>
      <c r="BP50" s="216"/>
      <c r="BQ50" s="213">
        <v>44</v>
      </c>
      <c r="BR50" s="214"/>
      <c r="BS50" s="763"/>
      <c r="BT50" s="764"/>
      <c r="BU50" s="764"/>
      <c r="BV50" s="764"/>
      <c r="BW50" s="764"/>
      <c r="BX50" s="764"/>
      <c r="BY50" s="764"/>
      <c r="BZ50" s="764"/>
      <c r="CA50" s="764"/>
      <c r="CB50" s="764"/>
      <c r="CC50" s="764"/>
      <c r="CD50" s="764"/>
      <c r="CE50" s="764"/>
      <c r="CF50" s="764"/>
      <c r="CG50" s="76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9"/>
      <c r="DW50" s="780"/>
      <c r="DX50" s="780"/>
      <c r="DY50" s="780"/>
      <c r="DZ50" s="781"/>
      <c r="EA50" s="197"/>
    </row>
    <row r="51" spans="1:131" s="198" customFormat="1" ht="26.25" customHeight="1" x14ac:dyDescent="0.15">
      <c r="A51" s="212">
        <v>24</v>
      </c>
      <c r="B51" s="750"/>
      <c r="C51" s="751"/>
      <c r="D51" s="751"/>
      <c r="E51" s="751"/>
      <c r="F51" s="751"/>
      <c r="G51" s="751"/>
      <c r="H51" s="751"/>
      <c r="I51" s="751"/>
      <c r="J51" s="751"/>
      <c r="K51" s="751"/>
      <c r="L51" s="751"/>
      <c r="M51" s="751"/>
      <c r="N51" s="751"/>
      <c r="O51" s="751"/>
      <c r="P51" s="752"/>
      <c r="Q51" s="826"/>
      <c r="R51" s="827"/>
      <c r="S51" s="827"/>
      <c r="T51" s="827"/>
      <c r="U51" s="827"/>
      <c r="V51" s="827"/>
      <c r="W51" s="827"/>
      <c r="X51" s="827"/>
      <c r="Y51" s="827"/>
      <c r="Z51" s="827"/>
      <c r="AA51" s="827"/>
      <c r="AB51" s="827"/>
      <c r="AC51" s="827"/>
      <c r="AD51" s="827"/>
      <c r="AE51" s="828"/>
      <c r="AF51" s="756"/>
      <c r="AG51" s="757"/>
      <c r="AH51" s="757"/>
      <c r="AI51" s="757"/>
      <c r="AJ51" s="758"/>
      <c r="AK51" s="829"/>
      <c r="AL51" s="827"/>
      <c r="AM51" s="827"/>
      <c r="AN51" s="827"/>
      <c r="AO51" s="827"/>
      <c r="AP51" s="827"/>
      <c r="AQ51" s="827"/>
      <c r="AR51" s="827"/>
      <c r="AS51" s="827"/>
      <c r="AT51" s="827"/>
      <c r="AU51" s="827"/>
      <c r="AV51" s="827"/>
      <c r="AW51" s="827"/>
      <c r="AX51" s="827"/>
      <c r="AY51" s="827"/>
      <c r="AZ51" s="830"/>
      <c r="BA51" s="830"/>
      <c r="BB51" s="830"/>
      <c r="BC51" s="830"/>
      <c r="BD51" s="830"/>
      <c r="BE51" s="822"/>
      <c r="BF51" s="822"/>
      <c r="BG51" s="822"/>
      <c r="BH51" s="822"/>
      <c r="BI51" s="823"/>
      <c r="BJ51" s="203"/>
      <c r="BK51" s="203"/>
      <c r="BL51" s="203"/>
      <c r="BM51" s="203"/>
      <c r="BN51" s="203"/>
      <c r="BO51" s="216"/>
      <c r="BP51" s="216"/>
      <c r="BQ51" s="213">
        <v>45</v>
      </c>
      <c r="BR51" s="214"/>
      <c r="BS51" s="763"/>
      <c r="BT51" s="764"/>
      <c r="BU51" s="764"/>
      <c r="BV51" s="764"/>
      <c r="BW51" s="764"/>
      <c r="BX51" s="764"/>
      <c r="BY51" s="764"/>
      <c r="BZ51" s="764"/>
      <c r="CA51" s="764"/>
      <c r="CB51" s="764"/>
      <c r="CC51" s="764"/>
      <c r="CD51" s="764"/>
      <c r="CE51" s="764"/>
      <c r="CF51" s="764"/>
      <c r="CG51" s="76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9"/>
      <c r="DW51" s="780"/>
      <c r="DX51" s="780"/>
      <c r="DY51" s="780"/>
      <c r="DZ51" s="781"/>
      <c r="EA51" s="197"/>
    </row>
    <row r="52" spans="1:131" s="198" customFormat="1" ht="26.25" customHeight="1" x14ac:dyDescent="0.15">
      <c r="A52" s="212">
        <v>25</v>
      </c>
      <c r="B52" s="750"/>
      <c r="C52" s="751"/>
      <c r="D52" s="751"/>
      <c r="E52" s="751"/>
      <c r="F52" s="751"/>
      <c r="G52" s="751"/>
      <c r="H52" s="751"/>
      <c r="I52" s="751"/>
      <c r="J52" s="751"/>
      <c r="K52" s="751"/>
      <c r="L52" s="751"/>
      <c r="M52" s="751"/>
      <c r="N52" s="751"/>
      <c r="O52" s="751"/>
      <c r="P52" s="752"/>
      <c r="Q52" s="826"/>
      <c r="R52" s="827"/>
      <c r="S52" s="827"/>
      <c r="T52" s="827"/>
      <c r="U52" s="827"/>
      <c r="V52" s="827"/>
      <c r="W52" s="827"/>
      <c r="X52" s="827"/>
      <c r="Y52" s="827"/>
      <c r="Z52" s="827"/>
      <c r="AA52" s="827"/>
      <c r="AB52" s="827"/>
      <c r="AC52" s="827"/>
      <c r="AD52" s="827"/>
      <c r="AE52" s="828"/>
      <c r="AF52" s="756"/>
      <c r="AG52" s="757"/>
      <c r="AH52" s="757"/>
      <c r="AI52" s="757"/>
      <c r="AJ52" s="758"/>
      <c r="AK52" s="829"/>
      <c r="AL52" s="827"/>
      <c r="AM52" s="827"/>
      <c r="AN52" s="827"/>
      <c r="AO52" s="827"/>
      <c r="AP52" s="827"/>
      <c r="AQ52" s="827"/>
      <c r="AR52" s="827"/>
      <c r="AS52" s="827"/>
      <c r="AT52" s="827"/>
      <c r="AU52" s="827"/>
      <c r="AV52" s="827"/>
      <c r="AW52" s="827"/>
      <c r="AX52" s="827"/>
      <c r="AY52" s="827"/>
      <c r="AZ52" s="830"/>
      <c r="BA52" s="830"/>
      <c r="BB52" s="830"/>
      <c r="BC52" s="830"/>
      <c r="BD52" s="830"/>
      <c r="BE52" s="822"/>
      <c r="BF52" s="822"/>
      <c r="BG52" s="822"/>
      <c r="BH52" s="822"/>
      <c r="BI52" s="823"/>
      <c r="BJ52" s="203"/>
      <c r="BK52" s="203"/>
      <c r="BL52" s="203"/>
      <c r="BM52" s="203"/>
      <c r="BN52" s="203"/>
      <c r="BO52" s="216"/>
      <c r="BP52" s="216"/>
      <c r="BQ52" s="213">
        <v>46</v>
      </c>
      <c r="BR52" s="214"/>
      <c r="BS52" s="763"/>
      <c r="BT52" s="764"/>
      <c r="BU52" s="764"/>
      <c r="BV52" s="764"/>
      <c r="BW52" s="764"/>
      <c r="BX52" s="764"/>
      <c r="BY52" s="764"/>
      <c r="BZ52" s="764"/>
      <c r="CA52" s="764"/>
      <c r="CB52" s="764"/>
      <c r="CC52" s="764"/>
      <c r="CD52" s="764"/>
      <c r="CE52" s="764"/>
      <c r="CF52" s="764"/>
      <c r="CG52" s="76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9"/>
      <c r="DW52" s="780"/>
      <c r="DX52" s="780"/>
      <c r="DY52" s="780"/>
      <c r="DZ52" s="781"/>
      <c r="EA52" s="197"/>
    </row>
    <row r="53" spans="1:131" s="198" customFormat="1" ht="26.25" customHeight="1" x14ac:dyDescent="0.15">
      <c r="A53" s="212">
        <v>26</v>
      </c>
      <c r="B53" s="750"/>
      <c r="C53" s="751"/>
      <c r="D53" s="751"/>
      <c r="E53" s="751"/>
      <c r="F53" s="751"/>
      <c r="G53" s="751"/>
      <c r="H53" s="751"/>
      <c r="I53" s="751"/>
      <c r="J53" s="751"/>
      <c r="K53" s="751"/>
      <c r="L53" s="751"/>
      <c r="M53" s="751"/>
      <c r="N53" s="751"/>
      <c r="O53" s="751"/>
      <c r="P53" s="752"/>
      <c r="Q53" s="826"/>
      <c r="R53" s="827"/>
      <c r="S53" s="827"/>
      <c r="T53" s="827"/>
      <c r="U53" s="827"/>
      <c r="V53" s="827"/>
      <c r="W53" s="827"/>
      <c r="X53" s="827"/>
      <c r="Y53" s="827"/>
      <c r="Z53" s="827"/>
      <c r="AA53" s="827"/>
      <c r="AB53" s="827"/>
      <c r="AC53" s="827"/>
      <c r="AD53" s="827"/>
      <c r="AE53" s="828"/>
      <c r="AF53" s="756"/>
      <c r="AG53" s="757"/>
      <c r="AH53" s="757"/>
      <c r="AI53" s="757"/>
      <c r="AJ53" s="758"/>
      <c r="AK53" s="829"/>
      <c r="AL53" s="827"/>
      <c r="AM53" s="827"/>
      <c r="AN53" s="827"/>
      <c r="AO53" s="827"/>
      <c r="AP53" s="827"/>
      <c r="AQ53" s="827"/>
      <c r="AR53" s="827"/>
      <c r="AS53" s="827"/>
      <c r="AT53" s="827"/>
      <c r="AU53" s="827"/>
      <c r="AV53" s="827"/>
      <c r="AW53" s="827"/>
      <c r="AX53" s="827"/>
      <c r="AY53" s="827"/>
      <c r="AZ53" s="830"/>
      <c r="BA53" s="830"/>
      <c r="BB53" s="830"/>
      <c r="BC53" s="830"/>
      <c r="BD53" s="830"/>
      <c r="BE53" s="822"/>
      <c r="BF53" s="822"/>
      <c r="BG53" s="822"/>
      <c r="BH53" s="822"/>
      <c r="BI53" s="823"/>
      <c r="BJ53" s="203"/>
      <c r="BK53" s="203"/>
      <c r="BL53" s="203"/>
      <c r="BM53" s="203"/>
      <c r="BN53" s="203"/>
      <c r="BO53" s="216"/>
      <c r="BP53" s="216"/>
      <c r="BQ53" s="213">
        <v>47</v>
      </c>
      <c r="BR53" s="214"/>
      <c r="BS53" s="763"/>
      <c r="BT53" s="764"/>
      <c r="BU53" s="764"/>
      <c r="BV53" s="764"/>
      <c r="BW53" s="764"/>
      <c r="BX53" s="764"/>
      <c r="BY53" s="764"/>
      <c r="BZ53" s="764"/>
      <c r="CA53" s="764"/>
      <c r="CB53" s="764"/>
      <c r="CC53" s="764"/>
      <c r="CD53" s="764"/>
      <c r="CE53" s="764"/>
      <c r="CF53" s="764"/>
      <c r="CG53" s="76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9"/>
      <c r="DW53" s="780"/>
      <c r="DX53" s="780"/>
      <c r="DY53" s="780"/>
      <c r="DZ53" s="781"/>
      <c r="EA53" s="197"/>
    </row>
    <row r="54" spans="1:131" s="198" customFormat="1" ht="26.25" customHeight="1" x14ac:dyDescent="0.15">
      <c r="A54" s="212">
        <v>27</v>
      </c>
      <c r="B54" s="750"/>
      <c r="C54" s="751"/>
      <c r="D54" s="751"/>
      <c r="E54" s="751"/>
      <c r="F54" s="751"/>
      <c r="G54" s="751"/>
      <c r="H54" s="751"/>
      <c r="I54" s="751"/>
      <c r="J54" s="751"/>
      <c r="K54" s="751"/>
      <c r="L54" s="751"/>
      <c r="M54" s="751"/>
      <c r="N54" s="751"/>
      <c r="O54" s="751"/>
      <c r="P54" s="752"/>
      <c r="Q54" s="826"/>
      <c r="R54" s="827"/>
      <c r="S54" s="827"/>
      <c r="T54" s="827"/>
      <c r="U54" s="827"/>
      <c r="V54" s="827"/>
      <c r="W54" s="827"/>
      <c r="X54" s="827"/>
      <c r="Y54" s="827"/>
      <c r="Z54" s="827"/>
      <c r="AA54" s="827"/>
      <c r="AB54" s="827"/>
      <c r="AC54" s="827"/>
      <c r="AD54" s="827"/>
      <c r="AE54" s="828"/>
      <c r="AF54" s="756"/>
      <c r="AG54" s="757"/>
      <c r="AH54" s="757"/>
      <c r="AI54" s="757"/>
      <c r="AJ54" s="758"/>
      <c r="AK54" s="829"/>
      <c r="AL54" s="827"/>
      <c r="AM54" s="827"/>
      <c r="AN54" s="827"/>
      <c r="AO54" s="827"/>
      <c r="AP54" s="827"/>
      <c r="AQ54" s="827"/>
      <c r="AR54" s="827"/>
      <c r="AS54" s="827"/>
      <c r="AT54" s="827"/>
      <c r="AU54" s="827"/>
      <c r="AV54" s="827"/>
      <c r="AW54" s="827"/>
      <c r="AX54" s="827"/>
      <c r="AY54" s="827"/>
      <c r="AZ54" s="830"/>
      <c r="BA54" s="830"/>
      <c r="BB54" s="830"/>
      <c r="BC54" s="830"/>
      <c r="BD54" s="830"/>
      <c r="BE54" s="822"/>
      <c r="BF54" s="822"/>
      <c r="BG54" s="822"/>
      <c r="BH54" s="822"/>
      <c r="BI54" s="823"/>
      <c r="BJ54" s="203"/>
      <c r="BK54" s="203"/>
      <c r="BL54" s="203"/>
      <c r="BM54" s="203"/>
      <c r="BN54" s="203"/>
      <c r="BO54" s="216"/>
      <c r="BP54" s="216"/>
      <c r="BQ54" s="213">
        <v>48</v>
      </c>
      <c r="BR54" s="214"/>
      <c r="BS54" s="763"/>
      <c r="BT54" s="764"/>
      <c r="BU54" s="764"/>
      <c r="BV54" s="764"/>
      <c r="BW54" s="764"/>
      <c r="BX54" s="764"/>
      <c r="BY54" s="764"/>
      <c r="BZ54" s="764"/>
      <c r="CA54" s="764"/>
      <c r="CB54" s="764"/>
      <c r="CC54" s="764"/>
      <c r="CD54" s="764"/>
      <c r="CE54" s="764"/>
      <c r="CF54" s="764"/>
      <c r="CG54" s="76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9"/>
      <c r="DW54" s="780"/>
      <c r="DX54" s="780"/>
      <c r="DY54" s="780"/>
      <c r="DZ54" s="781"/>
      <c r="EA54" s="197"/>
    </row>
    <row r="55" spans="1:131" s="198" customFormat="1" ht="26.25" customHeight="1" x14ac:dyDescent="0.15">
      <c r="A55" s="212">
        <v>28</v>
      </c>
      <c r="B55" s="750"/>
      <c r="C55" s="751"/>
      <c r="D55" s="751"/>
      <c r="E55" s="751"/>
      <c r="F55" s="751"/>
      <c r="G55" s="751"/>
      <c r="H55" s="751"/>
      <c r="I55" s="751"/>
      <c r="J55" s="751"/>
      <c r="K55" s="751"/>
      <c r="L55" s="751"/>
      <c r="M55" s="751"/>
      <c r="N55" s="751"/>
      <c r="O55" s="751"/>
      <c r="P55" s="752"/>
      <c r="Q55" s="826"/>
      <c r="R55" s="827"/>
      <c r="S55" s="827"/>
      <c r="T55" s="827"/>
      <c r="U55" s="827"/>
      <c r="V55" s="827"/>
      <c r="W55" s="827"/>
      <c r="X55" s="827"/>
      <c r="Y55" s="827"/>
      <c r="Z55" s="827"/>
      <c r="AA55" s="827"/>
      <c r="AB55" s="827"/>
      <c r="AC55" s="827"/>
      <c r="AD55" s="827"/>
      <c r="AE55" s="828"/>
      <c r="AF55" s="756"/>
      <c r="AG55" s="757"/>
      <c r="AH55" s="757"/>
      <c r="AI55" s="757"/>
      <c r="AJ55" s="758"/>
      <c r="AK55" s="829"/>
      <c r="AL55" s="827"/>
      <c r="AM55" s="827"/>
      <c r="AN55" s="827"/>
      <c r="AO55" s="827"/>
      <c r="AP55" s="827"/>
      <c r="AQ55" s="827"/>
      <c r="AR55" s="827"/>
      <c r="AS55" s="827"/>
      <c r="AT55" s="827"/>
      <c r="AU55" s="827"/>
      <c r="AV55" s="827"/>
      <c r="AW55" s="827"/>
      <c r="AX55" s="827"/>
      <c r="AY55" s="827"/>
      <c r="AZ55" s="830"/>
      <c r="BA55" s="830"/>
      <c r="BB55" s="830"/>
      <c r="BC55" s="830"/>
      <c r="BD55" s="830"/>
      <c r="BE55" s="822"/>
      <c r="BF55" s="822"/>
      <c r="BG55" s="822"/>
      <c r="BH55" s="822"/>
      <c r="BI55" s="823"/>
      <c r="BJ55" s="203"/>
      <c r="BK55" s="203"/>
      <c r="BL55" s="203"/>
      <c r="BM55" s="203"/>
      <c r="BN55" s="203"/>
      <c r="BO55" s="216"/>
      <c r="BP55" s="216"/>
      <c r="BQ55" s="213">
        <v>49</v>
      </c>
      <c r="BR55" s="214"/>
      <c r="BS55" s="763"/>
      <c r="BT55" s="764"/>
      <c r="BU55" s="764"/>
      <c r="BV55" s="764"/>
      <c r="BW55" s="764"/>
      <c r="BX55" s="764"/>
      <c r="BY55" s="764"/>
      <c r="BZ55" s="764"/>
      <c r="CA55" s="764"/>
      <c r="CB55" s="764"/>
      <c r="CC55" s="764"/>
      <c r="CD55" s="764"/>
      <c r="CE55" s="764"/>
      <c r="CF55" s="764"/>
      <c r="CG55" s="76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9"/>
      <c r="DW55" s="780"/>
      <c r="DX55" s="780"/>
      <c r="DY55" s="780"/>
      <c r="DZ55" s="781"/>
      <c r="EA55" s="197"/>
    </row>
    <row r="56" spans="1:131" s="198" customFormat="1" ht="26.25" customHeight="1" x14ac:dyDescent="0.15">
      <c r="A56" s="212">
        <v>29</v>
      </c>
      <c r="B56" s="750"/>
      <c r="C56" s="751"/>
      <c r="D56" s="751"/>
      <c r="E56" s="751"/>
      <c r="F56" s="751"/>
      <c r="G56" s="751"/>
      <c r="H56" s="751"/>
      <c r="I56" s="751"/>
      <c r="J56" s="751"/>
      <c r="K56" s="751"/>
      <c r="L56" s="751"/>
      <c r="M56" s="751"/>
      <c r="N56" s="751"/>
      <c r="O56" s="751"/>
      <c r="P56" s="752"/>
      <c r="Q56" s="826"/>
      <c r="R56" s="827"/>
      <c r="S56" s="827"/>
      <c r="T56" s="827"/>
      <c r="U56" s="827"/>
      <c r="V56" s="827"/>
      <c r="W56" s="827"/>
      <c r="X56" s="827"/>
      <c r="Y56" s="827"/>
      <c r="Z56" s="827"/>
      <c r="AA56" s="827"/>
      <c r="AB56" s="827"/>
      <c r="AC56" s="827"/>
      <c r="AD56" s="827"/>
      <c r="AE56" s="828"/>
      <c r="AF56" s="756"/>
      <c r="AG56" s="757"/>
      <c r="AH56" s="757"/>
      <c r="AI56" s="757"/>
      <c r="AJ56" s="758"/>
      <c r="AK56" s="829"/>
      <c r="AL56" s="827"/>
      <c r="AM56" s="827"/>
      <c r="AN56" s="827"/>
      <c r="AO56" s="827"/>
      <c r="AP56" s="827"/>
      <c r="AQ56" s="827"/>
      <c r="AR56" s="827"/>
      <c r="AS56" s="827"/>
      <c r="AT56" s="827"/>
      <c r="AU56" s="827"/>
      <c r="AV56" s="827"/>
      <c r="AW56" s="827"/>
      <c r="AX56" s="827"/>
      <c r="AY56" s="827"/>
      <c r="AZ56" s="830"/>
      <c r="BA56" s="830"/>
      <c r="BB56" s="830"/>
      <c r="BC56" s="830"/>
      <c r="BD56" s="830"/>
      <c r="BE56" s="822"/>
      <c r="BF56" s="822"/>
      <c r="BG56" s="822"/>
      <c r="BH56" s="822"/>
      <c r="BI56" s="823"/>
      <c r="BJ56" s="203"/>
      <c r="BK56" s="203"/>
      <c r="BL56" s="203"/>
      <c r="BM56" s="203"/>
      <c r="BN56" s="203"/>
      <c r="BO56" s="216"/>
      <c r="BP56" s="216"/>
      <c r="BQ56" s="213">
        <v>50</v>
      </c>
      <c r="BR56" s="214"/>
      <c r="BS56" s="763"/>
      <c r="BT56" s="764"/>
      <c r="BU56" s="764"/>
      <c r="BV56" s="764"/>
      <c r="BW56" s="764"/>
      <c r="BX56" s="764"/>
      <c r="BY56" s="764"/>
      <c r="BZ56" s="764"/>
      <c r="CA56" s="764"/>
      <c r="CB56" s="764"/>
      <c r="CC56" s="764"/>
      <c r="CD56" s="764"/>
      <c r="CE56" s="764"/>
      <c r="CF56" s="764"/>
      <c r="CG56" s="76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9"/>
      <c r="DW56" s="780"/>
      <c r="DX56" s="780"/>
      <c r="DY56" s="780"/>
      <c r="DZ56" s="781"/>
      <c r="EA56" s="197"/>
    </row>
    <row r="57" spans="1:131" s="198" customFormat="1" ht="26.25" customHeight="1" x14ac:dyDescent="0.15">
      <c r="A57" s="212">
        <v>30</v>
      </c>
      <c r="B57" s="750"/>
      <c r="C57" s="751"/>
      <c r="D57" s="751"/>
      <c r="E57" s="751"/>
      <c r="F57" s="751"/>
      <c r="G57" s="751"/>
      <c r="H57" s="751"/>
      <c r="I57" s="751"/>
      <c r="J57" s="751"/>
      <c r="K57" s="751"/>
      <c r="L57" s="751"/>
      <c r="M57" s="751"/>
      <c r="N57" s="751"/>
      <c r="O57" s="751"/>
      <c r="P57" s="752"/>
      <c r="Q57" s="826"/>
      <c r="R57" s="827"/>
      <c r="S57" s="827"/>
      <c r="T57" s="827"/>
      <c r="U57" s="827"/>
      <c r="V57" s="827"/>
      <c r="W57" s="827"/>
      <c r="X57" s="827"/>
      <c r="Y57" s="827"/>
      <c r="Z57" s="827"/>
      <c r="AA57" s="827"/>
      <c r="AB57" s="827"/>
      <c r="AC57" s="827"/>
      <c r="AD57" s="827"/>
      <c r="AE57" s="828"/>
      <c r="AF57" s="756"/>
      <c r="AG57" s="757"/>
      <c r="AH57" s="757"/>
      <c r="AI57" s="757"/>
      <c r="AJ57" s="758"/>
      <c r="AK57" s="829"/>
      <c r="AL57" s="827"/>
      <c r="AM57" s="827"/>
      <c r="AN57" s="827"/>
      <c r="AO57" s="827"/>
      <c r="AP57" s="827"/>
      <c r="AQ57" s="827"/>
      <c r="AR57" s="827"/>
      <c r="AS57" s="827"/>
      <c r="AT57" s="827"/>
      <c r="AU57" s="827"/>
      <c r="AV57" s="827"/>
      <c r="AW57" s="827"/>
      <c r="AX57" s="827"/>
      <c r="AY57" s="827"/>
      <c r="AZ57" s="830"/>
      <c r="BA57" s="830"/>
      <c r="BB57" s="830"/>
      <c r="BC57" s="830"/>
      <c r="BD57" s="830"/>
      <c r="BE57" s="822"/>
      <c r="BF57" s="822"/>
      <c r="BG57" s="822"/>
      <c r="BH57" s="822"/>
      <c r="BI57" s="823"/>
      <c r="BJ57" s="203"/>
      <c r="BK57" s="203"/>
      <c r="BL57" s="203"/>
      <c r="BM57" s="203"/>
      <c r="BN57" s="203"/>
      <c r="BO57" s="216"/>
      <c r="BP57" s="216"/>
      <c r="BQ57" s="213">
        <v>51</v>
      </c>
      <c r="BR57" s="214"/>
      <c r="BS57" s="763"/>
      <c r="BT57" s="764"/>
      <c r="BU57" s="764"/>
      <c r="BV57" s="764"/>
      <c r="BW57" s="764"/>
      <c r="BX57" s="764"/>
      <c r="BY57" s="764"/>
      <c r="BZ57" s="764"/>
      <c r="CA57" s="764"/>
      <c r="CB57" s="764"/>
      <c r="CC57" s="764"/>
      <c r="CD57" s="764"/>
      <c r="CE57" s="764"/>
      <c r="CF57" s="764"/>
      <c r="CG57" s="76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9"/>
      <c r="DW57" s="780"/>
      <c r="DX57" s="780"/>
      <c r="DY57" s="780"/>
      <c r="DZ57" s="781"/>
      <c r="EA57" s="197"/>
    </row>
    <row r="58" spans="1:131" s="198" customFormat="1" ht="26.25" customHeight="1" x14ac:dyDescent="0.15">
      <c r="A58" s="212">
        <v>31</v>
      </c>
      <c r="B58" s="750"/>
      <c r="C58" s="751"/>
      <c r="D58" s="751"/>
      <c r="E58" s="751"/>
      <c r="F58" s="751"/>
      <c r="G58" s="751"/>
      <c r="H58" s="751"/>
      <c r="I58" s="751"/>
      <c r="J58" s="751"/>
      <c r="K58" s="751"/>
      <c r="L58" s="751"/>
      <c r="M58" s="751"/>
      <c r="N58" s="751"/>
      <c r="O58" s="751"/>
      <c r="P58" s="752"/>
      <c r="Q58" s="826"/>
      <c r="R58" s="827"/>
      <c r="S58" s="827"/>
      <c r="T58" s="827"/>
      <c r="U58" s="827"/>
      <c r="V58" s="827"/>
      <c r="W58" s="827"/>
      <c r="X58" s="827"/>
      <c r="Y58" s="827"/>
      <c r="Z58" s="827"/>
      <c r="AA58" s="827"/>
      <c r="AB58" s="827"/>
      <c r="AC58" s="827"/>
      <c r="AD58" s="827"/>
      <c r="AE58" s="828"/>
      <c r="AF58" s="756"/>
      <c r="AG58" s="757"/>
      <c r="AH58" s="757"/>
      <c r="AI58" s="757"/>
      <c r="AJ58" s="758"/>
      <c r="AK58" s="829"/>
      <c r="AL58" s="827"/>
      <c r="AM58" s="827"/>
      <c r="AN58" s="827"/>
      <c r="AO58" s="827"/>
      <c r="AP58" s="827"/>
      <c r="AQ58" s="827"/>
      <c r="AR58" s="827"/>
      <c r="AS58" s="827"/>
      <c r="AT58" s="827"/>
      <c r="AU58" s="827"/>
      <c r="AV58" s="827"/>
      <c r="AW58" s="827"/>
      <c r="AX58" s="827"/>
      <c r="AY58" s="827"/>
      <c r="AZ58" s="830"/>
      <c r="BA58" s="830"/>
      <c r="BB58" s="830"/>
      <c r="BC58" s="830"/>
      <c r="BD58" s="830"/>
      <c r="BE58" s="822"/>
      <c r="BF58" s="822"/>
      <c r="BG58" s="822"/>
      <c r="BH58" s="822"/>
      <c r="BI58" s="823"/>
      <c r="BJ58" s="203"/>
      <c r="BK58" s="203"/>
      <c r="BL58" s="203"/>
      <c r="BM58" s="203"/>
      <c r="BN58" s="203"/>
      <c r="BO58" s="216"/>
      <c r="BP58" s="216"/>
      <c r="BQ58" s="213">
        <v>52</v>
      </c>
      <c r="BR58" s="214"/>
      <c r="BS58" s="763"/>
      <c r="BT58" s="764"/>
      <c r="BU58" s="764"/>
      <c r="BV58" s="764"/>
      <c r="BW58" s="764"/>
      <c r="BX58" s="764"/>
      <c r="BY58" s="764"/>
      <c r="BZ58" s="764"/>
      <c r="CA58" s="764"/>
      <c r="CB58" s="764"/>
      <c r="CC58" s="764"/>
      <c r="CD58" s="764"/>
      <c r="CE58" s="764"/>
      <c r="CF58" s="764"/>
      <c r="CG58" s="76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9"/>
      <c r="DW58" s="780"/>
      <c r="DX58" s="780"/>
      <c r="DY58" s="780"/>
      <c r="DZ58" s="781"/>
      <c r="EA58" s="197"/>
    </row>
    <row r="59" spans="1:131" s="198" customFormat="1" ht="26.25" customHeight="1" x14ac:dyDescent="0.15">
      <c r="A59" s="212">
        <v>32</v>
      </c>
      <c r="B59" s="750"/>
      <c r="C59" s="751"/>
      <c r="D59" s="751"/>
      <c r="E59" s="751"/>
      <c r="F59" s="751"/>
      <c r="G59" s="751"/>
      <c r="H59" s="751"/>
      <c r="I59" s="751"/>
      <c r="J59" s="751"/>
      <c r="K59" s="751"/>
      <c r="L59" s="751"/>
      <c r="M59" s="751"/>
      <c r="N59" s="751"/>
      <c r="O59" s="751"/>
      <c r="P59" s="752"/>
      <c r="Q59" s="826"/>
      <c r="R59" s="827"/>
      <c r="S59" s="827"/>
      <c r="T59" s="827"/>
      <c r="U59" s="827"/>
      <c r="V59" s="827"/>
      <c r="W59" s="827"/>
      <c r="X59" s="827"/>
      <c r="Y59" s="827"/>
      <c r="Z59" s="827"/>
      <c r="AA59" s="827"/>
      <c r="AB59" s="827"/>
      <c r="AC59" s="827"/>
      <c r="AD59" s="827"/>
      <c r="AE59" s="828"/>
      <c r="AF59" s="756"/>
      <c r="AG59" s="757"/>
      <c r="AH59" s="757"/>
      <c r="AI59" s="757"/>
      <c r="AJ59" s="758"/>
      <c r="AK59" s="829"/>
      <c r="AL59" s="827"/>
      <c r="AM59" s="827"/>
      <c r="AN59" s="827"/>
      <c r="AO59" s="827"/>
      <c r="AP59" s="827"/>
      <c r="AQ59" s="827"/>
      <c r="AR59" s="827"/>
      <c r="AS59" s="827"/>
      <c r="AT59" s="827"/>
      <c r="AU59" s="827"/>
      <c r="AV59" s="827"/>
      <c r="AW59" s="827"/>
      <c r="AX59" s="827"/>
      <c r="AY59" s="827"/>
      <c r="AZ59" s="830"/>
      <c r="BA59" s="830"/>
      <c r="BB59" s="830"/>
      <c r="BC59" s="830"/>
      <c r="BD59" s="830"/>
      <c r="BE59" s="822"/>
      <c r="BF59" s="822"/>
      <c r="BG59" s="822"/>
      <c r="BH59" s="822"/>
      <c r="BI59" s="823"/>
      <c r="BJ59" s="203"/>
      <c r="BK59" s="203"/>
      <c r="BL59" s="203"/>
      <c r="BM59" s="203"/>
      <c r="BN59" s="203"/>
      <c r="BO59" s="216"/>
      <c r="BP59" s="216"/>
      <c r="BQ59" s="213">
        <v>53</v>
      </c>
      <c r="BR59" s="214"/>
      <c r="BS59" s="763"/>
      <c r="BT59" s="764"/>
      <c r="BU59" s="764"/>
      <c r="BV59" s="764"/>
      <c r="BW59" s="764"/>
      <c r="BX59" s="764"/>
      <c r="BY59" s="764"/>
      <c r="BZ59" s="764"/>
      <c r="CA59" s="764"/>
      <c r="CB59" s="764"/>
      <c r="CC59" s="764"/>
      <c r="CD59" s="764"/>
      <c r="CE59" s="764"/>
      <c r="CF59" s="764"/>
      <c r="CG59" s="76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9"/>
      <c r="DW59" s="780"/>
      <c r="DX59" s="780"/>
      <c r="DY59" s="780"/>
      <c r="DZ59" s="781"/>
      <c r="EA59" s="197"/>
    </row>
    <row r="60" spans="1:131" s="198" customFormat="1" ht="26.25" customHeight="1" x14ac:dyDescent="0.15">
      <c r="A60" s="212">
        <v>33</v>
      </c>
      <c r="B60" s="750"/>
      <c r="C60" s="751"/>
      <c r="D60" s="751"/>
      <c r="E60" s="751"/>
      <c r="F60" s="751"/>
      <c r="G60" s="751"/>
      <c r="H60" s="751"/>
      <c r="I60" s="751"/>
      <c r="J60" s="751"/>
      <c r="K60" s="751"/>
      <c r="L60" s="751"/>
      <c r="M60" s="751"/>
      <c r="N60" s="751"/>
      <c r="O60" s="751"/>
      <c r="P60" s="752"/>
      <c r="Q60" s="826"/>
      <c r="R60" s="827"/>
      <c r="S60" s="827"/>
      <c r="T60" s="827"/>
      <c r="U60" s="827"/>
      <c r="V60" s="827"/>
      <c r="W60" s="827"/>
      <c r="X60" s="827"/>
      <c r="Y60" s="827"/>
      <c r="Z60" s="827"/>
      <c r="AA60" s="827"/>
      <c r="AB60" s="827"/>
      <c r="AC60" s="827"/>
      <c r="AD60" s="827"/>
      <c r="AE60" s="828"/>
      <c r="AF60" s="756"/>
      <c r="AG60" s="757"/>
      <c r="AH60" s="757"/>
      <c r="AI60" s="757"/>
      <c r="AJ60" s="758"/>
      <c r="AK60" s="829"/>
      <c r="AL60" s="827"/>
      <c r="AM60" s="827"/>
      <c r="AN60" s="827"/>
      <c r="AO60" s="827"/>
      <c r="AP60" s="827"/>
      <c r="AQ60" s="827"/>
      <c r="AR60" s="827"/>
      <c r="AS60" s="827"/>
      <c r="AT60" s="827"/>
      <c r="AU60" s="827"/>
      <c r="AV60" s="827"/>
      <c r="AW60" s="827"/>
      <c r="AX60" s="827"/>
      <c r="AY60" s="827"/>
      <c r="AZ60" s="830"/>
      <c r="BA60" s="830"/>
      <c r="BB60" s="830"/>
      <c r="BC60" s="830"/>
      <c r="BD60" s="830"/>
      <c r="BE60" s="822"/>
      <c r="BF60" s="822"/>
      <c r="BG60" s="822"/>
      <c r="BH60" s="822"/>
      <c r="BI60" s="823"/>
      <c r="BJ60" s="203"/>
      <c r="BK60" s="203"/>
      <c r="BL60" s="203"/>
      <c r="BM60" s="203"/>
      <c r="BN60" s="203"/>
      <c r="BO60" s="216"/>
      <c r="BP60" s="216"/>
      <c r="BQ60" s="213">
        <v>54</v>
      </c>
      <c r="BR60" s="214"/>
      <c r="BS60" s="763"/>
      <c r="BT60" s="764"/>
      <c r="BU60" s="764"/>
      <c r="BV60" s="764"/>
      <c r="BW60" s="764"/>
      <c r="BX60" s="764"/>
      <c r="BY60" s="764"/>
      <c r="BZ60" s="764"/>
      <c r="CA60" s="764"/>
      <c r="CB60" s="764"/>
      <c r="CC60" s="764"/>
      <c r="CD60" s="764"/>
      <c r="CE60" s="764"/>
      <c r="CF60" s="764"/>
      <c r="CG60" s="76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9"/>
      <c r="DW60" s="780"/>
      <c r="DX60" s="780"/>
      <c r="DY60" s="780"/>
      <c r="DZ60" s="781"/>
      <c r="EA60" s="197"/>
    </row>
    <row r="61" spans="1:131" s="198" customFormat="1" ht="26.25" customHeight="1" thickBot="1" x14ac:dyDescent="0.2">
      <c r="A61" s="212">
        <v>34</v>
      </c>
      <c r="B61" s="750"/>
      <c r="C61" s="751"/>
      <c r="D61" s="751"/>
      <c r="E61" s="751"/>
      <c r="F61" s="751"/>
      <c r="G61" s="751"/>
      <c r="H61" s="751"/>
      <c r="I61" s="751"/>
      <c r="J61" s="751"/>
      <c r="K61" s="751"/>
      <c r="L61" s="751"/>
      <c r="M61" s="751"/>
      <c r="N61" s="751"/>
      <c r="O61" s="751"/>
      <c r="P61" s="752"/>
      <c r="Q61" s="826"/>
      <c r="R61" s="827"/>
      <c r="S61" s="827"/>
      <c r="T61" s="827"/>
      <c r="U61" s="827"/>
      <c r="V61" s="827"/>
      <c r="W61" s="827"/>
      <c r="X61" s="827"/>
      <c r="Y61" s="827"/>
      <c r="Z61" s="827"/>
      <c r="AA61" s="827"/>
      <c r="AB61" s="827"/>
      <c r="AC61" s="827"/>
      <c r="AD61" s="827"/>
      <c r="AE61" s="828"/>
      <c r="AF61" s="756"/>
      <c r="AG61" s="757"/>
      <c r="AH61" s="757"/>
      <c r="AI61" s="757"/>
      <c r="AJ61" s="758"/>
      <c r="AK61" s="829"/>
      <c r="AL61" s="827"/>
      <c r="AM61" s="827"/>
      <c r="AN61" s="827"/>
      <c r="AO61" s="827"/>
      <c r="AP61" s="827"/>
      <c r="AQ61" s="827"/>
      <c r="AR61" s="827"/>
      <c r="AS61" s="827"/>
      <c r="AT61" s="827"/>
      <c r="AU61" s="827"/>
      <c r="AV61" s="827"/>
      <c r="AW61" s="827"/>
      <c r="AX61" s="827"/>
      <c r="AY61" s="827"/>
      <c r="AZ61" s="830"/>
      <c r="BA61" s="830"/>
      <c r="BB61" s="830"/>
      <c r="BC61" s="830"/>
      <c r="BD61" s="830"/>
      <c r="BE61" s="822"/>
      <c r="BF61" s="822"/>
      <c r="BG61" s="822"/>
      <c r="BH61" s="822"/>
      <c r="BI61" s="823"/>
      <c r="BJ61" s="203"/>
      <c r="BK61" s="203"/>
      <c r="BL61" s="203"/>
      <c r="BM61" s="203"/>
      <c r="BN61" s="203"/>
      <c r="BO61" s="216"/>
      <c r="BP61" s="216"/>
      <c r="BQ61" s="213">
        <v>55</v>
      </c>
      <c r="BR61" s="214"/>
      <c r="BS61" s="763"/>
      <c r="BT61" s="764"/>
      <c r="BU61" s="764"/>
      <c r="BV61" s="764"/>
      <c r="BW61" s="764"/>
      <c r="BX61" s="764"/>
      <c r="BY61" s="764"/>
      <c r="BZ61" s="764"/>
      <c r="CA61" s="764"/>
      <c r="CB61" s="764"/>
      <c r="CC61" s="764"/>
      <c r="CD61" s="764"/>
      <c r="CE61" s="764"/>
      <c r="CF61" s="764"/>
      <c r="CG61" s="76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9"/>
      <c r="DW61" s="780"/>
      <c r="DX61" s="780"/>
      <c r="DY61" s="780"/>
      <c r="DZ61" s="781"/>
      <c r="EA61" s="197"/>
    </row>
    <row r="62" spans="1:131" s="198" customFormat="1" ht="26.25" customHeight="1" x14ac:dyDescent="0.15">
      <c r="A62" s="212">
        <v>35</v>
      </c>
      <c r="B62" s="750"/>
      <c r="C62" s="751"/>
      <c r="D62" s="751"/>
      <c r="E62" s="751"/>
      <c r="F62" s="751"/>
      <c r="G62" s="751"/>
      <c r="H62" s="751"/>
      <c r="I62" s="751"/>
      <c r="J62" s="751"/>
      <c r="K62" s="751"/>
      <c r="L62" s="751"/>
      <c r="M62" s="751"/>
      <c r="N62" s="751"/>
      <c r="O62" s="751"/>
      <c r="P62" s="752"/>
      <c r="Q62" s="826"/>
      <c r="R62" s="827"/>
      <c r="S62" s="827"/>
      <c r="T62" s="827"/>
      <c r="U62" s="827"/>
      <c r="V62" s="827"/>
      <c r="W62" s="827"/>
      <c r="X62" s="827"/>
      <c r="Y62" s="827"/>
      <c r="Z62" s="827"/>
      <c r="AA62" s="827"/>
      <c r="AB62" s="827"/>
      <c r="AC62" s="827"/>
      <c r="AD62" s="827"/>
      <c r="AE62" s="828"/>
      <c r="AF62" s="756"/>
      <c r="AG62" s="757"/>
      <c r="AH62" s="757"/>
      <c r="AI62" s="757"/>
      <c r="AJ62" s="758"/>
      <c r="AK62" s="829"/>
      <c r="AL62" s="827"/>
      <c r="AM62" s="827"/>
      <c r="AN62" s="827"/>
      <c r="AO62" s="827"/>
      <c r="AP62" s="827"/>
      <c r="AQ62" s="827"/>
      <c r="AR62" s="827"/>
      <c r="AS62" s="827"/>
      <c r="AT62" s="827"/>
      <c r="AU62" s="827"/>
      <c r="AV62" s="827"/>
      <c r="AW62" s="827"/>
      <c r="AX62" s="827"/>
      <c r="AY62" s="827"/>
      <c r="AZ62" s="830"/>
      <c r="BA62" s="830"/>
      <c r="BB62" s="830"/>
      <c r="BC62" s="830"/>
      <c r="BD62" s="830"/>
      <c r="BE62" s="822"/>
      <c r="BF62" s="822"/>
      <c r="BG62" s="822"/>
      <c r="BH62" s="822"/>
      <c r="BI62" s="823"/>
      <c r="BJ62" s="838" t="s">
        <v>384</v>
      </c>
      <c r="BK62" s="803"/>
      <c r="BL62" s="803"/>
      <c r="BM62" s="803"/>
      <c r="BN62" s="804"/>
      <c r="BO62" s="216"/>
      <c r="BP62" s="216"/>
      <c r="BQ62" s="213">
        <v>56</v>
      </c>
      <c r="BR62" s="214"/>
      <c r="BS62" s="763"/>
      <c r="BT62" s="764"/>
      <c r="BU62" s="764"/>
      <c r="BV62" s="764"/>
      <c r="BW62" s="764"/>
      <c r="BX62" s="764"/>
      <c r="BY62" s="764"/>
      <c r="BZ62" s="764"/>
      <c r="CA62" s="764"/>
      <c r="CB62" s="764"/>
      <c r="CC62" s="764"/>
      <c r="CD62" s="764"/>
      <c r="CE62" s="764"/>
      <c r="CF62" s="764"/>
      <c r="CG62" s="76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9"/>
      <c r="DW62" s="780"/>
      <c r="DX62" s="780"/>
      <c r="DY62" s="780"/>
      <c r="DZ62" s="781"/>
      <c r="EA62" s="197"/>
    </row>
    <row r="63" spans="1:131" s="198" customFormat="1" ht="26.25" customHeight="1" thickBot="1" x14ac:dyDescent="0.2">
      <c r="A63" s="215" t="s">
        <v>366</v>
      </c>
      <c r="B63" s="785" t="s">
        <v>385</v>
      </c>
      <c r="C63" s="786"/>
      <c r="D63" s="786"/>
      <c r="E63" s="786"/>
      <c r="F63" s="786"/>
      <c r="G63" s="786"/>
      <c r="H63" s="786"/>
      <c r="I63" s="786"/>
      <c r="J63" s="786"/>
      <c r="K63" s="786"/>
      <c r="L63" s="786"/>
      <c r="M63" s="786"/>
      <c r="N63" s="786"/>
      <c r="O63" s="786"/>
      <c r="P63" s="787"/>
      <c r="Q63" s="831"/>
      <c r="R63" s="832"/>
      <c r="S63" s="832"/>
      <c r="T63" s="832"/>
      <c r="U63" s="832"/>
      <c r="V63" s="832"/>
      <c r="W63" s="832"/>
      <c r="X63" s="832"/>
      <c r="Y63" s="832"/>
      <c r="Z63" s="832"/>
      <c r="AA63" s="832"/>
      <c r="AB63" s="832"/>
      <c r="AC63" s="832"/>
      <c r="AD63" s="832"/>
      <c r="AE63" s="833"/>
      <c r="AF63" s="834">
        <v>1317</v>
      </c>
      <c r="AG63" s="835"/>
      <c r="AH63" s="835"/>
      <c r="AI63" s="835"/>
      <c r="AJ63" s="836"/>
      <c r="AK63" s="837"/>
      <c r="AL63" s="832"/>
      <c r="AM63" s="832"/>
      <c r="AN63" s="832"/>
      <c r="AO63" s="832"/>
      <c r="AP63" s="839">
        <v>722</v>
      </c>
      <c r="AQ63" s="840"/>
      <c r="AR63" s="840"/>
      <c r="AS63" s="840"/>
      <c r="AT63" s="841"/>
      <c r="AU63" s="839">
        <v>722</v>
      </c>
      <c r="AV63" s="840"/>
      <c r="AW63" s="840"/>
      <c r="AX63" s="840"/>
      <c r="AY63" s="841"/>
      <c r="AZ63" s="842"/>
      <c r="BA63" s="842"/>
      <c r="BB63" s="842"/>
      <c r="BC63" s="842"/>
      <c r="BD63" s="842"/>
      <c r="BE63" s="843"/>
      <c r="BF63" s="843"/>
      <c r="BG63" s="843"/>
      <c r="BH63" s="843"/>
      <c r="BI63" s="844"/>
      <c r="BJ63" s="845" t="s">
        <v>111</v>
      </c>
      <c r="BK63" s="840"/>
      <c r="BL63" s="840"/>
      <c r="BM63" s="840"/>
      <c r="BN63" s="846"/>
      <c r="BO63" s="216"/>
      <c r="BP63" s="216"/>
      <c r="BQ63" s="213">
        <v>57</v>
      </c>
      <c r="BR63" s="214"/>
      <c r="BS63" s="763"/>
      <c r="BT63" s="764"/>
      <c r="BU63" s="764"/>
      <c r="BV63" s="764"/>
      <c r="BW63" s="764"/>
      <c r="BX63" s="764"/>
      <c r="BY63" s="764"/>
      <c r="BZ63" s="764"/>
      <c r="CA63" s="764"/>
      <c r="CB63" s="764"/>
      <c r="CC63" s="764"/>
      <c r="CD63" s="764"/>
      <c r="CE63" s="764"/>
      <c r="CF63" s="764"/>
      <c r="CG63" s="76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9"/>
      <c r="DW63" s="780"/>
      <c r="DX63" s="780"/>
      <c r="DY63" s="780"/>
      <c r="DZ63" s="78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3"/>
      <c r="BT64" s="764"/>
      <c r="BU64" s="764"/>
      <c r="BV64" s="764"/>
      <c r="BW64" s="764"/>
      <c r="BX64" s="764"/>
      <c r="BY64" s="764"/>
      <c r="BZ64" s="764"/>
      <c r="CA64" s="764"/>
      <c r="CB64" s="764"/>
      <c r="CC64" s="764"/>
      <c r="CD64" s="764"/>
      <c r="CE64" s="764"/>
      <c r="CF64" s="764"/>
      <c r="CG64" s="76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9"/>
      <c r="DW64" s="780"/>
      <c r="DX64" s="780"/>
      <c r="DY64" s="780"/>
      <c r="DZ64" s="781"/>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3"/>
      <c r="BT65" s="764"/>
      <c r="BU65" s="764"/>
      <c r="BV65" s="764"/>
      <c r="BW65" s="764"/>
      <c r="BX65" s="764"/>
      <c r="BY65" s="764"/>
      <c r="BZ65" s="764"/>
      <c r="CA65" s="764"/>
      <c r="CB65" s="764"/>
      <c r="CC65" s="764"/>
      <c r="CD65" s="764"/>
      <c r="CE65" s="764"/>
      <c r="CF65" s="764"/>
      <c r="CG65" s="76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9"/>
      <c r="DW65" s="780"/>
      <c r="DX65" s="780"/>
      <c r="DY65" s="780"/>
      <c r="DZ65" s="781"/>
      <c r="EA65" s="197"/>
    </row>
    <row r="66" spans="1:131" s="198" customFormat="1" ht="26.25" customHeight="1" x14ac:dyDescent="0.15">
      <c r="A66" s="735" t="s">
        <v>387</v>
      </c>
      <c r="B66" s="736"/>
      <c r="C66" s="736"/>
      <c r="D66" s="736"/>
      <c r="E66" s="736"/>
      <c r="F66" s="736"/>
      <c r="G66" s="736"/>
      <c r="H66" s="736"/>
      <c r="I66" s="736"/>
      <c r="J66" s="736"/>
      <c r="K66" s="736"/>
      <c r="L66" s="736"/>
      <c r="M66" s="736"/>
      <c r="N66" s="736"/>
      <c r="O66" s="736"/>
      <c r="P66" s="737"/>
      <c r="Q66" s="712" t="s">
        <v>370</v>
      </c>
      <c r="R66" s="713"/>
      <c r="S66" s="713"/>
      <c r="T66" s="713"/>
      <c r="U66" s="714"/>
      <c r="V66" s="712" t="s">
        <v>371</v>
      </c>
      <c r="W66" s="713"/>
      <c r="X66" s="713"/>
      <c r="Y66" s="713"/>
      <c r="Z66" s="714"/>
      <c r="AA66" s="712" t="s">
        <v>372</v>
      </c>
      <c r="AB66" s="713"/>
      <c r="AC66" s="713"/>
      <c r="AD66" s="713"/>
      <c r="AE66" s="714"/>
      <c r="AF66" s="847" t="s">
        <v>373</v>
      </c>
      <c r="AG66" s="807"/>
      <c r="AH66" s="807"/>
      <c r="AI66" s="807"/>
      <c r="AJ66" s="848"/>
      <c r="AK66" s="712" t="s">
        <v>374</v>
      </c>
      <c r="AL66" s="736"/>
      <c r="AM66" s="736"/>
      <c r="AN66" s="736"/>
      <c r="AO66" s="737"/>
      <c r="AP66" s="712" t="s">
        <v>375</v>
      </c>
      <c r="AQ66" s="713"/>
      <c r="AR66" s="713"/>
      <c r="AS66" s="713"/>
      <c r="AT66" s="714"/>
      <c r="AU66" s="712" t="s">
        <v>388</v>
      </c>
      <c r="AV66" s="713"/>
      <c r="AW66" s="713"/>
      <c r="AX66" s="713"/>
      <c r="AY66" s="714"/>
      <c r="AZ66" s="712" t="s">
        <v>354</v>
      </c>
      <c r="BA66" s="713"/>
      <c r="BB66" s="713"/>
      <c r="BC66" s="713"/>
      <c r="BD66" s="724"/>
      <c r="BE66" s="216"/>
      <c r="BF66" s="216"/>
      <c r="BG66" s="216"/>
      <c r="BH66" s="216"/>
      <c r="BI66" s="216"/>
      <c r="BJ66" s="216"/>
      <c r="BK66" s="216"/>
      <c r="BL66" s="216"/>
      <c r="BM66" s="216"/>
      <c r="BN66" s="216"/>
      <c r="BO66" s="216"/>
      <c r="BP66" s="216"/>
      <c r="BQ66" s="213">
        <v>60</v>
      </c>
      <c r="BR66" s="218"/>
      <c r="BS66" s="858"/>
      <c r="BT66" s="859"/>
      <c r="BU66" s="859"/>
      <c r="BV66" s="859"/>
      <c r="BW66" s="859"/>
      <c r="BX66" s="859"/>
      <c r="BY66" s="859"/>
      <c r="BZ66" s="859"/>
      <c r="CA66" s="859"/>
      <c r="CB66" s="859"/>
      <c r="CC66" s="859"/>
      <c r="CD66" s="859"/>
      <c r="CE66" s="859"/>
      <c r="CF66" s="859"/>
      <c r="CG66" s="860"/>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197"/>
    </row>
    <row r="67" spans="1:131" s="198" customFormat="1" ht="26.25" customHeight="1" thickBot="1" x14ac:dyDescent="0.2">
      <c r="A67" s="738"/>
      <c r="B67" s="739"/>
      <c r="C67" s="739"/>
      <c r="D67" s="739"/>
      <c r="E67" s="739"/>
      <c r="F67" s="739"/>
      <c r="G67" s="739"/>
      <c r="H67" s="739"/>
      <c r="I67" s="739"/>
      <c r="J67" s="739"/>
      <c r="K67" s="739"/>
      <c r="L67" s="739"/>
      <c r="M67" s="739"/>
      <c r="N67" s="739"/>
      <c r="O67" s="739"/>
      <c r="P67" s="740"/>
      <c r="Q67" s="715"/>
      <c r="R67" s="716"/>
      <c r="S67" s="716"/>
      <c r="T67" s="716"/>
      <c r="U67" s="717"/>
      <c r="V67" s="715"/>
      <c r="W67" s="716"/>
      <c r="X67" s="716"/>
      <c r="Y67" s="716"/>
      <c r="Z67" s="717"/>
      <c r="AA67" s="715"/>
      <c r="AB67" s="716"/>
      <c r="AC67" s="716"/>
      <c r="AD67" s="716"/>
      <c r="AE67" s="717"/>
      <c r="AF67" s="849"/>
      <c r="AG67" s="810"/>
      <c r="AH67" s="810"/>
      <c r="AI67" s="810"/>
      <c r="AJ67" s="850"/>
      <c r="AK67" s="851"/>
      <c r="AL67" s="739"/>
      <c r="AM67" s="739"/>
      <c r="AN67" s="739"/>
      <c r="AO67" s="740"/>
      <c r="AP67" s="715"/>
      <c r="AQ67" s="716"/>
      <c r="AR67" s="716"/>
      <c r="AS67" s="716"/>
      <c r="AT67" s="717"/>
      <c r="AU67" s="715"/>
      <c r="AV67" s="716"/>
      <c r="AW67" s="716"/>
      <c r="AX67" s="716"/>
      <c r="AY67" s="717"/>
      <c r="AZ67" s="715"/>
      <c r="BA67" s="716"/>
      <c r="BB67" s="716"/>
      <c r="BC67" s="716"/>
      <c r="BD67" s="725"/>
      <c r="BE67" s="216"/>
      <c r="BF67" s="216"/>
      <c r="BG67" s="216"/>
      <c r="BH67" s="216"/>
      <c r="BI67" s="216"/>
      <c r="BJ67" s="216"/>
      <c r="BK67" s="216"/>
      <c r="BL67" s="216"/>
      <c r="BM67" s="216"/>
      <c r="BN67" s="216"/>
      <c r="BO67" s="216"/>
      <c r="BP67" s="216"/>
      <c r="BQ67" s="213">
        <v>61</v>
      </c>
      <c r="BR67" s="218"/>
      <c r="BS67" s="858"/>
      <c r="BT67" s="859"/>
      <c r="BU67" s="859"/>
      <c r="BV67" s="859"/>
      <c r="BW67" s="859"/>
      <c r="BX67" s="859"/>
      <c r="BY67" s="859"/>
      <c r="BZ67" s="859"/>
      <c r="CA67" s="859"/>
      <c r="CB67" s="859"/>
      <c r="CC67" s="859"/>
      <c r="CD67" s="859"/>
      <c r="CE67" s="859"/>
      <c r="CF67" s="859"/>
      <c r="CG67" s="860"/>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197"/>
    </row>
    <row r="68" spans="1:131" s="198" customFormat="1" ht="26.25" customHeight="1" thickTop="1" x14ac:dyDescent="0.15">
      <c r="A68" s="209">
        <v>1</v>
      </c>
      <c r="B68" s="867" t="s">
        <v>527</v>
      </c>
      <c r="C68" s="868"/>
      <c r="D68" s="868"/>
      <c r="E68" s="868"/>
      <c r="F68" s="868"/>
      <c r="G68" s="868"/>
      <c r="H68" s="868"/>
      <c r="I68" s="868"/>
      <c r="J68" s="868"/>
      <c r="K68" s="868"/>
      <c r="L68" s="868"/>
      <c r="M68" s="868"/>
      <c r="N68" s="868"/>
      <c r="O68" s="868"/>
      <c r="P68" s="869"/>
      <c r="Q68" s="870">
        <v>664</v>
      </c>
      <c r="R68" s="862"/>
      <c r="S68" s="862"/>
      <c r="T68" s="862"/>
      <c r="U68" s="863"/>
      <c r="V68" s="861">
        <v>655</v>
      </c>
      <c r="W68" s="862"/>
      <c r="X68" s="862"/>
      <c r="Y68" s="862"/>
      <c r="Z68" s="863"/>
      <c r="AA68" s="861">
        <v>9</v>
      </c>
      <c r="AB68" s="862"/>
      <c r="AC68" s="862"/>
      <c r="AD68" s="862"/>
      <c r="AE68" s="863"/>
      <c r="AF68" s="861">
        <v>9</v>
      </c>
      <c r="AG68" s="862"/>
      <c r="AH68" s="862"/>
      <c r="AI68" s="862"/>
      <c r="AJ68" s="863"/>
      <c r="AK68" s="861">
        <v>0</v>
      </c>
      <c r="AL68" s="862"/>
      <c r="AM68" s="862"/>
      <c r="AN68" s="862"/>
      <c r="AO68" s="863"/>
      <c r="AP68" s="861">
        <v>0</v>
      </c>
      <c r="AQ68" s="862"/>
      <c r="AR68" s="862"/>
      <c r="AS68" s="862"/>
      <c r="AT68" s="863"/>
      <c r="AU68" s="861">
        <v>0</v>
      </c>
      <c r="AV68" s="862"/>
      <c r="AW68" s="862"/>
      <c r="AX68" s="862"/>
      <c r="AY68" s="863"/>
      <c r="AZ68" s="864"/>
      <c r="BA68" s="865"/>
      <c r="BB68" s="865"/>
      <c r="BC68" s="865"/>
      <c r="BD68" s="866"/>
      <c r="BE68" s="216"/>
      <c r="BF68" s="216"/>
      <c r="BG68" s="216"/>
      <c r="BH68" s="216"/>
      <c r="BI68" s="216"/>
      <c r="BJ68" s="216"/>
      <c r="BK68" s="216"/>
      <c r="BL68" s="216"/>
      <c r="BM68" s="216"/>
      <c r="BN68" s="216"/>
      <c r="BO68" s="216"/>
      <c r="BP68" s="216"/>
      <c r="BQ68" s="213">
        <v>62</v>
      </c>
      <c r="BR68" s="218"/>
      <c r="BS68" s="858"/>
      <c r="BT68" s="859"/>
      <c r="BU68" s="859"/>
      <c r="BV68" s="859"/>
      <c r="BW68" s="859"/>
      <c r="BX68" s="859"/>
      <c r="BY68" s="859"/>
      <c r="BZ68" s="859"/>
      <c r="CA68" s="859"/>
      <c r="CB68" s="859"/>
      <c r="CC68" s="859"/>
      <c r="CD68" s="859"/>
      <c r="CE68" s="859"/>
      <c r="CF68" s="859"/>
      <c r="CG68" s="860"/>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197"/>
    </row>
    <row r="69" spans="1:131" s="198" customFormat="1" ht="26.25" customHeight="1" x14ac:dyDescent="0.15">
      <c r="A69" s="212">
        <v>2</v>
      </c>
      <c r="B69" s="709" t="s">
        <v>530</v>
      </c>
      <c r="C69" s="710"/>
      <c r="D69" s="710"/>
      <c r="E69" s="710"/>
      <c r="F69" s="710"/>
      <c r="G69" s="710"/>
      <c r="H69" s="710"/>
      <c r="I69" s="710"/>
      <c r="J69" s="710"/>
      <c r="K69" s="710"/>
      <c r="L69" s="710"/>
      <c r="M69" s="710"/>
      <c r="N69" s="710"/>
      <c r="O69" s="710"/>
      <c r="P69" s="711"/>
      <c r="Q69" s="708">
        <v>1181</v>
      </c>
      <c r="R69" s="706"/>
      <c r="S69" s="706"/>
      <c r="T69" s="706"/>
      <c r="U69" s="707"/>
      <c r="V69" s="705">
        <v>1153</v>
      </c>
      <c r="W69" s="706"/>
      <c r="X69" s="706"/>
      <c r="Y69" s="706"/>
      <c r="Z69" s="707"/>
      <c r="AA69" s="705">
        <v>27</v>
      </c>
      <c r="AB69" s="706"/>
      <c r="AC69" s="706"/>
      <c r="AD69" s="706"/>
      <c r="AE69" s="707"/>
      <c r="AF69" s="705">
        <v>27</v>
      </c>
      <c r="AG69" s="706"/>
      <c r="AH69" s="706"/>
      <c r="AI69" s="706"/>
      <c r="AJ69" s="707"/>
      <c r="AK69" s="705">
        <v>0</v>
      </c>
      <c r="AL69" s="706"/>
      <c r="AM69" s="706"/>
      <c r="AN69" s="706"/>
      <c r="AO69" s="707"/>
      <c r="AP69" s="705">
        <v>0</v>
      </c>
      <c r="AQ69" s="706"/>
      <c r="AR69" s="706"/>
      <c r="AS69" s="706"/>
      <c r="AT69" s="707"/>
      <c r="AU69" s="705">
        <v>0</v>
      </c>
      <c r="AV69" s="706"/>
      <c r="AW69" s="706"/>
      <c r="AX69" s="706"/>
      <c r="AY69" s="707"/>
      <c r="AZ69" s="871"/>
      <c r="BA69" s="872"/>
      <c r="BB69" s="872"/>
      <c r="BC69" s="872"/>
      <c r="BD69" s="873"/>
      <c r="BE69" s="216"/>
      <c r="BF69" s="216"/>
      <c r="BG69" s="216"/>
      <c r="BH69" s="216"/>
      <c r="BI69" s="216"/>
      <c r="BJ69" s="216"/>
      <c r="BK69" s="216"/>
      <c r="BL69" s="216"/>
      <c r="BM69" s="216"/>
      <c r="BN69" s="216"/>
      <c r="BO69" s="216"/>
      <c r="BP69" s="216"/>
      <c r="BQ69" s="213">
        <v>63</v>
      </c>
      <c r="BR69" s="218"/>
      <c r="BS69" s="858"/>
      <c r="BT69" s="859"/>
      <c r="BU69" s="859"/>
      <c r="BV69" s="859"/>
      <c r="BW69" s="859"/>
      <c r="BX69" s="859"/>
      <c r="BY69" s="859"/>
      <c r="BZ69" s="859"/>
      <c r="CA69" s="859"/>
      <c r="CB69" s="859"/>
      <c r="CC69" s="859"/>
      <c r="CD69" s="859"/>
      <c r="CE69" s="859"/>
      <c r="CF69" s="859"/>
      <c r="CG69" s="860"/>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197"/>
    </row>
    <row r="70" spans="1:131" s="198" customFormat="1" ht="26.25" customHeight="1" x14ac:dyDescent="0.15">
      <c r="A70" s="212">
        <v>3</v>
      </c>
      <c r="B70" s="709" t="s">
        <v>531</v>
      </c>
      <c r="C70" s="710"/>
      <c r="D70" s="710"/>
      <c r="E70" s="710"/>
      <c r="F70" s="710"/>
      <c r="G70" s="710"/>
      <c r="H70" s="710"/>
      <c r="I70" s="710"/>
      <c r="J70" s="710"/>
      <c r="K70" s="710"/>
      <c r="L70" s="710"/>
      <c r="M70" s="710"/>
      <c r="N70" s="710"/>
      <c r="O70" s="710"/>
      <c r="P70" s="711"/>
      <c r="Q70" s="708">
        <v>136669</v>
      </c>
      <c r="R70" s="706"/>
      <c r="S70" s="706"/>
      <c r="T70" s="706"/>
      <c r="U70" s="707"/>
      <c r="V70" s="705">
        <v>129997</v>
      </c>
      <c r="W70" s="706"/>
      <c r="X70" s="706"/>
      <c r="Y70" s="706"/>
      <c r="Z70" s="707"/>
      <c r="AA70" s="705">
        <v>6671</v>
      </c>
      <c r="AB70" s="706"/>
      <c r="AC70" s="706"/>
      <c r="AD70" s="706"/>
      <c r="AE70" s="707"/>
      <c r="AF70" s="705">
        <v>6671</v>
      </c>
      <c r="AG70" s="706"/>
      <c r="AH70" s="706"/>
      <c r="AI70" s="706"/>
      <c r="AJ70" s="707"/>
      <c r="AK70" s="705">
        <v>1851</v>
      </c>
      <c r="AL70" s="706"/>
      <c r="AM70" s="706"/>
      <c r="AN70" s="706"/>
      <c r="AO70" s="707"/>
      <c r="AP70" s="705">
        <v>0</v>
      </c>
      <c r="AQ70" s="706"/>
      <c r="AR70" s="706"/>
      <c r="AS70" s="706"/>
      <c r="AT70" s="707"/>
      <c r="AU70" s="705">
        <v>0</v>
      </c>
      <c r="AV70" s="706"/>
      <c r="AW70" s="706"/>
      <c r="AX70" s="706"/>
      <c r="AY70" s="707"/>
      <c r="AZ70" s="871"/>
      <c r="BA70" s="872"/>
      <c r="BB70" s="872"/>
      <c r="BC70" s="872"/>
      <c r="BD70" s="873"/>
      <c r="BE70" s="216"/>
      <c r="BF70" s="216"/>
      <c r="BG70" s="216"/>
      <c r="BH70" s="216"/>
      <c r="BI70" s="216"/>
      <c r="BJ70" s="216"/>
      <c r="BK70" s="216"/>
      <c r="BL70" s="216"/>
      <c r="BM70" s="216"/>
      <c r="BN70" s="216"/>
      <c r="BO70" s="216"/>
      <c r="BP70" s="216"/>
      <c r="BQ70" s="213">
        <v>64</v>
      </c>
      <c r="BR70" s="218"/>
      <c r="BS70" s="858"/>
      <c r="BT70" s="859"/>
      <c r="BU70" s="859"/>
      <c r="BV70" s="859"/>
      <c r="BW70" s="859"/>
      <c r="BX70" s="859"/>
      <c r="BY70" s="859"/>
      <c r="BZ70" s="859"/>
      <c r="CA70" s="859"/>
      <c r="CB70" s="859"/>
      <c r="CC70" s="859"/>
      <c r="CD70" s="859"/>
      <c r="CE70" s="859"/>
      <c r="CF70" s="859"/>
      <c r="CG70" s="860"/>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197"/>
    </row>
    <row r="71" spans="1:131" s="198" customFormat="1" ht="26.25" customHeight="1" x14ac:dyDescent="0.15">
      <c r="A71" s="212">
        <v>4</v>
      </c>
      <c r="B71" s="709" t="s">
        <v>529</v>
      </c>
      <c r="C71" s="710"/>
      <c r="D71" s="710"/>
      <c r="E71" s="710"/>
      <c r="F71" s="710"/>
      <c r="G71" s="710"/>
      <c r="H71" s="710"/>
      <c r="I71" s="710"/>
      <c r="J71" s="710"/>
      <c r="K71" s="710"/>
      <c r="L71" s="710"/>
      <c r="M71" s="710"/>
      <c r="N71" s="710"/>
      <c r="O71" s="710"/>
      <c r="P71" s="711"/>
      <c r="Q71" s="708">
        <v>1959</v>
      </c>
      <c r="R71" s="706"/>
      <c r="S71" s="706"/>
      <c r="T71" s="706"/>
      <c r="U71" s="707"/>
      <c r="V71" s="705">
        <v>1800</v>
      </c>
      <c r="W71" s="706"/>
      <c r="X71" s="706"/>
      <c r="Y71" s="706"/>
      <c r="Z71" s="707"/>
      <c r="AA71" s="705">
        <v>159</v>
      </c>
      <c r="AB71" s="706"/>
      <c r="AC71" s="706"/>
      <c r="AD71" s="706"/>
      <c r="AE71" s="707"/>
      <c r="AF71" s="705">
        <v>159</v>
      </c>
      <c r="AG71" s="706"/>
      <c r="AH71" s="706"/>
      <c r="AI71" s="706"/>
      <c r="AJ71" s="707"/>
      <c r="AK71" s="705">
        <v>0</v>
      </c>
      <c r="AL71" s="706"/>
      <c r="AM71" s="706"/>
      <c r="AN71" s="706"/>
      <c r="AO71" s="707"/>
      <c r="AP71" s="705">
        <v>1243</v>
      </c>
      <c r="AQ71" s="706"/>
      <c r="AR71" s="706"/>
      <c r="AS71" s="706"/>
      <c r="AT71" s="707"/>
      <c r="AU71" s="705">
        <v>238</v>
      </c>
      <c r="AV71" s="706"/>
      <c r="AW71" s="706"/>
      <c r="AX71" s="706"/>
      <c r="AY71" s="707"/>
      <c r="AZ71" s="871"/>
      <c r="BA71" s="872"/>
      <c r="BB71" s="872"/>
      <c r="BC71" s="872"/>
      <c r="BD71" s="873"/>
      <c r="BE71" s="216"/>
      <c r="BF71" s="216"/>
      <c r="BG71" s="216"/>
      <c r="BH71" s="216"/>
      <c r="BI71" s="216"/>
      <c r="BJ71" s="216"/>
      <c r="BK71" s="216"/>
      <c r="BL71" s="216"/>
      <c r="BM71" s="216"/>
      <c r="BN71" s="216"/>
      <c r="BO71" s="216"/>
      <c r="BP71" s="216"/>
      <c r="BQ71" s="213">
        <v>65</v>
      </c>
      <c r="BR71" s="218"/>
      <c r="BS71" s="858"/>
      <c r="BT71" s="859"/>
      <c r="BU71" s="859"/>
      <c r="BV71" s="859"/>
      <c r="BW71" s="859"/>
      <c r="BX71" s="859"/>
      <c r="BY71" s="859"/>
      <c r="BZ71" s="859"/>
      <c r="CA71" s="859"/>
      <c r="CB71" s="859"/>
      <c r="CC71" s="859"/>
      <c r="CD71" s="859"/>
      <c r="CE71" s="859"/>
      <c r="CF71" s="859"/>
      <c r="CG71" s="860"/>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197"/>
    </row>
    <row r="72" spans="1:131" s="198" customFormat="1" ht="26.25" customHeight="1" x14ac:dyDescent="0.15">
      <c r="A72" s="212">
        <v>5</v>
      </c>
      <c r="B72" s="709" t="s">
        <v>528</v>
      </c>
      <c r="C72" s="710"/>
      <c r="D72" s="710"/>
      <c r="E72" s="710"/>
      <c r="F72" s="710"/>
      <c r="G72" s="710"/>
      <c r="H72" s="710"/>
      <c r="I72" s="710"/>
      <c r="J72" s="710"/>
      <c r="K72" s="710"/>
      <c r="L72" s="710"/>
      <c r="M72" s="710"/>
      <c r="N72" s="710"/>
      <c r="O72" s="710"/>
      <c r="P72" s="711"/>
      <c r="Q72" s="708">
        <v>1520</v>
      </c>
      <c r="R72" s="706"/>
      <c r="S72" s="706"/>
      <c r="T72" s="706"/>
      <c r="U72" s="707"/>
      <c r="V72" s="705">
        <v>1662</v>
      </c>
      <c r="W72" s="706"/>
      <c r="X72" s="706"/>
      <c r="Y72" s="706"/>
      <c r="Z72" s="707"/>
      <c r="AA72" s="705">
        <v>-142</v>
      </c>
      <c r="AB72" s="706"/>
      <c r="AC72" s="706"/>
      <c r="AD72" s="706"/>
      <c r="AE72" s="707"/>
      <c r="AF72" s="705">
        <v>-142</v>
      </c>
      <c r="AG72" s="706"/>
      <c r="AH72" s="706"/>
      <c r="AI72" s="706"/>
      <c r="AJ72" s="707"/>
      <c r="AK72" s="705">
        <v>0</v>
      </c>
      <c r="AL72" s="706"/>
      <c r="AM72" s="706"/>
      <c r="AN72" s="706"/>
      <c r="AO72" s="707"/>
      <c r="AP72" s="705">
        <v>0</v>
      </c>
      <c r="AQ72" s="706"/>
      <c r="AR72" s="706"/>
      <c r="AS72" s="706"/>
      <c r="AT72" s="707"/>
      <c r="AU72" s="705">
        <v>0</v>
      </c>
      <c r="AV72" s="706"/>
      <c r="AW72" s="706"/>
      <c r="AX72" s="706"/>
      <c r="AY72" s="707"/>
      <c r="AZ72" s="871"/>
      <c r="BA72" s="872"/>
      <c r="BB72" s="872"/>
      <c r="BC72" s="872"/>
      <c r="BD72" s="873"/>
      <c r="BE72" s="216"/>
      <c r="BF72" s="216"/>
      <c r="BG72" s="216"/>
      <c r="BH72" s="216"/>
      <c r="BI72" s="216"/>
      <c r="BJ72" s="216"/>
      <c r="BK72" s="216"/>
      <c r="BL72" s="216"/>
      <c r="BM72" s="216"/>
      <c r="BN72" s="216"/>
      <c r="BO72" s="216"/>
      <c r="BP72" s="216"/>
      <c r="BQ72" s="213">
        <v>66</v>
      </c>
      <c r="BR72" s="218"/>
      <c r="BS72" s="858"/>
      <c r="BT72" s="859"/>
      <c r="BU72" s="859"/>
      <c r="BV72" s="859"/>
      <c r="BW72" s="859"/>
      <c r="BX72" s="859"/>
      <c r="BY72" s="859"/>
      <c r="BZ72" s="859"/>
      <c r="CA72" s="859"/>
      <c r="CB72" s="859"/>
      <c r="CC72" s="859"/>
      <c r="CD72" s="859"/>
      <c r="CE72" s="859"/>
      <c r="CF72" s="859"/>
      <c r="CG72" s="860"/>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197"/>
    </row>
    <row r="73" spans="1:131" s="198" customFormat="1" ht="26.25" customHeight="1" x14ac:dyDescent="0.15">
      <c r="A73" s="212">
        <v>6</v>
      </c>
      <c r="B73" s="709" t="s">
        <v>534</v>
      </c>
      <c r="C73" s="710"/>
      <c r="D73" s="710"/>
      <c r="E73" s="710"/>
      <c r="F73" s="710"/>
      <c r="G73" s="710"/>
      <c r="H73" s="710"/>
      <c r="I73" s="710"/>
      <c r="J73" s="710"/>
      <c r="K73" s="710"/>
      <c r="L73" s="710"/>
      <c r="M73" s="710"/>
      <c r="N73" s="710"/>
      <c r="O73" s="710"/>
      <c r="P73" s="711"/>
      <c r="Q73" s="708">
        <v>34</v>
      </c>
      <c r="R73" s="706"/>
      <c r="S73" s="706"/>
      <c r="T73" s="706"/>
      <c r="U73" s="707"/>
      <c r="V73" s="705">
        <v>15</v>
      </c>
      <c r="W73" s="706"/>
      <c r="X73" s="706"/>
      <c r="Y73" s="706"/>
      <c r="Z73" s="707"/>
      <c r="AA73" s="705">
        <v>19</v>
      </c>
      <c r="AB73" s="706"/>
      <c r="AC73" s="706"/>
      <c r="AD73" s="706"/>
      <c r="AE73" s="707"/>
      <c r="AF73" s="705">
        <v>19</v>
      </c>
      <c r="AG73" s="706"/>
      <c r="AH73" s="706"/>
      <c r="AI73" s="706"/>
      <c r="AJ73" s="707"/>
      <c r="AK73" s="705">
        <v>0</v>
      </c>
      <c r="AL73" s="706"/>
      <c r="AM73" s="706"/>
      <c r="AN73" s="706"/>
      <c r="AO73" s="707"/>
      <c r="AP73" s="705">
        <v>0</v>
      </c>
      <c r="AQ73" s="706"/>
      <c r="AR73" s="706"/>
      <c r="AS73" s="706"/>
      <c r="AT73" s="707"/>
      <c r="AU73" s="705">
        <v>0</v>
      </c>
      <c r="AV73" s="706"/>
      <c r="AW73" s="706"/>
      <c r="AX73" s="706"/>
      <c r="AY73" s="707"/>
      <c r="AZ73" s="871"/>
      <c r="BA73" s="872"/>
      <c r="BB73" s="872"/>
      <c r="BC73" s="872"/>
      <c r="BD73" s="873"/>
      <c r="BE73" s="216"/>
      <c r="BF73" s="216"/>
      <c r="BG73" s="216"/>
      <c r="BH73" s="216"/>
      <c r="BI73" s="216"/>
      <c r="BJ73" s="216"/>
      <c r="BK73" s="216"/>
      <c r="BL73" s="216"/>
      <c r="BM73" s="216"/>
      <c r="BN73" s="216"/>
      <c r="BO73" s="216"/>
      <c r="BP73" s="216"/>
      <c r="BQ73" s="213">
        <v>67</v>
      </c>
      <c r="BR73" s="218"/>
      <c r="BS73" s="858"/>
      <c r="BT73" s="859"/>
      <c r="BU73" s="859"/>
      <c r="BV73" s="859"/>
      <c r="BW73" s="859"/>
      <c r="BX73" s="859"/>
      <c r="BY73" s="859"/>
      <c r="BZ73" s="859"/>
      <c r="CA73" s="859"/>
      <c r="CB73" s="859"/>
      <c r="CC73" s="859"/>
      <c r="CD73" s="859"/>
      <c r="CE73" s="859"/>
      <c r="CF73" s="859"/>
      <c r="CG73" s="860"/>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197"/>
    </row>
    <row r="74" spans="1:131" s="198" customFormat="1" ht="26.25" customHeight="1" x14ac:dyDescent="0.15">
      <c r="A74" s="212">
        <v>7</v>
      </c>
      <c r="B74" s="709" t="s">
        <v>535</v>
      </c>
      <c r="C74" s="710"/>
      <c r="D74" s="710"/>
      <c r="E74" s="710"/>
      <c r="F74" s="710"/>
      <c r="G74" s="710"/>
      <c r="H74" s="710"/>
      <c r="I74" s="710"/>
      <c r="J74" s="710"/>
      <c r="K74" s="710"/>
      <c r="L74" s="710"/>
      <c r="M74" s="710"/>
      <c r="N74" s="710"/>
      <c r="O74" s="710"/>
      <c r="P74" s="711"/>
      <c r="Q74" s="708">
        <v>157</v>
      </c>
      <c r="R74" s="706"/>
      <c r="S74" s="706"/>
      <c r="T74" s="706"/>
      <c r="U74" s="707"/>
      <c r="V74" s="705">
        <v>146</v>
      </c>
      <c r="W74" s="706"/>
      <c r="X74" s="706"/>
      <c r="Y74" s="706"/>
      <c r="Z74" s="707"/>
      <c r="AA74" s="705">
        <v>10</v>
      </c>
      <c r="AB74" s="706"/>
      <c r="AC74" s="706"/>
      <c r="AD74" s="706"/>
      <c r="AE74" s="707"/>
      <c r="AF74" s="705">
        <v>10</v>
      </c>
      <c r="AG74" s="706"/>
      <c r="AH74" s="706"/>
      <c r="AI74" s="706"/>
      <c r="AJ74" s="707"/>
      <c r="AK74" s="705">
        <v>18</v>
      </c>
      <c r="AL74" s="706"/>
      <c r="AM74" s="706"/>
      <c r="AN74" s="706"/>
      <c r="AO74" s="707"/>
      <c r="AP74" s="705">
        <v>0</v>
      </c>
      <c r="AQ74" s="706"/>
      <c r="AR74" s="706"/>
      <c r="AS74" s="706"/>
      <c r="AT74" s="707"/>
      <c r="AU74" s="705">
        <v>0</v>
      </c>
      <c r="AV74" s="706"/>
      <c r="AW74" s="706"/>
      <c r="AX74" s="706"/>
      <c r="AY74" s="707"/>
      <c r="AZ74" s="871"/>
      <c r="BA74" s="872"/>
      <c r="BB74" s="872"/>
      <c r="BC74" s="872"/>
      <c r="BD74" s="873"/>
      <c r="BE74" s="216"/>
      <c r="BF74" s="216"/>
      <c r="BG74" s="216"/>
      <c r="BH74" s="216"/>
      <c r="BI74" s="216"/>
      <c r="BJ74" s="216"/>
      <c r="BK74" s="216"/>
      <c r="BL74" s="216"/>
      <c r="BM74" s="216"/>
      <c r="BN74" s="216"/>
      <c r="BO74" s="216"/>
      <c r="BP74" s="216"/>
      <c r="BQ74" s="213">
        <v>68</v>
      </c>
      <c r="BR74" s="218"/>
      <c r="BS74" s="858"/>
      <c r="BT74" s="859"/>
      <c r="BU74" s="859"/>
      <c r="BV74" s="859"/>
      <c r="BW74" s="859"/>
      <c r="BX74" s="859"/>
      <c r="BY74" s="859"/>
      <c r="BZ74" s="859"/>
      <c r="CA74" s="859"/>
      <c r="CB74" s="859"/>
      <c r="CC74" s="859"/>
      <c r="CD74" s="859"/>
      <c r="CE74" s="859"/>
      <c r="CF74" s="859"/>
      <c r="CG74" s="860"/>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197"/>
    </row>
    <row r="75" spans="1:131" s="198" customFormat="1" ht="26.25" customHeight="1" x14ac:dyDescent="0.15">
      <c r="A75" s="212">
        <v>8</v>
      </c>
      <c r="B75" s="709" t="s">
        <v>524</v>
      </c>
      <c r="C75" s="710"/>
      <c r="D75" s="710"/>
      <c r="E75" s="710"/>
      <c r="F75" s="710"/>
      <c r="G75" s="710"/>
      <c r="H75" s="710"/>
      <c r="I75" s="710"/>
      <c r="J75" s="710"/>
      <c r="K75" s="710"/>
      <c r="L75" s="710"/>
      <c r="M75" s="710"/>
      <c r="N75" s="710"/>
      <c r="O75" s="710"/>
      <c r="P75" s="711"/>
      <c r="Q75" s="708">
        <v>13848</v>
      </c>
      <c r="R75" s="706"/>
      <c r="S75" s="706"/>
      <c r="T75" s="706"/>
      <c r="U75" s="707"/>
      <c r="V75" s="705">
        <v>13741</v>
      </c>
      <c r="W75" s="706"/>
      <c r="X75" s="706"/>
      <c r="Y75" s="706"/>
      <c r="Z75" s="707"/>
      <c r="AA75" s="705">
        <v>107</v>
      </c>
      <c r="AB75" s="706"/>
      <c r="AC75" s="706"/>
      <c r="AD75" s="706"/>
      <c r="AE75" s="707"/>
      <c r="AF75" s="705">
        <v>107</v>
      </c>
      <c r="AG75" s="706"/>
      <c r="AH75" s="706"/>
      <c r="AI75" s="706"/>
      <c r="AJ75" s="707"/>
      <c r="AK75" s="705">
        <v>7</v>
      </c>
      <c r="AL75" s="706"/>
      <c r="AM75" s="706"/>
      <c r="AN75" s="706"/>
      <c r="AO75" s="707"/>
      <c r="AP75" s="705">
        <v>0</v>
      </c>
      <c r="AQ75" s="706"/>
      <c r="AR75" s="706"/>
      <c r="AS75" s="706"/>
      <c r="AT75" s="707"/>
      <c r="AU75" s="705">
        <v>0</v>
      </c>
      <c r="AV75" s="706"/>
      <c r="AW75" s="706"/>
      <c r="AX75" s="706"/>
      <c r="AY75" s="707"/>
      <c r="AZ75" s="871"/>
      <c r="BA75" s="872"/>
      <c r="BB75" s="872"/>
      <c r="BC75" s="872"/>
      <c r="BD75" s="873"/>
      <c r="BE75" s="216"/>
      <c r="BF75" s="216"/>
      <c r="BG75" s="216"/>
      <c r="BH75" s="216"/>
      <c r="BI75" s="216"/>
      <c r="BJ75" s="216"/>
      <c r="BK75" s="216"/>
      <c r="BL75" s="216"/>
      <c r="BM75" s="216"/>
      <c r="BN75" s="216"/>
      <c r="BO75" s="216"/>
      <c r="BP75" s="216"/>
      <c r="BQ75" s="213">
        <v>69</v>
      </c>
      <c r="BR75" s="218"/>
      <c r="BS75" s="858"/>
      <c r="BT75" s="859"/>
      <c r="BU75" s="859"/>
      <c r="BV75" s="859"/>
      <c r="BW75" s="859"/>
      <c r="BX75" s="859"/>
      <c r="BY75" s="859"/>
      <c r="BZ75" s="859"/>
      <c r="CA75" s="859"/>
      <c r="CB75" s="859"/>
      <c r="CC75" s="859"/>
      <c r="CD75" s="859"/>
      <c r="CE75" s="859"/>
      <c r="CF75" s="859"/>
      <c r="CG75" s="860"/>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197"/>
    </row>
    <row r="76" spans="1:131" s="198" customFormat="1" ht="26.25" customHeight="1" x14ac:dyDescent="0.15">
      <c r="A76" s="212">
        <v>9</v>
      </c>
      <c r="B76" s="709" t="s">
        <v>525</v>
      </c>
      <c r="C76" s="710"/>
      <c r="D76" s="710"/>
      <c r="E76" s="710"/>
      <c r="F76" s="710"/>
      <c r="G76" s="710"/>
      <c r="H76" s="710"/>
      <c r="I76" s="710"/>
      <c r="J76" s="710"/>
      <c r="K76" s="710"/>
      <c r="L76" s="710"/>
      <c r="M76" s="710"/>
      <c r="N76" s="710"/>
      <c r="O76" s="710"/>
      <c r="P76" s="711"/>
      <c r="Q76" s="708">
        <v>12</v>
      </c>
      <c r="R76" s="706"/>
      <c r="S76" s="706"/>
      <c r="T76" s="706"/>
      <c r="U76" s="707"/>
      <c r="V76" s="705">
        <v>7</v>
      </c>
      <c r="W76" s="706"/>
      <c r="X76" s="706"/>
      <c r="Y76" s="706"/>
      <c r="Z76" s="707"/>
      <c r="AA76" s="705">
        <v>5</v>
      </c>
      <c r="AB76" s="706"/>
      <c r="AC76" s="706"/>
      <c r="AD76" s="706"/>
      <c r="AE76" s="707"/>
      <c r="AF76" s="705">
        <v>5</v>
      </c>
      <c r="AG76" s="706"/>
      <c r="AH76" s="706"/>
      <c r="AI76" s="706"/>
      <c r="AJ76" s="707"/>
      <c r="AK76" s="705">
        <v>0</v>
      </c>
      <c r="AL76" s="706"/>
      <c r="AM76" s="706"/>
      <c r="AN76" s="706"/>
      <c r="AO76" s="707"/>
      <c r="AP76" s="705">
        <v>0</v>
      </c>
      <c r="AQ76" s="706"/>
      <c r="AR76" s="706"/>
      <c r="AS76" s="706"/>
      <c r="AT76" s="707"/>
      <c r="AU76" s="705">
        <v>0</v>
      </c>
      <c r="AV76" s="706"/>
      <c r="AW76" s="706"/>
      <c r="AX76" s="706"/>
      <c r="AY76" s="707"/>
      <c r="AZ76" s="871"/>
      <c r="BA76" s="872"/>
      <c r="BB76" s="872"/>
      <c r="BC76" s="872"/>
      <c r="BD76" s="873"/>
      <c r="BE76" s="216"/>
      <c r="BF76" s="216"/>
      <c r="BG76" s="216"/>
      <c r="BH76" s="216"/>
      <c r="BI76" s="216"/>
      <c r="BJ76" s="216"/>
      <c r="BK76" s="216"/>
      <c r="BL76" s="216"/>
      <c r="BM76" s="216"/>
      <c r="BN76" s="216"/>
      <c r="BO76" s="216"/>
      <c r="BP76" s="216"/>
      <c r="BQ76" s="213">
        <v>70</v>
      </c>
      <c r="BR76" s="218"/>
      <c r="BS76" s="858"/>
      <c r="BT76" s="859"/>
      <c r="BU76" s="859"/>
      <c r="BV76" s="859"/>
      <c r="BW76" s="859"/>
      <c r="BX76" s="859"/>
      <c r="BY76" s="859"/>
      <c r="BZ76" s="859"/>
      <c r="CA76" s="859"/>
      <c r="CB76" s="859"/>
      <c r="CC76" s="859"/>
      <c r="CD76" s="859"/>
      <c r="CE76" s="859"/>
      <c r="CF76" s="859"/>
      <c r="CG76" s="860"/>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197"/>
    </row>
    <row r="77" spans="1:131" s="198" customFormat="1" ht="26.25" customHeight="1" x14ac:dyDescent="0.15">
      <c r="A77" s="212">
        <v>10</v>
      </c>
      <c r="B77" s="874" t="s">
        <v>532</v>
      </c>
      <c r="C77" s="875"/>
      <c r="D77" s="875"/>
      <c r="E77" s="875"/>
      <c r="F77" s="875"/>
      <c r="G77" s="875"/>
      <c r="H77" s="875"/>
      <c r="I77" s="875"/>
      <c r="J77" s="875"/>
      <c r="K77" s="875"/>
      <c r="L77" s="875"/>
      <c r="M77" s="875"/>
      <c r="N77" s="875"/>
      <c r="O77" s="875"/>
      <c r="P77" s="876"/>
      <c r="Q77" s="708">
        <v>896</v>
      </c>
      <c r="R77" s="706"/>
      <c r="S77" s="706"/>
      <c r="T77" s="706"/>
      <c r="U77" s="707"/>
      <c r="V77" s="705">
        <v>875</v>
      </c>
      <c r="W77" s="706"/>
      <c r="X77" s="706"/>
      <c r="Y77" s="706"/>
      <c r="Z77" s="707"/>
      <c r="AA77" s="705">
        <v>20</v>
      </c>
      <c r="AB77" s="706"/>
      <c r="AC77" s="706"/>
      <c r="AD77" s="706"/>
      <c r="AE77" s="707"/>
      <c r="AF77" s="705">
        <v>20</v>
      </c>
      <c r="AG77" s="706"/>
      <c r="AH77" s="706"/>
      <c r="AI77" s="706"/>
      <c r="AJ77" s="707"/>
      <c r="AK77" s="705">
        <f>ROUND(20728000,-6)/1000000</f>
        <v>21</v>
      </c>
      <c r="AL77" s="706"/>
      <c r="AM77" s="706"/>
      <c r="AN77" s="706"/>
      <c r="AO77" s="707"/>
      <c r="AP77" s="705">
        <v>0</v>
      </c>
      <c r="AQ77" s="706"/>
      <c r="AR77" s="706"/>
      <c r="AS77" s="706"/>
      <c r="AT77" s="707"/>
      <c r="AU77" s="705">
        <v>0</v>
      </c>
      <c r="AV77" s="706"/>
      <c r="AW77" s="706"/>
      <c r="AX77" s="706"/>
      <c r="AY77" s="707"/>
      <c r="AZ77" s="871"/>
      <c r="BA77" s="872"/>
      <c r="BB77" s="872"/>
      <c r="BC77" s="872"/>
      <c r="BD77" s="873"/>
      <c r="BE77" s="216"/>
      <c r="BF77" s="216"/>
      <c r="BG77" s="216"/>
      <c r="BH77" s="216"/>
      <c r="BI77" s="216"/>
      <c r="BJ77" s="216"/>
      <c r="BK77" s="216"/>
      <c r="BL77" s="216"/>
      <c r="BM77" s="216"/>
      <c r="BN77" s="216"/>
      <c r="BO77" s="216"/>
      <c r="BP77" s="216"/>
      <c r="BQ77" s="213">
        <v>71</v>
      </c>
      <c r="BR77" s="218"/>
      <c r="BS77" s="858"/>
      <c r="BT77" s="859"/>
      <c r="BU77" s="859"/>
      <c r="BV77" s="859"/>
      <c r="BW77" s="859"/>
      <c r="BX77" s="859"/>
      <c r="BY77" s="859"/>
      <c r="BZ77" s="859"/>
      <c r="CA77" s="859"/>
      <c r="CB77" s="859"/>
      <c r="CC77" s="859"/>
      <c r="CD77" s="859"/>
      <c r="CE77" s="859"/>
      <c r="CF77" s="859"/>
      <c r="CG77" s="860"/>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197"/>
    </row>
    <row r="78" spans="1:131" s="198" customFormat="1" ht="26.25" customHeight="1" x14ac:dyDescent="0.15">
      <c r="A78" s="212">
        <v>11</v>
      </c>
      <c r="B78" s="874" t="s">
        <v>533</v>
      </c>
      <c r="C78" s="875"/>
      <c r="D78" s="875"/>
      <c r="E78" s="875"/>
      <c r="F78" s="875"/>
      <c r="G78" s="875"/>
      <c r="H78" s="875"/>
      <c r="I78" s="875"/>
      <c r="J78" s="875"/>
      <c r="K78" s="875"/>
      <c r="L78" s="875"/>
      <c r="M78" s="875"/>
      <c r="N78" s="875"/>
      <c r="O78" s="875"/>
      <c r="P78" s="876"/>
      <c r="Q78" s="708">
        <v>28404</v>
      </c>
      <c r="R78" s="706"/>
      <c r="S78" s="706"/>
      <c r="T78" s="706"/>
      <c r="U78" s="707"/>
      <c r="V78" s="705">
        <v>27950</v>
      </c>
      <c r="W78" s="706"/>
      <c r="X78" s="706"/>
      <c r="Y78" s="706"/>
      <c r="Z78" s="707"/>
      <c r="AA78" s="705">
        <v>455</v>
      </c>
      <c r="AB78" s="706"/>
      <c r="AC78" s="706"/>
      <c r="AD78" s="706"/>
      <c r="AE78" s="707"/>
      <c r="AF78" s="705">
        <v>455</v>
      </c>
      <c r="AG78" s="706"/>
      <c r="AH78" s="706"/>
      <c r="AI78" s="706"/>
      <c r="AJ78" s="707"/>
      <c r="AK78" s="705">
        <v>188</v>
      </c>
      <c r="AL78" s="706"/>
      <c r="AM78" s="706"/>
      <c r="AN78" s="706"/>
      <c r="AO78" s="707"/>
      <c r="AP78" s="705">
        <v>0</v>
      </c>
      <c r="AQ78" s="706"/>
      <c r="AR78" s="706"/>
      <c r="AS78" s="706"/>
      <c r="AT78" s="707"/>
      <c r="AU78" s="705">
        <v>0</v>
      </c>
      <c r="AV78" s="706"/>
      <c r="AW78" s="706"/>
      <c r="AX78" s="706"/>
      <c r="AY78" s="707"/>
      <c r="AZ78" s="877"/>
      <c r="BA78" s="877"/>
      <c r="BB78" s="877"/>
      <c r="BC78" s="877"/>
      <c r="BD78" s="878"/>
      <c r="BE78" s="216"/>
      <c r="BF78" s="216"/>
      <c r="BG78" s="216"/>
      <c r="BH78" s="216"/>
      <c r="BI78" s="216"/>
      <c r="BJ78" s="219"/>
      <c r="BK78" s="219"/>
      <c r="BL78" s="219"/>
      <c r="BM78" s="219"/>
      <c r="BN78" s="219"/>
      <c r="BO78" s="216"/>
      <c r="BP78" s="216"/>
      <c r="BQ78" s="213">
        <v>72</v>
      </c>
      <c r="BR78" s="218"/>
      <c r="BS78" s="858"/>
      <c r="BT78" s="859"/>
      <c r="BU78" s="859"/>
      <c r="BV78" s="859"/>
      <c r="BW78" s="859"/>
      <c r="BX78" s="859"/>
      <c r="BY78" s="859"/>
      <c r="BZ78" s="859"/>
      <c r="CA78" s="859"/>
      <c r="CB78" s="859"/>
      <c r="CC78" s="859"/>
      <c r="CD78" s="859"/>
      <c r="CE78" s="859"/>
      <c r="CF78" s="859"/>
      <c r="CG78" s="860"/>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197"/>
    </row>
    <row r="79" spans="1:131" s="198" customFormat="1" ht="26.25" customHeight="1" x14ac:dyDescent="0.15">
      <c r="A79" s="212">
        <v>12</v>
      </c>
      <c r="B79" s="709" t="s">
        <v>526</v>
      </c>
      <c r="C79" s="710"/>
      <c r="D79" s="710"/>
      <c r="E79" s="710"/>
      <c r="F79" s="710"/>
      <c r="G79" s="710"/>
      <c r="H79" s="710"/>
      <c r="I79" s="710"/>
      <c r="J79" s="710"/>
      <c r="K79" s="710"/>
      <c r="L79" s="710"/>
      <c r="M79" s="710"/>
      <c r="N79" s="710"/>
      <c r="O79" s="710"/>
      <c r="P79" s="711"/>
      <c r="Q79" s="708">
        <v>145</v>
      </c>
      <c r="R79" s="706"/>
      <c r="S79" s="706"/>
      <c r="T79" s="706"/>
      <c r="U79" s="707"/>
      <c r="V79" s="705">
        <v>134</v>
      </c>
      <c r="W79" s="706"/>
      <c r="X79" s="706"/>
      <c r="Y79" s="706"/>
      <c r="Z79" s="707"/>
      <c r="AA79" s="705">
        <v>11</v>
      </c>
      <c r="AB79" s="706"/>
      <c r="AC79" s="706"/>
      <c r="AD79" s="706"/>
      <c r="AE79" s="707"/>
      <c r="AF79" s="705">
        <v>11</v>
      </c>
      <c r="AG79" s="706"/>
      <c r="AH79" s="706"/>
      <c r="AI79" s="706"/>
      <c r="AJ79" s="707"/>
      <c r="AK79" s="705">
        <v>0</v>
      </c>
      <c r="AL79" s="706"/>
      <c r="AM79" s="706"/>
      <c r="AN79" s="706"/>
      <c r="AO79" s="707"/>
      <c r="AP79" s="705">
        <v>0</v>
      </c>
      <c r="AQ79" s="706"/>
      <c r="AR79" s="706"/>
      <c r="AS79" s="706"/>
      <c r="AT79" s="707"/>
      <c r="AU79" s="705">
        <v>0</v>
      </c>
      <c r="AV79" s="706"/>
      <c r="AW79" s="706"/>
      <c r="AX79" s="706"/>
      <c r="AY79" s="707"/>
      <c r="AZ79" s="877"/>
      <c r="BA79" s="877"/>
      <c r="BB79" s="877"/>
      <c r="BC79" s="877"/>
      <c r="BD79" s="878"/>
      <c r="BE79" s="216"/>
      <c r="BF79" s="216"/>
      <c r="BG79" s="216"/>
      <c r="BH79" s="216"/>
      <c r="BI79" s="216"/>
      <c r="BJ79" s="219"/>
      <c r="BK79" s="219"/>
      <c r="BL79" s="219"/>
      <c r="BM79" s="219"/>
      <c r="BN79" s="219"/>
      <c r="BO79" s="216"/>
      <c r="BP79" s="216"/>
      <c r="BQ79" s="213">
        <v>73</v>
      </c>
      <c r="BR79" s="218"/>
      <c r="BS79" s="858"/>
      <c r="BT79" s="859"/>
      <c r="BU79" s="859"/>
      <c r="BV79" s="859"/>
      <c r="BW79" s="859"/>
      <c r="BX79" s="859"/>
      <c r="BY79" s="859"/>
      <c r="BZ79" s="859"/>
      <c r="CA79" s="859"/>
      <c r="CB79" s="859"/>
      <c r="CC79" s="859"/>
      <c r="CD79" s="859"/>
      <c r="CE79" s="859"/>
      <c r="CF79" s="859"/>
      <c r="CG79" s="860"/>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197"/>
    </row>
    <row r="80" spans="1:131" s="198" customFormat="1" ht="26.25" customHeight="1" x14ac:dyDescent="0.15">
      <c r="A80" s="212">
        <v>13</v>
      </c>
      <c r="B80" s="709"/>
      <c r="C80" s="710"/>
      <c r="D80" s="710"/>
      <c r="E80" s="710"/>
      <c r="F80" s="710"/>
      <c r="G80" s="710"/>
      <c r="H80" s="710"/>
      <c r="I80" s="710"/>
      <c r="J80" s="710"/>
      <c r="K80" s="710"/>
      <c r="L80" s="710"/>
      <c r="M80" s="710"/>
      <c r="N80" s="710"/>
      <c r="O80" s="710"/>
      <c r="P80" s="711"/>
      <c r="Q80" s="708"/>
      <c r="R80" s="706"/>
      <c r="S80" s="706"/>
      <c r="T80" s="706"/>
      <c r="U80" s="707"/>
      <c r="V80" s="705"/>
      <c r="W80" s="706"/>
      <c r="X80" s="706"/>
      <c r="Y80" s="706"/>
      <c r="Z80" s="707"/>
      <c r="AA80" s="705"/>
      <c r="AB80" s="706"/>
      <c r="AC80" s="706"/>
      <c r="AD80" s="706"/>
      <c r="AE80" s="707"/>
      <c r="AF80" s="705"/>
      <c r="AG80" s="706"/>
      <c r="AH80" s="706"/>
      <c r="AI80" s="706"/>
      <c r="AJ80" s="707"/>
      <c r="AK80" s="705"/>
      <c r="AL80" s="706"/>
      <c r="AM80" s="706"/>
      <c r="AN80" s="706"/>
      <c r="AO80" s="707"/>
      <c r="AP80" s="705"/>
      <c r="AQ80" s="706"/>
      <c r="AR80" s="706"/>
      <c r="AS80" s="706"/>
      <c r="AT80" s="707"/>
      <c r="AU80" s="705"/>
      <c r="AV80" s="706"/>
      <c r="AW80" s="706"/>
      <c r="AX80" s="706"/>
      <c r="AY80" s="707"/>
      <c r="AZ80" s="877"/>
      <c r="BA80" s="877"/>
      <c r="BB80" s="877"/>
      <c r="BC80" s="877"/>
      <c r="BD80" s="878"/>
      <c r="BE80" s="216"/>
      <c r="BF80" s="216"/>
      <c r="BG80" s="216"/>
      <c r="BH80" s="216"/>
      <c r="BI80" s="216"/>
      <c r="BJ80" s="216"/>
      <c r="BK80" s="216"/>
      <c r="BL80" s="216"/>
      <c r="BM80" s="216"/>
      <c r="BN80" s="216"/>
      <c r="BO80" s="216"/>
      <c r="BP80" s="216"/>
      <c r="BQ80" s="213">
        <v>74</v>
      </c>
      <c r="BR80" s="218"/>
      <c r="BS80" s="858"/>
      <c r="BT80" s="859"/>
      <c r="BU80" s="859"/>
      <c r="BV80" s="859"/>
      <c r="BW80" s="859"/>
      <c r="BX80" s="859"/>
      <c r="BY80" s="859"/>
      <c r="BZ80" s="859"/>
      <c r="CA80" s="859"/>
      <c r="CB80" s="859"/>
      <c r="CC80" s="859"/>
      <c r="CD80" s="859"/>
      <c r="CE80" s="859"/>
      <c r="CF80" s="859"/>
      <c r="CG80" s="860"/>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197"/>
    </row>
    <row r="81" spans="1:131" s="198" customFormat="1" ht="26.25" customHeight="1" x14ac:dyDescent="0.15">
      <c r="A81" s="212">
        <v>14</v>
      </c>
      <c r="B81" s="709"/>
      <c r="C81" s="710"/>
      <c r="D81" s="710"/>
      <c r="E81" s="710"/>
      <c r="F81" s="710"/>
      <c r="G81" s="710"/>
      <c r="H81" s="710"/>
      <c r="I81" s="710"/>
      <c r="J81" s="710"/>
      <c r="K81" s="710"/>
      <c r="L81" s="710"/>
      <c r="M81" s="710"/>
      <c r="N81" s="710"/>
      <c r="O81" s="710"/>
      <c r="P81" s="711"/>
      <c r="Q81" s="708"/>
      <c r="R81" s="706"/>
      <c r="S81" s="706"/>
      <c r="T81" s="706"/>
      <c r="U81" s="707"/>
      <c r="V81" s="705"/>
      <c r="W81" s="706"/>
      <c r="X81" s="706"/>
      <c r="Y81" s="706"/>
      <c r="Z81" s="707"/>
      <c r="AA81" s="705"/>
      <c r="AB81" s="706"/>
      <c r="AC81" s="706"/>
      <c r="AD81" s="706"/>
      <c r="AE81" s="707"/>
      <c r="AF81" s="705"/>
      <c r="AG81" s="706"/>
      <c r="AH81" s="706"/>
      <c r="AI81" s="706"/>
      <c r="AJ81" s="707"/>
      <c r="AK81" s="705"/>
      <c r="AL81" s="706"/>
      <c r="AM81" s="706"/>
      <c r="AN81" s="706"/>
      <c r="AO81" s="707"/>
      <c r="AP81" s="705"/>
      <c r="AQ81" s="706"/>
      <c r="AR81" s="706"/>
      <c r="AS81" s="706"/>
      <c r="AT81" s="707"/>
      <c r="AU81" s="705"/>
      <c r="AV81" s="706"/>
      <c r="AW81" s="706"/>
      <c r="AX81" s="706"/>
      <c r="AY81" s="707"/>
      <c r="AZ81" s="877"/>
      <c r="BA81" s="877"/>
      <c r="BB81" s="877"/>
      <c r="BC81" s="877"/>
      <c r="BD81" s="878"/>
      <c r="BE81" s="216"/>
      <c r="BF81" s="216"/>
      <c r="BG81" s="216"/>
      <c r="BH81" s="216"/>
      <c r="BI81" s="216"/>
      <c r="BJ81" s="216"/>
      <c r="BK81" s="216"/>
      <c r="BL81" s="216"/>
      <c r="BM81" s="216"/>
      <c r="BN81" s="216"/>
      <c r="BO81" s="216"/>
      <c r="BP81" s="216"/>
      <c r="BQ81" s="213">
        <v>75</v>
      </c>
      <c r="BR81" s="218"/>
      <c r="BS81" s="858"/>
      <c r="BT81" s="859"/>
      <c r="BU81" s="859"/>
      <c r="BV81" s="859"/>
      <c r="BW81" s="859"/>
      <c r="BX81" s="859"/>
      <c r="BY81" s="859"/>
      <c r="BZ81" s="859"/>
      <c r="CA81" s="859"/>
      <c r="CB81" s="859"/>
      <c r="CC81" s="859"/>
      <c r="CD81" s="859"/>
      <c r="CE81" s="859"/>
      <c r="CF81" s="859"/>
      <c r="CG81" s="860"/>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197"/>
    </row>
    <row r="82" spans="1:131" s="198" customFormat="1" ht="26.25" customHeight="1" x14ac:dyDescent="0.15">
      <c r="A82" s="212">
        <v>15</v>
      </c>
      <c r="B82" s="709"/>
      <c r="C82" s="710"/>
      <c r="D82" s="710"/>
      <c r="E82" s="710"/>
      <c r="F82" s="710"/>
      <c r="G82" s="710"/>
      <c r="H82" s="710"/>
      <c r="I82" s="710"/>
      <c r="J82" s="710"/>
      <c r="K82" s="710"/>
      <c r="L82" s="710"/>
      <c r="M82" s="710"/>
      <c r="N82" s="710"/>
      <c r="O82" s="710"/>
      <c r="P82" s="711"/>
      <c r="Q82" s="708"/>
      <c r="R82" s="706"/>
      <c r="S82" s="706"/>
      <c r="T82" s="706"/>
      <c r="U82" s="707"/>
      <c r="V82" s="705"/>
      <c r="W82" s="706"/>
      <c r="X82" s="706"/>
      <c r="Y82" s="706"/>
      <c r="Z82" s="707"/>
      <c r="AA82" s="705"/>
      <c r="AB82" s="706"/>
      <c r="AC82" s="706"/>
      <c r="AD82" s="706"/>
      <c r="AE82" s="707"/>
      <c r="AF82" s="705"/>
      <c r="AG82" s="706"/>
      <c r="AH82" s="706"/>
      <c r="AI82" s="706"/>
      <c r="AJ82" s="707"/>
      <c r="AK82" s="705"/>
      <c r="AL82" s="706"/>
      <c r="AM82" s="706"/>
      <c r="AN82" s="706"/>
      <c r="AO82" s="707"/>
      <c r="AP82" s="705"/>
      <c r="AQ82" s="706"/>
      <c r="AR82" s="706"/>
      <c r="AS82" s="706"/>
      <c r="AT82" s="707"/>
      <c r="AU82" s="705"/>
      <c r="AV82" s="706"/>
      <c r="AW82" s="706"/>
      <c r="AX82" s="706"/>
      <c r="AY82" s="707"/>
      <c r="AZ82" s="877"/>
      <c r="BA82" s="877"/>
      <c r="BB82" s="877"/>
      <c r="BC82" s="877"/>
      <c r="BD82" s="878"/>
      <c r="BE82" s="216"/>
      <c r="BF82" s="216"/>
      <c r="BG82" s="216"/>
      <c r="BH82" s="216"/>
      <c r="BI82" s="216"/>
      <c r="BJ82" s="216"/>
      <c r="BK82" s="216"/>
      <c r="BL82" s="216"/>
      <c r="BM82" s="216"/>
      <c r="BN82" s="216"/>
      <c r="BO82" s="216"/>
      <c r="BP82" s="216"/>
      <c r="BQ82" s="213">
        <v>76</v>
      </c>
      <c r="BR82" s="218"/>
      <c r="BS82" s="858"/>
      <c r="BT82" s="859"/>
      <c r="BU82" s="859"/>
      <c r="BV82" s="859"/>
      <c r="BW82" s="859"/>
      <c r="BX82" s="859"/>
      <c r="BY82" s="859"/>
      <c r="BZ82" s="859"/>
      <c r="CA82" s="859"/>
      <c r="CB82" s="859"/>
      <c r="CC82" s="859"/>
      <c r="CD82" s="859"/>
      <c r="CE82" s="859"/>
      <c r="CF82" s="859"/>
      <c r="CG82" s="860"/>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197"/>
    </row>
    <row r="83" spans="1:131" s="198" customFormat="1" ht="26.25" customHeight="1" x14ac:dyDescent="0.15">
      <c r="A83" s="212">
        <v>16</v>
      </c>
      <c r="B83" s="709"/>
      <c r="C83" s="710"/>
      <c r="D83" s="710"/>
      <c r="E83" s="710"/>
      <c r="F83" s="710"/>
      <c r="G83" s="710"/>
      <c r="H83" s="710"/>
      <c r="I83" s="710"/>
      <c r="J83" s="710"/>
      <c r="K83" s="710"/>
      <c r="L83" s="710"/>
      <c r="M83" s="710"/>
      <c r="N83" s="710"/>
      <c r="O83" s="710"/>
      <c r="P83" s="711"/>
      <c r="Q83" s="708"/>
      <c r="R83" s="706"/>
      <c r="S83" s="706"/>
      <c r="T83" s="706"/>
      <c r="U83" s="707"/>
      <c r="V83" s="705"/>
      <c r="W83" s="706"/>
      <c r="X83" s="706"/>
      <c r="Y83" s="706"/>
      <c r="Z83" s="707"/>
      <c r="AA83" s="705"/>
      <c r="AB83" s="706"/>
      <c r="AC83" s="706"/>
      <c r="AD83" s="706"/>
      <c r="AE83" s="707"/>
      <c r="AF83" s="705"/>
      <c r="AG83" s="706"/>
      <c r="AH83" s="706"/>
      <c r="AI83" s="706"/>
      <c r="AJ83" s="707"/>
      <c r="AK83" s="705"/>
      <c r="AL83" s="706"/>
      <c r="AM83" s="706"/>
      <c r="AN83" s="706"/>
      <c r="AO83" s="707"/>
      <c r="AP83" s="705"/>
      <c r="AQ83" s="706"/>
      <c r="AR83" s="706"/>
      <c r="AS83" s="706"/>
      <c r="AT83" s="707"/>
      <c r="AU83" s="705"/>
      <c r="AV83" s="706"/>
      <c r="AW83" s="706"/>
      <c r="AX83" s="706"/>
      <c r="AY83" s="707"/>
      <c r="AZ83" s="877"/>
      <c r="BA83" s="877"/>
      <c r="BB83" s="877"/>
      <c r="BC83" s="877"/>
      <c r="BD83" s="878"/>
      <c r="BE83" s="216"/>
      <c r="BF83" s="216"/>
      <c r="BG83" s="216"/>
      <c r="BH83" s="216"/>
      <c r="BI83" s="216"/>
      <c r="BJ83" s="216"/>
      <c r="BK83" s="216"/>
      <c r="BL83" s="216"/>
      <c r="BM83" s="216"/>
      <c r="BN83" s="216"/>
      <c r="BO83" s="216"/>
      <c r="BP83" s="216"/>
      <c r="BQ83" s="213">
        <v>77</v>
      </c>
      <c r="BR83" s="218"/>
      <c r="BS83" s="858"/>
      <c r="BT83" s="859"/>
      <c r="BU83" s="859"/>
      <c r="BV83" s="859"/>
      <c r="BW83" s="859"/>
      <c r="BX83" s="859"/>
      <c r="BY83" s="859"/>
      <c r="BZ83" s="859"/>
      <c r="CA83" s="859"/>
      <c r="CB83" s="859"/>
      <c r="CC83" s="859"/>
      <c r="CD83" s="859"/>
      <c r="CE83" s="859"/>
      <c r="CF83" s="859"/>
      <c r="CG83" s="860"/>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197"/>
    </row>
    <row r="84" spans="1:131" s="198" customFormat="1" ht="26.25" customHeight="1" x14ac:dyDescent="0.15">
      <c r="A84" s="212">
        <v>17</v>
      </c>
      <c r="B84" s="874"/>
      <c r="C84" s="875"/>
      <c r="D84" s="875"/>
      <c r="E84" s="875"/>
      <c r="F84" s="875"/>
      <c r="G84" s="875"/>
      <c r="H84" s="875"/>
      <c r="I84" s="875"/>
      <c r="J84" s="875"/>
      <c r="K84" s="875"/>
      <c r="L84" s="875"/>
      <c r="M84" s="875"/>
      <c r="N84" s="875"/>
      <c r="O84" s="875"/>
      <c r="P84" s="876"/>
      <c r="Q84" s="708"/>
      <c r="R84" s="706"/>
      <c r="S84" s="706"/>
      <c r="T84" s="706"/>
      <c r="U84" s="707"/>
      <c r="V84" s="705"/>
      <c r="W84" s="706"/>
      <c r="X84" s="706"/>
      <c r="Y84" s="706"/>
      <c r="Z84" s="707"/>
      <c r="AA84" s="705"/>
      <c r="AB84" s="706"/>
      <c r="AC84" s="706"/>
      <c r="AD84" s="706"/>
      <c r="AE84" s="707"/>
      <c r="AF84" s="705"/>
      <c r="AG84" s="706"/>
      <c r="AH84" s="706"/>
      <c r="AI84" s="706"/>
      <c r="AJ84" s="707"/>
      <c r="AK84" s="705"/>
      <c r="AL84" s="706"/>
      <c r="AM84" s="706"/>
      <c r="AN84" s="706"/>
      <c r="AO84" s="707"/>
      <c r="AP84" s="705"/>
      <c r="AQ84" s="706"/>
      <c r="AR84" s="706"/>
      <c r="AS84" s="706"/>
      <c r="AT84" s="707"/>
      <c r="AU84" s="705"/>
      <c r="AV84" s="706"/>
      <c r="AW84" s="706"/>
      <c r="AX84" s="706"/>
      <c r="AY84" s="707"/>
      <c r="AZ84" s="877"/>
      <c r="BA84" s="877"/>
      <c r="BB84" s="877"/>
      <c r="BC84" s="877"/>
      <c r="BD84" s="878"/>
      <c r="BE84" s="216"/>
      <c r="BF84" s="216"/>
      <c r="BG84" s="216"/>
      <c r="BH84" s="216"/>
      <c r="BI84" s="216"/>
      <c r="BJ84" s="216"/>
      <c r="BK84" s="216"/>
      <c r="BL84" s="216"/>
      <c r="BM84" s="216"/>
      <c r="BN84" s="216"/>
      <c r="BO84" s="216"/>
      <c r="BP84" s="216"/>
      <c r="BQ84" s="213">
        <v>78</v>
      </c>
      <c r="BR84" s="218"/>
      <c r="BS84" s="858"/>
      <c r="BT84" s="859"/>
      <c r="BU84" s="859"/>
      <c r="BV84" s="859"/>
      <c r="BW84" s="859"/>
      <c r="BX84" s="859"/>
      <c r="BY84" s="859"/>
      <c r="BZ84" s="859"/>
      <c r="CA84" s="859"/>
      <c r="CB84" s="859"/>
      <c r="CC84" s="859"/>
      <c r="CD84" s="859"/>
      <c r="CE84" s="859"/>
      <c r="CF84" s="859"/>
      <c r="CG84" s="860"/>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197"/>
    </row>
    <row r="85" spans="1:131" s="198" customFormat="1" ht="26.25" customHeight="1" x14ac:dyDescent="0.15">
      <c r="A85" s="212">
        <v>18</v>
      </c>
      <c r="B85" s="874"/>
      <c r="C85" s="875"/>
      <c r="D85" s="875"/>
      <c r="E85" s="875"/>
      <c r="F85" s="875"/>
      <c r="G85" s="875"/>
      <c r="H85" s="875"/>
      <c r="I85" s="875"/>
      <c r="J85" s="875"/>
      <c r="K85" s="875"/>
      <c r="L85" s="875"/>
      <c r="M85" s="875"/>
      <c r="N85" s="875"/>
      <c r="O85" s="875"/>
      <c r="P85" s="876"/>
      <c r="Q85" s="708"/>
      <c r="R85" s="706"/>
      <c r="S85" s="706"/>
      <c r="T85" s="706"/>
      <c r="U85" s="707"/>
      <c r="V85" s="705"/>
      <c r="W85" s="706"/>
      <c r="X85" s="706"/>
      <c r="Y85" s="706"/>
      <c r="Z85" s="707"/>
      <c r="AA85" s="705"/>
      <c r="AB85" s="706"/>
      <c r="AC85" s="706"/>
      <c r="AD85" s="706"/>
      <c r="AE85" s="707"/>
      <c r="AF85" s="705"/>
      <c r="AG85" s="706"/>
      <c r="AH85" s="706"/>
      <c r="AI85" s="706"/>
      <c r="AJ85" s="707"/>
      <c r="AK85" s="705"/>
      <c r="AL85" s="706"/>
      <c r="AM85" s="706"/>
      <c r="AN85" s="706"/>
      <c r="AO85" s="707"/>
      <c r="AP85" s="705"/>
      <c r="AQ85" s="706"/>
      <c r="AR85" s="706"/>
      <c r="AS85" s="706"/>
      <c r="AT85" s="707"/>
      <c r="AU85" s="705"/>
      <c r="AV85" s="706"/>
      <c r="AW85" s="706"/>
      <c r="AX85" s="706"/>
      <c r="AY85" s="707"/>
      <c r="AZ85" s="877"/>
      <c r="BA85" s="877"/>
      <c r="BB85" s="877"/>
      <c r="BC85" s="877"/>
      <c r="BD85" s="878"/>
      <c r="BE85" s="216"/>
      <c r="BF85" s="216"/>
      <c r="BG85" s="216"/>
      <c r="BH85" s="216"/>
      <c r="BI85" s="216"/>
      <c r="BJ85" s="216"/>
      <c r="BK85" s="216"/>
      <c r="BL85" s="216"/>
      <c r="BM85" s="216"/>
      <c r="BN85" s="216"/>
      <c r="BO85" s="216"/>
      <c r="BP85" s="216"/>
      <c r="BQ85" s="213">
        <v>79</v>
      </c>
      <c r="BR85" s="218"/>
      <c r="BS85" s="858"/>
      <c r="BT85" s="859"/>
      <c r="BU85" s="859"/>
      <c r="BV85" s="859"/>
      <c r="BW85" s="859"/>
      <c r="BX85" s="859"/>
      <c r="BY85" s="859"/>
      <c r="BZ85" s="859"/>
      <c r="CA85" s="859"/>
      <c r="CB85" s="859"/>
      <c r="CC85" s="859"/>
      <c r="CD85" s="859"/>
      <c r="CE85" s="859"/>
      <c r="CF85" s="859"/>
      <c r="CG85" s="860"/>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197"/>
    </row>
    <row r="86" spans="1:131" s="198" customFormat="1" ht="26.25" customHeight="1" x14ac:dyDescent="0.15">
      <c r="A86" s="212">
        <v>19</v>
      </c>
      <c r="B86" s="709"/>
      <c r="C86" s="710"/>
      <c r="D86" s="710"/>
      <c r="E86" s="710"/>
      <c r="F86" s="710"/>
      <c r="G86" s="710"/>
      <c r="H86" s="710"/>
      <c r="I86" s="710"/>
      <c r="J86" s="710"/>
      <c r="K86" s="710"/>
      <c r="L86" s="710"/>
      <c r="M86" s="710"/>
      <c r="N86" s="710"/>
      <c r="O86" s="710"/>
      <c r="P86" s="711"/>
      <c r="Q86" s="708"/>
      <c r="R86" s="706"/>
      <c r="S86" s="706"/>
      <c r="T86" s="706"/>
      <c r="U86" s="707"/>
      <c r="V86" s="705"/>
      <c r="W86" s="706"/>
      <c r="X86" s="706"/>
      <c r="Y86" s="706"/>
      <c r="Z86" s="707"/>
      <c r="AA86" s="705"/>
      <c r="AB86" s="706"/>
      <c r="AC86" s="706"/>
      <c r="AD86" s="706"/>
      <c r="AE86" s="707"/>
      <c r="AF86" s="705"/>
      <c r="AG86" s="706"/>
      <c r="AH86" s="706"/>
      <c r="AI86" s="706"/>
      <c r="AJ86" s="707"/>
      <c r="AK86" s="705"/>
      <c r="AL86" s="706"/>
      <c r="AM86" s="706"/>
      <c r="AN86" s="706"/>
      <c r="AO86" s="707"/>
      <c r="AP86" s="705"/>
      <c r="AQ86" s="706"/>
      <c r="AR86" s="706"/>
      <c r="AS86" s="706"/>
      <c r="AT86" s="707"/>
      <c r="AU86" s="705"/>
      <c r="AV86" s="706"/>
      <c r="AW86" s="706"/>
      <c r="AX86" s="706"/>
      <c r="AY86" s="707"/>
      <c r="AZ86" s="877"/>
      <c r="BA86" s="877"/>
      <c r="BB86" s="877"/>
      <c r="BC86" s="877"/>
      <c r="BD86" s="878"/>
      <c r="BE86" s="216"/>
      <c r="BF86" s="216"/>
      <c r="BG86" s="216"/>
      <c r="BH86" s="216"/>
      <c r="BI86" s="216"/>
      <c r="BJ86" s="216"/>
      <c r="BK86" s="216"/>
      <c r="BL86" s="216"/>
      <c r="BM86" s="216"/>
      <c r="BN86" s="216"/>
      <c r="BO86" s="216"/>
      <c r="BP86" s="216"/>
      <c r="BQ86" s="213">
        <v>80</v>
      </c>
      <c r="BR86" s="218"/>
      <c r="BS86" s="858"/>
      <c r="BT86" s="859"/>
      <c r="BU86" s="859"/>
      <c r="BV86" s="859"/>
      <c r="BW86" s="859"/>
      <c r="BX86" s="859"/>
      <c r="BY86" s="859"/>
      <c r="BZ86" s="859"/>
      <c r="CA86" s="859"/>
      <c r="CB86" s="859"/>
      <c r="CC86" s="859"/>
      <c r="CD86" s="859"/>
      <c r="CE86" s="859"/>
      <c r="CF86" s="859"/>
      <c r="CG86" s="860"/>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197"/>
    </row>
    <row r="87" spans="1:131" s="198" customFormat="1" ht="26.25" customHeight="1" x14ac:dyDescent="0.15">
      <c r="A87" s="220">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16"/>
      <c r="BF87" s="216"/>
      <c r="BG87" s="216"/>
      <c r="BH87" s="216"/>
      <c r="BI87" s="216"/>
      <c r="BJ87" s="216"/>
      <c r="BK87" s="216"/>
      <c r="BL87" s="216"/>
      <c r="BM87" s="216"/>
      <c r="BN87" s="216"/>
      <c r="BO87" s="216"/>
      <c r="BP87" s="216"/>
      <c r="BQ87" s="213">
        <v>81</v>
      </c>
      <c r="BR87" s="218"/>
      <c r="BS87" s="858"/>
      <c r="BT87" s="859"/>
      <c r="BU87" s="859"/>
      <c r="BV87" s="859"/>
      <c r="BW87" s="859"/>
      <c r="BX87" s="859"/>
      <c r="BY87" s="859"/>
      <c r="BZ87" s="859"/>
      <c r="CA87" s="859"/>
      <c r="CB87" s="859"/>
      <c r="CC87" s="859"/>
      <c r="CD87" s="859"/>
      <c r="CE87" s="859"/>
      <c r="CF87" s="859"/>
      <c r="CG87" s="860"/>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197"/>
    </row>
    <row r="88" spans="1:131" s="198" customFormat="1" ht="26.25" customHeight="1" thickBot="1" x14ac:dyDescent="0.2">
      <c r="A88" s="215" t="s">
        <v>366</v>
      </c>
      <c r="B88" s="785" t="s">
        <v>389</v>
      </c>
      <c r="C88" s="786"/>
      <c r="D88" s="786"/>
      <c r="E88" s="786"/>
      <c r="F88" s="786"/>
      <c r="G88" s="786"/>
      <c r="H88" s="786"/>
      <c r="I88" s="786"/>
      <c r="J88" s="786"/>
      <c r="K88" s="786"/>
      <c r="L88" s="786"/>
      <c r="M88" s="786"/>
      <c r="N88" s="786"/>
      <c r="O88" s="786"/>
      <c r="P88" s="787"/>
      <c r="Q88" s="831"/>
      <c r="R88" s="832"/>
      <c r="S88" s="832"/>
      <c r="T88" s="832"/>
      <c r="U88" s="832"/>
      <c r="V88" s="832"/>
      <c r="W88" s="832"/>
      <c r="X88" s="832"/>
      <c r="Y88" s="832"/>
      <c r="Z88" s="832"/>
      <c r="AA88" s="832"/>
      <c r="AB88" s="832"/>
      <c r="AC88" s="832"/>
      <c r="AD88" s="832"/>
      <c r="AE88" s="832"/>
      <c r="AF88" s="839">
        <v>7351</v>
      </c>
      <c r="AG88" s="840"/>
      <c r="AH88" s="840"/>
      <c r="AI88" s="840"/>
      <c r="AJ88" s="841"/>
      <c r="AK88" s="832"/>
      <c r="AL88" s="832"/>
      <c r="AM88" s="832"/>
      <c r="AN88" s="832"/>
      <c r="AO88" s="832"/>
      <c r="AP88" s="835">
        <v>1243</v>
      </c>
      <c r="AQ88" s="835"/>
      <c r="AR88" s="835"/>
      <c r="AS88" s="835"/>
      <c r="AT88" s="835"/>
      <c r="AU88" s="835">
        <v>238</v>
      </c>
      <c r="AV88" s="835"/>
      <c r="AW88" s="835"/>
      <c r="AX88" s="835"/>
      <c r="AY88" s="835"/>
      <c r="AZ88" s="843"/>
      <c r="BA88" s="843"/>
      <c r="BB88" s="843"/>
      <c r="BC88" s="843"/>
      <c r="BD88" s="844"/>
      <c r="BE88" s="216"/>
      <c r="BF88" s="216"/>
      <c r="BG88" s="216"/>
      <c r="BH88" s="216"/>
      <c r="BI88" s="216"/>
      <c r="BJ88" s="216"/>
      <c r="BK88" s="216"/>
      <c r="BL88" s="216"/>
      <c r="BM88" s="216"/>
      <c r="BN88" s="216"/>
      <c r="BO88" s="216"/>
      <c r="BP88" s="216"/>
      <c r="BQ88" s="213">
        <v>82</v>
      </c>
      <c r="BR88" s="218"/>
      <c r="BS88" s="858"/>
      <c r="BT88" s="859"/>
      <c r="BU88" s="859"/>
      <c r="BV88" s="859"/>
      <c r="BW88" s="859"/>
      <c r="BX88" s="859"/>
      <c r="BY88" s="859"/>
      <c r="BZ88" s="859"/>
      <c r="CA88" s="859"/>
      <c r="CB88" s="859"/>
      <c r="CC88" s="859"/>
      <c r="CD88" s="859"/>
      <c r="CE88" s="859"/>
      <c r="CF88" s="859"/>
      <c r="CG88" s="860"/>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8"/>
      <c r="BT89" s="859"/>
      <c r="BU89" s="859"/>
      <c r="BV89" s="859"/>
      <c r="BW89" s="859"/>
      <c r="BX89" s="859"/>
      <c r="BY89" s="859"/>
      <c r="BZ89" s="859"/>
      <c r="CA89" s="859"/>
      <c r="CB89" s="859"/>
      <c r="CC89" s="859"/>
      <c r="CD89" s="859"/>
      <c r="CE89" s="859"/>
      <c r="CF89" s="859"/>
      <c r="CG89" s="860"/>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8"/>
      <c r="BT90" s="859"/>
      <c r="BU90" s="859"/>
      <c r="BV90" s="859"/>
      <c r="BW90" s="859"/>
      <c r="BX90" s="859"/>
      <c r="BY90" s="859"/>
      <c r="BZ90" s="859"/>
      <c r="CA90" s="859"/>
      <c r="CB90" s="859"/>
      <c r="CC90" s="859"/>
      <c r="CD90" s="859"/>
      <c r="CE90" s="859"/>
      <c r="CF90" s="859"/>
      <c r="CG90" s="860"/>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8"/>
      <c r="BT91" s="859"/>
      <c r="BU91" s="859"/>
      <c r="BV91" s="859"/>
      <c r="BW91" s="859"/>
      <c r="BX91" s="859"/>
      <c r="BY91" s="859"/>
      <c r="BZ91" s="859"/>
      <c r="CA91" s="859"/>
      <c r="CB91" s="859"/>
      <c r="CC91" s="859"/>
      <c r="CD91" s="859"/>
      <c r="CE91" s="859"/>
      <c r="CF91" s="859"/>
      <c r="CG91" s="860"/>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8"/>
      <c r="BT92" s="859"/>
      <c r="BU92" s="859"/>
      <c r="BV92" s="859"/>
      <c r="BW92" s="859"/>
      <c r="BX92" s="859"/>
      <c r="BY92" s="859"/>
      <c r="BZ92" s="859"/>
      <c r="CA92" s="859"/>
      <c r="CB92" s="859"/>
      <c r="CC92" s="859"/>
      <c r="CD92" s="859"/>
      <c r="CE92" s="859"/>
      <c r="CF92" s="859"/>
      <c r="CG92" s="860"/>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8"/>
      <c r="BT93" s="859"/>
      <c r="BU93" s="859"/>
      <c r="BV93" s="859"/>
      <c r="BW93" s="859"/>
      <c r="BX93" s="859"/>
      <c r="BY93" s="859"/>
      <c r="BZ93" s="859"/>
      <c r="CA93" s="859"/>
      <c r="CB93" s="859"/>
      <c r="CC93" s="859"/>
      <c r="CD93" s="859"/>
      <c r="CE93" s="859"/>
      <c r="CF93" s="859"/>
      <c r="CG93" s="860"/>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8"/>
      <c r="BT94" s="859"/>
      <c r="BU94" s="859"/>
      <c r="BV94" s="859"/>
      <c r="BW94" s="859"/>
      <c r="BX94" s="859"/>
      <c r="BY94" s="859"/>
      <c r="BZ94" s="859"/>
      <c r="CA94" s="859"/>
      <c r="CB94" s="859"/>
      <c r="CC94" s="859"/>
      <c r="CD94" s="859"/>
      <c r="CE94" s="859"/>
      <c r="CF94" s="859"/>
      <c r="CG94" s="860"/>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8"/>
      <c r="BT95" s="859"/>
      <c r="BU95" s="859"/>
      <c r="BV95" s="859"/>
      <c r="BW95" s="859"/>
      <c r="BX95" s="859"/>
      <c r="BY95" s="859"/>
      <c r="BZ95" s="859"/>
      <c r="CA95" s="859"/>
      <c r="CB95" s="859"/>
      <c r="CC95" s="859"/>
      <c r="CD95" s="859"/>
      <c r="CE95" s="859"/>
      <c r="CF95" s="859"/>
      <c r="CG95" s="860"/>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8"/>
      <c r="BT96" s="859"/>
      <c r="BU96" s="859"/>
      <c r="BV96" s="859"/>
      <c r="BW96" s="859"/>
      <c r="BX96" s="859"/>
      <c r="BY96" s="859"/>
      <c r="BZ96" s="859"/>
      <c r="CA96" s="859"/>
      <c r="CB96" s="859"/>
      <c r="CC96" s="859"/>
      <c r="CD96" s="859"/>
      <c r="CE96" s="859"/>
      <c r="CF96" s="859"/>
      <c r="CG96" s="860"/>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8"/>
      <c r="BT97" s="859"/>
      <c r="BU97" s="859"/>
      <c r="BV97" s="859"/>
      <c r="BW97" s="859"/>
      <c r="BX97" s="859"/>
      <c r="BY97" s="859"/>
      <c r="BZ97" s="859"/>
      <c r="CA97" s="859"/>
      <c r="CB97" s="859"/>
      <c r="CC97" s="859"/>
      <c r="CD97" s="859"/>
      <c r="CE97" s="859"/>
      <c r="CF97" s="859"/>
      <c r="CG97" s="860"/>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8"/>
      <c r="BT98" s="859"/>
      <c r="BU98" s="859"/>
      <c r="BV98" s="859"/>
      <c r="BW98" s="859"/>
      <c r="BX98" s="859"/>
      <c r="BY98" s="859"/>
      <c r="BZ98" s="859"/>
      <c r="CA98" s="859"/>
      <c r="CB98" s="859"/>
      <c r="CC98" s="859"/>
      <c r="CD98" s="859"/>
      <c r="CE98" s="859"/>
      <c r="CF98" s="859"/>
      <c r="CG98" s="860"/>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8"/>
      <c r="BT99" s="859"/>
      <c r="BU99" s="859"/>
      <c r="BV99" s="859"/>
      <c r="BW99" s="859"/>
      <c r="BX99" s="859"/>
      <c r="BY99" s="859"/>
      <c r="BZ99" s="859"/>
      <c r="CA99" s="859"/>
      <c r="CB99" s="859"/>
      <c r="CC99" s="859"/>
      <c r="CD99" s="859"/>
      <c r="CE99" s="859"/>
      <c r="CF99" s="859"/>
      <c r="CG99" s="860"/>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8"/>
      <c r="BT100" s="859"/>
      <c r="BU100" s="859"/>
      <c r="BV100" s="859"/>
      <c r="BW100" s="859"/>
      <c r="BX100" s="859"/>
      <c r="BY100" s="859"/>
      <c r="BZ100" s="859"/>
      <c r="CA100" s="859"/>
      <c r="CB100" s="859"/>
      <c r="CC100" s="859"/>
      <c r="CD100" s="859"/>
      <c r="CE100" s="859"/>
      <c r="CF100" s="859"/>
      <c r="CG100" s="860"/>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8"/>
      <c r="BT101" s="859"/>
      <c r="BU101" s="859"/>
      <c r="BV101" s="859"/>
      <c r="BW101" s="859"/>
      <c r="BX101" s="859"/>
      <c r="BY101" s="859"/>
      <c r="BZ101" s="859"/>
      <c r="CA101" s="859"/>
      <c r="CB101" s="859"/>
      <c r="CC101" s="859"/>
      <c r="CD101" s="859"/>
      <c r="CE101" s="859"/>
      <c r="CF101" s="859"/>
      <c r="CG101" s="860"/>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5" t="s">
        <v>390</v>
      </c>
      <c r="BS102" s="786"/>
      <c r="BT102" s="786"/>
      <c r="BU102" s="786"/>
      <c r="BV102" s="786"/>
      <c r="BW102" s="786"/>
      <c r="BX102" s="786"/>
      <c r="BY102" s="786"/>
      <c r="BZ102" s="786"/>
      <c r="CA102" s="786"/>
      <c r="CB102" s="786"/>
      <c r="CC102" s="786"/>
      <c r="CD102" s="786"/>
      <c r="CE102" s="786"/>
      <c r="CF102" s="786"/>
      <c r="CG102" s="787"/>
      <c r="CH102" s="886"/>
      <c r="CI102" s="887"/>
      <c r="CJ102" s="887"/>
      <c r="CK102" s="887"/>
      <c r="CL102" s="888"/>
      <c r="CM102" s="886"/>
      <c r="CN102" s="887"/>
      <c r="CO102" s="887"/>
      <c r="CP102" s="887"/>
      <c r="CQ102" s="888"/>
      <c r="CR102" s="889">
        <v>12</v>
      </c>
      <c r="CS102" s="840"/>
      <c r="CT102" s="840"/>
      <c r="CU102" s="840"/>
      <c r="CV102" s="890"/>
      <c r="CW102" s="889">
        <v>0</v>
      </c>
      <c r="CX102" s="840"/>
      <c r="CY102" s="840"/>
      <c r="CZ102" s="840"/>
      <c r="DA102" s="890"/>
      <c r="DB102" s="889">
        <v>0</v>
      </c>
      <c r="DC102" s="840"/>
      <c r="DD102" s="840"/>
      <c r="DE102" s="840"/>
      <c r="DF102" s="890"/>
      <c r="DG102" s="889">
        <v>0</v>
      </c>
      <c r="DH102" s="840"/>
      <c r="DI102" s="840"/>
      <c r="DJ102" s="840"/>
      <c r="DK102" s="890"/>
      <c r="DL102" s="889">
        <v>0</v>
      </c>
      <c r="DM102" s="840"/>
      <c r="DN102" s="840"/>
      <c r="DO102" s="840"/>
      <c r="DP102" s="890"/>
      <c r="DQ102" s="889">
        <v>0</v>
      </c>
      <c r="DR102" s="840"/>
      <c r="DS102" s="840"/>
      <c r="DT102" s="840"/>
      <c r="DU102" s="890"/>
      <c r="DV102" s="915"/>
      <c r="DW102" s="916"/>
      <c r="DX102" s="916"/>
      <c r="DY102" s="916"/>
      <c r="DZ102" s="91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8" t="s">
        <v>391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9" t="s">
        <v>392</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0" t="s">
        <v>395</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396</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197" customFormat="1" ht="26.25" customHeight="1" x14ac:dyDescent="0.15">
      <c r="A109" s="913" t="s">
        <v>397</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398</v>
      </c>
      <c r="AB109" s="892"/>
      <c r="AC109" s="892"/>
      <c r="AD109" s="892"/>
      <c r="AE109" s="893"/>
      <c r="AF109" s="891" t="s">
        <v>286</v>
      </c>
      <c r="AG109" s="892"/>
      <c r="AH109" s="892"/>
      <c r="AI109" s="892"/>
      <c r="AJ109" s="893"/>
      <c r="AK109" s="891" t="s">
        <v>285</v>
      </c>
      <c r="AL109" s="892"/>
      <c r="AM109" s="892"/>
      <c r="AN109" s="892"/>
      <c r="AO109" s="893"/>
      <c r="AP109" s="891" t="s">
        <v>399</v>
      </c>
      <c r="AQ109" s="892"/>
      <c r="AR109" s="892"/>
      <c r="AS109" s="892"/>
      <c r="AT109" s="894"/>
      <c r="AU109" s="913" t="s">
        <v>397</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398</v>
      </c>
      <c r="BR109" s="892"/>
      <c r="BS109" s="892"/>
      <c r="BT109" s="892"/>
      <c r="BU109" s="893"/>
      <c r="BV109" s="891" t="s">
        <v>286</v>
      </c>
      <c r="BW109" s="892"/>
      <c r="BX109" s="892"/>
      <c r="BY109" s="892"/>
      <c r="BZ109" s="893"/>
      <c r="CA109" s="891" t="s">
        <v>285</v>
      </c>
      <c r="CB109" s="892"/>
      <c r="CC109" s="892"/>
      <c r="CD109" s="892"/>
      <c r="CE109" s="893"/>
      <c r="CF109" s="914" t="s">
        <v>399</v>
      </c>
      <c r="CG109" s="914"/>
      <c r="CH109" s="914"/>
      <c r="CI109" s="914"/>
      <c r="CJ109" s="914"/>
      <c r="CK109" s="891" t="s">
        <v>400</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398</v>
      </c>
      <c r="DH109" s="892"/>
      <c r="DI109" s="892"/>
      <c r="DJ109" s="892"/>
      <c r="DK109" s="893"/>
      <c r="DL109" s="891" t="s">
        <v>286</v>
      </c>
      <c r="DM109" s="892"/>
      <c r="DN109" s="892"/>
      <c r="DO109" s="892"/>
      <c r="DP109" s="893"/>
      <c r="DQ109" s="891" t="s">
        <v>285</v>
      </c>
      <c r="DR109" s="892"/>
      <c r="DS109" s="892"/>
      <c r="DT109" s="892"/>
      <c r="DU109" s="893"/>
      <c r="DV109" s="891" t="s">
        <v>399</v>
      </c>
      <c r="DW109" s="892"/>
      <c r="DX109" s="892"/>
      <c r="DY109" s="892"/>
      <c r="DZ109" s="894"/>
    </row>
    <row r="110" spans="1:131" s="197" customFormat="1" ht="26.25" customHeight="1" x14ac:dyDescent="0.15">
      <c r="A110" s="895" t="s">
        <v>401</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406210</v>
      </c>
      <c r="AB110" s="899"/>
      <c r="AC110" s="899"/>
      <c r="AD110" s="899"/>
      <c r="AE110" s="900"/>
      <c r="AF110" s="901">
        <v>399326</v>
      </c>
      <c r="AG110" s="899"/>
      <c r="AH110" s="899"/>
      <c r="AI110" s="899"/>
      <c r="AJ110" s="900"/>
      <c r="AK110" s="901">
        <v>403595</v>
      </c>
      <c r="AL110" s="899"/>
      <c r="AM110" s="899"/>
      <c r="AN110" s="899"/>
      <c r="AO110" s="900"/>
      <c r="AP110" s="902">
        <v>11.2</v>
      </c>
      <c r="AQ110" s="903"/>
      <c r="AR110" s="903"/>
      <c r="AS110" s="903"/>
      <c r="AT110" s="904"/>
      <c r="AU110" s="905" t="s">
        <v>61</v>
      </c>
      <c r="AV110" s="906"/>
      <c r="AW110" s="906"/>
      <c r="AX110" s="906"/>
      <c r="AY110" s="907"/>
      <c r="AZ110" s="949" t="s">
        <v>402</v>
      </c>
      <c r="BA110" s="896"/>
      <c r="BB110" s="896"/>
      <c r="BC110" s="896"/>
      <c r="BD110" s="896"/>
      <c r="BE110" s="896"/>
      <c r="BF110" s="896"/>
      <c r="BG110" s="896"/>
      <c r="BH110" s="896"/>
      <c r="BI110" s="896"/>
      <c r="BJ110" s="896"/>
      <c r="BK110" s="896"/>
      <c r="BL110" s="896"/>
      <c r="BM110" s="896"/>
      <c r="BN110" s="896"/>
      <c r="BO110" s="896"/>
      <c r="BP110" s="897"/>
      <c r="BQ110" s="935">
        <v>3678615</v>
      </c>
      <c r="BR110" s="936"/>
      <c r="BS110" s="936"/>
      <c r="BT110" s="936"/>
      <c r="BU110" s="936"/>
      <c r="BV110" s="936">
        <v>3393046</v>
      </c>
      <c r="BW110" s="936"/>
      <c r="BX110" s="936"/>
      <c r="BY110" s="936"/>
      <c r="BZ110" s="936"/>
      <c r="CA110" s="936">
        <v>3055283</v>
      </c>
      <c r="CB110" s="936"/>
      <c r="CC110" s="936"/>
      <c r="CD110" s="936"/>
      <c r="CE110" s="936"/>
      <c r="CF110" s="950">
        <v>84.6</v>
      </c>
      <c r="CG110" s="951"/>
      <c r="CH110" s="951"/>
      <c r="CI110" s="951"/>
      <c r="CJ110" s="951"/>
      <c r="CK110" s="952" t="s">
        <v>403</v>
      </c>
      <c r="CL110" s="953"/>
      <c r="CM110" s="932" t="s">
        <v>404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111</v>
      </c>
      <c r="DH110" s="936"/>
      <c r="DI110" s="936"/>
      <c r="DJ110" s="936"/>
      <c r="DK110" s="936"/>
      <c r="DL110" s="936" t="s">
        <v>111</v>
      </c>
      <c r="DM110" s="936"/>
      <c r="DN110" s="936"/>
      <c r="DO110" s="936"/>
      <c r="DP110" s="936"/>
      <c r="DQ110" s="936" t="s">
        <v>111</v>
      </c>
      <c r="DR110" s="936"/>
      <c r="DS110" s="936"/>
      <c r="DT110" s="936"/>
      <c r="DU110" s="936"/>
      <c r="DV110" s="937" t="s">
        <v>111</v>
      </c>
      <c r="DW110" s="937"/>
      <c r="DX110" s="937"/>
      <c r="DY110" s="937"/>
      <c r="DZ110" s="938"/>
    </row>
    <row r="111" spans="1:131" s="197" customFormat="1" ht="26.25" customHeight="1" x14ac:dyDescent="0.15">
      <c r="A111" s="939" t="s">
        <v>405</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111</v>
      </c>
      <c r="AB111" s="943"/>
      <c r="AC111" s="943"/>
      <c r="AD111" s="943"/>
      <c r="AE111" s="944"/>
      <c r="AF111" s="945" t="s">
        <v>111</v>
      </c>
      <c r="AG111" s="943"/>
      <c r="AH111" s="943"/>
      <c r="AI111" s="943"/>
      <c r="AJ111" s="944"/>
      <c r="AK111" s="945" t="s">
        <v>111</v>
      </c>
      <c r="AL111" s="943"/>
      <c r="AM111" s="943"/>
      <c r="AN111" s="943"/>
      <c r="AO111" s="944"/>
      <c r="AP111" s="946" t="s">
        <v>111</v>
      </c>
      <c r="AQ111" s="947"/>
      <c r="AR111" s="947"/>
      <c r="AS111" s="947"/>
      <c r="AT111" s="948"/>
      <c r="AU111" s="908"/>
      <c r="AV111" s="909"/>
      <c r="AW111" s="909"/>
      <c r="AX111" s="909"/>
      <c r="AY111" s="910"/>
      <c r="AZ111" s="958" t="s">
        <v>406</v>
      </c>
      <c r="BA111" s="959"/>
      <c r="BB111" s="959"/>
      <c r="BC111" s="959"/>
      <c r="BD111" s="959"/>
      <c r="BE111" s="959"/>
      <c r="BF111" s="959"/>
      <c r="BG111" s="959"/>
      <c r="BH111" s="959"/>
      <c r="BI111" s="959"/>
      <c r="BJ111" s="959"/>
      <c r="BK111" s="959"/>
      <c r="BL111" s="959"/>
      <c r="BM111" s="959"/>
      <c r="BN111" s="959"/>
      <c r="BO111" s="959"/>
      <c r="BP111" s="960"/>
      <c r="BQ111" s="928">
        <v>253405</v>
      </c>
      <c r="BR111" s="929"/>
      <c r="BS111" s="929"/>
      <c r="BT111" s="929"/>
      <c r="BU111" s="929"/>
      <c r="BV111" s="929">
        <v>253405</v>
      </c>
      <c r="BW111" s="929"/>
      <c r="BX111" s="929"/>
      <c r="BY111" s="929"/>
      <c r="BZ111" s="929"/>
      <c r="CA111" s="929">
        <v>253405</v>
      </c>
      <c r="CB111" s="929"/>
      <c r="CC111" s="929"/>
      <c r="CD111" s="929"/>
      <c r="CE111" s="929"/>
      <c r="CF111" s="923">
        <v>7</v>
      </c>
      <c r="CG111" s="924"/>
      <c r="CH111" s="924"/>
      <c r="CI111" s="924"/>
      <c r="CJ111" s="924"/>
      <c r="CK111" s="954"/>
      <c r="CL111" s="955"/>
      <c r="CM111" s="925" t="s">
        <v>407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111</v>
      </c>
      <c r="DH111" s="929"/>
      <c r="DI111" s="929"/>
      <c r="DJ111" s="929"/>
      <c r="DK111" s="929"/>
      <c r="DL111" s="929" t="s">
        <v>111</v>
      </c>
      <c r="DM111" s="929"/>
      <c r="DN111" s="929"/>
      <c r="DO111" s="929"/>
      <c r="DP111" s="929"/>
      <c r="DQ111" s="929" t="s">
        <v>111</v>
      </c>
      <c r="DR111" s="929"/>
      <c r="DS111" s="929"/>
      <c r="DT111" s="929"/>
      <c r="DU111" s="929"/>
      <c r="DV111" s="930" t="s">
        <v>111</v>
      </c>
      <c r="DW111" s="930"/>
      <c r="DX111" s="930"/>
      <c r="DY111" s="930"/>
      <c r="DZ111" s="931"/>
    </row>
    <row r="112" spans="1:131" s="197" customFormat="1" ht="26.25" customHeight="1" x14ac:dyDescent="0.15">
      <c r="A112" s="961" t="s">
        <v>408</v>
      </c>
      <c r="B112" s="962"/>
      <c r="C112" s="959" t="s">
        <v>409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7" t="s">
        <v>111</v>
      </c>
      <c r="AB112" s="968"/>
      <c r="AC112" s="968"/>
      <c r="AD112" s="968"/>
      <c r="AE112" s="969"/>
      <c r="AF112" s="970" t="s">
        <v>111</v>
      </c>
      <c r="AG112" s="968"/>
      <c r="AH112" s="968"/>
      <c r="AI112" s="968"/>
      <c r="AJ112" s="969"/>
      <c r="AK112" s="970" t="s">
        <v>111</v>
      </c>
      <c r="AL112" s="968"/>
      <c r="AM112" s="968"/>
      <c r="AN112" s="968"/>
      <c r="AO112" s="969"/>
      <c r="AP112" s="971" t="s">
        <v>111</v>
      </c>
      <c r="AQ112" s="972"/>
      <c r="AR112" s="972"/>
      <c r="AS112" s="972"/>
      <c r="AT112" s="973"/>
      <c r="AU112" s="908"/>
      <c r="AV112" s="909"/>
      <c r="AW112" s="909"/>
      <c r="AX112" s="909"/>
      <c r="AY112" s="910"/>
      <c r="AZ112" s="958" t="s">
        <v>410</v>
      </c>
      <c r="BA112" s="959"/>
      <c r="BB112" s="959"/>
      <c r="BC112" s="959"/>
      <c r="BD112" s="959"/>
      <c r="BE112" s="959"/>
      <c r="BF112" s="959"/>
      <c r="BG112" s="959"/>
      <c r="BH112" s="959"/>
      <c r="BI112" s="959"/>
      <c r="BJ112" s="959"/>
      <c r="BK112" s="959"/>
      <c r="BL112" s="959"/>
      <c r="BM112" s="959"/>
      <c r="BN112" s="959"/>
      <c r="BO112" s="959"/>
      <c r="BP112" s="960"/>
      <c r="BQ112" s="928">
        <v>459482</v>
      </c>
      <c r="BR112" s="929"/>
      <c r="BS112" s="929"/>
      <c r="BT112" s="929"/>
      <c r="BU112" s="929"/>
      <c r="BV112" s="929">
        <v>473848</v>
      </c>
      <c r="BW112" s="929"/>
      <c r="BX112" s="929"/>
      <c r="BY112" s="929"/>
      <c r="BZ112" s="929"/>
      <c r="CA112" s="929">
        <v>487372</v>
      </c>
      <c r="CB112" s="929"/>
      <c r="CC112" s="929"/>
      <c r="CD112" s="929"/>
      <c r="CE112" s="929"/>
      <c r="CF112" s="923">
        <v>13.5</v>
      </c>
      <c r="CG112" s="924"/>
      <c r="CH112" s="924"/>
      <c r="CI112" s="924"/>
      <c r="CJ112" s="924"/>
      <c r="CK112" s="954"/>
      <c r="CL112" s="955"/>
      <c r="CM112" s="925" t="s">
        <v>411</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111</v>
      </c>
      <c r="DH112" s="929"/>
      <c r="DI112" s="929"/>
      <c r="DJ112" s="929"/>
      <c r="DK112" s="929"/>
      <c r="DL112" s="929" t="s">
        <v>111</v>
      </c>
      <c r="DM112" s="929"/>
      <c r="DN112" s="929"/>
      <c r="DO112" s="929"/>
      <c r="DP112" s="929"/>
      <c r="DQ112" s="929" t="s">
        <v>111</v>
      </c>
      <c r="DR112" s="929"/>
      <c r="DS112" s="929"/>
      <c r="DT112" s="929"/>
      <c r="DU112" s="929"/>
      <c r="DV112" s="930" t="s">
        <v>111</v>
      </c>
      <c r="DW112" s="930"/>
      <c r="DX112" s="930"/>
      <c r="DY112" s="930"/>
      <c r="DZ112" s="931"/>
    </row>
    <row r="113" spans="1:130" s="197" customFormat="1" ht="26.25" customHeight="1" x14ac:dyDescent="0.15">
      <c r="A113" s="963"/>
      <c r="B113" s="964"/>
      <c r="C113" s="959" t="s">
        <v>412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42">
        <v>24636</v>
      </c>
      <c r="AB113" s="943"/>
      <c r="AC113" s="943"/>
      <c r="AD113" s="943"/>
      <c r="AE113" s="944"/>
      <c r="AF113" s="945">
        <v>25349</v>
      </c>
      <c r="AG113" s="943"/>
      <c r="AH113" s="943"/>
      <c r="AI113" s="943"/>
      <c r="AJ113" s="944"/>
      <c r="AK113" s="945">
        <v>26323</v>
      </c>
      <c r="AL113" s="943"/>
      <c r="AM113" s="943"/>
      <c r="AN113" s="943"/>
      <c r="AO113" s="944"/>
      <c r="AP113" s="946">
        <v>0.7</v>
      </c>
      <c r="AQ113" s="947"/>
      <c r="AR113" s="947"/>
      <c r="AS113" s="947"/>
      <c r="AT113" s="948"/>
      <c r="AU113" s="908"/>
      <c r="AV113" s="909"/>
      <c r="AW113" s="909"/>
      <c r="AX113" s="909"/>
      <c r="AY113" s="910"/>
      <c r="AZ113" s="958" t="s">
        <v>413</v>
      </c>
      <c r="BA113" s="959"/>
      <c r="BB113" s="959"/>
      <c r="BC113" s="959"/>
      <c r="BD113" s="959"/>
      <c r="BE113" s="959"/>
      <c r="BF113" s="959"/>
      <c r="BG113" s="959"/>
      <c r="BH113" s="959"/>
      <c r="BI113" s="959"/>
      <c r="BJ113" s="959"/>
      <c r="BK113" s="959"/>
      <c r="BL113" s="959"/>
      <c r="BM113" s="959"/>
      <c r="BN113" s="959"/>
      <c r="BO113" s="959"/>
      <c r="BP113" s="960"/>
      <c r="BQ113" s="928">
        <v>440284</v>
      </c>
      <c r="BR113" s="929"/>
      <c r="BS113" s="929"/>
      <c r="BT113" s="929"/>
      <c r="BU113" s="929"/>
      <c r="BV113" s="929">
        <v>385381</v>
      </c>
      <c r="BW113" s="929"/>
      <c r="BX113" s="929"/>
      <c r="BY113" s="929"/>
      <c r="BZ113" s="929"/>
      <c r="CA113" s="929">
        <v>237943</v>
      </c>
      <c r="CB113" s="929"/>
      <c r="CC113" s="929"/>
      <c r="CD113" s="929"/>
      <c r="CE113" s="929"/>
      <c r="CF113" s="923">
        <v>6.6</v>
      </c>
      <c r="CG113" s="924"/>
      <c r="CH113" s="924"/>
      <c r="CI113" s="924"/>
      <c r="CJ113" s="924"/>
      <c r="CK113" s="954"/>
      <c r="CL113" s="955"/>
      <c r="CM113" s="925" t="s">
        <v>414</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7" t="s">
        <v>111</v>
      </c>
      <c r="DH113" s="968"/>
      <c r="DI113" s="968"/>
      <c r="DJ113" s="968"/>
      <c r="DK113" s="969"/>
      <c r="DL113" s="970" t="s">
        <v>111</v>
      </c>
      <c r="DM113" s="968"/>
      <c r="DN113" s="968"/>
      <c r="DO113" s="968"/>
      <c r="DP113" s="969"/>
      <c r="DQ113" s="970" t="s">
        <v>111</v>
      </c>
      <c r="DR113" s="968"/>
      <c r="DS113" s="968"/>
      <c r="DT113" s="968"/>
      <c r="DU113" s="969"/>
      <c r="DV113" s="971" t="s">
        <v>111</v>
      </c>
      <c r="DW113" s="972"/>
      <c r="DX113" s="972"/>
      <c r="DY113" s="972"/>
      <c r="DZ113" s="973"/>
    </row>
    <row r="114" spans="1:130" s="197" customFormat="1" ht="26.25" customHeight="1" x14ac:dyDescent="0.15">
      <c r="A114" s="963"/>
      <c r="B114" s="964"/>
      <c r="C114" s="959" t="s">
        <v>415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7">
        <v>59701</v>
      </c>
      <c r="AB114" s="968"/>
      <c r="AC114" s="968"/>
      <c r="AD114" s="968"/>
      <c r="AE114" s="969"/>
      <c r="AF114" s="970">
        <v>40652</v>
      </c>
      <c r="AG114" s="968"/>
      <c r="AH114" s="968"/>
      <c r="AI114" s="968"/>
      <c r="AJ114" s="969"/>
      <c r="AK114" s="970">
        <v>20764</v>
      </c>
      <c r="AL114" s="968"/>
      <c r="AM114" s="968"/>
      <c r="AN114" s="968"/>
      <c r="AO114" s="969"/>
      <c r="AP114" s="971">
        <v>0.6</v>
      </c>
      <c r="AQ114" s="972"/>
      <c r="AR114" s="972"/>
      <c r="AS114" s="972"/>
      <c r="AT114" s="973"/>
      <c r="AU114" s="908"/>
      <c r="AV114" s="909"/>
      <c r="AW114" s="909"/>
      <c r="AX114" s="909"/>
      <c r="AY114" s="910"/>
      <c r="AZ114" s="958" t="s">
        <v>416</v>
      </c>
      <c r="BA114" s="959"/>
      <c r="BB114" s="959"/>
      <c r="BC114" s="959"/>
      <c r="BD114" s="959"/>
      <c r="BE114" s="959"/>
      <c r="BF114" s="959"/>
      <c r="BG114" s="959"/>
      <c r="BH114" s="959"/>
      <c r="BI114" s="959"/>
      <c r="BJ114" s="959"/>
      <c r="BK114" s="959"/>
      <c r="BL114" s="959"/>
      <c r="BM114" s="959"/>
      <c r="BN114" s="959"/>
      <c r="BO114" s="959"/>
      <c r="BP114" s="960"/>
      <c r="BQ114" s="928">
        <v>955358</v>
      </c>
      <c r="BR114" s="929"/>
      <c r="BS114" s="929"/>
      <c r="BT114" s="929"/>
      <c r="BU114" s="929"/>
      <c r="BV114" s="929">
        <v>704610</v>
      </c>
      <c r="BW114" s="929"/>
      <c r="BX114" s="929"/>
      <c r="BY114" s="929"/>
      <c r="BZ114" s="929"/>
      <c r="CA114" s="929">
        <v>440946</v>
      </c>
      <c r="CB114" s="929"/>
      <c r="CC114" s="929"/>
      <c r="CD114" s="929"/>
      <c r="CE114" s="929"/>
      <c r="CF114" s="923">
        <v>12.2</v>
      </c>
      <c r="CG114" s="924"/>
      <c r="CH114" s="924"/>
      <c r="CI114" s="924"/>
      <c r="CJ114" s="924"/>
      <c r="CK114" s="954"/>
      <c r="CL114" s="955"/>
      <c r="CM114" s="925" t="s">
        <v>417</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7" t="s">
        <v>111</v>
      </c>
      <c r="DH114" s="968"/>
      <c r="DI114" s="968"/>
      <c r="DJ114" s="968"/>
      <c r="DK114" s="969"/>
      <c r="DL114" s="970" t="s">
        <v>111</v>
      </c>
      <c r="DM114" s="968"/>
      <c r="DN114" s="968"/>
      <c r="DO114" s="968"/>
      <c r="DP114" s="969"/>
      <c r="DQ114" s="970" t="s">
        <v>111</v>
      </c>
      <c r="DR114" s="968"/>
      <c r="DS114" s="968"/>
      <c r="DT114" s="968"/>
      <c r="DU114" s="969"/>
      <c r="DV114" s="971" t="s">
        <v>111</v>
      </c>
      <c r="DW114" s="972"/>
      <c r="DX114" s="972"/>
      <c r="DY114" s="972"/>
      <c r="DZ114" s="973"/>
    </row>
    <row r="115" spans="1:130" s="197" customFormat="1" ht="26.25" customHeight="1" x14ac:dyDescent="0.15">
      <c r="A115" s="963"/>
      <c r="B115" s="964"/>
      <c r="C115" s="959" t="s">
        <v>418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42" t="s">
        <v>111</v>
      </c>
      <c r="AB115" s="943"/>
      <c r="AC115" s="943"/>
      <c r="AD115" s="943"/>
      <c r="AE115" s="944"/>
      <c r="AF115" s="945" t="s">
        <v>111</v>
      </c>
      <c r="AG115" s="943"/>
      <c r="AH115" s="943"/>
      <c r="AI115" s="943"/>
      <c r="AJ115" s="944"/>
      <c r="AK115" s="945">
        <v>112258</v>
      </c>
      <c r="AL115" s="943"/>
      <c r="AM115" s="943"/>
      <c r="AN115" s="943"/>
      <c r="AO115" s="944"/>
      <c r="AP115" s="946">
        <v>3.1</v>
      </c>
      <c r="AQ115" s="947"/>
      <c r="AR115" s="947"/>
      <c r="AS115" s="947"/>
      <c r="AT115" s="948"/>
      <c r="AU115" s="908"/>
      <c r="AV115" s="909"/>
      <c r="AW115" s="909"/>
      <c r="AX115" s="909"/>
      <c r="AY115" s="910"/>
      <c r="AZ115" s="958" t="s">
        <v>419</v>
      </c>
      <c r="BA115" s="959"/>
      <c r="BB115" s="959"/>
      <c r="BC115" s="959"/>
      <c r="BD115" s="959"/>
      <c r="BE115" s="959"/>
      <c r="BF115" s="959"/>
      <c r="BG115" s="959"/>
      <c r="BH115" s="959"/>
      <c r="BI115" s="959"/>
      <c r="BJ115" s="959"/>
      <c r="BK115" s="959"/>
      <c r="BL115" s="959"/>
      <c r="BM115" s="959"/>
      <c r="BN115" s="959"/>
      <c r="BO115" s="959"/>
      <c r="BP115" s="960"/>
      <c r="BQ115" s="928" t="s">
        <v>111</v>
      </c>
      <c r="BR115" s="929"/>
      <c r="BS115" s="929"/>
      <c r="BT115" s="929"/>
      <c r="BU115" s="929"/>
      <c r="BV115" s="929" t="s">
        <v>111</v>
      </c>
      <c r="BW115" s="929"/>
      <c r="BX115" s="929"/>
      <c r="BY115" s="929"/>
      <c r="BZ115" s="929"/>
      <c r="CA115" s="929" t="s">
        <v>111</v>
      </c>
      <c r="CB115" s="929"/>
      <c r="CC115" s="929"/>
      <c r="CD115" s="929"/>
      <c r="CE115" s="929"/>
      <c r="CF115" s="923" t="s">
        <v>111</v>
      </c>
      <c r="CG115" s="924"/>
      <c r="CH115" s="924"/>
      <c r="CI115" s="924"/>
      <c r="CJ115" s="924"/>
      <c r="CK115" s="954"/>
      <c r="CL115" s="955"/>
      <c r="CM115" s="958" t="s">
        <v>420</v>
      </c>
      <c r="CN115" s="982"/>
      <c r="CO115" s="982"/>
      <c r="CP115" s="982"/>
      <c r="CQ115" s="982"/>
      <c r="CR115" s="982"/>
      <c r="CS115" s="982"/>
      <c r="CT115" s="982"/>
      <c r="CU115" s="982"/>
      <c r="CV115" s="982"/>
      <c r="CW115" s="982"/>
      <c r="CX115" s="982"/>
      <c r="CY115" s="982"/>
      <c r="CZ115" s="982"/>
      <c r="DA115" s="982"/>
      <c r="DB115" s="982"/>
      <c r="DC115" s="982"/>
      <c r="DD115" s="982"/>
      <c r="DE115" s="982"/>
      <c r="DF115" s="960"/>
      <c r="DG115" s="967">
        <v>253405</v>
      </c>
      <c r="DH115" s="968"/>
      <c r="DI115" s="968"/>
      <c r="DJ115" s="968"/>
      <c r="DK115" s="969"/>
      <c r="DL115" s="970">
        <v>253405</v>
      </c>
      <c r="DM115" s="968"/>
      <c r="DN115" s="968"/>
      <c r="DO115" s="968"/>
      <c r="DP115" s="969"/>
      <c r="DQ115" s="970">
        <v>253405</v>
      </c>
      <c r="DR115" s="968"/>
      <c r="DS115" s="968"/>
      <c r="DT115" s="968"/>
      <c r="DU115" s="969"/>
      <c r="DV115" s="971">
        <v>7</v>
      </c>
      <c r="DW115" s="972"/>
      <c r="DX115" s="972"/>
      <c r="DY115" s="972"/>
      <c r="DZ115" s="973"/>
    </row>
    <row r="116" spans="1:130" s="197" customFormat="1" ht="26.25" customHeight="1" x14ac:dyDescent="0.15">
      <c r="A116" s="965"/>
      <c r="B116" s="966"/>
      <c r="C116" s="980" t="s">
        <v>421</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67" t="s">
        <v>111</v>
      </c>
      <c r="AB116" s="968"/>
      <c r="AC116" s="968"/>
      <c r="AD116" s="968"/>
      <c r="AE116" s="969"/>
      <c r="AF116" s="970" t="s">
        <v>111</v>
      </c>
      <c r="AG116" s="968"/>
      <c r="AH116" s="968"/>
      <c r="AI116" s="968"/>
      <c r="AJ116" s="969"/>
      <c r="AK116" s="970">
        <v>4</v>
      </c>
      <c r="AL116" s="968"/>
      <c r="AM116" s="968"/>
      <c r="AN116" s="968"/>
      <c r="AO116" s="969"/>
      <c r="AP116" s="971">
        <v>0</v>
      </c>
      <c r="AQ116" s="972"/>
      <c r="AR116" s="972"/>
      <c r="AS116" s="972"/>
      <c r="AT116" s="973"/>
      <c r="AU116" s="908"/>
      <c r="AV116" s="909"/>
      <c r="AW116" s="909"/>
      <c r="AX116" s="909"/>
      <c r="AY116" s="910"/>
      <c r="AZ116" s="958" t="s">
        <v>422</v>
      </c>
      <c r="BA116" s="959"/>
      <c r="BB116" s="959"/>
      <c r="BC116" s="959"/>
      <c r="BD116" s="959"/>
      <c r="BE116" s="959"/>
      <c r="BF116" s="959"/>
      <c r="BG116" s="959"/>
      <c r="BH116" s="959"/>
      <c r="BI116" s="959"/>
      <c r="BJ116" s="959"/>
      <c r="BK116" s="959"/>
      <c r="BL116" s="959"/>
      <c r="BM116" s="959"/>
      <c r="BN116" s="959"/>
      <c r="BO116" s="959"/>
      <c r="BP116" s="960"/>
      <c r="BQ116" s="928" t="s">
        <v>111</v>
      </c>
      <c r="BR116" s="929"/>
      <c r="BS116" s="929"/>
      <c r="BT116" s="929"/>
      <c r="BU116" s="929"/>
      <c r="BV116" s="929" t="s">
        <v>111</v>
      </c>
      <c r="BW116" s="929"/>
      <c r="BX116" s="929"/>
      <c r="BY116" s="929"/>
      <c r="BZ116" s="929"/>
      <c r="CA116" s="929" t="s">
        <v>111</v>
      </c>
      <c r="CB116" s="929"/>
      <c r="CC116" s="929"/>
      <c r="CD116" s="929"/>
      <c r="CE116" s="929"/>
      <c r="CF116" s="923" t="s">
        <v>111</v>
      </c>
      <c r="CG116" s="924"/>
      <c r="CH116" s="924"/>
      <c r="CI116" s="924"/>
      <c r="CJ116" s="924"/>
      <c r="CK116" s="954"/>
      <c r="CL116" s="955"/>
      <c r="CM116" s="925" t="s">
        <v>423</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7" t="s">
        <v>111</v>
      </c>
      <c r="DH116" s="968"/>
      <c r="DI116" s="968"/>
      <c r="DJ116" s="968"/>
      <c r="DK116" s="969"/>
      <c r="DL116" s="970" t="s">
        <v>111</v>
      </c>
      <c r="DM116" s="968"/>
      <c r="DN116" s="968"/>
      <c r="DO116" s="968"/>
      <c r="DP116" s="969"/>
      <c r="DQ116" s="970" t="s">
        <v>111</v>
      </c>
      <c r="DR116" s="968"/>
      <c r="DS116" s="968"/>
      <c r="DT116" s="968"/>
      <c r="DU116" s="969"/>
      <c r="DV116" s="971" t="s">
        <v>111</v>
      </c>
      <c r="DW116" s="972"/>
      <c r="DX116" s="972"/>
      <c r="DY116" s="972"/>
      <c r="DZ116" s="973"/>
    </row>
    <row r="117" spans="1:130" s="197" customFormat="1" ht="26.25" customHeight="1" x14ac:dyDescent="0.15">
      <c r="A117" s="913" t="s">
        <v>169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1002" t="s">
        <v>424</v>
      </c>
      <c r="Z117" s="893"/>
      <c r="AA117" s="1005">
        <v>490547</v>
      </c>
      <c r="AB117" s="975"/>
      <c r="AC117" s="975"/>
      <c r="AD117" s="975"/>
      <c r="AE117" s="976"/>
      <c r="AF117" s="974">
        <v>465327</v>
      </c>
      <c r="AG117" s="975"/>
      <c r="AH117" s="975"/>
      <c r="AI117" s="975"/>
      <c r="AJ117" s="976"/>
      <c r="AK117" s="974">
        <v>562944</v>
      </c>
      <c r="AL117" s="975"/>
      <c r="AM117" s="975"/>
      <c r="AN117" s="975"/>
      <c r="AO117" s="976"/>
      <c r="AP117" s="977"/>
      <c r="AQ117" s="978"/>
      <c r="AR117" s="978"/>
      <c r="AS117" s="978"/>
      <c r="AT117" s="979"/>
      <c r="AU117" s="908"/>
      <c r="AV117" s="909"/>
      <c r="AW117" s="909"/>
      <c r="AX117" s="909"/>
      <c r="AY117" s="910"/>
      <c r="AZ117" s="1004" t="s">
        <v>425</v>
      </c>
      <c r="BA117" s="980"/>
      <c r="BB117" s="980"/>
      <c r="BC117" s="980"/>
      <c r="BD117" s="980"/>
      <c r="BE117" s="980"/>
      <c r="BF117" s="980"/>
      <c r="BG117" s="980"/>
      <c r="BH117" s="980"/>
      <c r="BI117" s="980"/>
      <c r="BJ117" s="980"/>
      <c r="BK117" s="980"/>
      <c r="BL117" s="980"/>
      <c r="BM117" s="980"/>
      <c r="BN117" s="980"/>
      <c r="BO117" s="980"/>
      <c r="BP117" s="981"/>
      <c r="BQ117" s="994" t="s">
        <v>111</v>
      </c>
      <c r="BR117" s="995"/>
      <c r="BS117" s="995"/>
      <c r="BT117" s="995"/>
      <c r="BU117" s="995"/>
      <c r="BV117" s="995" t="s">
        <v>111</v>
      </c>
      <c r="BW117" s="995"/>
      <c r="BX117" s="995"/>
      <c r="BY117" s="995"/>
      <c r="BZ117" s="995"/>
      <c r="CA117" s="995" t="s">
        <v>111</v>
      </c>
      <c r="CB117" s="995"/>
      <c r="CC117" s="995"/>
      <c r="CD117" s="995"/>
      <c r="CE117" s="995"/>
      <c r="CF117" s="923" t="s">
        <v>111</v>
      </c>
      <c r="CG117" s="924"/>
      <c r="CH117" s="924"/>
      <c r="CI117" s="924"/>
      <c r="CJ117" s="924"/>
      <c r="CK117" s="954"/>
      <c r="CL117" s="955"/>
      <c r="CM117" s="925" t="s">
        <v>426</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7" t="s">
        <v>111</v>
      </c>
      <c r="DH117" s="968"/>
      <c r="DI117" s="968"/>
      <c r="DJ117" s="968"/>
      <c r="DK117" s="969"/>
      <c r="DL117" s="970" t="s">
        <v>111</v>
      </c>
      <c r="DM117" s="968"/>
      <c r="DN117" s="968"/>
      <c r="DO117" s="968"/>
      <c r="DP117" s="969"/>
      <c r="DQ117" s="970" t="s">
        <v>111</v>
      </c>
      <c r="DR117" s="968"/>
      <c r="DS117" s="968"/>
      <c r="DT117" s="968"/>
      <c r="DU117" s="969"/>
      <c r="DV117" s="971" t="s">
        <v>111</v>
      </c>
      <c r="DW117" s="972"/>
      <c r="DX117" s="972"/>
      <c r="DY117" s="972"/>
      <c r="DZ117" s="973"/>
    </row>
    <row r="118" spans="1:130" s="197" customFormat="1" ht="26.25" customHeight="1" x14ac:dyDescent="0.15">
      <c r="A118" s="913" t="s">
        <v>400</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398</v>
      </c>
      <c r="AB118" s="892"/>
      <c r="AC118" s="892"/>
      <c r="AD118" s="892"/>
      <c r="AE118" s="893"/>
      <c r="AF118" s="891" t="s">
        <v>286</v>
      </c>
      <c r="AG118" s="892"/>
      <c r="AH118" s="892"/>
      <c r="AI118" s="892"/>
      <c r="AJ118" s="893"/>
      <c r="AK118" s="891" t="s">
        <v>285</v>
      </c>
      <c r="AL118" s="892"/>
      <c r="AM118" s="892"/>
      <c r="AN118" s="892"/>
      <c r="AO118" s="893"/>
      <c r="AP118" s="999" t="s">
        <v>399</v>
      </c>
      <c r="AQ118" s="1000"/>
      <c r="AR118" s="1000"/>
      <c r="AS118" s="1000"/>
      <c r="AT118" s="1001"/>
      <c r="AU118" s="911"/>
      <c r="AV118" s="912"/>
      <c r="AW118" s="912"/>
      <c r="AX118" s="912"/>
      <c r="AY118" s="912"/>
      <c r="AZ118" s="228" t="s">
        <v>169</v>
      </c>
      <c r="BA118" s="228"/>
      <c r="BB118" s="228"/>
      <c r="BC118" s="228"/>
      <c r="BD118" s="228"/>
      <c r="BE118" s="228"/>
      <c r="BF118" s="228"/>
      <c r="BG118" s="228"/>
      <c r="BH118" s="228"/>
      <c r="BI118" s="228"/>
      <c r="BJ118" s="228"/>
      <c r="BK118" s="228"/>
      <c r="BL118" s="228"/>
      <c r="BM118" s="228"/>
      <c r="BN118" s="228"/>
      <c r="BO118" s="1002" t="s">
        <v>427</v>
      </c>
      <c r="BP118" s="1003"/>
      <c r="BQ118" s="994">
        <v>5787144</v>
      </c>
      <c r="BR118" s="995"/>
      <c r="BS118" s="995"/>
      <c r="BT118" s="995"/>
      <c r="BU118" s="995"/>
      <c r="BV118" s="995">
        <v>5210290</v>
      </c>
      <c r="BW118" s="995"/>
      <c r="BX118" s="995"/>
      <c r="BY118" s="995"/>
      <c r="BZ118" s="995"/>
      <c r="CA118" s="995">
        <v>4474949</v>
      </c>
      <c r="CB118" s="995"/>
      <c r="CC118" s="995"/>
      <c r="CD118" s="995"/>
      <c r="CE118" s="995"/>
      <c r="CF118" s="996"/>
      <c r="CG118" s="997"/>
      <c r="CH118" s="997"/>
      <c r="CI118" s="997"/>
      <c r="CJ118" s="998"/>
      <c r="CK118" s="954"/>
      <c r="CL118" s="955"/>
      <c r="CM118" s="925" t="s">
        <v>428</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7" t="s">
        <v>111</v>
      </c>
      <c r="DH118" s="968"/>
      <c r="DI118" s="968"/>
      <c r="DJ118" s="968"/>
      <c r="DK118" s="969"/>
      <c r="DL118" s="970" t="s">
        <v>111</v>
      </c>
      <c r="DM118" s="968"/>
      <c r="DN118" s="968"/>
      <c r="DO118" s="968"/>
      <c r="DP118" s="969"/>
      <c r="DQ118" s="970" t="s">
        <v>111</v>
      </c>
      <c r="DR118" s="968"/>
      <c r="DS118" s="968"/>
      <c r="DT118" s="968"/>
      <c r="DU118" s="969"/>
      <c r="DV118" s="971" t="s">
        <v>111</v>
      </c>
      <c r="DW118" s="972"/>
      <c r="DX118" s="972"/>
      <c r="DY118" s="972"/>
      <c r="DZ118" s="973"/>
    </row>
    <row r="119" spans="1:130" s="197" customFormat="1" ht="26.25" customHeight="1" x14ac:dyDescent="0.15">
      <c r="A119" s="983" t="s">
        <v>403</v>
      </c>
      <c r="B119" s="953"/>
      <c r="C119" s="932" t="s">
        <v>404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898" t="s">
        <v>111</v>
      </c>
      <c r="AB119" s="899"/>
      <c r="AC119" s="899"/>
      <c r="AD119" s="899"/>
      <c r="AE119" s="900"/>
      <c r="AF119" s="901" t="s">
        <v>111</v>
      </c>
      <c r="AG119" s="899"/>
      <c r="AH119" s="899"/>
      <c r="AI119" s="899"/>
      <c r="AJ119" s="900"/>
      <c r="AK119" s="901" t="s">
        <v>111</v>
      </c>
      <c r="AL119" s="899"/>
      <c r="AM119" s="899"/>
      <c r="AN119" s="899"/>
      <c r="AO119" s="900"/>
      <c r="AP119" s="902" t="s">
        <v>111</v>
      </c>
      <c r="AQ119" s="903"/>
      <c r="AR119" s="903"/>
      <c r="AS119" s="903"/>
      <c r="AT119" s="904"/>
      <c r="AU119" s="986" t="s">
        <v>429</v>
      </c>
      <c r="AV119" s="987"/>
      <c r="AW119" s="987"/>
      <c r="AX119" s="987"/>
      <c r="AY119" s="988"/>
      <c r="AZ119" s="949" t="s">
        <v>430</v>
      </c>
      <c r="BA119" s="896"/>
      <c r="BB119" s="896"/>
      <c r="BC119" s="896"/>
      <c r="BD119" s="896"/>
      <c r="BE119" s="896"/>
      <c r="BF119" s="896"/>
      <c r="BG119" s="896"/>
      <c r="BH119" s="896"/>
      <c r="BI119" s="896"/>
      <c r="BJ119" s="896"/>
      <c r="BK119" s="896"/>
      <c r="BL119" s="896"/>
      <c r="BM119" s="896"/>
      <c r="BN119" s="896"/>
      <c r="BO119" s="896"/>
      <c r="BP119" s="897"/>
      <c r="BQ119" s="935">
        <v>8667589</v>
      </c>
      <c r="BR119" s="936"/>
      <c r="BS119" s="936"/>
      <c r="BT119" s="936"/>
      <c r="BU119" s="936"/>
      <c r="BV119" s="936">
        <v>9080780</v>
      </c>
      <c r="BW119" s="936"/>
      <c r="BX119" s="936"/>
      <c r="BY119" s="936"/>
      <c r="BZ119" s="936"/>
      <c r="CA119" s="936">
        <v>9608848</v>
      </c>
      <c r="CB119" s="936"/>
      <c r="CC119" s="936"/>
      <c r="CD119" s="936"/>
      <c r="CE119" s="936"/>
      <c r="CF119" s="950">
        <v>266.10000000000002</v>
      </c>
      <c r="CG119" s="951"/>
      <c r="CH119" s="951"/>
      <c r="CI119" s="951"/>
      <c r="CJ119" s="951"/>
      <c r="CK119" s="956"/>
      <c r="CL119" s="957"/>
      <c r="CM119" s="1013" t="s">
        <v>431</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1006" t="s">
        <v>111</v>
      </c>
      <c r="DH119" s="1007"/>
      <c r="DI119" s="1007"/>
      <c r="DJ119" s="1007"/>
      <c r="DK119" s="1008"/>
      <c r="DL119" s="1009" t="s">
        <v>111</v>
      </c>
      <c r="DM119" s="1007"/>
      <c r="DN119" s="1007"/>
      <c r="DO119" s="1007"/>
      <c r="DP119" s="1008"/>
      <c r="DQ119" s="1009" t="s">
        <v>111</v>
      </c>
      <c r="DR119" s="1007"/>
      <c r="DS119" s="1007"/>
      <c r="DT119" s="1007"/>
      <c r="DU119" s="1008"/>
      <c r="DV119" s="1010" t="s">
        <v>111</v>
      </c>
      <c r="DW119" s="1011"/>
      <c r="DX119" s="1011"/>
      <c r="DY119" s="1011"/>
      <c r="DZ119" s="1012"/>
    </row>
    <row r="120" spans="1:130" s="197" customFormat="1" ht="26.25" customHeight="1" x14ac:dyDescent="0.15">
      <c r="A120" s="984"/>
      <c r="B120" s="955"/>
      <c r="C120" s="925" t="s">
        <v>407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7" t="s">
        <v>111</v>
      </c>
      <c r="AB120" s="968"/>
      <c r="AC120" s="968"/>
      <c r="AD120" s="968"/>
      <c r="AE120" s="969"/>
      <c r="AF120" s="970" t="s">
        <v>111</v>
      </c>
      <c r="AG120" s="968"/>
      <c r="AH120" s="968"/>
      <c r="AI120" s="968"/>
      <c r="AJ120" s="969"/>
      <c r="AK120" s="970" t="s">
        <v>111</v>
      </c>
      <c r="AL120" s="968"/>
      <c r="AM120" s="968"/>
      <c r="AN120" s="968"/>
      <c r="AO120" s="969"/>
      <c r="AP120" s="971" t="s">
        <v>111</v>
      </c>
      <c r="AQ120" s="972"/>
      <c r="AR120" s="972"/>
      <c r="AS120" s="972"/>
      <c r="AT120" s="973"/>
      <c r="AU120" s="989"/>
      <c r="AV120" s="990"/>
      <c r="AW120" s="990"/>
      <c r="AX120" s="990"/>
      <c r="AY120" s="991"/>
      <c r="AZ120" s="958" t="s">
        <v>432</v>
      </c>
      <c r="BA120" s="959"/>
      <c r="BB120" s="959"/>
      <c r="BC120" s="959"/>
      <c r="BD120" s="959"/>
      <c r="BE120" s="959"/>
      <c r="BF120" s="959"/>
      <c r="BG120" s="959"/>
      <c r="BH120" s="959"/>
      <c r="BI120" s="959"/>
      <c r="BJ120" s="959"/>
      <c r="BK120" s="959"/>
      <c r="BL120" s="959"/>
      <c r="BM120" s="959"/>
      <c r="BN120" s="959"/>
      <c r="BO120" s="959"/>
      <c r="BP120" s="960"/>
      <c r="BQ120" s="928">
        <v>298189</v>
      </c>
      <c r="BR120" s="929"/>
      <c r="BS120" s="929"/>
      <c r="BT120" s="929"/>
      <c r="BU120" s="929"/>
      <c r="BV120" s="929">
        <v>265641</v>
      </c>
      <c r="BW120" s="929"/>
      <c r="BX120" s="929"/>
      <c r="BY120" s="929"/>
      <c r="BZ120" s="929"/>
      <c r="CA120" s="929">
        <v>445562</v>
      </c>
      <c r="CB120" s="929"/>
      <c r="CC120" s="929"/>
      <c r="CD120" s="929"/>
      <c r="CE120" s="929"/>
      <c r="CF120" s="923">
        <v>12.3</v>
      </c>
      <c r="CG120" s="924"/>
      <c r="CH120" s="924"/>
      <c r="CI120" s="924"/>
      <c r="CJ120" s="924"/>
      <c r="CK120" s="1022" t="s">
        <v>433</v>
      </c>
      <c r="CL120" s="1023"/>
      <c r="CM120" s="1023"/>
      <c r="CN120" s="1023"/>
      <c r="CO120" s="1024"/>
      <c r="CP120" s="1030" t="s">
        <v>382</v>
      </c>
      <c r="CQ120" s="1031"/>
      <c r="CR120" s="1031"/>
      <c r="CS120" s="1031"/>
      <c r="CT120" s="1031"/>
      <c r="CU120" s="1031"/>
      <c r="CV120" s="1031"/>
      <c r="CW120" s="1031"/>
      <c r="CX120" s="1031"/>
      <c r="CY120" s="1031"/>
      <c r="CZ120" s="1031"/>
      <c r="DA120" s="1031"/>
      <c r="DB120" s="1031"/>
      <c r="DC120" s="1031"/>
      <c r="DD120" s="1031"/>
      <c r="DE120" s="1031"/>
      <c r="DF120" s="1032"/>
      <c r="DG120" s="935">
        <v>458683</v>
      </c>
      <c r="DH120" s="936"/>
      <c r="DI120" s="936"/>
      <c r="DJ120" s="936"/>
      <c r="DK120" s="936"/>
      <c r="DL120" s="936">
        <v>473848</v>
      </c>
      <c r="DM120" s="936"/>
      <c r="DN120" s="936"/>
      <c r="DO120" s="936"/>
      <c r="DP120" s="936"/>
      <c r="DQ120" s="936">
        <v>487372</v>
      </c>
      <c r="DR120" s="936"/>
      <c r="DS120" s="936"/>
      <c r="DT120" s="936"/>
      <c r="DU120" s="936"/>
      <c r="DV120" s="937">
        <v>13.5</v>
      </c>
      <c r="DW120" s="937"/>
      <c r="DX120" s="937"/>
      <c r="DY120" s="937"/>
      <c r="DZ120" s="938"/>
    </row>
    <row r="121" spans="1:130" s="197" customFormat="1" ht="26.25" customHeight="1" x14ac:dyDescent="0.15">
      <c r="A121" s="984"/>
      <c r="B121" s="955"/>
      <c r="C121" s="1019" t="s">
        <v>434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967" t="s">
        <v>111</v>
      </c>
      <c r="AB121" s="968"/>
      <c r="AC121" s="968"/>
      <c r="AD121" s="968"/>
      <c r="AE121" s="969"/>
      <c r="AF121" s="970" t="s">
        <v>111</v>
      </c>
      <c r="AG121" s="968"/>
      <c r="AH121" s="968"/>
      <c r="AI121" s="968"/>
      <c r="AJ121" s="969"/>
      <c r="AK121" s="970" t="s">
        <v>111</v>
      </c>
      <c r="AL121" s="968"/>
      <c r="AM121" s="968"/>
      <c r="AN121" s="968"/>
      <c r="AO121" s="969"/>
      <c r="AP121" s="971" t="s">
        <v>111</v>
      </c>
      <c r="AQ121" s="972"/>
      <c r="AR121" s="972"/>
      <c r="AS121" s="972"/>
      <c r="AT121" s="973"/>
      <c r="AU121" s="989"/>
      <c r="AV121" s="990"/>
      <c r="AW121" s="990"/>
      <c r="AX121" s="990"/>
      <c r="AY121" s="991"/>
      <c r="AZ121" s="1004" t="s">
        <v>435</v>
      </c>
      <c r="BA121" s="980"/>
      <c r="BB121" s="980"/>
      <c r="BC121" s="980"/>
      <c r="BD121" s="980"/>
      <c r="BE121" s="980"/>
      <c r="BF121" s="980"/>
      <c r="BG121" s="980"/>
      <c r="BH121" s="980"/>
      <c r="BI121" s="980"/>
      <c r="BJ121" s="980"/>
      <c r="BK121" s="980"/>
      <c r="BL121" s="980"/>
      <c r="BM121" s="980"/>
      <c r="BN121" s="980"/>
      <c r="BO121" s="980"/>
      <c r="BP121" s="981"/>
      <c r="BQ121" s="994">
        <v>4834367</v>
      </c>
      <c r="BR121" s="995"/>
      <c r="BS121" s="995"/>
      <c r="BT121" s="995"/>
      <c r="BU121" s="995"/>
      <c r="BV121" s="995">
        <v>4732147</v>
      </c>
      <c r="BW121" s="995"/>
      <c r="BX121" s="995"/>
      <c r="BY121" s="995"/>
      <c r="BZ121" s="995"/>
      <c r="CA121" s="995">
        <v>4520641</v>
      </c>
      <c r="CB121" s="995"/>
      <c r="CC121" s="995"/>
      <c r="CD121" s="995"/>
      <c r="CE121" s="995"/>
      <c r="CF121" s="1033">
        <v>125.2</v>
      </c>
      <c r="CG121" s="1034"/>
      <c r="CH121" s="1034"/>
      <c r="CI121" s="1034"/>
      <c r="CJ121" s="1034"/>
      <c r="CK121" s="1025"/>
      <c r="CL121" s="1026"/>
      <c r="CM121" s="1026"/>
      <c r="CN121" s="1026"/>
      <c r="CO121" s="1027"/>
      <c r="CP121" s="1016" t="s">
        <v>380</v>
      </c>
      <c r="CQ121" s="1017"/>
      <c r="CR121" s="1017"/>
      <c r="CS121" s="1017"/>
      <c r="CT121" s="1017"/>
      <c r="CU121" s="1017"/>
      <c r="CV121" s="1017"/>
      <c r="CW121" s="1017"/>
      <c r="CX121" s="1017"/>
      <c r="CY121" s="1017"/>
      <c r="CZ121" s="1017"/>
      <c r="DA121" s="1017"/>
      <c r="DB121" s="1017"/>
      <c r="DC121" s="1017"/>
      <c r="DD121" s="1017"/>
      <c r="DE121" s="1017"/>
      <c r="DF121" s="1018"/>
      <c r="DG121" s="928">
        <v>799</v>
      </c>
      <c r="DH121" s="929"/>
      <c r="DI121" s="929"/>
      <c r="DJ121" s="929"/>
      <c r="DK121" s="929"/>
      <c r="DL121" s="929" t="s">
        <v>111</v>
      </c>
      <c r="DM121" s="929"/>
      <c r="DN121" s="929"/>
      <c r="DO121" s="929"/>
      <c r="DP121" s="929"/>
      <c r="DQ121" s="929" t="s">
        <v>111</v>
      </c>
      <c r="DR121" s="929"/>
      <c r="DS121" s="929"/>
      <c r="DT121" s="929"/>
      <c r="DU121" s="929"/>
      <c r="DV121" s="930" t="s">
        <v>111</v>
      </c>
      <c r="DW121" s="930"/>
      <c r="DX121" s="930"/>
      <c r="DY121" s="930"/>
      <c r="DZ121" s="931"/>
    </row>
    <row r="122" spans="1:130" s="197" customFormat="1" ht="26.25" customHeight="1" x14ac:dyDescent="0.15">
      <c r="A122" s="984"/>
      <c r="B122" s="955"/>
      <c r="C122" s="925" t="s">
        <v>417</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7" t="s">
        <v>111</v>
      </c>
      <c r="AB122" s="968"/>
      <c r="AC122" s="968"/>
      <c r="AD122" s="968"/>
      <c r="AE122" s="969"/>
      <c r="AF122" s="970" t="s">
        <v>111</v>
      </c>
      <c r="AG122" s="968"/>
      <c r="AH122" s="968"/>
      <c r="AI122" s="968"/>
      <c r="AJ122" s="969"/>
      <c r="AK122" s="970" t="s">
        <v>111</v>
      </c>
      <c r="AL122" s="968"/>
      <c r="AM122" s="968"/>
      <c r="AN122" s="968"/>
      <c r="AO122" s="969"/>
      <c r="AP122" s="971" t="s">
        <v>111</v>
      </c>
      <c r="AQ122" s="972"/>
      <c r="AR122" s="972"/>
      <c r="AS122" s="972"/>
      <c r="AT122" s="973"/>
      <c r="AU122" s="992"/>
      <c r="AV122" s="993"/>
      <c r="AW122" s="993"/>
      <c r="AX122" s="993"/>
      <c r="AY122" s="993"/>
      <c r="AZ122" s="228" t="s">
        <v>169</v>
      </c>
      <c r="BA122" s="228"/>
      <c r="BB122" s="228"/>
      <c r="BC122" s="228"/>
      <c r="BD122" s="228"/>
      <c r="BE122" s="228"/>
      <c r="BF122" s="228"/>
      <c r="BG122" s="228"/>
      <c r="BH122" s="228"/>
      <c r="BI122" s="228"/>
      <c r="BJ122" s="228"/>
      <c r="BK122" s="228"/>
      <c r="BL122" s="228"/>
      <c r="BM122" s="228"/>
      <c r="BN122" s="228"/>
      <c r="BO122" s="1002" t="s">
        <v>436</v>
      </c>
      <c r="BP122" s="1003"/>
      <c r="BQ122" s="1043">
        <v>13800145</v>
      </c>
      <c r="BR122" s="1044"/>
      <c r="BS122" s="1044"/>
      <c r="BT122" s="1044"/>
      <c r="BU122" s="1044"/>
      <c r="BV122" s="1044">
        <v>14078568</v>
      </c>
      <c r="BW122" s="1044"/>
      <c r="BX122" s="1044"/>
      <c r="BY122" s="1044"/>
      <c r="BZ122" s="1044"/>
      <c r="CA122" s="1044">
        <v>14575051</v>
      </c>
      <c r="CB122" s="1044"/>
      <c r="CC122" s="1044"/>
      <c r="CD122" s="1044"/>
      <c r="CE122" s="1044"/>
      <c r="CF122" s="996"/>
      <c r="CG122" s="997"/>
      <c r="CH122" s="997"/>
      <c r="CI122" s="997"/>
      <c r="CJ122" s="998"/>
      <c r="CK122" s="1025"/>
      <c r="CL122" s="1026"/>
      <c r="CM122" s="1026"/>
      <c r="CN122" s="1026"/>
      <c r="CO122" s="1027"/>
      <c r="CP122" s="1016"/>
      <c r="CQ122" s="1017"/>
      <c r="CR122" s="1017"/>
      <c r="CS122" s="1017"/>
      <c r="CT122" s="1017"/>
      <c r="CU122" s="1017"/>
      <c r="CV122" s="1017"/>
      <c r="CW122" s="1017"/>
      <c r="CX122" s="1017"/>
      <c r="CY122" s="1017"/>
      <c r="CZ122" s="1017"/>
      <c r="DA122" s="1017"/>
      <c r="DB122" s="1017"/>
      <c r="DC122" s="1017"/>
      <c r="DD122" s="1017"/>
      <c r="DE122" s="1017"/>
      <c r="DF122" s="1018"/>
      <c r="DG122" s="928"/>
      <c r="DH122" s="929"/>
      <c r="DI122" s="929"/>
      <c r="DJ122" s="929"/>
      <c r="DK122" s="929"/>
      <c r="DL122" s="929"/>
      <c r="DM122" s="929"/>
      <c r="DN122" s="929"/>
      <c r="DO122" s="929"/>
      <c r="DP122" s="929"/>
      <c r="DQ122" s="929"/>
      <c r="DR122" s="929"/>
      <c r="DS122" s="929"/>
      <c r="DT122" s="929"/>
      <c r="DU122" s="929"/>
      <c r="DV122" s="930"/>
      <c r="DW122" s="930"/>
      <c r="DX122" s="930"/>
      <c r="DY122" s="930"/>
      <c r="DZ122" s="931"/>
    </row>
    <row r="123" spans="1:130" s="197" customFormat="1" ht="26.25" customHeight="1" thickBot="1" x14ac:dyDescent="0.2">
      <c r="A123" s="984"/>
      <c r="B123" s="955"/>
      <c r="C123" s="925" t="s">
        <v>423</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7" t="s">
        <v>111</v>
      </c>
      <c r="AB123" s="968"/>
      <c r="AC123" s="968"/>
      <c r="AD123" s="968"/>
      <c r="AE123" s="969"/>
      <c r="AF123" s="970" t="s">
        <v>111</v>
      </c>
      <c r="AG123" s="968"/>
      <c r="AH123" s="968"/>
      <c r="AI123" s="968"/>
      <c r="AJ123" s="969"/>
      <c r="AK123" s="970" t="s">
        <v>111</v>
      </c>
      <c r="AL123" s="968"/>
      <c r="AM123" s="968"/>
      <c r="AN123" s="968"/>
      <c r="AO123" s="969"/>
      <c r="AP123" s="971" t="s">
        <v>111</v>
      </c>
      <c r="AQ123" s="972"/>
      <c r="AR123" s="972"/>
      <c r="AS123" s="972"/>
      <c r="AT123" s="973"/>
      <c r="AU123" s="1040" t="s">
        <v>437</v>
      </c>
      <c r="AV123" s="1041"/>
      <c r="AW123" s="1041"/>
      <c r="AX123" s="1041"/>
      <c r="AY123" s="1041"/>
      <c r="AZ123" s="1041"/>
      <c r="BA123" s="1041"/>
      <c r="BB123" s="1041"/>
      <c r="BC123" s="1041"/>
      <c r="BD123" s="1041"/>
      <c r="BE123" s="1041"/>
      <c r="BF123" s="1041"/>
      <c r="BG123" s="1041"/>
      <c r="BH123" s="1041"/>
      <c r="BI123" s="1041"/>
      <c r="BJ123" s="1041"/>
      <c r="BK123" s="1041"/>
      <c r="BL123" s="1041"/>
      <c r="BM123" s="1041"/>
      <c r="BN123" s="1041"/>
      <c r="BO123" s="1041"/>
      <c r="BP123" s="1042"/>
      <c r="BQ123" s="1035" t="s">
        <v>111</v>
      </c>
      <c r="BR123" s="1036"/>
      <c r="BS123" s="1036"/>
      <c r="BT123" s="1036"/>
      <c r="BU123" s="1036"/>
      <c r="BV123" s="1036" t="s">
        <v>111</v>
      </c>
      <c r="BW123" s="1036"/>
      <c r="BX123" s="1036"/>
      <c r="BY123" s="1036"/>
      <c r="BZ123" s="1036"/>
      <c r="CA123" s="1036" t="s">
        <v>111</v>
      </c>
      <c r="CB123" s="1036"/>
      <c r="CC123" s="1036"/>
      <c r="CD123" s="1036"/>
      <c r="CE123" s="1036"/>
      <c r="CF123" s="1037"/>
      <c r="CG123" s="1038"/>
      <c r="CH123" s="1038"/>
      <c r="CI123" s="1038"/>
      <c r="CJ123" s="1039"/>
      <c r="CK123" s="1025"/>
      <c r="CL123" s="1026"/>
      <c r="CM123" s="1026"/>
      <c r="CN123" s="1026"/>
      <c r="CO123" s="1027"/>
      <c r="CP123" s="1016"/>
      <c r="CQ123" s="1017"/>
      <c r="CR123" s="1017"/>
      <c r="CS123" s="1017"/>
      <c r="CT123" s="1017"/>
      <c r="CU123" s="1017"/>
      <c r="CV123" s="1017"/>
      <c r="CW123" s="1017"/>
      <c r="CX123" s="1017"/>
      <c r="CY123" s="1017"/>
      <c r="CZ123" s="1017"/>
      <c r="DA123" s="1017"/>
      <c r="DB123" s="1017"/>
      <c r="DC123" s="1017"/>
      <c r="DD123" s="1017"/>
      <c r="DE123" s="1017"/>
      <c r="DF123" s="1018"/>
      <c r="DG123" s="967"/>
      <c r="DH123" s="968"/>
      <c r="DI123" s="968"/>
      <c r="DJ123" s="968"/>
      <c r="DK123" s="969"/>
      <c r="DL123" s="970"/>
      <c r="DM123" s="968"/>
      <c r="DN123" s="968"/>
      <c r="DO123" s="968"/>
      <c r="DP123" s="969"/>
      <c r="DQ123" s="970"/>
      <c r="DR123" s="968"/>
      <c r="DS123" s="968"/>
      <c r="DT123" s="968"/>
      <c r="DU123" s="969"/>
      <c r="DV123" s="971"/>
      <c r="DW123" s="972"/>
      <c r="DX123" s="972"/>
      <c r="DY123" s="972"/>
      <c r="DZ123" s="973"/>
    </row>
    <row r="124" spans="1:130" s="197" customFormat="1" ht="26.25" customHeight="1" x14ac:dyDescent="0.15">
      <c r="A124" s="984"/>
      <c r="B124" s="955"/>
      <c r="C124" s="925" t="s">
        <v>426</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7" t="s">
        <v>111</v>
      </c>
      <c r="AB124" s="968"/>
      <c r="AC124" s="968"/>
      <c r="AD124" s="968"/>
      <c r="AE124" s="969"/>
      <c r="AF124" s="970" t="s">
        <v>111</v>
      </c>
      <c r="AG124" s="968"/>
      <c r="AH124" s="968"/>
      <c r="AI124" s="968"/>
      <c r="AJ124" s="969"/>
      <c r="AK124" s="970" t="s">
        <v>111</v>
      </c>
      <c r="AL124" s="968"/>
      <c r="AM124" s="968"/>
      <c r="AN124" s="968"/>
      <c r="AO124" s="969"/>
      <c r="AP124" s="971" t="s">
        <v>111</v>
      </c>
      <c r="AQ124" s="972"/>
      <c r="AR124" s="972"/>
      <c r="AS124" s="972"/>
      <c r="AT124" s="97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8"/>
      <c r="CL124" s="1028"/>
      <c r="CM124" s="1028"/>
      <c r="CN124" s="1028"/>
      <c r="CO124" s="1029"/>
      <c r="CP124" s="1016" t="s">
        <v>438</v>
      </c>
      <c r="CQ124" s="1017"/>
      <c r="CR124" s="1017"/>
      <c r="CS124" s="1017"/>
      <c r="CT124" s="1017"/>
      <c r="CU124" s="1017"/>
      <c r="CV124" s="1017"/>
      <c r="CW124" s="1017"/>
      <c r="CX124" s="1017"/>
      <c r="CY124" s="1017"/>
      <c r="CZ124" s="1017"/>
      <c r="DA124" s="1017"/>
      <c r="DB124" s="1017"/>
      <c r="DC124" s="1017"/>
      <c r="DD124" s="1017"/>
      <c r="DE124" s="1017"/>
      <c r="DF124" s="1018"/>
      <c r="DG124" s="1006" t="s">
        <v>111</v>
      </c>
      <c r="DH124" s="1007"/>
      <c r="DI124" s="1007"/>
      <c r="DJ124" s="1007"/>
      <c r="DK124" s="1008"/>
      <c r="DL124" s="1009" t="s">
        <v>111</v>
      </c>
      <c r="DM124" s="1007"/>
      <c r="DN124" s="1007"/>
      <c r="DO124" s="1007"/>
      <c r="DP124" s="1008"/>
      <c r="DQ124" s="1009" t="s">
        <v>111</v>
      </c>
      <c r="DR124" s="1007"/>
      <c r="DS124" s="1007"/>
      <c r="DT124" s="1007"/>
      <c r="DU124" s="1008"/>
      <c r="DV124" s="1010" t="s">
        <v>111</v>
      </c>
      <c r="DW124" s="1011"/>
      <c r="DX124" s="1011"/>
      <c r="DY124" s="1011"/>
      <c r="DZ124" s="1012"/>
    </row>
    <row r="125" spans="1:130" s="197" customFormat="1" ht="26.25" customHeight="1" thickBot="1" x14ac:dyDescent="0.2">
      <c r="A125" s="984"/>
      <c r="B125" s="955"/>
      <c r="C125" s="925" t="s">
        <v>428</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7" t="s">
        <v>111</v>
      </c>
      <c r="AB125" s="968"/>
      <c r="AC125" s="968"/>
      <c r="AD125" s="968"/>
      <c r="AE125" s="969"/>
      <c r="AF125" s="970" t="s">
        <v>111</v>
      </c>
      <c r="AG125" s="968"/>
      <c r="AH125" s="968"/>
      <c r="AI125" s="968"/>
      <c r="AJ125" s="969"/>
      <c r="AK125" s="970" t="s">
        <v>111</v>
      </c>
      <c r="AL125" s="968"/>
      <c r="AM125" s="968"/>
      <c r="AN125" s="968"/>
      <c r="AO125" s="969"/>
      <c r="AP125" s="971" t="s">
        <v>111</v>
      </c>
      <c r="AQ125" s="972"/>
      <c r="AR125" s="972"/>
      <c r="AS125" s="972"/>
      <c r="AT125" s="97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3" t="s">
        <v>439</v>
      </c>
      <c r="CL125" s="1023"/>
      <c r="CM125" s="1023"/>
      <c r="CN125" s="1023"/>
      <c r="CO125" s="1024"/>
      <c r="CP125" s="949" t="s">
        <v>440</v>
      </c>
      <c r="CQ125" s="896"/>
      <c r="CR125" s="896"/>
      <c r="CS125" s="896"/>
      <c r="CT125" s="896"/>
      <c r="CU125" s="896"/>
      <c r="CV125" s="896"/>
      <c r="CW125" s="896"/>
      <c r="CX125" s="896"/>
      <c r="CY125" s="896"/>
      <c r="CZ125" s="896"/>
      <c r="DA125" s="896"/>
      <c r="DB125" s="896"/>
      <c r="DC125" s="896"/>
      <c r="DD125" s="896"/>
      <c r="DE125" s="896"/>
      <c r="DF125" s="897"/>
      <c r="DG125" s="935" t="s">
        <v>111</v>
      </c>
      <c r="DH125" s="936"/>
      <c r="DI125" s="936"/>
      <c r="DJ125" s="936"/>
      <c r="DK125" s="936"/>
      <c r="DL125" s="936" t="s">
        <v>111</v>
      </c>
      <c r="DM125" s="936"/>
      <c r="DN125" s="936"/>
      <c r="DO125" s="936"/>
      <c r="DP125" s="936"/>
      <c r="DQ125" s="936" t="s">
        <v>111</v>
      </c>
      <c r="DR125" s="936"/>
      <c r="DS125" s="936"/>
      <c r="DT125" s="936"/>
      <c r="DU125" s="936"/>
      <c r="DV125" s="937" t="s">
        <v>111</v>
      </c>
      <c r="DW125" s="937"/>
      <c r="DX125" s="937"/>
      <c r="DY125" s="937"/>
      <c r="DZ125" s="938"/>
    </row>
    <row r="126" spans="1:130" s="197" customFormat="1" ht="26.25" customHeight="1" x14ac:dyDescent="0.15">
      <c r="A126" s="984"/>
      <c r="B126" s="955"/>
      <c r="C126" s="925" t="s">
        <v>431</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7" t="s">
        <v>111</v>
      </c>
      <c r="AB126" s="968"/>
      <c r="AC126" s="968"/>
      <c r="AD126" s="968"/>
      <c r="AE126" s="969"/>
      <c r="AF126" s="970" t="s">
        <v>111</v>
      </c>
      <c r="AG126" s="968"/>
      <c r="AH126" s="968"/>
      <c r="AI126" s="968"/>
      <c r="AJ126" s="969"/>
      <c r="AK126" s="970">
        <v>112258</v>
      </c>
      <c r="AL126" s="968"/>
      <c r="AM126" s="968"/>
      <c r="AN126" s="968"/>
      <c r="AO126" s="969"/>
      <c r="AP126" s="971">
        <v>3.1</v>
      </c>
      <c r="AQ126" s="972"/>
      <c r="AR126" s="972"/>
      <c r="AS126" s="972"/>
      <c r="AT126" s="973"/>
      <c r="AU126" s="233"/>
      <c r="AV126" s="233"/>
      <c r="AW126" s="233"/>
      <c r="AX126" s="1045" t="s">
        <v>441</v>
      </c>
      <c r="AY126" s="1046"/>
      <c r="AZ126" s="1046"/>
      <c r="BA126" s="1046"/>
      <c r="BB126" s="1046"/>
      <c r="BC126" s="1046"/>
      <c r="BD126" s="1046"/>
      <c r="BE126" s="1047"/>
      <c r="BF126" s="1061" t="s">
        <v>442</v>
      </c>
      <c r="BG126" s="1046"/>
      <c r="BH126" s="1046"/>
      <c r="BI126" s="1046"/>
      <c r="BJ126" s="1046"/>
      <c r="BK126" s="1046"/>
      <c r="BL126" s="1047"/>
      <c r="BM126" s="1061" t="s">
        <v>443</v>
      </c>
      <c r="BN126" s="1046"/>
      <c r="BO126" s="1046"/>
      <c r="BP126" s="1046"/>
      <c r="BQ126" s="1046"/>
      <c r="BR126" s="1046"/>
      <c r="BS126" s="1047"/>
      <c r="BT126" s="1061" t="s">
        <v>444</v>
      </c>
      <c r="BU126" s="1046"/>
      <c r="BV126" s="1046"/>
      <c r="BW126" s="1046"/>
      <c r="BX126" s="1046"/>
      <c r="BY126" s="1046"/>
      <c r="BZ126" s="1062"/>
      <c r="CA126" s="233"/>
      <c r="CB126" s="233"/>
      <c r="CC126" s="233"/>
      <c r="CD126" s="234"/>
      <c r="CE126" s="234"/>
      <c r="CF126" s="234"/>
      <c r="CG126" s="231"/>
      <c r="CH126" s="231"/>
      <c r="CI126" s="231"/>
      <c r="CJ126" s="232"/>
      <c r="CK126" s="1026"/>
      <c r="CL126" s="1026"/>
      <c r="CM126" s="1026"/>
      <c r="CN126" s="1026"/>
      <c r="CO126" s="1027"/>
      <c r="CP126" s="958" t="s">
        <v>445</v>
      </c>
      <c r="CQ126" s="959"/>
      <c r="CR126" s="959"/>
      <c r="CS126" s="959"/>
      <c r="CT126" s="959"/>
      <c r="CU126" s="959"/>
      <c r="CV126" s="959"/>
      <c r="CW126" s="959"/>
      <c r="CX126" s="959"/>
      <c r="CY126" s="959"/>
      <c r="CZ126" s="959"/>
      <c r="DA126" s="959"/>
      <c r="DB126" s="959"/>
      <c r="DC126" s="959"/>
      <c r="DD126" s="959"/>
      <c r="DE126" s="959"/>
      <c r="DF126" s="960"/>
      <c r="DG126" s="928" t="s">
        <v>111</v>
      </c>
      <c r="DH126" s="929"/>
      <c r="DI126" s="929"/>
      <c r="DJ126" s="929"/>
      <c r="DK126" s="929"/>
      <c r="DL126" s="929" t="s">
        <v>111</v>
      </c>
      <c r="DM126" s="929"/>
      <c r="DN126" s="929"/>
      <c r="DO126" s="929"/>
      <c r="DP126" s="929"/>
      <c r="DQ126" s="929" t="s">
        <v>111</v>
      </c>
      <c r="DR126" s="929"/>
      <c r="DS126" s="929"/>
      <c r="DT126" s="929"/>
      <c r="DU126" s="929"/>
      <c r="DV126" s="930" t="s">
        <v>111</v>
      </c>
      <c r="DW126" s="930"/>
      <c r="DX126" s="930"/>
      <c r="DY126" s="930"/>
      <c r="DZ126" s="931"/>
    </row>
    <row r="127" spans="1:130" s="197" customFormat="1" ht="26.25" customHeight="1" thickBot="1" x14ac:dyDescent="0.2">
      <c r="A127" s="985"/>
      <c r="B127" s="957"/>
      <c r="C127" s="1013" t="s">
        <v>446</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67" t="s">
        <v>111</v>
      </c>
      <c r="AB127" s="968"/>
      <c r="AC127" s="968"/>
      <c r="AD127" s="968"/>
      <c r="AE127" s="969"/>
      <c r="AF127" s="970" t="s">
        <v>111</v>
      </c>
      <c r="AG127" s="968"/>
      <c r="AH127" s="968"/>
      <c r="AI127" s="968"/>
      <c r="AJ127" s="969"/>
      <c r="AK127" s="970" t="s">
        <v>111</v>
      </c>
      <c r="AL127" s="968"/>
      <c r="AM127" s="968"/>
      <c r="AN127" s="968"/>
      <c r="AO127" s="969"/>
      <c r="AP127" s="971" t="s">
        <v>111</v>
      </c>
      <c r="AQ127" s="972"/>
      <c r="AR127" s="972"/>
      <c r="AS127" s="972"/>
      <c r="AT127" s="973"/>
      <c r="AU127" s="233"/>
      <c r="AV127" s="233"/>
      <c r="AW127" s="233"/>
      <c r="AX127" s="895" t="s">
        <v>447</v>
      </c>
      <c r="AY127" s="896"/>
      <c r="AZ127" s="896"/>
      <c r="BA127" s="896"/>
      <c r="BB127" s="896"/>
      <c r="BC127" s="896"/>
      <c r="BD127" s="896"/>
      <c r="BE127" s="897"/>
      <c r="BF127" s="1050" t="s">
        <v>111</v>
      </c>
      <c r="BG127" s="1051"/>
      <c r="BH127" s="1051"/>
      <c r="BI127" s="1051"/>
      <c r="BJ127" s="1051"/>
      <c r="BK127" s="1051"/>
      <c r="BL127" s="1060"/>
      <c r="BM127" s="1050">
        <v>15</v>
      </c>
      <c r="BN127" s="1051"/>
      <c r="BO127" s="1051"/>
      <c r="BP127" s="1051"/>
      <c r="BQ127" s="1051"/>
      <c r="BR127" s="1051"/>
      <c r="BS127" s="1060"/>
      <c r="BT127" s="1050">
        <v>20</v>
      </c>
      <c r="BU127" s="1051"/>
      <c r="BV127" s="1051"/>
      <c r="BW127" s="1051"/>
      <c r="BX127" s="1051"/>
      <c r="BY127" s="1051"/>
      <c r="BZ127" s="1052"/>
      <c r="CA127" s="234"/>
      <c r="CB127" s="234"/>
      <c r="CC127" s="234"/>
      <c r="CD127" s="234"/>
      <c r="CE127" s="234"/>
      <c r="CF127" s="234"/>
      <c r="CG127" s="231"/>
      <c r="CH127" s="231"/>
      <c r="CI127" s="231"/>
      <c r="CJ127" s="232"/>
      <c r="CK127" s="1048"/>
      <c r="CL127" s="1048"/>
      <c r="CM127" s="1048"/>
      <c r="CN127" s="1048"/>
      <c r="CO127" s="1049"/>
      <c r="CP127" s="1053" t="s">
        <v>448</v>
      </c>
      <c r="CQ127" s="1054"/>
      <c r="CR127" s="1054"/>
      <c r="CS127" s="1054"/>
      <c r="CT127" s="1054"/>
      <c r="CU127" s="1054"/>
      <c r="CV127" s="1054"/>
      <c r="CW127" s="1054"/>
      <c r="CX127" s="1054"/>
      <c r="CY127" s="1054"/>
      <c r="CZ127" s="1054"/>
      <c r="DA127" s="1054"/>
      <c r="DB127" s="1054"/>
      <c r="DC127" s="1054"/>
      <c r="DD127" s="1054"/>
      <c r="DE127" s="1054"/>
      <c r="DF127" s="1055"/>
      <c r="DG127" s="1056" t="s">
        <v>111</v>
      </c>
      <c r="DH127" s="1057"/>
      <c r="DI127" s="1057"/>
      <c r="DJ127" s="1057"/>
      <c r="DK127" s="1057"/>
      <c r="DL127" s="1057" t="s">
        <v>111</v>
      </c>
      <c r="DM127" s="1057"/>
      <c r="DN127" s="1057"/>
      <c r="DO127" s="1057"/>
      <c r="DP127" s="1057"/>
      <c r="DQ127" s="1057" t="s">
        <v>111</v>
      </c>
      <c r="DR127" s="1057"/>
      <c r="DS127" s="1057"/>
      <c r="DT127" s="1057"/>
      <c r="DU127" s="1057"/>
      <c r="DV127" s="1058" t="s">
        <v>111</v>
      </c>
      <c r="DW127" s="1058"/>
      <c r="DX127" s="1058"/>
      <c r="DY127" s="1058"/>
      <c r="DZ127" s="1059"/>
    </row>
    <row r="128" spans="1:130" s="197" customFormat="1" ht="26.25" customHeight="1" x14ac:dyDescent="0.15">
      <c r="A128" s="1080" t="s">
        <v>449</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450</v>
      </c>
      <c r="X128" s="1082"/>
      <c r="Y128" s="1082"/>
      <c r="Z128" s="1083"/>
      <c r="AA128" s="1098">
        <v>24288</v>
      </c>
      <c r="AB128" s="1099"/>
      <c r="AC128" s="1099"/>
      <c r="AD128" s="1099"/>
      <c r="AE128" s="1100"/>
      <c r="AF128" s="1101">
        <v>21984</v>
      </c>
      <c r="AG128" s="1099"/>
      <c r="AH128" s="1099"/>
      <c r="AI128" s="1099"/>
      <c r="AJ128" s="1100"/>
      <c r="AK128" s="1101">
        <v>22661</v>
      </c>
      <c r="AL128" s="1099"/>
      <c r="AM128" s="1099"/>
      <c r="AN128" s="1099"/>
      <c r="AO128" s="1100"/>
      <c r="AP128" s="1102"/>
      <c r="AQ128" s="1103"/>
      <c r="AR128" s="1103"/>
      <c r="AS128" s="1103"/>
      <c r="AT128" s="1104"/>
      <c r="AU128" s="235"/>
      <c r="AV128" s="235"/>
      <c r="AW128" s="235"/>
      <c r="AX128" s="1063" t="s">
        <v>451</v>
      </c>
      <c r="AY128" s="959"/>
      <c r="AZ128" s="959"/>
      <c r="BA128" s="959"/>
      <c r="BB128" s="959"/>
      <c r="BC128" s="959"/>
      <c r="BD128" s="959"/>
      <c r="BE128" s="960"/>
      <c r="BF128" s="1075" t="s">
        <v>111</v>
      </c>
      <c r="BG128" s="1076"/>
      <c r="BH128" s="1076"/>
      <c r="BI128" s="1076"/>
      <c r="BJ128" s="1076"/>
      <c r="BK128" s="1076"/>
      <c r="BL128" s="1077"/>
      <c r="BM128" s="1075">
        <v>20</v>
      </c>
      <c r="BN128" s="1076"/>
      <c r="BO128" s="1076"/>
      <c r="BP128" s="1076"/>
      <c r="BQ128" s="1076"/>
      <c r="BR128" s="1076"/>
      <c r="BS128" s="1077"/>
      <c r="BT128" s="1075">
        <v>30</v>
      </c>
      <c r="BU128" s="1078"/>
      <c r="BV128" s="1078"/>
      <c r="BW128" s="1078"/>
      <c r="BX128" s="1078"/>
      <c r="BY128" s="1078"/>
      <c r="BZ128" s="107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9" t="s">
        <v>91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69" t="s">
        <v>452</v>
      </c>
      <c r="X129" s="1070"/>
      <c r="Y129" s="1070"/>
      <c r="Z129" s="1071"/>
      <c r="AA129" s="967">
        <v>3944987</v>
      </c>
      <c r="AB129" s="968"/>
      <c r="AC129" s="968"/>
      <c r="AD129" s="968"/>
      <c r="AE129" s="969"/>
      <c r="AF129" s="970">
        <v>4018972</v>
      </c>
      <c r="AG129" s="968"/>
      <c r="AH129" s="968"/>
      <c r="AI129" s="968"/>
      <c r="AJ129" s="969"/>
      <c r="AK129" s="970">
        <v>4049775</v>
      </c>
      <c r="AL129" s="968"/>
      <c r="AM129" s="968"/>
      <c r="AN129" s="968"/>
      <c r="AO129" s="969"/>
      <c r="AP129" s="1072"/>
      <c r="AQ129" s="1073"/>
      <c r="AR129" s="1073"/>
      <c r="AS129" s="1073"/>
      <c r="AT129" s="1074"/>
      <c r="AU129" s="235"/>
      <c r="AV129" s="235"/>
      <c r="AW129" s="235"/>
      <c r="AX129" s="1063" t="s">
        <v>453</v>
      </c>
      <c r="AY129" s="959"/>
      <c r="AZ129" s="959"/>
      <c r="BA129" s="959"/>
      <c r="BB129" s="959"/>
      <c r="BC129" s="959"/>
      <c r="BD129" s="959"/>
      <c r="BE129" s="960"/>
      <c r="BF129" s="1064">
        <v>1.5</v>
      </c>
      <c r="BG129" s="1065"/>
      <c r="BH129" s="1065"/>
      <c r="BI129" s="1065"/>
      <c r="BJ129" s="1065"/>
      <c r="BK129" s="1065"/>
      <c r="BL129" s="1066"/>
      <c r="BM129" s="1064">
        <v>25</v>
      </c>
      <c r="BN129" s="1065"/>
      <c r="BO129" s="1065"/>
      <c r="BP129" s="1065"/>
      <c r="BQ129" s="1065"/>
      <c r="BR129" s="1065"/>
      <c r="BS129" s="1066"/>
      <c r="BT129" s="1064">
        <v>35</v>
      </c>
      <c r="BU129" s="1067"/>
      <c r="BV129" s="1067"/>
      <c r="BW129" s="1067"/>
      <c r="BX129" s="1067"/>
      <c r="BY129" s="1067"/>
      <c r="BZ129" s="106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9" t="s">
        <v>454</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69" t="s">
        <v>455</v>
      </c>
      <c r="X130" s="1070"/>
      <c r="Y130" s="1070"/>
      <c r="Z130" s="1071"/>
      <c r="AA130" s="967">
        <v>418508</v>
      </c>
      <c r="AB130" s="968"/>
      <c r="AC130" s="968"/>
      <c r="AD130" s="968"/>
      <c r="AE130" s="969"/>
      <c r="AF130" s="970">
        <v>422220</v>
      </c>
      <c r="AG130" s="968"/>
      <c r="AH130" s="968"/>
      <c r="AI130" s="968"/>
      <c r="AJ130" s="969"/>
      <c r="AK130" s="970">
        <v>438929</v>
      </c>
      <c r="AL130" s="968"/>
      <c r="AM130" s="968"/>
      <c r="AN130" s="968"/>
      <c r="AO130" s="969"/>
      <c r="AP130" s="1072"/>
      <c r="AQ130" s="1073"/>
      <c r="AR130" s="1073"/>
      <c r="AS130" s="1073"/>
      <c r="AT130" s="1074"/>
      <c r="AU130" s="235"/>
      <c r="AV130" s="235"/>
      <c r="AW130" s="235"/>
      <c r="AX130" s="1122" t="s">
        <v>456</v>
      </c>
      <c r="AY130" s="1054"/>
      <c r="AZ130" s="1054"/>
      <c r="BA130" s="1054"/>
      <c r="BB130" s="1054"/>
      <c r="BC130" s="1054"/>
      <c r="BD130" s="1054"/>
      <c r="BE130" s="1055"/>
      <c r="BF130" s="1084" t="s">
        <v>111</v>
      </c>
      <c r="BG130" s="1085"/>
      <c r="BH130" s="1085"/>
      <c r="BI130" s="1085"/>
      <c r="BJ130" s="1085"/>
      <c r="BK130" s="1085"/>
      <c r="BL130" s="1086"/>
      <c r="BM130" s="1084">
        <v>350</v>
      </c>
      <c r="BN130" s="1085"/>
      <c r="BO130" s="1085"/>
      <c r="BP130" s="1085"/>
      <c r="BQ130" s="1085"/>
      <c r="BR130" s="1085"/>
      <c r="BS130" s="1086"/>
      <c r="BT130" s="1087"/>
      <c r="BU130" s="1088"/>
      <c r="BV130" s="1088"/>
      <c r="BW130" s="1088"/>
      <c r="BX130" s="1088"/>
      <c r="BY130" s="1088"/>
      <c r="BZ130" s="108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457</v>
      </c>
      <c r="X131" s="1093"/>
      <c r="Y131" s="1093"/>
      <c r="Z131" s="1094"/>
      <c r="AA131" s="1006">
        <v>3526479</v>
      </c>
      <c r="AB131" s="1007"/>
      <c r="AC131" s="1007"/>
      <c r="AD131" s="1007"/>
      <c r="AE131" s="1008"/>
      <c r="AF131" s="1009">
        <v>3596752</v>
      </c>
      <c r="AG131" s="1007"/>
      <c r="AH131" s="1007"/>
      <c r="AI131" s="1007"/>
      <c r="AJ131" s="1008"/>
      <c r="AK131" s="1009">
        <v>3610846</v>
      </c>
      <c r="AL131" s="1007"/>
      <c r="AM131" s="1007"/>
      <c r="AN131" s="1007"/>
      <c r="AO131" s="1008"/>
      <c r="AP131" s="1095"/>
      <c r="AQ131" s="1096"/>
      <c r="AR131" s="1096"/>
      <c r="AS131" s="1096"/>
      <c r="AT131" s="109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6" t="s">
        <v>458</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459</v>
      </c>
      <c r="W132" s="1110"/>
      <c r="X132" s="1110"/>
      <c r="Y132" s="1110"/>
      <c r="Z132" s="1111"/>
      <c r="AA132" s="1112">
        <v>1.354070165</v>
      </c>
      <c r="AB132" s="1113"/>
      <c r="AC132" s="1113"/>
      <c r="AD132" s="1113"/>
      <c r="AE132" s="1114"/>
      <c r="AF132" s="1115">
        <v>0.58727985699999996</v>
      </c>
      <c r="AG132" s="1113"/>
      <c r="AH132" s="1113"/>
      <c r="AI132" s="1113"/>
      <c r="AJ132" s="1114"/>
      <c r="AK132" s="1115">
        <v>2.8069322259999998</v>
      </c>
      <c r="AL132" s="1113"/>
      <c r="AM132" s="1113"/>
      <c r="AN132" s="1113"/>
      <c r="AO132" s="1114"/>
      <c r="AP132" s="996"/>
      <c r="AQ132" s="997"/>
      <c r="AR132" s="997"/>
      <c r="AS132" s="997"/>
      <c r="AT132" s="111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117" t="s">
        <v>460</v>
      </c>
      <c r="W133" s="1117"/>
      <c r="X133" s="1117"/>
      <c r="Y133" s="1117"/>
      <c r="Z133" s="1118"/>
      <c r="AA133" s="1119">
        <v>2.2999999999999998</v>
      </c>
      <c r="AB133" s="1120"/>
      <c r="AC133" s="1120"/>
      <c r="AD133" s="1120"/>
      <c r="AE133" s="1121"/>
      <c r="AF133" s="1119">
        <v>1.3</v>
      </c>
      <c r="AG133" s="1120"/>
      <c r="AH133" s="1120"/>
      <c r="AI133" s="1120"/>
      <c r="AJ133" s="1121"/>
      <c r="AK133" s="1119">
        <v>1.5</v>
      </c>
      <c r="AL133" s="1120"/>
      <c r="AM133" s="1120"/>
      <c r="AN133" s="1120"/>
      <c r="AO133" s="1121"/>
      <c r="AP133" s="1037"/>
      <c r="AQ133" s="1038"/>
      <c r="AR133" s="1038"/>
      <c r="AS133" s="1038"/>
      <c r="AT133" s="11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DV74:DZ74"/>
    <mergeCell ref="AZ75:BD75"/>
    <mergeCell ref="CR74:CV74"/>
    <mergeCell ref="CW74:DA74"/>
    <mergeCell ref="DB74:DF74"/>
    <mergeCell ref="DG74:DK74"/>
    <mergeCell ref="DL74:DP74"/>
    <mergeCell ref="DQ74:DU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AU74:AY74"/>
    <mergeCell ref="AP74:AT74"/>
    <mergeCell ref="AU75:AY75"/>
    <mergeCell ref="AP75:AT75"/>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AK71:AO71"/>
    <mergeCell ref="AF71:AJ71"/>
    <mergeCell ref="AA71:AE71"/>
    <mergeCell ref="V71:Z71"/>
    <mergeCell ref="Q71:U71"/>
    <mergeCell ref="B71:P71"/>
    <mergeCell ref="CW68:DA68"/>
    <mergeCell ref="DB68:DF68"/>
    <mergeCell ref="DG68:DK68"/>
    <mergeCell ref="DL68:DP68"/>
    <mergeCell ref="DQ68:DU68"/>
    <mergeCell ref="DV70:DZ70"/>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AK75:AO75"/>
    <mergeCell ref="AF75:AJ75"/>
    <mergeCell ref="AA75:AE75"/>
    <mergeCell ref="V75:Z75"/>
    <mergeCell ref="Q75:U75"/>
    <mergeCell ref="B75:P75"/>
    <mergeCell ref="AU73:AY73"/>
    <mergeCell ref="AP73:AT73"/>
    <mergeCell ref="AK73:AO73"/>
    <mergeCell ref="AF73:AJ73"/>
    <mergeCell ref="AA73:AE73"/>
    <mergeCell ref="V73:Z73"/>
    <mergeCell ref="Q73:U73"/>
    <mergeCell ref="B73:P73"/>
    <mergeCell ref="AK74:AO74"/>
    <mergeCell ref="AF74:AJ74"/>
    <mergeCell ref="AA74:AE74"/>
    <mergeCell ref="V74:Z74"/>
    <mergeCell ref="Q74:U74"/>
    <mergeCell ref="B74:P7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26" t="s">
        <v>463</v>
      </c>
      <c r="L7" s="254"/>
      <c r="M7" s="255" t="s">
        <v>464</v>
      </c>
      <c r="N7" s="256"/>
    </row>
    <row r="8" spans="1:16" x14ac:dyDescent="0.15">
      <c r="A8" s="248"/>
      <c r="B8" s="244"/>
      <c r="C8" s="244"/>
      <c r="D8" s="244"/>
      <c r="E8" s="244"/>
      <c r="F8" s="244"/>
      <c r="G8" s="257"/>
      <c r="H8" s="258"/>
      <c r="I8" s="258"/>
      <c r="J8" s="259"/>
      <c r="K8" s="1127"/>
      <c r="L8" s="260" t="s">
        <v>465</v>
      </c>
      <c r="M8" s="261" t="s">
        <v>466</v>
      </c>
      <c r="N8" s="262" t="s">
        <v>467</v>
      </c>
    </row>
    <row r="9" spans="1:16" x14ac:dyDescent="0.15">
      <c r="A9" s="248"/>
      <c r="B9" s="244"/>
      <c r="C9" s="244"/>
      <c r="D9" s="244"/>
      <c r="E9" s="244"/>
      <c r="F9" s="244"/>
      <c r="G9" s="1128" t="s">
        <v>468</v>
      </c>
      <c r="H9" s="1129"/>
      <c r="I9" s="1129"/>
      <c r="J9" s="1130"/>
      <c r="K9" s="263">
        <v>1508341</v>
      </c>
      <c r="L9" s="264">
        <v>109079</v>
      </c>
      <c r="M9" s="265">
        <v>89595</v>
      </c>
      <c r="N9" s="266">
        <v>21.7</v>
      </c>
    </row>
    <row r="10" spans="1:16" x14ac:dyDescent="0.15">
      <c r="A10" s="248"/>
      <c r="B10" s="244"/>
      <c r="C10" s="244"/>
      <c r="D10" s="244"/>
      <c r="E10" s="244"/>
      <c r="F10" s="244"/>
      <c r="G10" s="1128" t="s">
        <v>469</v>
      </c>
      <c r="H10" s="1129"/>
      <c r="I10" s="1129"/>
      <c r="J10" s="1130"/>
      <c r="K10" s="267">
        <v>144158</v>
      </c>
      <c r="L10" s="268">
        <v>10425</v>
      </c>
      <c r="M10" s="269">
        <v>8996</v>
      </c>
      <c r="N10" s="270">
        <v>15.9</v>
      </c>
    </row>
    <row r="11" spans="1:16" ht="13.5" customHeight="1" x14ac:dyDescent="0.15">
      <c r="A11" s="248"/>
      <c r="B11" s="244"/>
      <c r="C11" s="244"/>
      <c r="D11" s="244"/>
      <c r="E11" s="244"/>
      <c r="F11" s="244"/>
      <c r="G11" s="1128" t="s">
        <v>470</v>
      </c>
      <c r="H11" s="1129"/>
      <c r="I11" s="1129"/>
      <c r="J11" s="1130"/>
      <c r="K11" s="267">
        <v>149038</v>
      </c>
      <c r="L11" s="268">
        <v>10778</v>
      </c>
      <c r="M11" s="269">
        <v>12730</v>
      </c>
      <c r="N11" s="270">
        <v>-15.3</v>
      </c>
    </row>
    <row r="12" spans="1:16" ht="13.5" customHeight="1" x14ac:dyDescent="0.15">
      <c r="A12" s="248"/>
      <c r="B12" s="244"/>
      <c r="C12" s="244"/>
      <c r="D12" s="244"/>
      <c r="E12" s="244"/>
      <c r="F12" s="244"/>
      <c r="G12" s="1128" t="s">
        <v>471</v>
      </c>
      <c r="H12" s="1129"/>
      <c r="I12" s="1129"/>
      <c r="J12" s="1130"/>
      <c r="K12" s="267">
        <v>876</v>
      </c>
      <c r="L12" s="268">
        <v>63</v>
      </c>
      <c r="M12" s="269">
        <v>1070</v>
      </c>
      <c r="N12" s="270">
        <v>-94.1</v>
      </c>
    </row>
    <row r="13" spans="1:16" ht="13.5" customHeight="1" x14ac:dyDescent="0.15">
      <c r="A13" s="248"/>
      <c r="B13" s="244"/>
      <c r="C13" s="244"/>
      <c r="D13" s="244"/>
      <c r="E13" s="244"/>
      <c r="F13" s="244"/>
      <c r="G13" s="1128" t="s">
        <v>472</v>
      </c>
      <c r="H13" s="1129"/>
      <c r="I13" s="1129"/>
      <c r="J13" s="1130"/>
      <c r="K13" s="267" t="s">
        <v>473</v>
      </c>
      <c r="L13" s="268" t="s">
        <v>473</v>
      </c>
      <c r="M13" s="269">
        <v>19</v>
      </c>
      <c r="N13" s="270" t="s">
        <v>473</v>
      </c>
    </row>
    <row r="14" spans="1:16" ht="13.5" customHeight="1" x14ac:dyDescent="0.15">
      <c r="A14" s="248"/>
      <c r="B14" s="244"/>
      <c r="C14" s="244"/>
      <c r="D14" s="244"/>
      <c r="E14" s="244"/>
      <c r="F14" s="244"/>
      <c r="G14" s="1128" t="s">
        <v>474</v>
      </c>
      <c r="H14" s="1129"/>
      <c r="I14" s="1129"/>
      <c r="J14" s="1130"/>
      <c r="K14" s="267">
        <v>89486</v>
      </c>
      <c r="L14" s="268">
        <v>6471</v>
      </c>
      <c r="M14" s="269">
        <v>4490</v>
      </c>
      <c r="N14" s="270">
        <v>44.1</v>
      </c>
    </row>
    <row r="15" spans="1:16" ht="13.5" customHeight="1" x14ac:dyDescent="0.15">
      <c r="A15" s="248"/>
      <c r="B15" s="244"/>
      <c r="C15" s="244"/>
      <c r="D15" s="244"/>
      <c r="E15" s="244"/>
      <c r="F15" s="244"/>
      <c r="G15" s="1128" t="s">
        <v>475</v>
      </c>
      <c r="H15" s="1129"/>
      <c r="I15" s="1129"/>
      <c r="J15" s="1130"/>
      <c r="K15" s="267">
        <v>28993</v>
      </c>
      <c r="L15" s="268">
        <v>2097</v>
      </c>
      <c r="M15" s="269">
        <v>2030</v>
      </c>
      <c r="N15" s="270">
        <v>3.3</v>
      </c>
    </row>
    <row r="16" spans="1:16" x14ac:dyDescent="0.15">
      <c r="A16" s="248"/>
      <c r="B16" s="244"/>
      <c r="C16" s="244"/>
      <c r="D16" s="244"/>
      <c r="E16" s="244"/>
      <c r="F16" s="244"/>
      <c r="G16" s="1131" t="s">
        <v>476</v>
      </c>
      <c r="H16" s="1132"/>
      <c r="I16" s="1132"/>
      <c r="J16" s="1133"/>
      <c r="K16" s="268">
        <v>-222883</v>
      </c>
      <c r="L16" s="268">
        <v>-16118</v>
      </c>
      <c r="M16" s="269">
        <v>-9813</v>
      </c>
      <c r="N16" s="270">
        <v>64.3</v>
      </c>
    </row>
    <row r="17" spans="1:16" x14ac:dyDescent="0.15">
      <c r="A17" s="248"/>
      <c r="B17" s="244"/>
      <c r="C17" s="244"/>
      <c r="D17" s="244"/>
      <c r="E17" s="244"/>
      <c r="F17" s="244"/>
      <c r="G17" s="1131" t="s">
        <v>169</v>
      </c>
      <c r="H17" s="1132"/>
      <c r="I17" s="1132"/>
      <c r="J17" s="1133"/>
      <c r="K17" s="268">
        <v>1698009</v>
      </c>
      <c r="L17" s="268">
        <v>122795</v>
      </c>
      <c r="M17" s="269">
        <v>109116</v>
      </c>
      <c r="N17" s="270">
        <v>12.5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23" t="s">
        <v>481</v>
      </c>
      <c r="H21" s="1124"/>
      <c r="I21" s="1124"/>
      <c r="J21" s="1125"/>
      <c r="K21" s="280">
        <v>10.7</v>
      </c>
      <c r="L21" s="281">
        <v>10.38</v>
      </c>
      <c r="M21" s="282">
        <v>0.32</v>
      </c>
      <c r="N21" s="249"/>
      <c r="O21" s="283"/>
      <c r="P21" s="279"/>
    </row>
    <row r="22" spans="1:16" s="284" customFormat="1" x14ac:dyDescent="0.15">
      <c r="A22" s="279"/>
      <c r="B22" s="249"/>
      <c r="C22" s="249"/>
      <c r="D22" s="249"/>
      <c r="E22" s="249"/>
      <c r="F22" s="249"/>
      <c r="G22" s="1123" t="s">
        <v>482</v>
      </c>
      <c r="H22" s="1124"/>
      <c r="I22" s="1124"/>
      <c r="J22" s="1125"/>
      <c r="K22" s="285">
        <v>95.9</v>
      </c>
      <c r="L22" s="286">
        <v>95.1</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26" t="s">
        <v>463</v>
      </c>
      <c r="L30" s="254"/>
      <c r="M30" s="255" t="s">
        <v>464</v>
      </c>
      <c r="N30" s="256"/>
    </row>
    <row r="31" spans="1:16" x14ac:dyDescent="0.15">
      <c r="A31" s="248"/>
      <c r="B31" s="244"/>
      <c r="C31" s="244"/>
      <c r="D31" s="244"/>
      <c r="E31" s="244"/>
      <c r="F31" s="244"/>
      <c r="G31" s="257"/>
      <c r="H31" s="258"/>
      <c r="I31" s="258"/>
      <c r="J31" s="259"/>
      <c r="K31" s="1127"/>
      <c r="L31" s="260" t="s">
        <v>465</v>
      </c>
      <c r="M31" s="261" t="s">
        <v>466</v>
      </c>
      <c r="N31" s="262" t="s">
        <v>467</v>
      </c>
    </row>
    <row r="32" spans="1:16" ht="27" customHeight="1" x14ac:dyDescent="0.15">
      <c r="A32" s="248"/>
      <c r="B32" s="244"/>
      <c r="C32" s="244"/>
      <c r="D32" s="244"/>
      <c r="E32" s="244"/>
      <c r="F32" s="244"/>
      <c r="G32" s="1139" t="s">
        <v>485</v>
      </c>
      <c r="H32" s="1140"/>
      <c r="I32" s="1140"/>
      <c r="J32" s="1141"/>
      <c r="K32" s="294">
        <v>403595</v>
      </c>
      <c r="L32" s="294">
        <v>29187</v>
      </c>
      <c r="M32" s="295">
        <v>57190</v>
      </c>
      <c r="N32" s="296">
        <v>-49</v>
      </c>
    </row>
    <row r="33" spans="1:16" ht="13.5" customHeight="1" x14ac:dyDescent="0.15">
      <c r="A33" s="248"/>
      <c r="B33" s="244"/>
      <c r="C33" s="244"/>
      <c r="D33" s="244"/>
      <c r="E33" s="244"/>
      <c r="F33" s="244"/>
      <c r="G33" s="1139" t="s">
        <v>486</v>
      </c>
      <c r="H33" s="1140"/>
      <c r="I33" s="1140"/>
      <c r="J33" s="1141"/>
      <c r="K33" s="294" t="s">
        <v>473</v>
      </c>
      <c r="L33" s="294" t="s">
        <v>473</v>
      </c>
      <c r="M33" s="295" t="s">
        <v>473</v>
      </c>
      <c r="N33" s="296" t="s">
        <v>473</v>
      </c>
    </row>
    <row r="34" spans="1:16" ht="27" customHeight="1" x14ac:dyDescent="0.15">
      <c r="A34" s="248"/>
      <c r="B34" s="244"/>
      <c r="C34" s="244"/>
      <c r="D34" s="244"/>
      <c r="E34" s="244"/>
      <c r="F34" s="244"/>
      <c r="G34" s="1139" t="s">
        <v>487</v>
      </c>
      <c r="H34" s="1140"/>
      <c r="I34" s="1140"/>
      <c r="J34" s="1141"/>
      <c r="K34" s="294" t="s">
        <v>473</v>
      </c>
      <c r="L34" s="294" t="s">
        <v>473</v>
      </c>
      <c r="M34" s="295">
        <v>1</v>
      </c>
      <c r="N34" s="296" t="s">
        <v>473</v>
      </c>
    </row>
    <row r="35" spans="1:16" ht="27" customHeight="1" x14ac:dyDescent="0.15">
      <c r="A35" s="248"/>
      <c r="B35" s="244"/>
      <c r="C35" s="244"/>
      <c r="D35" s="244"/>
      <c r="E35" s="244"/>
      <c r="F35" s="244"/>
      <c r="G35" s="1139" t="s">
        <v>488</v>
      </c>
      <c r="H35" s="1140"/>
      <c r="I35" s="1140"/>
      <c r="J35" s="1141"/>
      <c r="K35" s="294">
        <v>26323</v>
      </c>
      <c r="L35" s="294">
        <v>1904</v>
      </c>
      <c r="M35" s="295">
        <v>16809</v>
      </c>
      <c r="N35" s="296">
        <v>-88.7</v>
      </c>
    </row>
    <row r="36" spans="1:16" ht="27" customHeight="1" x14ac:dyDescent="0.15">
      <c r="A36" s="248"/>
      <c r="B36" s="244"/>
      <c r="C36" s="244"/>
      <c r="D36" s="244"/>
      <c r="E36" s="244"/>
      <c r="F36" s="244"/>
      <c r="G36" s="1139" t="s">
        <v>489</v>
      </c>
      <c r="H36" s="1140"/>
      <c r="I36" s="1140"/>
      <c r="J36" s="1141"/>
      <c r="K36" s="294">
        <v>20764</v>
      </c>
      <c r="L36" s="294">
        <v>1502</v>
      </c>
      <c r="M36" s="295">
        <v>4695</v>
      </c>
      <c r="N36" s="296">
        <v>-68</v>
      </c>
    </row>
    <row r="37" spans="1:16" ht="13.5" customHeight="1" x14ac:dyDescent="0.15">
      <c r="A37" s="248"/>
      <c r="B37" s="244"/>
      <c r="C37" s="244"/>
      <c r="D37" s="244"/>
      <c r="E37" s="244"/>
      <c r="F37" s="244"/>
      <c r="G37" s="1139" t="s">
        <v>490</v>
      </c>
      <c r="H37" s="1140"/>
      <c r="I37" s="1140"/>
      <c r="J37" s="1141"/>
      <c r="K37" s="294">
        <v>112258</v>
      </c>
      <c r="L37" s="294">
        <v>8118</v>
      </c>
      <c r="M37" s="295">
        <v>1282</v>
      </c>
      <c r="N37" s="296">
        <v>533.20000000000005</v>
      </c>
    </row>
    <row r="38" spans="1:16" ht="27" customHeight="1" x14ac:dyDescent="0.15">
      <c r="A38" s="248"/>
      <c r="B38" s="244"/>
      <c r="C38" s="244"/>
      <c r="D38" s="244"/>
      <c r="E38" s="244"/>
      <c r="F38" s="244"/>
      <c r="G38" s="1142" t="s">
        <v>491</v>
      </c>
      <c r="H38" s="1143"/>
      <c r="I38" s="1143"/>
      <c r="J38" s="1144"/>
      <c r="K38" s="297">
        <v>4</v>
      </c>
      <c r="L38" s="297">
        <v>0</v>
      </c>
      <c r="M38" s="298">
        <v>8</v>
      </c>
      <c r="N38" s="299">
        <v>-100</v>
      </c>
      <c r="O38" s="293"/>
    </row>
    <row r="39" spans="1:16" x14ac:dyDescent="0.15">
      <c r="A39" s="248"/>
      <c r="B39" s="244"/>
      <c r="C39" s="244"/>
      <c r="D39" s="244"/>
      <c r="E39" s="244"/>
      <c r="F39" s="244"/>
      <c r="G39" s="1142" t="s">
        <v>492</v>
      </c>
      <c r="H39" s="1143"/>
      <c r="I39" s="1143"/>
      <c r="J39" s="1144"/>
      <c r="K39" s="300">
        <v>-22661</v>
      </c>
      <c r="L39" s="300">
        <v>-1639</v>
      </c>
      <c r="M39" s="301">
        <v>-2615</v>
      </c>
      <c r="N39" s="302">
        <v>-37.299999999999997</v>
      </c>
      <c r="O39" s="293"/>
    </row>
    <row r="40" spans="1:16" ht="27" customHeight="1" x14ac:dyDescent="0.15">
      <c r="A40" s="248"/>
      <c r="B40" s="244"/>
      <c r="C40" s="244"/>
      <c r="D40" s="244"/>
      <c r="E40" s="244"/>
      <c r="F40" s="244"/>
      <c r="G40" s="1139" t="s">
        <v>493</v>
      </c>
      <c r="H40" s="1140"/>
      <c r="I40" s="1140"/>
      <c r="J40" s="1141"/>
      <c r="K40" s="300">
        <v>-438929</v>
      </c>
      <c r="L40" s="300">
        <v>-31742</v>
      </c>
      <c r="M40" s="301">
        <v>-54029</v>
      </c>
      <c r="N40" s="302">
        <v>-41.3</v>
      </c>
      <c r="O40" s="293"/>
    </row>
    <row r="41" spans="1:16" x14ac:dyDescent="0.15">
      <c r="A41" s="248"/>
      <c r="B41" s="244"/>
      <c r="C41" s="244"/>
      <c r="D41" s="244"/>
      <c r="E41" s="244"/>
      <c r="F41" s="244"/>
      <c r="G41" s="1145" t="s">
        <v>280</v>
      </c>
      <c r="H41" s="1146"/>
      <c r="I41" s="1146"/>
      <c r="J41" s="1147"/>
      <c r="K41" s="294">
        <v>101354</v>
      </c>
      <c r="L41" s="300">
        <v>7330</v>
      </c>
      <c r="M41" s="301">
        <v>23340</v>
      </c>
      <c r="N41" s="302">
        <v>-68.599999999999994</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34" t="s">
        <v>463</v>
      </c>
      <c r="J49" s="1136" t="s">
        <v>497</v>
      </c>
      <c r="K49" s="1137"/>
      <c r="L49" s="1137"/>
      <c r="M49" s="1137"/>
      <c r="N49" s="1138"/>
    </row>
    <row r="50" spans="1:14" x14ac:dyDescent="0.15">
      <c r="A50" s="248"/>
      <c r="B50" s="244"/>
      <c r="C50" s="244"/>
      <c r="D50" s="244"/>
      <c r="E50" s="244"/>
      <c r="F50" s="244"/>
      <c r="G50" s="312"/>
      <c r="H50" s="313"/>
      <c r="I50" s="1135"/>
      <c r="J50" s="314" t="s">
        <v>498</v>
      </c>
      <c r="K50" s="315" t="s">
        <v>499</v>
      </c>
      <c r="L50" s="316" t="s">
        <v>500</v>
      </c>
      <c r="M50" s="317" t="s">
        <v>501</v>
      </c>
      <c r="N50" s="318" t="s">
        <v>502</v>
      </c>
    </row>
    <row r="51" spans="1:14" x14ac:dyDescent="0.15">
      <c r="A51" s="248"/>
      <c r="B51" s="244"/>
      <c r="C51" s="244"/>
      <c r="D51" s="244"/>
      <c r="E51" s="244"/>
      <c r="F51" s="244"/>
      <c r="G51" s="310" t="s">
        <v>503</v>
      </c>
      <c r="H51" s="311"/>
      <c r="I51" s="319">
        <v>640522</v>
      </c>
      <c r="J51" s="320">
        <v>46164</v>
      </c>
      <c r="K51" s="321">
        <v>-30.1</v>
      </c>
      <c r="L51" s="322">
        <v>89245</v>
      </c>
      <c r="M51" s="323">
        <v>27</v>
      </c>
      <c r="N51" s="324">
        <v>-57.1</v>
      </c>
    </row>
    <row r="52" spans="1:14" x14ac:dyDescent="0.15">
      <c r="A52" s="248"/>
      <c r="B52" s="244"/>
      <c r="C52" s="244"/>
      <c r="D52" s="244"/>
      <c r="E52" s="244"/>
      <c r="F52" s="244"/>
      <c r="G52" s="325"/>
      <c r="H52" s="326" t="s">
        <v>504</v>
      </c>
      <c r="I52" s="327">
        <v>591124</v>
      </c>
      <c r="J52" s="328">
        <v>42604</v>
      </c>
      <c r="K52" s="329">
        <v>-33.700000000000003</v>
      </c>
      <c r="L52" s="330">
        <v>42966</v>
      </c>
      <c r="M52" s="331">
        <v>2.9</v>
      </c>
      <c r="N52" s="332">
        <v>-36.6</v>
      </c>
    </row>
    <row r="53" spans="1:14" x14ac:dyDescent="0.15">
      <c r="A53" s="248"/>
      <c r="B53" s="244"/>
      <c r="C53" s="244"/>
      <c r="D53" s="244"/>
      <c r="E53" s="244"/>
      <c r="F53" s="244"/>
      <c r="G53" s="310" t="s">
        <v>505</v>
      </c>
      <c r="H53" s="311"/>
      <c r="I53" s="319">
        <v>988435</v>
      </c>
      <c r="J53" s="320">
        <v>71429</v>
      </c>
      <c r="K53" s="321">
        <v>54.7</v>
      </c>
      <c r="L53" s="322">
        <v>70897</v>
      </c>
      <c r="M53" s="323">
        <v>-20.6</v>
      </c>
      <c r="N53" s="324">
        <v>75.3</v>
      </c>
    </row>
    <row r="54" spans="1:14" x14ac:dyDescent="0.15">
      <c r="A54" s="248"/>
      <c r="B54" s="244"/>
      <c r="C54" s="244"/>
      <c r="D54" s="244"/>
      <c r="E54" s="244"/>
      <c r="F54" s="244"/>
      <c r="G54" s="325"/>
      <c r="H54" s="326" t="s">
        <v>504</v>
      </c>
      <c r="I54" s="327">
        <v>871087</v>
      </c>
      <c r="J54" s="328">
        <v>62949</v>
      </c>
      <c r="K54" s="329">
        <v>47.8</v>
      </c>
      <c r="L54" s="330">
        <v>39878</v>
      </c>
      <c r="M54" s="331">
        <v>-7.2</v>
      </c>
      <c r="N54" s="332">
        <v>55</v>
      </c>
    </row>
    <row r="55" spans="1:14" x14ac:dyDescent="0.15">
      <c r="A55" s="248"/>
      <c r="B55" s="244"/>
      <c r="C55" s="244"/>
      <c r="D55" s="244"/>
      <c r="E55" s="244"/>
      <c r="F55" s="244"/>
      <c r="G55" s="310" t="s">
        <v>506</v>
      </c>
      <c r="H55" s="311"/>
      <c r="I55" s="319">
        <v>2350473</v>
      </c>
      <c r="J55" s="320">
        <v>169869</v>
      </c>
      <c r="K55" s="321">
        <v>137.80000000000001</v>
      </c>
      <c r="L55" s="322">
        <v>66496</v>
      </c>
      <c r="M55" s="323">
        <v>-6.2</v>
      </c>
      <c r="N55" s="324">
        <v>144</v>
      </c>
    </row>
    <row r="56" spans="1:14" x14ac:dyDescent="0.15">
      <c r="A56" s="248"/>
      <c r="B56" s="244"/>
      <c r="C56" s="244"/>
      <c r="D56" s="244"/>
      <c r="E56" s="244"/>
      <c r="F56" s="244"/>
      <c r="G56" s="325"/>
      <c r="H56" s="326" t="s">
        <v>504</v>
      </c>
      <c r="I56" s="327">
        <v>730118</v>
      </c>
      <c r="J56" s="328">
        <v>52766</v>
      </c>
      <c r="K56" s="329">
        <v>-16.2</v>
      </c>
      <c r="L56" s="330">
        <v>36530</v>
      </c>
      <c r="M56" s="331">
        <v>-8.4</v>
      </c>
      <c r="N56" s="332">
        <v>-7.8</v>
      </c>
    </row>
    <row r="57" spans="1:14" x14ac:dyDescent="0.15">
      <c r="A57" s="248"/>
      <c r="B57" s="244"/>
      <c r="C57" s="244"/>
      <c r="D57" s="244"/>
      <c r="E57" s="244"/>
      <c r="F57" s="244"/>
      <c r="G57" s="310" t="s">
        <v>507</v>
      </c>
      <c r="H57" s="311"/>
      <c r="I57" s="319">
        <v>1465624</v>
      </c>
      <c r="J57" s="320">
        <v>105661</v>
      </c>
      <c r="K57" s="321">
        <v>-37.799999999999997</v>
      </c>
      <c r="L57" s="322">
        <v>82748</v>
      </c>
      <c r="M57" s="323">
        <v>24.4</v>
      </c>
      <c r="N57" s="324">
        <v>-62.2</v>
      </c>
    </row>
    <row r="58" spans="1:14" x14ac:dyDescent="0.15">
      <c r="A58" s="248"/>
      <c r="B58" s="244"/>
      <c r="C58" s="244"/>
      <c r="D58" s="244"/>
      <c r="E58" s="244"/>
      <c r="F58" s="244"/>
      <c r="G58" s="325"/>
      <c r="H58" s="326" t="s">
        <v>504</v>
      </c>
      <c r="I58" s="327">
        <v>572253</v>
      </c>
      <c r="J58" s="328">
        <v>41255</v>
      </c>
      <c r="K58" s="329">
        <v>-21.8</v>
      </c>
      <c r="L58" s="330">
        <v>44732</v>
      </c>
      <c r="M58" s="331">
        <v>22.5</v>
      </c>
      <c r="N58" s="332">
        <v>-44.3</v>
      </c>
    </row>
    <row r="59" spans="1:14" x14ac:dyDescent="0.15">
      <c r="A59" s="248"/>
      <c r="B59" s="244"/>
      <c r="C59" s="244"/>
      <c r="D59" s="244"/>
      <c r="E59" s="244"/>
      <c r="F59" s="244"/>
      <c r="G59" s="310" t="s">
        <v>508</v>
      </c>
      <c r="H59" s="311"/>
      <c r="I59" s="319">
        <v>1383611</v>
      </c>
      <c r="J59" s="320">
        <v>100059</v>
      </c>
      <c r="K59" s="321">
        <v>-5.3</v>
      </c>
      <c r="L59" s="322">
        <v>91837</v>
      </c>
      <c r="M59" s="323">
        <v>11</v>
      </c>
      <c r="N59" s="324">
        <v>-16.3</v>
      </c>
    </row>
    <row r="60" spans="1:14" x14ac:dyDescent="0.15">
      <c r="A60" s="248"/>
      <c r="B60" s="244"/>
      <c r="C60" s="244"/>
      <c r="D60" s="244"/>
      <c r="E60" s="244"/>
      <c r="F60" s="244"/>
      <c r="G60" s="325"/>
      <c r="H60" s="326" t="s">
        <v>504</v>
      </c>
      <c r="I60" s="333">
        <v>800409</v>
      </c>
      <c r="J60" s="328">
        <v>57883</v>
      </c>
      <c r="K60" s="329">
        <v>40.299999999999997</v>
      </c>
      <c r="L60" s="330">
        <v>54439</v>
      </c>
      <c r="M60" s="331">
        <v>21.7</v>
      </c>
      <c r="N60" s="332">
        <v>18.600000000000001</v>
      </c>
    </row>
    <row r="61" spans="1:14" x14ac:dyDescent="0.15">
      <c r="A61" s="248"/>
      <c r="B61" s="244"/>
      <c r="C61" s="244"/>
      <c r="D61" s="244"/>
      <c r="E61" s="244"/>
      <c r="F61" s="244"/>
      <c r="G61" s="310" t="s">
        <v>509</v>
      </c>
      <c r="H61" s="334"/>
      <c r="I61" s="335">
        <v>1365733</v>
      </c>
      <c r="J61" s="336">
        <v>98636</v>
      </c>
      <c r="K61" s="337">
        <v>23.9</v>
      </c>
      <c r="L61" s="338">
        <v>80245</v>
      </c>
      <c r="M61" s="339">
        <v>7.1</v>
      </c>
      <c r="N61" s="324">
        <v>16.8</v>
      </c>
    </row>
    <row r="62" spans="1:14" x14ac:dyDescent="0.15">
      <c r="A62" s="248"/>
      <c r="B62" s="244"/>
      <c r="C62" s="244"/>
      <c r="D62" s="244"/>
      <c r="E62" s="244"/>
      <c r="F62" s="244"/>
      <c r="G62" s="325"/>
      <c r="H62" s="326" t="s">
        <v>504</v>
      </c>
      <c r="I62" s="327">
        <v>712998</v>
      </c>
      <c r="J62" s="328">
        <v>51491</v>
      </c>
      <c r="K62" s="329">
        <v>3.3</v>
      </c>
      <c r="L62" s="330">
        <v>43709</v>
      </c>
      <c r="M62" s="331">
        <v>6.3</v>
      </c>
      <c r="N62" s="332">
        <v>-3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48" t="s">
        <v>3</v>
      </c>
      <c r="D47" s="1148"/>
      <c r="E47" s="1149"/>
      <c r="F47" s="11">
        <v>140.49</v>
      </c>
      <c r="G47" s="12">
        <v>142.47999999999999</v>
      </c>
      <c r="H47" s="12">
        <v>145.34</v>
      </c>
      <c r="I47" s="12">
        <v>144.47</v>
      </c>
      <c r="J47" s="13">
        <v>147.01</v>
      </c>
    </row>
    <row r="48" spans="2:10" ht="57.75" customHeight="1" x14ac:dyDescent="0.15">
      <c r="B48" s="14"/>
      <c r="C48" s="1150" t="s">
        <v>4</v>
      </c>
      <c r="D48" s="1150"/>
      <c r="E48" s="1151"/>
      <c r="F48" s="15">
        <v>3.91</v>
      </c>
      <c r="G48" s="16">
        <v>4.57</v>
      </c>
      <c r="H48" s="16">
        <v>3.6</v>
      </c>
      <c r="I48" s="16">
        <v>7.17</v>
      </c>
      <c r="J48" s="17">
        <v>4.16</v>
      </c>
    </row>
    <row r="49" spans="2:10" ht="57.75" customHeight="1" thickBot="1" x14ac:dyDescent="0.2">
      <c r="B49" s="18"/>
      <c r="C49" s="1152" t="s">
        <v>5</v>
      </c>
      <c r="D49" s="1152"/>
      <c r="E49" s="1153"/>
      <c r="F49" s="19">
        <v>22.14</v>
      </c>
      <c r="G49" s="20">
        <v>4.95</v>
      </c>
      <c r="H49" s="20">
        <v>0.21</v>
      </c>
      <c r="I49" s="20">
        <v>5.44</v>
      </c>
      <c r="J49" s="21">
        <v>1.05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60" t="s">
        <v>516</v>
      </c>
      <c r="D34" s="1160"/>
      <c r="E34" s="1161"/>
      <c r="F34" s="32">
        <v>20.2</v>
      </c>
      <c r="G34" s="33">
        <v>21.37</v>
      </c>
      <c r="H34" s="33">
        <v>24.13</v>
      </c>
      <c r="I34" s="33">
        <v>25.57</v>
      </c>
      <c r="J34" s="34">
        <v>24.84</v>
      </c>
      <c r="K34" s="22"/>
      <c r="L34" s="22"/>
      <c r="M34" s="22"/>
      <c r="N34" s="22"/>
      <c r="O34" s="22"/>
      <c r="P34" s="22"/>
    </row>
    <row r="35" spans="1:16" ht="39" customHeight="1" x14ac:dyDescent="0.15">
      <c r="A35" s="22"/>
      <c r="B35" s="35"/>
      <c r="C35" s="1154" t="s">
        <v>517</v>
      </c>
      <c r="D35" s="1155"/>
      <c r="E35" s="1156"/>
      <c r="F35" s="36">
        <v>4.25</v>
      </c>
      <c r="G35" s="37">
        <v>3.94</v>
      </c>
      <c r="H35" s="37">
        <v>2.68</v>
      </c>
      <c r="I35" s="37">
        <v>2.9</v>
      </c>
      <c r="J35" s="38">
        <v>6.19</v>
      </c>
      <c r="K35" s="22"/>
      <c r="L35" s="22"/>
      <c r="M35" s="22"/>
      <c r="N35" s="22"/>
      <c r="O35" s="22"/>
      <c r="P35" s="22"/>
    </row>
    <row r="36" spans="1:16" ht="39" customHeight="1" x14ac:dyDescent="0.15">
      <c r="A36" s="22"/>
      <c r="B36" s="35"/>
      <c r="C36" s="1154" t="s">
        <v>518</v>
      </c>
      <c r="D36" s="1155"/>
      <c r="E36" s="1156"/>
      <c r="F36" s="36">
        <v>3.91</v>
      </c>
      <c r="G36" s="37">
        <v>4.5599999999999996</v>
      </c>
      <c r="H36" s="37">
        <v>3.59</v>
      </c>
      <c r="I36" s="37">
        <v>7.17</v>
      </c>
      <c r="J36" s="38">
        <v>4.16</v>
      </c>
      <c r="K36" s="22"/>
      <c r="L36" s="22"/>
      <c r="M36" s="22"/>
      <c r="N36" s="22"/>
      <c r="O36" s="22"/>
      <c r="P36" s="22"/>
    </row>
    <row r="37" spans="1:16" ht="39" customHeight="1" x14ac:dyDescent="0.15">
      <c r="A37" s="22"/>
      <c r="B37" s="35"/>
      <c r="C37" s="1154" t="s">
        <v>519</v>
      </c>
      <c r="D37" s="1155"/>
      <c r="E37" s="1156"/>
      <c r="F37" s="36">
        <v>1.55</v>
      </c>
      <c r="G37" s="37">
        <v>0.95</v>
      </c>
      <c r="H37" s="37">
        <v>1.33</v>
      </c>
      <c r="I37" s="37">
        <v>1.41</v>
      </c>
      <c r="J37" s="38">
        <v>1.45</v>
      </c>
      <c r="K37" s="22"/>
      <c r="L37" s="22"/>
      <c r="M37" s="22"/>
      <c r="N37" s="22"/>
      <c r="O37" s="22"/>
      <c r="P37" s="22"/>
    </row>
    <row r="38" spans="1:16" ht="39" customHeight="1" x14ac:dyDescent="0.15">
      <c r="A38" s="22"/>
      <c r="B38" s="35"/>
      <c r="C38" s="1154" t="s">
        <v>520</v>
      </c>
      <c r="D38" s="1155"/>
      <c r="E38" s="1156"/>
      <c r="F38" s="36">
        <v>0.03</v>
      </c>
      <c r="G38" s="37">
        <v>0.03</v>
      </c>
      <c r="H38" s="37">
        <v>0.04</v>
      </c>
      <c r="I38" s="37">
        <v>0.02</v>
      </c>
      <c r="J38" s="38">
        <v>0.01</v>
      </c>
      <c r="K38" s="22"/>
      <c r="L38" s="22"/>
      <c r="M38" s="22"/>
      <c r="N38" s="22"/>
      <c r="O38" s="22"/>
      <c r="P38" s="22"/>
    </row>
    <row r="39" spans="1:16" ht="39" customHeight="1" x14ac:dyDescent="0.15">
      <c r="A39" s="22"/>
      <c r="B39" s="35"/>
      <c r="C39" s="1154"/>
      <c r="D39" s="1155"/>
      <c r="E39" s="1156"/>
      <c r="F39" s="36"/>
      <c r="G39" s="37"/>
      <c r="H39" s="37"/>
      <c r="I39" s="37"/>
      <c r="J39" s="38"/>
      <c r="K39" s="22"/>
      <c r="L39" s="22"/>
      <c r="M39" s="22"/>
      <c r="N39" s="22"/>
      <c r="O39" s="22"/>
      <c r="P39" s="22"/>
    </row>
    <row r="40" spans="1:16" ht="39" customHeight="1" x14ac:dyDescent="0.15">
      <c r="A40" s="22"/>
      <c r="B40" s="35"/>
      <c r="C40" s="1154"/>
      <c r="D40" s="1155"/>
      <c r="E40" s="1156"/>
      <c r="F40" s="36"/>
      <c r="G40" s="37"/>
      <c r="H40" s="37"/>
      <c r="I40" s="37"/>
      <c r="J40" s="38"/>
      <c r="K40" s="22"/>
      <c r="L40" s="22"/>
      <c r="M40" s="22"/>
      <c r="N40" s="22"/>
      <c r="O40" s="22"/>
      <c r="P40" s="22"/>
    </row>
    <row r="41" spans="1:16" ht="39" customHeight="1" x14ac:dyDescent="0.15">
      <c r="A41" s="22"/>
      <c r="B41" s="35"/>
      <c r="C41" s="1154"/>
      <c r="D41" s="1155"/>
      <c r="E41" s="1156"/>
      <c r="F41" s="36"/>
      <c r="G41" s="37"/>
      <c r="H41" s="37"/>
      <c r="I41" s="37"/>
      <c r="J41" s="38"/>
      <c r="K41" s="22"/>
      <c r="L41" s="22"/>
      <c r="M41" s="22"/>
      <c r="N41" s="22"/>
      <c r="O41" s="22"/>
      <c r="P41" s="22"/>
    </row>
    <row r="42" spans="1:16" ht="39" customHeight="1" x14ac:dyDescent="0.15">
      <c r="A42" s="22"/>
      <c r="B42" s="39"/>
      <c r="C42" s="1154" t="s">
        <v>521</v>
      </c>
      <c r="D42" s="1155"/>
      <c r="E42" s="1156"/>
      <c r="F42" s="36" t="s">
        <v>473</v>
      </c>
      <c r="G42" s="37" t="s">
        <v>473</v>
      </c>
      <c r="H42" s="37" t="s">
        <v>473</v>
      </c>
      <c r="I42" s="37" t="s">
        <v>473</v>
      </c>
      <c r="J42" s="38" t="s">
        <v>473</v>
      </c>
      <c r="K42" s="22"/>
      <c r="L42" s="22"/>
      <c r="M42" s="22"/>
      <c r="N42" s="22"/>
      <c r="O42" s="22"/>
      <c r="P42" s="22"/>
    </row>
    <row r="43" spans="1:16" ht="39" customHeight="1" thickBot="1" x14ac:dyDescent="0.2">
      <c r="A43" s="22"/>
      <c r="B43" s="40"/>
      <c r="C43" s="1157" t="s">
        <v>522</v>
      </c>
      <c r="D43" s="1158"/>
      <c r="E43" s="1159"/>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70" t="s">
        <v>11</v>
      </c>
      <c r="C45" s="1171"/>
      <c r="D45" s="58"/>
      <c r="E45" s="1176" t="s">
        <v>12</v>
      </c>
      <c r="F45" s="1176"/>
      <c r="G45" s="1176"/>
      <c r="H45" s="1176"/>
      <c r="I45" s="1176"/>
      <c r="J45" s="1177"/>
      <c r="K45" s="59">
        <v>435</v>
      </c>
      <c r="L45" s="60">
        <v>414</v>
      </c>
      <c r="M45" s="60">
        <v>406</v>
      </c>
      <c r="N45" s="60">
        <v>399</v>
      </c>
      <c r="O45" s="61">
        <v>404</v>
      </c>
      <c r="P45" s="48"/>
      <c r="Q45" s="48"/>
      <c r="R45" s="48"/>
      <c r="S45" s="48"/>
      <c r="T45" s="48"/>
      <c r="U45" s="48"/>
    </row>
    <row r="46" spans="1:21" ht="30.75" customHeight="1" x14ac:dyDescent="0.15">
      <c r="A46" s="48"/>
      <c r="B46" s="1172"/>
      <c r="C46" s="1173"/>
      <c r="D46" s="62"/>
      <c r="E46" s="1164" t="s">
        <v>13</v>
      </c>
      <c r="F46" s="1164"/>
      <c r="G46" s="1164"/>
      <c r="H46" s="1164"/>
      <c r="I46" s="1164"/>
      <c r="J46" s="1165"/>
      <c r="K46" s="63" t="s">
        <v>473</v>
      </c>
      <c r="L46" s="64" t="s">
        <v>473</v>
      </c>
      <c r="M46" s="64" t="s">
        <v>473</v>
      </c>
      <c r="N46" s="64" t="s">
        <v>473</v>
      </c>
      <c r="O46" s="65" t="s">
        <v>473</v>
      </c>
      <c r="P46" s="48"/>
      <c r="Q46" s="48"/>
      <c r="R46" s="48"/>
      <c r="S46" s="48"/>
      <c r="T46" s="48"/>
      <c r="U46" s="48"/>
    </row>
    <row r="47" spans="1:21" ht="30.75" customHeight="1" x14ac:dyDescent="0.15">
      <c r="A47" s="48"/>
      <c r="B47" s="1172"/>
      <c r="C47" s="1173"/>
      <c r="D47" s="62"/>
      <c r="E47" s="1164" t="s">
        <v>14</v>
      </c>
      <c r="F47" s="1164"/>
      <c r="G47" s="1164"/>
      <c r="H47" s="1164"/>
      <c r="I47" s="1164"/>
      <c r="J47" s="1165"/>
      <c r="K47" s="63" t="s">
        <v>473</v>
      </c>
      <c r="L47" s="64" t="s">
        <v>473</v>
      </c>
      <c r="M47" s="64" t="s">
        <v>473</v>
      </c>
      <c r="N47" s="64" t="s">
        <v>473</v>
      </c>
      <c r="O47" s="65" t="s">
        <v>473</v>
      </c>
      <c r="P47" s="48"/>
      <c r="Q47" s="48"/>
      <c r="R47" s="48"/>
      <c r="S47" s="48"/>
      <c r="T47" s="48"/>
      <c r="U47" s="48"/>
    </row>
    <row r="48" spans="1:21" ht="30.75" customHeight="1" x14ac:dyDescent="0.15">
      <c r="A48" s="48"/>
      <c r="B48" s="1172"/>
      <c r="C48" s="1173"/>
      <c r="D48" s="62"/>
      <c r="E48" s="1164" t="s">
        <v>15</v>
      </c>
      <c r="F48" s="1164"/>
      <c r="G48" s="1164"/>
      <c r="H48" s="1164"/>
      <c r="I48" s="1164"/>
      <c r="J48" s="1165"/>
      <c r="K48" s="63">
        <v>26</v>
      </c>
      <c r="L48" s="64">
        <v>24</v>
      </c>
      <c r="M48" s="64">
        <v>25</v>
      </c>
      <c r="N48" s="64">
        <v>25</v>
      </c>
      <c r="O48" s="65">
        <v>26</v>
      </c>
      <c r="P48" s="48"/>
      <c r="Q48" s="48"/>
      <c r="R48" s="48"/>
      <c r="S48" s="48"/>
      <c r="T48" s="48"/>
      <c r="U48" s="48"/>
    </row>
    <row r="49" spans="1:21" ht="30.75" customHeight="1" x14ac:dyDescent="0.15">
      <c r="A49" s="48"/>
      <c r="B49" s="1172"/>
      <c r="C49" s="1173"/>
      <c r="D49" s="62"/>
      <c r="E49" s="1164" t="s">
        <v>16</v>
      </c>
      <c r="F49" s="1164"/>
      <c r="G49" s="1164"/>
      <c r="H49" s="1164"/>
      <c r="I49" s="1164"/>
      <c r="J49" s="1165"/>
      <c r="K49" s="63">
        <v>114</v>
      </c>
      <c r="L49" s="64">
        <v>88</v>
      </c>
      <c r="M49" s="64">
        <v>60</v>
      </c>
      <c r="N49" s="64">
        <v>41</v>
      </c>
      <c r="O49" s="65">
        <v>21</v>
      </c>
      <c r="P49" s="48"/>
      <c r="Q49" s="48"/>
      <c r="R49" s="48"/>
      <c r="S49" s="48"/>
      <c r="T49" s="48"/>
      <c r="U49" s="48"/>
    </row>
    <row r="50" spans="1:21" ht="30.75" customHeight="1" x14ac:dyDescent="0.15">
      <c r="A50" s="48"/>
      <c r="B50" s="1172"/>
      <c r="C50" s="1173"/>
      <c r="D50" s="62"/>
      <c r="E50" s="1164" t="s">
        <v>17</v>
      </c>
      <c r="F50" s="1164"/>
      <c r="G50" s="1164"/>
      <c r="H50" s="1164"/>
      <c r="I50" s="1164"/>
      <c r="J50" s="1165"/>
      <c r="K50" s="63" t="s">
        <v>473</v>
      </c>
      <c r="L50" s="64" t="s">
        <v>473</v>
      </c>
      <c r="M50" s="64" t="s">
        <v>473</v>
      </c>
      <c r="N50" s="64" t="s">
        <v>473</v>
      </c>
      <c r="O50" s="65">
        <v>112</v>
      </c>
      <c r="P50" s="48"/>
      <c r="Q50" s="48"/>
      <c r="R50" s="48"/>
      <c r="S50" s="48"/>
      <c r="T50" s="48"/>
      <c r="U50" s="48"/>
    </row>
    <row r="51" spans="1:21" ht="30.75" customHeight="1" x14ac:dyDescent="0.15">
      <c r="A51" s="48"/>
      <c r="B51" s="1174"/>
      <c r="C51" s="1175"/>
      <c r="D51" s="66"/>
      <c r="E51" s="1164" t="s">
        <v>18</v>
      </c>
      <c r="F51" s="1164"/>
      <c r="G51" s="1164"/>
      <c r="H51" s="1164"/>
      <c r="I51" s="1164"/>
      <c r="J51" s="1165"/>
      <c r="K51" s="63" t="s">
        <v>473</v>
      </c>
      <c r="L51" s="64" t="s">
        <v>473</v>
      </c>
      <c r="M51" s="64" t="s">
        <v>473</v>
      </c>
      <c r="N51" s="64" t="s">
        <v>473</v>
      </c>
      <c r="O51" s="65">
        <v>0</v>
      </c>
      <c r="P51" s="48"/>
      <c r="Q51" s="48"/>
      <c r="R51" s="48"/>
      <c r="S51" s="48"/>
      <c r="T51" s="48"/>
      <c r="U51" s="48"/>
    </row>
    <row r="52" spans="1:21" ht="30.75" customHeight="1" x14ac:dyDescent="0.15">
      <c r="A52" s="48"/>
      <c r="B52" s="1162" t="s">
        <v>19</v>
      </c>
      <c r="C52" s="1163"/>
      <c r="D52" s="66"/>
      <c r="E52" s="1164" t="s">
        <v>20</v>
      </c>
      <c r="F52" s="1164"/>
      <c r="G52" s="1164"/>
      <c r="H52" s="1164"/>
      <c r="I52" s="1164"/>
      <c r="J52" s="1165"/>
      <c r="K52" s="63">
        <v>449</v>
      </c>
      <c r="L52" s="64">
        <v>447</v>
      </c>
      <c r="M52" s="64">
        <v>443</v>
      </c>
      <c r="N52" s="64">
        <v>444</v>
      </c>
      <c r="O52" s="65">
        <v>462</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126</v>
      </c>
      <c r="L53" s="69">
        <v>79</v>
      </c>
      <c r="M53" s="69">
        <v>48</v>
      </c>
      <c r="N53" s="69">
        <v>21</v>
      </c>
      <c r="O53" s="70">
        <v>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78" t="s">
        <v>24</v>
      </c>
      <c r="C41" s="1179"/>
      <c r="D41" s="81"/>
      <c r="E41" s="1184" t="s">
        <v>25</v>
      </c>
      <c r="F41" s="1184"/>
      <c r="G41" s="1184"/>
      <c r="H41" s="1185"/>
      <c r="I41" s="82">
        <v>4302</v>
      </c>
      <c r="J41" s="83">
        <v>3963</v>
      </c>
      <c r="K41" s="83">
        <v>3679</v>
      </c>
      <c r="L41" s="83">
        <v>3393</v>
      </c>
      <c r="M41" s="84">
        <v>3055</v>
      </c>
    </row>
    <row r="42" spans="2:13" ht="27.75" customHeight="1" x14ac:dyDescent="0.15">
      <c r="B42" s="1180"/>
      <c r="C42" s="1181"/>
      <c r="D42" s="85"/>
      <c r="E42" s="1186" t="s">
        <v>26</v>
      </c>
      <c r="F42" s="1186"/>
      <c r="G42" s="1186"/>
      <c r="H42" s="1187"/>
      <c r="I42" s="86">
        <v>253</v>
      </c>
      <c r="J42" s="87">
        <v>253</v>
      </c>
      <c r="K42" s="87">
        <v>253</v>
      </c>
      <c r="L42" s="87">
        <v>253</v>
      </c>
      <c r="M42" s="88">
        <v>253</v>
      </c>
    </row>
    <row r="43" spans="2:13" ht="27.75" customHeight="1" x14ac:dyDescent="0.15">
      <c r="B43" s="1180"/>
      <c r="C43" s="1181"/>
      <c r="D43" s="85"/>
      <c r="E43" s="1186" t="s">
        <v>27</v>
      </c>
      <c r="F43" s="1186"/>
      <c r="G43" s="1186"/>
      <c r="H43" s="1187"/>
      <c r="I43" s="86">
        <v>525</v>
      </c>
      <c r="J43" s="87">
        <v>509</v>
      </c>
      <c r="K43" s="87">
        <v>459</v>
      </c>
      <c r="L43" s="87">
        <v>474</v>
      </c>
      <c r="M43" s="88">
        <v>487</v>
      </c>
    </row>
    <row r="44" spans="2:13" ht="27.75" customHeight="1" x14ac:dyDescent="0.15">
      <c r="B44" s="1180"/>
      <c r="C44" s="1181"/>
      <c r="D44" s="85"/>
      <c r="E44" s="1186" t="s">
        <v>28</v>
      </c>
      <c r="F44" s="1186"/>
      <c r="G44" s="1186"/>
      <c r="H44" s="1187"/>
      <c r="I44" s="86">
        <v>995</v>
      </c>
      <c r="J44" s="87">
        <v>851</v>
      </c>
      <c r="K44" s="87">
        <v>440</v>
      </c>
      <c r="L44" s="87">
        <v>385</v>
      </c>
      <c r="M44" s="88">
        <v>238</v>
      </c>
    </row>
    <row r="45" spans="2:13" ht="27.75" customHeight="1" x14ac:dyDescent="0.15">
      <c r="B45" s="1180"/>
      <c r="C45" s="1181"/>
      <c r="D45" s="85"/>
      <c r="E45" s="1186" t="s">
        <v>29</v>
      </c>
      <c r="F45" s="1186"/>
      <c r="G45" s="1186"/>
      <c r="H45" s="1187"/>
      <c r="I45" s="86">
        <v>1124</v>
      </c>
      <c r="J45" s="87">
        <v>928</v>
      </c>
      <c r="K45" s="87">
        <v>955</v>
      </c>
      <c r="L45" s="87">
        <v>705</v>
      </c>
      <c r="M45" s="88">
        <v>441</v>
      </c>
    </row>
    <row r="46" spans="2:13" ht="27.75" customHeight="1" x14ac:dyDescent="0.15">
      <c r="B46" s="1180"/>
      <c r="C46" s="1181"/>
      <c r="D46" s="85"/>
      <c r="E46" s="1186" t="s">
        <v>30</v>
      </c>
      <c r="F46" s="1186"/>
      <c r="G46" s="1186"/>
      <c r="H46" s="1187"/>
      <c r="I46" s="86" t="s">
        <v>473</v>
      </c>
      <c r="J46" s="87" t="s">
        <v>473</v>
      </c>
      <c r="K46" s="87" t="s">
        <v>473</v>
      </c>
      <c r="L46" s="87" t="s">
        <v>473</v>
      </c>
      <c r="M46" s="88" t="s">
        <v>473</v>
      </c>
    </row>
    <row r="47" spans="2:13" ht="27.75" customHeight="1" x14ac:dyDescent="0.15">
      <c r="B47" s="1180"/>
      <c r="C47" s="1181"/>
      <c r="D47" s="85"/>
      <c r="E47" s="1186" t="s">
        <v>31</v>
      </c>
      <c r="F47" s="1186"/>
      <c r="G47" s="1186"/>
      <c r="H47" s="1187"/>
      <c r="I47" s="86" t="s">
        <v>473</v>
      </c>
      <c r="J47" s="87" t="s">
        <v>473</v>
      </c>
      <c r="K47" s="87" t="s">
        <v>473</v>
      </c>
      <c r="L47" s="87" t="s">
        <v>473</v>
      </c>
      <c r="M47" s="88" t="s">
        <v>473</v>
      </c>
    </row>
    <row r="48" spans="2:13" ht="27.75" customHeight="1" x14ac:dyDescent="0.15">
      <c r="B48" s="1182"/>
      <c r="C48" s="1183"/>
      <c r="D48" s="85"/>
      <c r="E48" s="1186" t="s">
        <v>32</v>
      </c>
      <c r="F48" s="1186"/>
      <c r="G48" s="1186"/>
      <c r="H48" s="1187"/>
      <c r="I48" s="86" t="s">
        <v>473</v>
      </c>
      <c r="J48" s="87" t="s">
        <v>473</v>
      </c>
      <c r="K48" s="87" t="s">
        <v>473</v>
      </c>
      <c r="L48" s="87" t="s">
        <v>473</v>
      </c>
      <c r="M48" s="88" t="s">
        <v>473</v>
      </c>
    </row>
    <row r="49" spans="2:13" ht="27.75" customHeight="1" x14ac:dyDescent="0.15">
      <c r="B49" s="1188" t="s">
        <v>33</v>
      </c>
      <c r="C49" s="1189"/>
      <c r="D49" s="89"/>
      <c r="E49" s="1186" t="s">
        <v>34</v>
      </c>
      <c r="F49" s="1186"/>
      <c r="G49" s="1186"/>
      <c r="H49" s="1187"/>
      <c r="I49" s="86">
        <v>7563</v>
      </c>
      <c r="J49" s="87">
        <v>8336</v>
      </c>
      <c r="K49" s="87">
        <v>8668</v>
      </c>
      <c r="L49" s="87">
        <v>9081</v>
      </c>
      <c r="M49" s="88">
        <v>9609</v>
      </c>
    </row>
    <row r="50" spans="2:13" ht="27.75" customHeight="1" x14ac:dyDescent="0.15">
      <c r="B50" s="1180"/>
      <c r="C50" s="1181"/>
      <c r="D50" s="85"/>
      <c r="E50" s="1186" t="s">
        <v>35</v>
      </c>
      <c r="F50" s="1186"/>
      <c r="G50" s="1186"/>
      <c r="H50" s="1187"/>
      <c r="I50" s="86">
        <v>283</v>
      </c>
      <c r="J50" s="87">
        <v>286</v>
      </c>
      <c r="K50" s="87">
        <v>298</v>
      </c>
      <c r="L50" s="87">
        <v>266</v>
      </c>
      <c r="M50" s="88">
        <v>446</v>
      </c>
    </row>
    <row r="51" spans="2:13" ht="27.75" customHeight="1" x14ac:dyDescent="0.15">
      <c r="B51" s="1182"/>
      <c r="C51" s="1183"/>
      <c r="D51" s="85"/>
      <c r="E51" s="1186" t="s">
        <v>36</v>
      </c>
      <c r="F51" s="1186"/>
      <c r="G51" s="1186"/>
      <c r="H51" s="1187"/>
      <c r="I51" s="86">
        <v>5073</v>
      </c>
      <c r="J51" s="87">
        <v>4949</v>
      </c>
      <c r="K51" s="87">
        <v>4834</v>
      </c>
      <c r="L51" s="87">
        <v>4732</v>
      </c>
      <c r="M51" s="88">
        <v>4521</v>
      </c>
    </row>
    <row r="52" spans="2:13" ht="27.75" customHeight="1" thickBot="1" x14ac:dyDescent="0.2">
      <c r="B52" s="1190" t="s">
        <v>37</v>
      </c>
      <c r="C52" s="1191"/>
      <c r="D52" s="90"/>
      <c r="E52" s="1192" t="s">
        <v>38</v>
      </c>
      <c r="F52" s="1192"/>
      <c r="G52" s="1192"/>
      <c r="H52" s="1193"/>
      <c r="I52" s="91">
        <v>-5720</v>
      </c>
      <c r="J52" s="92">
        <v>-7067</v>
      </c>
      <c r="K52" s="92">
        <v>-8013</v>
      </c>
      <c r="L52" s="92">
        <v>-8868</v>
      </c>
      <c r="M52" s="93">
        <v>-10100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46164</v>
      </c>
      <c r="E3" s="116"/>
      <c r="F3" s="117">
        <v>89245</v>
      </c>
      <c r="G3" s="118"/>
      <c r="H3" s="119"/>
    </row>
    <row r="4" spans="1:8" x14ac:dyDescent="0.15">
      <c r="A4" s="120"/>
      <c r="B4" s="121"/>
      <c r="C4" s="122"/>
      <c r="D4" s="123">
        <v>42604</v>
      </c>
      <c r="E4" s="124"/>
      <c r="F4" s="125">
        <v>42966</v>
      </c>
      <c r="G4" s="126"/>
      <c r="H4" s="127"/>
    </row>
    <row r="5" spans="1:8" x14ac:dyDescent="0.15">
      <c r="A5" s="108" t="s">
        <v>505</v>
      </c>
      <c r="B5" s="113"/>
      <c r="C5" s="114"/>
      <c r="D5" s="115">
        <v>71429</v>
      </c>
      <c r="E5" s="116"/>
      <c r="F5" s="117">
        <v>70897</v>
      </c>
      <c r="G5" s="118"/>
      <c r="H5" s="119"/>
    </row>
    <row r="6" spans="1:8" x14ac:dyDescent="0.15">
      <c r="A6" s="120"/>
      <c r="B6" s="121"/>
      <c r="C6" s="122"/>
      <c r="D6" s="123">
        <v>62949</v>
      </c>
      <c r="E6" s="124"/>
      <c r="F6" s="125">
        <v>39878</v>
      </c>
      <c r="G6" s="126"/>
      <c r="H6" s="127"/>
    </row>
    <row r="7" spans="1:8" x14ac:dyDescent="0.15">
      <c r="A7" s="108" t="s">
        <v>506</v>
      </c>
      <c r="B7" s="113"/>
      <c r="C7" s="114"/>
      <c r="D7" s="115">
        <v>169869</v>
      </c>
      <c r="E7" s="116"/>
      <c r="F7" s="117">
        <v>66496</v>
      </c>
      <c r="G7" s="118"/>
      <c r="H7" s="119"/>
    </row>
    <row r="8" spans="1:8" x14ac:dyDescent="0.15">
      <c r="A8" s="120"/>
      <c r="B8" s="121"/>
      <c r="C8" s="122"/>
      <c r="D8" s="123">
        <v>52766</v>
      </c>
      <c r="E8" s="124"/>
      <c r="F8" s="125">
        <v>36530</v>
      </c>
      <c r="G8" s="126"/>
      <c r="H8" s="127"/>
    </row>
    <row r="9" spans="1:8" x14ac:dyDescent="0.15">
      <c r="A9" s="108" t="s">
        <v>507</v>
      </c>
      <c r="B9" s="113"/>
      <c r="C9" s="114"/>
      <c r="D9" s="115">
        <v>105661</v>
      </c>
      <c r="E9" s="116"/>
      <c r="F9" s="117">
        <v>82748</v>
      </c>
      <c r="G9" s="118"/>
      <c r="H9" s="119"/>
    </row>
    <row r="10" spans="1:8" x14ac:dyDescent="0.15">
      <c r="A10" s="120"/>
      <c r="B10" s="121"/>
      <c r="C10" s="122"/>
      <c r="D10" s="123">
        <v>41255</v>
      </c>
      <c r="E10" s="124"/>
      <c r="F10" s="125">
        <v>44732</v>
      </c>
      <c r="G10" s="126"/>
      <c r="H10" s="127"/>
    </row>
    <row r="11" spans="1:8" x14ac:dyDescent="0.15">
      <c r="A11" s="108" t="s">
        <v>508</v>
      </c>
      <c r="B11" s="113"/>
      <c r="C11" s="114"/>
      <c r="D11" s="115">
        <v>100059</v>
      </c>
      <c r="E11" s="116"/>
      <c r="F11" s="117">
        <v>91837</v>
      </c>
      <c r="G11" s="118"/>
      <c r="H11" s="119"/>
    </row>
    <row r="12" spans="1:8" x14ac:dyDescent="0.15">
      <c r="A12" s="120"/>
      <c r="B12" s="121"/>
      <c r="C12" s="128"/>
      <c r="D12" s="123">
        <v>57883</v>
      </c>
      <c r="E12" s="124"/>
      <c r="F12" s="125">
        <v>54439</v>
      </c>
      <c r="G12" s="126"/>
      <c r="H12" s="127"/>
    </row>
    <row r="13" spans="1:8" x14ac:dyDescent="0.15">
      <c r="A13" s="108"/>
      <c r="B13" s="113"/>
      <c r="C13" s="129"/>
      <c r="D13" s="130">
        <v>98636</v>
      </c>
      <c r="E13" s="131"/>
      <c r="F13" s="132">
        <v>80245</v>
      </c>
      <c r="G13" s="133"/>
      <c r="H13" s="119"/>
    </row>
    <row r="14" spans="1:8" x14ac:dyDescent="0.15">
      <c r="A14" s="120"/>
      <c r="B14" s="121"/>
      <c r="C14" s="122"/>
      <c r="D14" s="123">
        <v>51491</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3.91</v>
      </c>
      <c r="C19" s="134">
        <f>ROUND(VALUE(SUBSTITUTE(実質収支比率等に係る経年分析!G$48,"▲","-")),2)</f>
        <v>4.57</v>
      </c>
      <c r="D19" s="134">
        <f>ROUND(VALUE(SUBSTITUTE(実質収支比率等に係る経年分析!H$48,"▲","-")),2)</f>
        <v>3.6</v>
      </c>
      <c r="E19" s="134">
        <f>ROUND(VALUE(SUBSTITUTE(実質収支比率等に係る経年分析!I$48,"▲","-")),2)</f>
        <v>7.17</v>
      </c>
      <c r="F19" s="134">
        <f>ROUND(VALUE(SUBSTITUTE(実質収支比率等に係る経年分析!J$48,"▲","-")),2)</f>
        <v>4.16</v>
      </c>
    </row>
    <row r="20" spans="1:11" x14ac:dyDescent="0.15">
      <c r="A20" s="134" t="s">
        <v>43</v>
      </c>
      <c r="B20" s="134">
        <f>ROUND(VALUE(SUBSTITUTE(実質収支比率等に係る経年分析!F$47,"▲","-")),2)</f>
        <v>140.49</v>
      </c>
      <c r="C20" s="134">
        <f>ROUND(VALUE(SUBSTITUTE(実質収支比率等に係る経年分析!G$47,"▲","-")),2)</f>
        <v>142.47999999999999</v>
      </c>
      <c r="D20" s="134">
        <f>ROUND(VALUE(SUBSTITUTE(実質収支比率等に係る経年分析!H$47,"▲","-")),2)</f>
        <v>145.34</v>
      </c>
      <c r="E20" s="134">
        <f>ROUND(VALUE(SUBSTITUTE(実質収支比率等に係る経年分析!I$47,"▲","-")),2)</f>
        <v>144.47</v>
      </c>
      <c r="F20" s="134">
        <f>ROUND(VALUE(SUBSTITUTE(実質収支比率等に係る経年分析!J$47,"▲","-")),2)</f>
        <v>147.01</v>
      </c>
    </row>
    <row r="21" spans="1:11" x14ac:dyDescent="0.15">
      <c r="A21" s="134" t="s">
        <v>44</v>
      </c>
      <c r="B21" s="134">
        <f>IF(ISNUMBER(VALUE(SUBSTITUTE(実質収支比率等に係る経年分析!F$49,"▲","-"))),ROUND(VALUE(SUBSTITUTE(実質収支比率等に係る経年分析!F$49,"▲","-")),2),NA())</f>
        <v>22.14</v>
      </c>
      <c r="C21" s="134">
        <f>IF(ISNUMBER(VALUE(SUBSTITUTE(実質収支比率等に係る経年分析!G$49,"▲","-"))),ROUND(VALUE(SUBSTITUTE(実質収支比率等に係る経年分析!G$49,"▲","-")),2),NA())</f>
        <v>4.95</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5.44</v>
      </c>
      <c r="F21" s="134">
        <f>IF(ISNUMBER(VALUE(SUBSTITUTE(実質収支比率等に係る経年分析!J$49,"▲","-"))),ROUND(VALUE(SUBSTITUTE(実質収支比率等に係る経年分析!J$49,"▲","-")),2),NA())</f>
        <v>1.05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24.84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449</v>
      </c>
      <c r="E42" s="136"/>
      <c r="F42" s="136"/>
      <c r="G42" s="136">
        <f>'実質公債費比率（分子）の構造'!L$52</f>
        <v>447</v>
      </c>
      <c r="H42" s="136"/>
      <c r="I42" s="136"/>
      <c r="J42" s="136">
        <f>'実質公債費比率（分子）の構造'!M$52</f>
        <v>443</v>
      </c>
      <c r="K42" s="136"/>
      <c r="L42" s="136"/>
      <c r="M42" s="136">
        <f>'実質公債費比率（分子）の構造'!N$52</f>
        <v>444</v>
      </c>
      <c r="N42" s="136"/>
      <c r="O42" s="136"/>
      <c r="P42" s="136">
        <f>'実質公債費比率（分子）の構造'!O$52</f>
        <v>462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112</v>
      </c>
      <c r="O44" s="136"/>
      <c r="P44" s="136"/>
    </row>
    <row r="45" spans="1:16" x14ac:dyDescent="0.15">
      <c r="A45" s="136" t="s">
        <v>54</v>
      </c>
      <c r="B45" s="136">
        <f>'実質公債費比率（分子）の構造'!K$49</f>
        <v>114</v>
      </c>
      <c r="C45" s="136"/>
      <c r="D45" s="136"/>
      <c r="E45" s="136">
        <f>'実質公債費比率（分子）の構造'!L$49</f>
        <v>88</v>
      </c>
      <c r="F45" s="136"/>
      <c r="G45" s="136"/>
      <c r="H45" s="136">
        <f>'実質公債費比率（分子）の構造'!M$49</f>
        <v>60</v>
      </c>
      <c r="I45" s="136"/>
      <c r="J45" s="136"/>
      <c r="K45" s="136">
        <f>'実質公債費比率（分子）の構造'!N$49</f>
        <v>41</v>
      </c>
      <c r="L45" s="136"/>
      <c r="M45" s="136"/>
      <c r="N45" s="136">
        <f>'実質公債費比率（分子）の構造'!O$49</f>
        <v>21</v>
      </c>
      <c r="O45" s="136"/>
      <c r="P45" s="136"/>
    </row>
    <row r="46" spans="1:16" x14ac:dyDescent="0.15">
      <c r="A46" s="136" t="s">
        <v>55</v>
      </c>
      <c r="B46" s="136">
        <f>'実質公債費比率（分子）の構造'!K$48</f>
        <v>26</v>
      </c>
      <c r="C46" s="136"/>
      <c r="D46" s="136"/>
      <c r="E46" s="136">
        <f>'実質公債費比率（分子）の構造'!L$48</f>
        <v>24</v>
      </c>
      <c r="F46" s="136"/>
      <c r="G46" s="136"/>
      <c r="H46" s="136">
        <f>'実質公債費比率（分子）の構造'!M$48</f>
        <v>25</v>
      </c>
      <c r="I46" s="136"/>
      <c r="J46" s="136"/>
      <c r="K46" s="136">
        <f>'実質公債費比率（分子）の構造'!N$48</f>
        <v>25</v>
      </c>
      <c r="L46" s="136"/>
      <c r="M46" s="136"/>
      <c r="N46" s="136">
        <f>'実質公債費比率（分子）の構造'!O$48</f>
        <v>26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435</v>
      </c>
      <c r="C49" s="136"/>
      <c r="D49" s="136"/>
      <c r="E49" s="136">
        <f>'実質公債費比率（分子）の構造'!L$45</f>
        <v>414</v>
      </c>
      <c r="F49" s="136"/>
      <c r="G49" s="136"/>
      <c r="H49" s="136">
        <f>'実質公債費比率（分子）の構造'!M$45</f>
        <v>406</v>
      </c>
      <c r="I49" s="136"/>
      <c r="J49" s="136"/>
      <c r="K49" s="136">
        <f>'実質公債費比率（分子）の構造'!N$45</f>
        <v>399</v>
      </c>
      <c r="L49" s="136"/>
      <c r="M49" s="136"/>
      <c r="N49" s="136">
        <f>'実質公債費比率（分子）の構造'!O$45</f>
        <v>404</v>
      </c>
      <c r="O49" s="136"/>
      <c r="P49" s="136"/>
    </row>
    <row r="50" spans="1:16" x14ac:dyDescent="0.15">
      <c r="A50" s="136" t="s">
        <v>59</v>
      </c>
      <c r="B50" s="136" t="e">
        <f>NA()</f>
        <v>#N/A</v>
      </c>
      <c r="C50" s="136">
        <f>IF(ISNUMBER('実質公債費比率（分子）の構造'!K$53),'実質公債費比率（分子）の構造'!K$53,NA())</f>
        <v>126</v>
      </c>
      <c r="D50" s="136" t="e">
        <f>NA()</f>
        <v>#N/A</v>
      </c>
      <c r="E50" s="136" t="e">
        <f>NA()</f>
        <v>#N/A</v>
      </c>
      <c r="F50" s="136">
        <f>IF(ISNUMBER('実質公債費比率（分子）の構造'!L$53),'実質公債費比率（分子）の構造'!L$53,NA())</f>
        <v>79</v>
      </c>
      <c r="G50" s="136" t="e">
        <f>NA()</f>
        <v>#N/A</v>
      </c>
      <c r="H50" s="136" t="e">
        <f>NA()</f>
        <v>#N/A</v>
      </c>
      <c r="I50" s="136">
        <f>IF(ISNUMBER('実質公債費比率（分子）の構造'!M$53),'実質公債費比率（分子）の構造'!M$53,NA())</f>
        <v>48</v>
      </c>
      <c r="J50" s="136" t="e">
        <f>NA()</f>
        <v>#N/A</v>
      </c>
      <c r="K50" s="136" t="e">
        <f>NA()</f>
        <v>#N/A</v>
      </c>
      <c r="L50" s="136">
        <f>IF(ISNUMBER('実質公債費比率（分子）の構造'!N$53),'実質公債費比率（分子）の構造'!N$53,NA())</f>
        <v>21</v>
      </c>
      <c r="M50" s="136" t="e">
        <f>NA()</f>
        <v>#N/A</v>
      </c>
      <c r="N50" s="136" t="e">
        <f>NA()</f>
        <v>#N/A</v>
      </c>
      <c r="O50" s="136">
        <f>IF(ISNUMBER('実質公債費比率（分子）の構造'!O$53),'実質公債費比率（分子）の構造'!O$53,NA())</f>
        <v>101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5073</v>
      </c>
      <c r="E56" s="135"/>
      <c r="F56" s="135"/>
      <c r="G56" s="135">
        <f>'将来負担比率（分子）の構造'!J$51</f>
        <v>4949</v>
      </c>
      <c r="H56" s="135"/>
      <c r="I56" s="135"/>
      <c r="J56" s="135">
        <f>'将来負担比率（分子）の構造'!K$51</f>
        <v>4834</v>
      </c>
      <c r="K56" s="135"/>
      <c r="L56" s="135"/>
      <c r="M56" s="135">
        <f>'将来負担比率（分子）の構造'!L$51</f>
        <v>4732</v>
      </c>
      <c r="N56" s="135"/>
      <c r="O56" s="135"/>
      <c r="P56" s="135">
        <f>'将来負担比率（分子）の構造'!M$51</f>
        <v>4521</v>
      </c>
    </row>
    <row r="57" spans="1:16" x14ac:dyDescent="0.15">
      <c r="A57" s="135" t="s">
        <v>35</v>
      </c>
      <c r="B57" s="135"/>
      <c r="C57" s="135"/>
      <c r="D57" s="135">
        <f>'将来負担比率（分子）の構造'!I$50</f>
        <v>283</v>
      </c>
      <c r="E57" s="135"/>
      <c r="F57" s="135"/>
      <c r="G57" s="135">
        <f>'将来負担比率（分子）の構造'!J$50</f>
        <v>286</v>
      </c>
      <c r="H57" s="135"/>
      <c r="I57" s="135"/>
      <c r="J57" s="135">
        <f>'将来負担比率（分子）の構造'!K$50</f>
        <v>298</v>
      </c>
      <c r="K57" s="135"/>
      <c r="L57" s="135"/>
      <c r="M57" s="135">
        <f>'将来負担比率（分子）の構造'!L$50</f>
        <v>266</v>
      </c>
      <c r="N57" s="135"/>
      <c r="O57" s="135"/>
      <c r="P57" s="135">
        <f>'将来負担比率（分子）の構造'!M$50</f>
        <v>446</v>
      </c>
    </row>
    <row r="58" spans="1:16" x14ac:dyDescent="0.15">
      <c r="A58" s="135" t="s">
        <v>34</v>
      </c>
      <c r="B58" s="135"/>
      <c r="C58" s="135"/>
      <c r="D58" s="135">
        <f>'将来負担比率（分子）の構造'!I$49</f>
        <v>7563</v>
      </c>
      <c r="E58" s="135"/>
      <c r="F58" s="135"/>
      <c r="G58" s="135">
        <f>'将来負担比率（分子）の構造'!J$49</f>
        <v>8336</v>
      </c>
      <c r="H58" s="135"/>
      <c r="I58" s="135"/>
      <c r="J58" s="135">
        <f>'将来負担比率（分子）の構造'!K$49</f>
        <v>8668</v>
      </c>
      <c r="K58" s="135"/>
      <c r="L58" s="135"/>
      <c r="M58" s="135">
        <f>'将来負担比率（分子）の構造'!L$49</f>
        <v>9081</v>
      </c>
      <c r="N58" s="135"/>
      <c r="O58" s="135"/>
      <c r="P58" s="135">
        <f>'将来負担比率（分子）の構造'!M$49</f>
        <v>9609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1124</v>
      </c>
      <c r="C62" s="135"/>
      <c r="D62" s="135"/>
      <c r="E62" s="135">
        <f>'将来負担比率（分子）の構造'!J$45</f>
        <v>928</v>
      </c>
      <c r="F62" s="135"/>
      <c r="G62" s="135"/>
      <c r="H62" s="135">
        <f>'将来負担比率（分子）の構造'!K$45</f>
        <v>955</v>
      </c>
      <c r="I62" s="135"/>
      <c r="J62" s="135"/>
      <c r="K62" s="135">
        <f>'将来負担比率（分子）の構造'!L$45</f>
        <v>705</v>
      </c>
      <c r="L62" s="135"/>
      <c r="M62" s="135"/>
      <c r="N62" s="135">
        <f>'将来負担比率（分子）の構造'!M$45</f>
        <v>441</v>
      </c>
      <c r="O62" s="135"/>
      <c r="P62" s="135"/>
    </row>
    <row r="63" spans="1:16" x14ac:dyDescent="0.15">
      <c r="A63" s="135" t="s">
        <v>28</v>
      </c>
      <c r="B63" s="135">
        <f>'将来負担比率（分子）の構造'!I$44</f>
        <v>995</v>
      </c>
      <c r="C63" s="135"/>
      <c r="D63" s="135"/>
      <c r="E63" s="135">
        <f>'将来負担比率（分子）の構造'!J$44</f>
        <v>851</v>
      </c>
      <c r="F63" s="135"/>
      <c r="G63" s="135"/>
      <c r="H63" s="135">
        <f>'将来負担比率（分子）の構造'!K$44</f>
        <v>440</v>
      </c>
      <c r="I63" s="135"/>
      <c r="J63" s="135"/>
      <c r="K63" s="135">
        <f>'将来負担比率（分子）の構造'!L$44</f>
        <v>385</v>
      </c>
      <c r="L63" s="135"/>
      <c r="M63" s="135"/>
      <c r="N63" s="135">
        <f>'将来負担比率（分子）の構造'!M$44</f>
        <v>238</v>
      </c>
      <c r="O63" s="135"/>
      <c r="P63" s="135"/>
    </row>
    <row r="64" spans="1:16" x14ac:dyDescent="0.15">
      <c r="A64" s="135" t="s">
        <v>27</v>
      </c>
      <c r="B64" s="135">
        <f>'将来負担比率（分子）の構造'!I$43</f>
        <v>525</v>
      </c>
      <c r="C64" s="135"/>
      <c r="D64" s="135"/>
      <c r="E64" s="135">
        <f>'将来負担比率（分子）の構造'!J$43</f>
        <v>509</v>
      </c>
      <c r="F64" s="135"/>
      <c r="G64" s="135"/>
      <c r="H64" s="135">
        <f>'将来負担比率（分子）の構造'!K$43</f>
        <v>459</v>
      </c>
      <c r="I64" s="135"/>
      <c r="J64" s="135"/>
      <c r="K64" s="135">
        <f>'将来負担比率（分子）の構造'!L$43</f>
        <v>474</v>
      </c>
      <c r="L64" s="135"/>
      <c r="M64" s="135"/>
      <c r="N64" s="135">
        <f>'将来負担比率（分子）の構造'!M$43</f>
        <v>487</v>
      </c>
      <c r="O64" s="135"/>
      <c r="P64" s="135"/>
    </row>
    <row r="65" spans="1:16" x14ac:dyDescent="0.15">
      <c r="A65" s="135" t="s">
        <v>26</v>
      </c>
      <c r="B65" s="135">
        <f>'将来負担比率（分子）の構造'!I$42</f>
        <v>253</v>
      </c>
      <c r="C65" s="135"/>
      <c r="D65" s="135"/>
      <c r="E65" s="135">
        <f>'将来負担比率（分子）の構造'!J$42</f>
        <v>253</v>
      </c>
      <c r="F65" s="135"/>
      <c r="G65" s="135"/>
      <c r="H65" s="135">
        <f>'将来負担比率（分子）の構造'!K$42</f>
        <v>253</v>
      </c>
      <c r="I65" s="135"/>
      <c r="J65" s="135"/>
      <c r="K65" s="135">
        <f>'将来負担比率（分子）の構造'!L$42</f>
        <v>253</v>
      </c>
      <c r="L65" s="135"/>
      <c r="M65" s="135"/>
      <c r="N65" s="135">
        <f>'将来負担比率（分子）の構造'!M$42</f>
        <v>253</v>
      </c>
      <c r="O65" s="135"/>
      <c r="P65" s="135"/>
    </row>
    <row r="66" spans="1:16" x14ac:dyDescent="0.15">
      <c r="A66" s="135" t="s">
        <v>25</v>
      </c>
      <c r="B66" s="135">
        <f>'将来負担比率（分子）の構造'!I$41</f>
        <v>4302</v>
      </c>
      <c r="C66" s="135"/>
      <c r="D66" s="135"/>
      <c r="E66" s="135">
        <f>'将来負担比率（分子）の構造'!J$41</f>
        <v>3963</v>
      </c>
      <c r="F66" s="135"/>
      <c r="G66" s="135"/>
      <c r="H66" s="135">
        <f>'将来負担比率（分子）の構造'!K$41</f>
        <v>3679</v>
      </c>
      <c r="I66" s="135"/>
      <c r="J66" s="135"/>
      <c r="K66" s="135">
        <f>'将来負担比率（分子）の構造'!L$41</f>
        <v>3393</v>
      </c>
      <c r="L66" s="135"/>
      <c r="M66" s="135"/>
      <c r="N66" s="135">
        <f>'将来負担比率（分子）の構造'!M$41</f>
        <v>3055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2016-04-20T10:00:37Z</cp:lastPrinted>
  <dcterms:created xsi:type="dcterms:W3CDTF">2016-02-15T02:31:38Z</dcterms:created>
  <dcterms:modified xsi:type="dcterms:W3CDTF">2016-05-02T02:41:30Z</dcterms:modified>
  <cp:category/>
</cp:coreProperties>
</file>