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企画経営課\企画経営課共用\gガイドライン\★公営企業に係る経営比較分析表\200130公営企業に係る経営比較分析表（平成30年度決算）の分析等について\02_回答\"/>
    </mc:Choice>
  </mc:AlternateContent>
  <workbookProtection workbookAlgorithmName="SHA-512" workbookHashValue="ApxV7exxWKGR/D4bmk6JOXM/Lpy0/1E/S1PigRZA0JWcDJUbq5K7T+plafFFmqHzaqCbhLu13hMCCmscJ1VCyA==" workbookSaltValue="m2WonKry4zhcepzK295aJw==" workbookSpinCount="100000" lockStructure="1"/>
  <bookViews>
    <workbookView xWindow="0" yWindow="0" windowWidth="26235" windowHeight="109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<sst xmlns="http://schemas.openxmlformats.org/spreadsheetml/2006/main" count="228" uniqueCount="111">
  <si>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</si>
  <si>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</si>
  <si>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</si>
  <si>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</si>
  <si>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</si>
  <si>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</si>
  <si>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</si>
  <si>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</si>
  <si>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</si>
  <si>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</si>
  <si>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</si>
  <si>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</si>
  <si>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</si>
  <si>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</si>
  <si>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</si>
  <si>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</si>
  <si>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</si>
  <si>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</si>
  <si>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</si>
  <si>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</si>
  <si>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</si>
  <si>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</si>
  <si>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</si>
  <si>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</si>
  <si>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</si>
  <si>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</si>
  <si>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</si>
  <si>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</si>
  <si>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</si>
  <si>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</si>
  <si>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</si>
  <si>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</si>
  <si>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</si>
  <si>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</si>
  <si>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</si>
  <si>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</si>
  <si>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</si>
  <si>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</si>
  <si>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</si>
  <si>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</si>
  <si>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</si>
  <si>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</si>
  <si>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</si>
  <si>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</si>
  <si>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</si>
  <si>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</si>
  <si>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</si>
  <si>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</si>
  <si>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</si>
  <si>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</si>
  <si>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</si>
  <si>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</si>
  <si>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</si>
  <si>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</si>
  <si>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</si>
  <si>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</si>
  <si>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</si>
  <si>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</si>
  <si>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</si>
  <si>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</si>
  <si>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</si>
  <si>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</si>
  <si>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</si>
  <si>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</si>
  <si>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</si>
  <si>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</si>
  <si>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</si>
  <si>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</si>
  <si>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</si>
  <si>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</si>
  <si>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</si>
  <si>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</si>
  <si>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</si>
  <si>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</si>
  <si>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</si>
  <si>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</si>
  <si>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</si>
  <si>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</si>
  <si>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</si>
  <si>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</si>
  <si>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</si>
  <si>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</si>
  <si>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</si>
  <si>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</si>
  <si>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</si>
  <si>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</si>
  <si>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</si>
  <si>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</si>
  <si>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</si>
  <si>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</si>
  <si>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</si>
  <si>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</si>
  <si>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</si>
  <si>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</si>
  <si>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</si>
  <si>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</si>
  <si>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那覇市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</si>
  <si>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</si>
  <si>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</si>
  <si>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</si>
  <si>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</si>
  <si>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</si>
  <si>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</si>
  <si>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</si>
  <si>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</si>
  <si>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</si>
  <si>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</si>
  <si>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</si>
  <si>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以上となっており収支が黒字であることを示しているものの、みなし償却を採用していたため減価償却費の全額が使用料の総括原価に算入されていないことから、今後の下水道施設の大量更新に向けた財源確保が課題となっており使用料の適正化を検討する必要がある。
　③流動比率は100％を上回っており、現金預金も増加傾向であるものの、みなし償却を採用していたことや純利益の金額が企業債元金償還金を賄うには至らないことから、今後の下水道施設の大量更新に向けた財源確保が課題となっており使用料の適正化を検討する必要がある。
　④企業債残高対事業規模比率は類似団体平均値との比較では低い値となっており、一定の投資が行われているなかでは比較的良好な数値と考えられる。
　⑤経費回収率は100％以上となっており汚水処理に係る費用を使用料収入で賄うことができているものの、一般会計からの繰入金の依存度を抑制するため、使用料の適正化を検討する必要がある。
　⑥汚水処理原価は類似団体平均値との比較では低い値となっており、従前に行った公的資金補償金免除繰上償還による企業債支払利息の削減効果等もあり効率化が認められる。
　⑧水洗化率、類似団体平均値と比較しても低い値であるものの、毎年増加傾向にあり今後も継続して水洗化を促進するための対策に努める。</t>
    <phoneticPr fontId="4"/>
  </si>
  <si>
    <t>　①有形固定資産減価償却率は、事業開始から50年を経過し、当時の管渠が順次法定耐用年数を迎えてきており、類似団体平均値との比較では高い値となっていることから、保有資産が法定耐用年数に近づいていることが示されている。
　②管渠老朽化率も前述の理由により、類似団体平均値との比較では高い値となっている。今後も事業開始に合わせて大規模に整備された管渠が耐用年数を迎えることから数値の悪化が見込まれる。
　③管渠改善率は前年同様に類似団体平均値との比較で低い値となっている。①②の状況も合わせてみると健全な更新ペースとは言えず、現在取り組んでいるストックマネジメントで計画的な施設更新を行っていくことが求められる。</t>
    <rPh sb="37" eb="39">
      <t>ホウテイ</t>
    </rPh>
    <rPh sb="117" eb="119">
      <t>ゼンジュツ</t>
    </rPh>
    <rPh sb="120" eb="122">
      <t>リユウ</t>
    </rPh>
    <rPh sb="236" eb="238">
      <t>ジョウキョウ</t>
    </rPh>
    <phoneticPr fontId="4"/>
  </si>
  <si>
    <t>　効果的かつ効率的な経営を目指し、地方公営企業法の全部適用や水道事業との組織統合などに取り組んだ結果、平成17年度から毎年純利益を計上しており、その傾向は概ね安定的に推移している。また類似団体平均値との比較においても良好な結果が示されていることから、比較的健全な経営状況であると考えられる。
　しかし、事業開始から50年を超え、今後予想される施設の老朽化に伴う改築更新等に備えた財源確保は切迫した課題となっており、また、一般会計からの繰入金や起債に頼らざるを得ない厳しい財政状況を踏まえ、中・長期的な視点に立った事業の実施や使用料の適正化等による経営基盤の強化、収益確保のための水洗化率の向上等に努める必要がある。またそのために現在、ストックマネジメント計画も包括した中長期計画である経営戦略を策定中である。</t>
    <rPh sb="133" eb="13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</si>
</sst>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0.41</c:v>
                </c:pt>
                <c:pt idx="1">
                  <c:v>0.31</c:v>
                </c:pt>
                <c:pt idx="2">
                  <c:v>0.32</c:v>
                </c:pt>
                <c:pt idx="3">
                  <c:v>0.08</c:v>
                </c:pt>
                <c:pt idx="4">
                  <c:v>7.0000000000000007E-2</c:v>
                </c:pt>
              </c:numCache>
            </c:numRef>
          </c:val>
          <c:extLst>
            <c:ext xmlns:c16="http://schemas.microsoft.com/office/drawing/2014/chart" uri="{C3380CC4-5D6E-409C-BE32-E72D297353CC}">
              <c16:uniqueId val="{00000000-7D54-43EC-88A4-2726EB7D53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c:ext xmlns:c16="http://schemas.microsoft.com/office/drawing/2014/chart" uri="{C3380CC4-5D6E-409C-BE32-E72D297353CC}">
              <c16:uniqueId val="{00000001-7D54-43EC-88A4-2726EB7D53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F2-4ED3-84C4-3BDF8B1C18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c:ext xmlns:c16="http://schemas.microsoft.com/office/drawing/2014/chart" uri="{C3380CC4-5D6E-409C-BE32-E72D297353CC}">
              <c16:uniqueId val="{00000001-C8F2-4ED3-84C4-3BDF8B1C18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95.21</c:v>
                </c:pt>
                <c:pt idx="1">
                  <c:v>95.29</c:v>
                </c:pt>
                <c:pt idx="2">
                  <c:v>95.49</c:v>
                </c:pt>
                <c:pt idx="3">
                  <c:v>95.72</c:v>
                </c:pt>
                <c:pt idx="4">
                  <c:v>95.95</c:v>
                </c:pt>
              </c:numCache>
            </c:numRef>
          </c:val>
          <c:extLst>
            <c:ext xmlns:c16="http://schemas.microsoft.com/office/drawing/2014/chart" uri="{C3380CC4-5D6E-409C-BE32-E72D297353CC}">
              <c16:uniqueId val="{00000000-916E-48AA-B919-F32982DDAE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c:ext xmlns:c16="http://schemas.microsoft.com/office/drawing/2014/chart" uri="{C3380CC4-5D6E-409C-BE32-E72D297353CC}">
              <c16:uniqueId val="{00000001-916E-48AA-B919-F32982DDAE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110.11</c:v>
                </c:pt>
                <c:pt idx="1">
                  <c:v>110.46</c:v>
                </c:pt>
                <c:pt idx="2">
                  <c:v>108.68</c:v>
                </c:pt>
                <c:pt idx="3">
                  <c:v>110.93</c:v>
                </c:pt>
                <c:pt idx="4">
                  <c:v>110.2</c:v>
                </c:pt>
              </c:numCache>
            </c:numRef>
          </c:val>
          <c:extLst>
            <c:ext xmlns:c16="http://schemas.microsoft.com/office/drawing/2014/chart" uri="{C3380CC4-5D6E-409C-BE32-E72D297353CC}">
              <c16:uniqueId val="{00000000-6F2C-45C5-9155-AAC81E4233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104.63</c:v>
                </c:pt>
                <c:pt idx="1">
                  <c:v>105.91</c:v>
                </c:pt>
                <c:pt idx="2">
                  <c:v>106.96</c:v>
                </c:pt>
                <c:pt idx="3">
                  <c:v>106.55</c:v>
                </c:pt>
                <c:pt idx="4">
                  <c:v>106.78</c:v>
                </c:pt>
              </c:numCache>
            </c:numRef>
          </c:val>
          <c:smooth val="0"/>
          <c:extLst>
            <c:ext xmlns:c16="http://schemas.microsoft.com/office/drawing/2014/chart" uri="{C3380CC4-5D6E-409C-BE32-E72D297353CC}">
              <c16:uniqueId val="{00000001-6F2C-45C5-9155-AAC81E4233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30.11</c:v>
                </c:pt>
                <c:pt idx="1">
                  <c:v>31.88</c:v>
                </c:pt>
                <c:pt idx="2">
                  <c:v>33.549999999999997</c:v>
                </c:pt>
                <c:pt idx="3">
                  <c:v>35.32</c:v>
                </c:pt>
                <c:pt idx="4">
                  <c:v>37.22</c:v>
                </c:pt>
              </c:numCache>
            </c:numRef>
          </c:val>
          <c:extLst>
            <c:ext xmlns:c16="http://schemas.microsoft.com/office/drawing/2014/chart" uri="{C3380CC4-5D6E-409C-BE32-E72D297353CC}">
              <c16:uniqueId val="{00000000-D197-4343-A2CD-8E89B2F528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25.54</c:v>
                </c:pt>
                <c:pt idx="1">
                  <c:v>22.87</c:v>
                </c:pt>
                <c:pt idx="2">
                  <c:v>28.42</c:v>
                </c:pt>
                <c:pt idx="3">
                  <c:v>28.24</c:v>
                </c:pt>
                <c:pt idx="4">
                  <c:v>29.38</c:v>
                </c:pt>
              </c:numCache>
            </c:numRef>
          </c:val>
          <c:smooth val="0"/>
          <c:extLst>
            <c:ext xmlns:c16="http://schemas.microsoft.com/office/drawing/2014/chart" uri="{C3380CC4-5D6E-409C-BE32-E72D297353CC}">
              <c16:uniqueId val="{00000001-D197-4343-A2CD-8E89B2F528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
                  <c:v>0</c:v>
                </c:pt>
                <c:pt idx="1">
                  <c:v>1.1200000000000001</c:v>
                </c:pt>
                <c:pt idx="2">
                  <c:v>1.1200000000000001</c:v>
                </c:pt>
                <c:pt idx="3">
                  <c:v>4.1399999999999997</c:v>
                </c:pt>
                <c:pt idx="4">
                  <c:v>6.43</c:v>
                </c:pt>
              </c:numCache>
            </c:numRef>
          </c:val>
          <c:extLst>
            <c:ext xmlns:c16="http://schemas.microsoft.com/office/drawing/2014/chart" uri="{C3380CC4-5D6E-409C-BE32-E72D297353CC}">
              <c16:uniqueId val="{00000000-2E12-4638-8BE7-227F61B1C0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1.39</c:v>
                </c:pt>
                <c:pt idx="1">
                  <c:v>1.2</c:v>
                </c:pt>
                <c:pt idx="2">
                  <c:v>3.01</c:v>
                </c:pt>
                <c:pt idx="3">
                  <c:v>3.67</c:v>
                </c:pt>
                <c:pt idx="4">
                  <c:v>3.45</c:v>
                </c:pt>
              </c:numCache>
            </c:numRef>
          </c:val>
          <c:smooth val="0"/>
          <c:extLst>
            <c:ext xmlns:c16="http://schemas.microsoft.com/office/drawing/2014/chart" uri="{C3380CC4-5D6E-409C-BE32-E72D297353CC}">
              <c16:uniqueId val="{00000001-2E12-4638-8BE7-227F61B1C0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67-4B69-A980-9A4E757900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0.1</c:v>
                </c:pt>
                <c:pt idx="1">
                  <c:v>0</c:v>
                </c:pt>
                <c:pt idx="2">
                  <c:v>0</c:v>
                </c:pt>
                <c:pt idx="3" formatCode="#,##0.00;&quot;△&quot;#,##0.00;&quot;-&quot;">
                  <c:v>0.41</c:v>
                </c:pt>
                <c:pt idx="4" formatCode="#,##0.00;&quot;△&quot;#,##0.00;&quot;-&quot;">
                  <c:v>0.19</c:v>
                </c:pt>
              </c:numCache>
            </c:numRef>
          </c:val>
          <c:smooth val="0"/>
          <c:extLst>
            <c:ext xmlns:c16="http://schemas.microsoft.com/office/drawing/2014/chart" uri="{C3380CC4-5D6E-409C-BE32-E72D297353CC}">
              <c16:uniqueId val="{00000001-B267-4B69-A980-9A4E757900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165.77</c:v>
                </c:pt>
                <c:pt idx="1">
                  <c:v>185.57</c:v>
                </c:pt>
                <c:pt idx="2">
                  <c:v>210.84</c:v>
                </c:pt>
                <c:pt idx="3">
                  <c:v>232.31</c:v>
                </c:pt>
                <c:pt idx="4">
                  <c:v>266.42</c:v>
                </c:pt>
              </c:numCache>
            </c:numRef>
          </c:val>
          <c:extLst>
            <c:ext xmlns:c16="http://schemas.microsoft.com/office/drawing/2014/chart" uri="{C3380CC4-5D6E-409C-BE32-E72D297353CC}">
              <c16:uniqueId val="{00000000-6026-489D-90EB-DA61D53710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72.66</c:v>
                </c:pt>
                <c:pt idx="1">
                  <c:v>66.900000000000006</c:v>
                </c:pt>
                <c:pt idx="2">
                  <c:v>72.739999999999995</c:v>
                </c:pt>
                <c:pt idx="3">
                  <c:v>83.46</c:v>
                </c:pt>
                <c:pt idx="4">
                  <c:v>80.64</c:v>
                </c:pt>
              </c:numCache>
            </c:numRef>
          </c:val>
          <c:smooth val="0"/>
          <c:extLst>
            <c:ext xmlns:c16="http://schemas.microsoft.com/office/drawing/2014/chart" uri="{C3380CC4-5D6E-409C-BE32-E72D297353CC}">
              <c16:uniqueId val="{00000001-6026-489D-90EB-DA61D53710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212.24</c:v>
                </c:pt>
                <c:pt idx="1">
                  <c:v>200.63</c:v>
                </c:pt>
                <c:pt idx="2">
                  <c:v>191.56</c:v>
                </c:pt>
                <c:pt idx="3">
                  <c:v>180.97</c:v>
                </c:pt>
                <c:pt idx="4">
                  <c:v>174</c:v>
                </c:pt>
              </c:numCache>
            </c:numRef>
          </c:val>
          <c:extLst>
            <c:ext xmlns:c16="http://schemas.microsoft.com/office/drawing/2014/chart" uri="{C3380CC4-5D6E-409C-BE32-E72D297353CC}">
              <c16:uniqueId val="{00000000-3CED-42EB-BDFC-CF519D03A4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c:ext xmlns:c16="http://schemas.microsoft.com/office/drawing/2014/chart" uri="{C3380CC4-5D6E-409C-BE32-E72D297353CC}">
              <c16:uniqueId val="{00000001-3CED-42EB-BDFC-CF519D03A4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111.67</c:v>
                </c:pt>
                <c:pt idx="1">
                  <c:v>114.84</c:v>
                </c:pt>
                <c:pt idx="2">
                  <c:v>112.11</c:v>
                </c:pt>
                <c:pt idx="3">
                  <c:v>108.3</c:v>
                </c:pt>
                <c:pt idx="4">
                  <c:v>103.85</c:v>
                </c:pt>
              </c:numCache>
            </c:numRef>
          </c:val>
          <c:extLst>
            <c:ext xmlns:c16="http://schemas.microsoft.com/office/drawing/2014/chart" uri="{C3380CC4-5D6E-409C-BE32-E72D297353CC}">
              <c16:uniqueId val="{00000000-1CBF-4E19-8798-05EC545242A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c:ext xmlns:c16="http://schemas.microsoft.com/office/drawing/2014/chart" uri="{C3380CC4-5D6E-409C-BE32-E72D297353CC}">
              <c16:uniqueId val="{00000001-1CBF-4E19-8798-05EC545242A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85.03</c:v>
                </c:pt>
                <c:pt idx="1">
                  <c:v>83</c:v>
                </c:pt>
                <c:pt idx="2">
                  <c:v>85.11</c:v>
                </c:pt>
                <c:pt idx="3">
                  <c:v>88.42</c:v>
                </c:pt>
                <c:pt idx="4">
                  <c:v>92.53</c:v>
                </c:pt>
              </c:numCache>
            </c:numRef>
          </c:val>
          <c:extLst>
            <c:ext xmlns:c16="http://schemas.microsoft.com/office/drawing/2014/chart" uri="{C3380CC4-5D6E-409C-BE32-E72D297353CC}">
              <c16:uniqueId val="{00000000-5568-4802-8B35-D716D22CE9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c:ext xmlns:c16="http://schemas.microsoft.com/office/drawing/2014/chart" uri="{C3380CC4-5D6E-409C-BE32-E72D297353CC}">
              <c16:uniqueId val="{00000001-5568-4802-8B35-D716D22CE9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那覇市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Ab</v>
      </c>
      <c r="X8" s="48"/>
      <c r="Y8" s="48"/>
      <c r="Z8" s="48"/>
      <c r="AA8" s="48"/>
      <c r="AB8" s="48"/>
      <c r="AC8" s="48"/>
      <c r="AD8" s="49" t="str">
        <f>データ!$M$6</f>
        <v>自治体職員</v>
      </c>
      <c r="AE8" s="49"/>
      <c r="AF8" s="49"/>
      <c r="AG8" s="49"/>
      <c r="AH8" s="49"/>
      <c r="AI8" s="49"/>
      <c r="AJ8" s="49"/>
      <c r="AK8" s="3"/>
      <c r="AL8" s="50">
        <f>データ!S6</f>
        <v>322624</v>
      </c>
      <c r="AM8" s="50"/>
      <c r="AN8" s="50"/>
      <c r="AO8" s="50"/>
      <c r="AP8" s="50"/>
      <c r="AQ8" s="50"/>
      <c r="AR8" s="50"/>
      <c r="AS8" s="50"/>
      <c r="AT8" s="45">
        <f>データ!T6</f>
        <v>39.99</v>
      </c>
      <c r="AU8" s="45"/>
      <c r="AV8" s="45"/>
      <c r="AW8" s="45"/>
      <c r="AX8" s="45"/>
      <c r="AY8" s="45"/>
      <c r="AZ8" s="45"/>
      <c r="BA8" s="45"/>
      <c r="BB8" s="45">
        <f>データ!U6</f>
        <v>8067.62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72.41</v>
      </c>
      <c r="J10" s="45"/>
      <c r="K10" s="45"/>
      <c r="L10" s="45"/>
      <c r="M10" s="45"/>
      <c r="N10" s="45"/>
      <c r="O10" s="45"/>
      <c r="P10" s="45">
        <f>データ!P6</f>
        <v>98.18</v>
      </c>
      <c r="Q10" s="45"/>
      <c r="R10" s="45"/>
      <c r="S10" s="45"/>
      <c r="T10" s="45"/>
      <c r="U10" s="45"/>
      <c r="V10" s="45"/>
      <c r="W10" s="45">
        <f>データ!Q6</f>
        <v>100</v>
      </c>
      <c r="X10" s="45"/>
      <c r="Y10" s="45"/>
      <c r="Z10" s="45"/>
      <c r="AA10" s="45"/>
      <c r="AB10" s="45"/>
      <c r="AC10" s="45"/>
      <c r="AD10" s="50">
        <f>データ!R6</f>
        <v>1468</v>
      </c>
      <c r="AE10" s="50"/>
      <c r="AF10" s="50"/>
      <c r="AG10" s="50"/>
      <c r="AH10" s="50"/>
      <c r="AI10" s="50"/>
      <c r="AJ10" s="50"/>
      <c r="AK10" s="2"/>
      <c r="AL10" s="50">
        <f>データ!V6</f>
        <v>315236</v>
      </c>
      <c r="AM10" s="50"/>
      <c r="AN10" s="50"/>
      <c r="AO10" s="50"/>
      <c r="AP10" s="50"/>
      <c r="AQ10" s="50"/>
      <c r="AR10" s="50"/>
      <c r="AS10" s="50"/>
      <c r="AT10" s="45">
        <f>データ!W6</f>
        <v>35.17</v>
      </c>
      <c r="AU10" s="45"/>
      <c r="AV10" s="45"/>
      <c r="AW10" s="45"/>
      <c r="AX10" s="45"/>
      <c r="AY10" s="45"/>
      <c r="AZ10" s="45"/>
      <c r="BA10" s="45"/>
      <c r="BB10" s="45">
        <f>データ!X6</f>
        <v>8963.2099999999991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109</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110</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wQCRXV973ULJaeNLsuASIRssSBS6uD5g4GeT+H91BEUyaXLBDoCBEI1ZGI50FXdyFCAbeFzd/K8cVL0fGfX2hA==" saltValue="0Ipq1zb/NSwhvz6ed/lK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472018</v>
      </c>
      <c r="D6" s="33">
        <f t="shared" si="3"/>
        <v>46</v>
      </c>
      <c r="E6" s="33">
        <f t="shared" si="3"/>
        <v>17</v>
      </c>
      <c r="F6" s="33">
        <f t="shared" si="3"/>
        <v>1</v>
      </c>
      <c r="G6" s="33">
        <f t="shared" si="3"/>
        <v>0</v>
      </c>
      <c r="H6" s="33" t="str">
        <f t="shared" si="3"/>
        <v>沖縄県　那覇市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72.41</v>
      </c>
      <c r="P6" s="34">
        <f t="shared" si="3"/>
        <v>98.18</v>
      </c>
      <c r="Q6" s="34">
        <f t="shared" si="3"/>
        <v>100</v>
      </c>
      <c r="R6" s="34">
        <f t="shared" si="3"/>
        <v>1468</v>
      </c>
      <c r="S6" s="34">
        <f t="shared" si="3"/>
        <v>322624</v>
      </c>
      <c r="T6" s="34">
        <f t="shared" si="3"/>
        <v>39.99</v>
      </c>
      <c r="U6" s="34">
        <f t="shared" si="3"/>
        <v>8067.62</v>
      </c>
      <c r="V6" s="34">
        <f t="shared" si="3"/>
        <v>315236</v>
      </c>
      <c r="W6" s="34">
        <f t="shared" si="3"/>
        <v>35.17</v>
      </c>
      <c r="X6" s="34">
        <f t="shared" si="3"/>
        <v>8963.2099999999991</v>
      </c>
      <c r="Y6" s="35">
        <f>IF(Y7="",NA(),Y7)</f>
        <v>110.11</v>
      </c>
      <c r="Z6" s="35">
        <f t="shared" ref="Z6:AH6" si="4">IF(Z7="",NA(),Z7)</f>
        <v>110.46</v>
      </c>
      <c r="AA6" s="35">
        <f t="shared" si="4"/>
        <v>108.68</v>
      </c>
      <c r="AB6" s="35">
        <f t="shared" si="4"/>
        <v>110.93</v>
      </c>
      <c r="AC6" s="35">
        <f t="shared" si="4"/>
        <v>110.2</v>
      </c>
      <c r="AD6" s="35">
        <f t="shared" si="4"/>
        <v>104.63</v>
      </c>
      <c r="AE6" s="35">
        <f t="shared" si="4"/>
        <v>105.91</v>
      </c>
      <c r="AF6" s="35">
        <f t="shared" si="4"/>
        <v>106.96</v>
      </c>
      <c r="AG6" s="35">
        <f t="shared" si="4"/>
        <v>106.55</v>
      </c>
      <c r="AH6" s="35">
        <f t="shared" si="4"/>
        <v>106.78</v>
      </c>
      <c r="AI6" s="34" t="str">
        <f>IF(AI7="","",IF(AI7="-","【-】","【"&amp;SUBSTITUTE(TEXT(AI7,"#,##0.00"),"-","△")&amp;"】"))</f>
        <v>【108.69】</v>
      </c>
      <c r="AJ6" s="34">
        <f>IF(AJ7="",NA(),AJ7)</f>
        <v>0</v>
      </c>
      <c r="AK6" s="34">
        <f t="shared" ref="AK6:AS6" si="5">IF(AK7="",NA(),AK7)</f>
        <v>0</v>
      </c>
      <c r="AL6" s="34">
        <f t="shared" si="5"/>
        <v>0</v>
      </c>
      <c r="AM6" s="34">
        <f t="shared" si="5"/>
        <v>0</v>
      </c>
      <c r="AN6" s="34">
        <f t="shared" si="5"/>
        <v>0</v>
      </c>
      <c r="AO6" s="35">
        <f t="shared" si="5"/>
        <v>0.1</v>
      </c>
      <c r="AP6" s="34">
        <f t="shared" si="5"/>
        <v>0</v>
      </c>
      <c r="AQ6" s="34">
        <f t="shared" si="5"/>
        <v>0</v>
      </c>
      <c r="AR6" s="35">
        <f t="shared" si="5"/>
        <v>0.41</v>
      </c>
      <c r="AS6" s="35">
        <f t="shared" si="5"/>
        <v>0.19</v>
      </c>
      <c r="AT6" s="34" t="str">
        <f>IF(AT7="","",IF(AT7="-","【-】","【"&amp;SUBSTITUTE(TEXT(AT7,"#,##0.00"),"-","△")&amp;"】"))</f>
        <v>【3.28】</v>
      </c>
      <c r="AU6" s="35">
        <f>IF(AU7="",NA(),AU7)</f>
        <v>165.77</v>
      </c>
      <c r="AV6" s="35">
        <f t="shared" ref="AV6:BD6" si="6">IF(AV7="",NA(),AV7)</f>
        <v>185.57</v>
      </c>
      <c r="AW6" s="35">
        <f t="shared" si="6"/>
        <v>210.84</v>
      </c>
      <c r="AX6" s="35">
        <f t="shared" si="6"/>
        <v>232.31</v>
      </c>
      <c r="AY6" s="35">
        <f t="shared" si="6"/>
        <v>266.42</v>
      </c>
      <c r="AZ6" s="35">
        <f t="shared" si="6"/>
        <v>72.66</v>
      </c>
      <c r="BA6" s="35">
        <f t="shared" si="6"/>
        <v>66.900000000000006</v>
      </c>
      <c r="BB6" s="35">
        <f t="shared" si="6"/>
        <v>72.739999999999995</v>
      </c>
      <c r="BC6" s="35">
        <f t="shared" si="6"/>
        <v>83.46</v>
      </c>
      <c r="BD6" s="35">
        <f t="shared" si="6"/>
        <v>80.64</v>
      </c>
      <c r="BE6" s="34" t="str">
        <f>IF(BE7="","",IF(BE7="-","【-】","【"&amp;SUBSTITUTE(TEXT(BE7,"#,##0.00"),"-","△")&amp;"】"))</f>
        <v>【69.49】</v>
      </c>
      <c r="BF6" s="35">
        <f>IF(BF7="",NA(),BF7)</f>
        <v>212.24</v>
      </c>
      <c r="BG6" s="35">
        <f t="shared" ref="BG6:BO6" si="7">IF(BG7="",NA(),BG7)</f>
        <v>200.63</v>
      </c>
      <c r="BH6" s="35">
        <f t="shared" si="7"/>
        <v>191.56</v>
      </c>
      <c r="BI6" s="35">
        <f t="shared" si="7"/>
        <v>180.97</v>
      </c>
      <c r="BJ6" s="35">
        <f t="shared" si="7"/>
        <v>174</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111.67</v>
      </c>
      <c r="BR6" s="35">
        <f t="shared" ref="BR6:BZ6" si="8">IF(BR7="",NA(),BR7)</f>
        <v>114.84</v>
      </c>
      <c r="BS6" s="35">
        <f t="shared" si="8"/>
        <v>112.11</v>
      </c>
      <c r="BT6" s="35">
        <f t="shared" si="8"/>
        <v>108.3</v>
      </c>
      <c r="BU6" s="35">
        <f t="shared" si="8"/>
        <v>103.85</v>
      </c>
      <c r="BV6" s="35">
        <f t="shared" si="8"/>
        <v>96.91</v>
      </c>
      <c r="BW6" s="35">
        <f t="shared" si="8"/>
        <v>101.54</v>
      </c>
      <c r="BX6" s="35">
        <f t="shared" si="8"/>
        <v>102.42</v>
      </c>
      <c r="BY6" s="35">
        <f t="shared" si="8"/>
        <v>100.97</v>
      </c>
      <c r="BZ6" s="35">
        <f t="shared" si="8"/>
        <v>101.84</v>
      </c>
      <c r="CA6" s="34" t="str">
        <f>IF(CA7="","",IF(CA7="-","【-】","【"&amp;SUBSTITUTE(TEXT(CA7,"#,##0.00"),"-","△")&amp;"】"))</f>
        <v>【100.91】</v>
      </c>
      <c r="CB6" s="35">
        <f>IF(CB7="",NA(),CB7)</f>
        <v>85.03</v>
      </c>
      <c r="CC6" s="35">
        <f t="shared" ref="CC6:CK6" si="9">IF(CC7="",NA(),CC7)</f>
        <v>83</v>
      </c>
      <c r="CD6" s="35">
        <f t="shared" si="9"/>
        <v>85.11</v>
      </c>
      <c r="CE6" s="35">
        <f t="shared" si="9"/>
        <v>88.42</v>
      </c>
      <c r="CF6" s="35">
        <f t="shared" si="9"/>
        <v>92.53</v>
      </c>
      <c r="CG6" s="35">
        <f t="shared" si="9"/>
        <v>120.5</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95.21</v>
      </c>
      <c r="CY6" s="35">
        <f t="shared" ref="CY6:DG6" si="11">IF(CY7="",NA(),CY7)</f>
        <v>95.29</v>
      </c>
      <c r="CZ6" s="35">
        <f t="shared" si="11"/>
        <v>95.49</v>
      </c>
      <c r="DA6" s="35">
        <f t="shared" si="11"/>
        <v>95.72</v>
      </c>
      <c r="DB6" s="35">
        <f t="shared" si="11"/>
        <v>95.95</v>
      </c>
      <c r="DC6" s="35">
        <f t="shared" si="11"/>
        <v>96.69</v>
      </c>
      <c r="DD6" s="35">
        <f t="shared" si="11"/>
        <v>96.84</v>
      </c>
      <c r="DE6" s="35">
        <f t="shared" si="11"/>
        <v>96.84</v>
      </c>
      <c r="DF6" s="35">
        <f t="shared" si="11"/>
        <v>96.75</v>
      </c>
      <c r="DG6" s="35">
        <f t="shared" si="11"/>
        <v>96.78</v>
      </c>
      <c r="DH6" s="34" t="str">
        <f>IF(DH7="","",IF(DH7="-","【-】","【"&amp;SUBSTITUTE(TEXT(DH7,"#,##0.00"),"-","△")&amp;"】"))</f>
        <v>【95.20】</v>
      </c>
      <c r="DI6" s="35">
        <f>IF(DI7="",NA(),DI7)</f>
        <v>30.11</v>
      </c>
      <c r="DJ6" s="35">
        <f t="shared" ref="DJ6:DR6" si="12">IF(DJ7="",NA(),DJ7)</f>
        <v>31.88</v>
      </c>
      <c r="DK6" s="35">
        <f t="shared" si="12"/>
        <v>33.549999999999997</v>
      </c>
      <c r="DL6" s="35">
        <f t="shared" si="12"/>
        <v>35.32</v>
      </c>
      <c r="DM6" s="35">
        <f t="shared" si="12"/>
        <v>37.22</v>
      </c>
      <c r="DN6" s="35">
        <f t="shared" si="12"/>
        <v>25.54</v>
      </c>
      <c r="DO6" s="35">
        <f t="shared" si="12"/>
        <v>22.87</v>
      </c>
      <c r="DP6" s="35">
        <f t="shared" si="12"/>
        <v>28.42</v>
      </c>
      <c r="DQ6" s="35">
        <f t="shared" si="12"/>
        <v>28.24</v>
      </c>
      <c r="DR6" s="35">
        <f t="shared" si="12"/>
        <v>29.38</v>
      </c>
      <c r="DS6" s="34" t="str">
        <f>IF(DS7="","",IF(DS7="-","【-】","【"&amp;SUBSTITUTE(TEXT(DS7,"#,##0.00"),"-","△")&amp;"】"))</f>
        <v>【38.60】</v>
      </c>
      <c r="DT6" s="34">
        <f>IF(DT7="",NA(),DT7)</f>
        <v>0</v>
      </c>
      <c r="DU6" s="35">
        <f t="shared" ref="DU6:EC6" si="13">IF(DU7="",NA(),DU7)</f>
        <v>1.1200000000000001</v>
      </c>
      <c r="DV6" s="35">
        <f t="shared" si="13"/>
        <v>1.1200000000000001</v>
      </c>
      <c r="DW6" s="35">
        <f t="shared" si="13"/>
        <v>4.1399999999999997</v>
      </c>
      <c r="DX6" s="35">
        <f t="shared" si="13"/>
        <v>6.43</v>
      </c>
      <c r="DY6" s="35">
        <f t="shared" si="13"/>
        <v>1.39</v>
      </c>
      <c r="DZ6" s="35">
        <f t="shared" si="13"/>
        <v>1.2</v>
      </c>
      <c r="EA6" s="35">
        <f t="shared" si="13"/>
        <v>3.01</v>
      </c>
      <c r="EB6" s="35">
        <f t="shared" si="13"/>
        <v>3.67</v>
      </c>
      <c r="EC6" s="35">
        <f t="shared" si="13"/>
        <v>3.45</v>
      </c>
      <c r="ED6" s="34" t="str">
        <f>IF(ED7="","",IF(ED7="-","【-】","【"&amp;SUBSTITUTE(TEXT(ED7,"#,##0.00"),"-","△")&amp;"】"))</f>
        <v>【5.64】</v>
      </c>
      <c r="EE6" s="35">
        <f>IF(EE7="",NA(),EE7)</f>
        <v>0.41</v>
      </c>
      <c r="EF6" s="35">
        <f t="shared" ref="EF6:EN6" si="14">IF(EF7="",NA(),EF7)</f>
        <v>0.31</v>
      </c>
      <c r="EG6" s="35">
        <f t="shared" si="14"/>
        <v>0.32</v>
      </c>
      <c r="EH6" s="35">
        <f t="shared" si="14"/>
        <v>0.08</v>
      </c>
      <c r="EI6" s="35">
        <f t="shared" si="14"/>
        <v>7.0000000000000007E-2</v>
      </c>
      <c r="EJ6" s="35">
        <f t="shared" si="14"/>
        <v>0.1</v>
      </c>
      <c r="EK6" s="35">
        <f t="shared" si="14"/>
        <v>0.11</v>
      </c>
      <c r="EL6" s="35">
        <f t="shared" si="14"/>
        <v>0.13</v>
      </c>
      <c r="EM6" s="35">
        <f t="shared" si="14"/>
        <v>0.1</v>
      </c>
      <c r="EN6" s="35">
        <f t="shared" si="14"/>
        <v>0.12</v>
      </c>
      <c r="EO6" s="34" t="str">
        <f>IF(EO7="","",IF(EO7="-","【-】","【"&amp;SUBSTITUTE(TEXT(EO7,"#,##0.00"),"-","△")&amp;"】"))</f>
        <v>【0.23】</v>
      </c>
    </row>
    <row r="7" spans="1:148" s="36" customFormat="1" x14ac:dyDescent="0.15">
      <c r="A7" s="28"/>
      <c r="B7" s="37">
        <v>2018</v>
      </c>
      <c r="C7" s="37">
        <v>472018</v>
      </c>
      <c r="D7" s="37">
        <v>46</v>
      </c>
      <c r="E7" s="37">
        <v>17</v>
      </c>
      <c r="F7" s="37">
        <v>1</v>
      </c>
      <c r="G7" s="37">
        <v>0</v>
      </c>
      <c r="H7" s="37" t="s">
        <v>96</v>
      </c>
      <c r="I7" s="37" t="s">
        <v>97</v>
      </c>
      <c r="J7" s="37" t="s">
        <v>98</v>
      </c>
      <c r="K7" s="37" t="s">
        <v>99</v>
      </c>
      <c r="L7" s="37" t="s">
        <v>100</v>
      </c>
      <c r="M7" s="37" t="s">
        <v>101</v>
      </c>
      <c r="N7" s="38" t="s">
        <v>102</v>
      </c>
      <c r="O7" s="38">
        <v>72.41</v>
      </c>
      <c r="P7" s="38">
        <v>98.18</v>
      </c>
      <c r="Q7" s="38">
        <v>100</v>
      </c>
      <c r="R7" s="38">
        <v>1468</v>
      </c>
      <c r="S7" s="38">
        <v>322624</v>
      </c>
      <c r="T7" s="38">
        <v>39.99</v>
      </c>
      <c r="U7" s="38">
        <v>8067.62</v>
      </c>
      <c r="V7" s="38">
        <v>315236</v>
      </c>
      <c r="W7" s="38">
        <v>35.17</v>
      </c>
      <c r="X7" s="38">
        <v>8963.2099999999991</v>
      </c>
      <c r="Y7" s="38">
        <v>110.11</v>
      </c>
      <c r="Z7" s="38">
        <v>110.46</v>
      </c>
      <c r="AA7" s="38">
        <v>108.68</v>
      </c>
      <c r="AB7" s="38">
        <v>110.93</v>
      </c>
      <c r="AC7" s="38">
        <v>110.2</v>
      </c>
      <c r="AD7" s="38">
        <v>104.63</v>
      </c>
      <c r="AE7" s="38">
        <v>105.91</v>
      </c>
      <c r="AF7" s="38">
        <v>106.96</v>
      </c>
      <c r="AG7" s="38">
        <v>106.55</v>
      </c>
      <c r="AH7" s="38">
        <v>106.78</v>
      </c>
      <c r="AI7" s="38">
        <v>108.69</v>
      </c>
      <c r="AJ7" s="38">
        <v>0</v>
      </c>
      <c r="AK7" s="38">
        <v>0</v>
      </c>
      <c r="AL7" s="38">
        <v>0</v>
      </c>
      <c r="AM7" s="38">
        <v>0</v>
      </c>
      <c r="AN7" s="38">
        <v>0</v>
      </c>
      <c r="AO7" s="38">
        <v>0.1</v>
      </c>
      <c r="AP7" s="38">
        <v>0</v>
      </c>
      <c r="AQ7" s="38">
        <v>0</v>
      </c>
      <c r="AR7" s="38">
        <v>0.41</v>
      </c>
      <c r="AS7" s="38">
        <v>0.19</v>
      </c>
      <c r="AT7" s="38">
        <v>3.28</v>
      </c>
      <c r="AU7" s="38">
        <v>165.77</v>
      </c>
      <c r="AV7" s="38">
        <v>185.57</v>
      </c>
      <c r="AW7" s="38">
        <v>210.84</v>
      </c>
      <c r="AX7" s="38">
        <v>232.31</v>
      </c>
      <c r="AY7" s="38">
        <v>266.42</v>
      </c>
      <c r="AZ7" s="38">
        <v>72.66</v>
      </c>
      <c r="BA7" s="38">
        <v>66.900000000000006</v>
      </c>
      <c r="BB7" s="38">
        <v>72.739999999999995</v>
      </c>
      <c r="BC7" s="38">
        <v>83.46</v>
      </c>
      <c r="BD7" s="38">
        <v>80.64</v>
      </c>
      <c r="BE7" s="38">
        <v>69.489999999999995</v>
      </c>
      <c r="BF7" s="38">
        <v>212.24</v>
      </c>
      <c r="BG7" s="38">
        <v>200.63</v>
      </c>
      <c r="BH7" s="38">
        <v>191.56</v>
      </c>
      <c r="BI7" s="38">
        <v>180.97</v>
      </c>
      <c r="BJ7" s="38">
        <v>174</v>
      </c>
      <c r="BK7" s="38">
        <v>607.52</v>
      </c>
      <c r="BL7" s="38">
        <v>643.19000000000005</v>
      </c>
      <c r="BM7" s="38">
        <v>596.44000000000005</v>
      </c>
      <c r="BN7" s="38">
        <v>612.6</v>
      </c>
      <c r="BO7" s="38">
        <v>606.79999999999995</v>
      </c>
      <c r="BP7" s="38">
        <v>682.78</v>
      </c>
      <c r="BQ7" s="38">
        <v>111.67</v>
      </c>
      <c r="BR7" s="38">
        <v>114.84</v>
      </c>
      <c r="BS7" s="38">
        <v>112.11</v>
      </c>
      <c r="BT7" s="38">
        <v>108.3</v>
      </c>
      <c r="BU7" s="38">
        <v>103.85</v>
      </c>
      <c r="BV7" s="38">
        <v>96.91</v>
      </c>
      <c r="BW7" s="38">
        <v>101.54</v>
      </c>
      <c r="BX7" s="38">
        <v>102.42</v>
      </c>
      <c r="BY7" s="38">
        <v>100.97</v>
      </c>
      <c r="BZ7" s="38">
        <v>101.84</v>
      </c>
      <c r="CA7" s="38">
        <v>100.91</v>
      </c>
      <c r="CB7" s="38">
        <v>85.03</v>
      </c>
      <c r="CC7" s="38">
        <v>83</v>
      </c>
      <c r="CD7" s="38">
        <v>85.11</v>
      </c>
      <c r="CE7" s="38">
        <v>88.42</v>
      </c>
      <c r="CF7" s="38">
        <v>92.53</v>
      </c>
      <c r="CG7" s="38">
        <v>120.5</v>
      </c>
      <c r="CH7" s="38">
        <v>116.15</v>
      </c>
      <c r="CI7" s="38">
        <v>116.2</v>
      </c>
      <c r="CJ7" s="38">
        <v>118.78</v>
      </c>
      <c r="CK7" s="38">
        <v>119.39</v>
      </c>
      <c r="CL7" s="38">
        <v>136.86000000000001</v>
      </c>
      <c r="CM7" s="38" t="s">
        <v>102</v>
      </c>
      <c r="CN7" s="38" t="s">
        <v>102</v>
      </c>
      <c r="CO7" s="38" t="s">
        <v>102</v>
      </c>
      <c r="CP7" s="38" t="s">
        <v>102</v>
      </c>
      <c r="CQ7" s="38" t="s">
        <v>102</v>
      </c>
      <c r="CR7" s="38">
        <v>69.95</v>
      </c>
      <c r="CS7" s="38">
        <v>72.239999999999995</v>
      </c>
      <c r="CT7" s="38">
        <v>69.23</v>
      </c>
      <c r="CU7" s="38">
        <v>70.37</v>
      </c>
      <c r="CV7" s="38">
        <v>68.3</v>
      </c>
      <c r="CW7" s="38">
        <v>58.98</v>
      </c>
      <c r="CX7" s="38">
        <v>95.21</v>
      </c>
      <c r="CY7" s="38">
        <v>95.29</v>
      </c>
      <c r="CZ7" s="38">
        <v>95.49</v>
      </c>
      <c r="DA7" s="38">
        <v>95.72</v>
      </c>
      <c r="DB7" s="38">
        <v>95.95</v>
      </c>
      <c r="DC7" s="38">
        <v>96.69</v>
      </c>
      <c r="DD7" s="38">
        <v>96.84</v>
      </c>
      <c r="DE7" s="38">
        <v>96.84</v>
      </c>
      <c r="DF7" s="38">
        <v>96.75</v>
      </c>
      <c r="DG7" s="38">
        <v>96.78</v>
      </c>
      <c r="DH7" s="38">
        <v>95.2</v>
      </c>
      <c r="DI7" s="38">
        <v>30.11</v>
      </c>
      <c r="DJ7" s="38">
        <v>31.88</v>
      </c>
      <c r="DK7" s="38">
        <v>33.549999999999997</v>
      </c>
      <c r="DL7" s="38">
        <v>35.32</v>
      </c>
      <c r="DM7" s="38">
        <v>37.22</v>
      </c>
      <c r="DN7" s="38">
        <v>25.54</v>
      </c>
      <c r="DO7" s="38">
        <v>22.87</v>
      </c>
      <c r="DP7" s="38">
        <v>28.42</v>
      </c>
      <c r="DQ7" s="38">
        <v>28.24</v>
      </c>
      <c r="DR7" s="38">
        <v>29.38</v>
      </c>
      <c r="DS7" s="38">
        <v>38.6</v>
      </c>
      <c r="DT7" s="38">
        <v>0</v>
      </c>
      <c r="DU7" s="38">
        <v>1.1200000000000001</v>
      </c>
      <c r="DV7" s="38">
        <v>1.1200000000000001</v>
      </c>
      <c r="DW7" s="38">
        <v>4.1399999999999997</v>
      </c>
      <c r="DX7" s="38">
        <v>6.43</v>
      </c>
      <c r="DY7" s="38">
        <v>1.39</v>
      </c>
      <c r="DZ7" s="38">
        <v>1.2</v>
      </c>
      <c r="EA7" s="38">
        <v>3.01</v>
      </c>
      <c r="EB7" s="38">
        <v>3.67</v>
      </c>
      <c r="EC7" s="38">
        <v>3.45</v>
      </c>
      <c r="ED7" s="38">
        <v>5.64</v>
      </c>
      <c r="EE7" s="38">
        <v>0.41</v>
      </c>
      <c r="EF7" s="38">
        <v>0.31</v>
      </c>
      <c r="EG7" s="38">
        <v>0.32</v>
      </c>
      <c r="EH7" s="38">
        <v>0.08</v>
      </c>
      <c r="EI7" s="38">
        <v>7.0000000000000007E-2</v>
      </c>
      <c r="EJ7" s="38">
        <v>0.1</v>
      </c>
      <c r="EK7" s="38">
        <v>0.11</v>
      </c>
      <c r="EL7" s="38">
        <v>0.13</v>
      </c>
      <c r="EM7" s="38">
        <v>0.1</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