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I10" i="4"/>
  <c r="B10" i="4"/>
  <c r="AL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<sst xmlns="http://schemas.openxmlformats.org/spreadsheetml/2006/main" count="221" uniqueCount="111">
  <si>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</si>
  <si>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</si>
  <si>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</si>
  <si>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</si>
  <si>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</si>
  <si>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</si>
  <si>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</si>
  <si>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</si>
  <si>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</si>
  <si>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</si>
  <si>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</si>
  <si>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</si>
  <si>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</si>
  <si>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</si>
  <si>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</si>
  <si>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</si>
  <si>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</si>
  <si>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</si>
  <si>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</si>
  <si>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</si>
  <si>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</si>
  <si>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</si>
  <si>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</si>
  <si>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</si>
  <si>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</si>
  <si>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</si>
  <si>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</si>
  <si>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</si>
  <si>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</si>
  <si>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</si>
  <si>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</si>
  <si>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</si>
  <si>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</si>
  <si>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</si>
  <si>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</si>
  <si>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</si>
  <si>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</si>
  <si>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</si>
  <si>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</si>
  <si>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</si>
  <si>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</si>
  <si>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</si>
  <si>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</si>
  <si>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</si>
  <si>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</si>
  <si>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</si>
  <si>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</si>
  <si>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</si>
  <si>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</si>
  <si>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</si>
  <si>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</si>
  <si>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</si>
  <si>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</si>
  <si>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</si>
  <si>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</si>
  <si>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</si>
  <si>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</si>
  <si>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</si>
  <si>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</si>
  <si>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</si>
  <si>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</si>
  <si>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</si>
  <si>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</si>
  <si>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</si>
  <si>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</si>
  <si>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</si>
  <si>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</si>
  <si>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</si>
  <si>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</si>
  <si>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</si>
  <si>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</si>
  <si>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</si>
  <si>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</si>
  <si>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</si>
  <si>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</si>
  <si>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</si>
  <si>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</si>
  <si>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</si>
  <si>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</si>
  <si>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</si>
  <si>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</si>
  <si>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</si>
  <si>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</si>
  <si>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</si>
  <si>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</si>
  <si>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</si>
  <si>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</si>
  <si>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</si>
  <si>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</si>
  <si>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</si>
  <si>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</si>
  <si>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</si>
  <si>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</si>
  <si>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</si>
  <si>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</si>
  <si>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</si>
  <si>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恩納村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</si>
  <si>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</si>
  <si>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</si>
  <si>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</si>
  <si>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</si>
  <si>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</si>
  <si>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</si>
  <si>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</si>
  <si>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</si>
  <si>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</si>
  <si>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</si>
  <si>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</si>
  <si>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較べて、右肩上がりであるが、料金収入よりも一般会計からの繰入金等の増によるものが大きい。また100未満のため単年度の収支は赤字であるので、使用料収入の確保や経営改善に向けた取り組みが必要である。
④企業債残高対事業規模比率(％)　
　前年度より微増しており、今後も未整備地区の整備を行い、企業債残高の増加が予想されるので、経営改善に向けた取り組みが必要である。
⑤経費回収率(％)　
　今後は、H28年度から恩納地区の一部供用開始により維持管理費も増え、また当面は接続率が低く、使用料収入も少額となると予測される。適正な使用料収入の確保及び汚水処理費の削減が必要である。
⑥汚水処理原価
　類似団体の平均値を下回っているが、今後も必要に応じて、投資の効率化や維持管理費の削減、接続率の向上を図るなどの取り組みが必要である。
⑦施設利用率(％)　
　指標が全国平均及び類似団体平均値ともに上回っており、施設の利用状況は適正である。
⑧水洗化率(％)
　類似団体の平均値を上回り、毎年右肩上がりで推移しているが、数値が100を下回っているため、水洗化率向上のための普及啓蒙活動の強化が必要である。</t>
    <rPh sb="10" eb="12">
      <t>ゼンネン</t>
    </rPh>
    <rPh sb="12" eb="13">
      <t>ド</t>
    </rPh>
    <rPh sb="14" eb="15">
      <t>クラ</t>
    </rPh>
    <rPh sb="18" eb="20">
      <t>ミギカタ</t>
    </rPh>
    <rPh sb="20" eb="21">
      <t>ア</t>
    </rPh>
    <rPh sb="28" eb="30">
      <t>リョウキン</t>
    </rPh>
    <rPh sb="30" eb="32">
      <t>シュウニュウ</t>
    </rPh>
    <rPh sb="35" eb="37">
      <t>イッパン</t>
    </rPh>
    <rPh sb="37" eb="39">
      <t>カイケイ</t>
    </rPh>
    <rPh sb="42" eb="44">
      <t>クリイレ</t>
    </rPh>
    <rPh sb="44" eb="45">
      <t>キン</t>
    </rPh>
    <rPh sb="45" eb="46">
      <t>トウ</t>
    </rPh>
    <rPh sb="47" eb="48">
      <t>ゾウ</t>
    </rPh>
    <rPh sb="54" eb="55">
      <t>オオ</t>
    </rPh>
    <rPh sb="131" eb="134">
      <t>ゼンネンド</t>
    </rPh>
    <rPh sb="136" eb="138">
      <t>ビゾウ</t>
    </rPh>
    <rPh sb="164" eb="166">
      <t>ゾウカ</t>
    </rPh>
    <rPh sb="207" eb="209">
      <t>コンゴ</t>
    </rPh>
    <rPh sb="214" eb="216">
      <t>ネンド</t>
    </rPh>
    <rPh sb="218" eb="220">
      <t>オンナ</t>
    </rPh>
    <rPh sb="220" eb="222">
      <t>チク</t>
    </rPh>
    <rPh sb="223" eb="225">
      <t>イチブ</t>
    </rPh>
    <rPh sb="225" eb="227">
      <t>キョウヨウ</t>
    </rPh>
    <rPh sb="227" eb="229">
      <t>カイシ</t>
    </rPh>
    <rPh sb="232" eb="234">
      <t>イジ</t>
    </rPh>
    <rPh sb="234" eb="236">
      <t>カンリ</t>
    </rPh>
    <rPh sb="236" eb="237">
      <t>ヒ</t>
    </rPh>
    <rPh sb="238" eb="239">
      <t>フ</t>
    </rPh>
    <rPh sb="243" eb="245">
      <t>トウメン</t>
    </rPh>
    <rPh sb="246" eb="248">
      <t>セツゾク</t>
    </rPh>
    <rPh sb="248" eb="249">
      <t>リツ</t>
    </rPh>
    <rPh sb="250" eb="251">
      <t>ヒク</t>
    </rPh>
    <rPh sb="253" eb="256">
      <t>シヨウリョウ</t>
    </rPh>
    <rPh sb="256" eb="258">
      <t>シュウニュウ</t>
    </rPh>
    <rPh sb="259" eb="261">
      <t>ショウガク</t>
    </rPh>
    <rPh sb="265" eb="267">
      <t>ヨソク</t>
    </rPh>
    <phoneticPr fontId="4"/>
  </si>
  <si>
    <t>①該当数値なし
②該当数値なし
③管渠改善率
　恩納村の農業集落排水事業は供用開始から10年未満であり、現状では管渠等の改善の必要はないが、　今後は、施設の機能診断や最適整備構想による維持管理費の平準化を図り、施設の長寿命化や、計画的な施設の更新対策を推進する必要がある。</t>
    <rPh sb="75" eb="77">
      <t>シセツ</t>
    </rPh>
    <rPh sb="78" eb="80">
      <t>キノウ</t>
    </rPh>
    <rPh sb="80" eb="82">
      <t>シンダン</t>
    </rPh>
    <rPh sb="83" eb="85">
      <t>サイテキ</t>
    </rPh>
    <rPh sb="85" eb="87">
      <t>セイビ</t>
    </rPh>
    <rPh sb="87" eb="89">
      <t>コウソウ</t>
    </rPh>
    <rPh sb="92" eb="94">
      <t>イジ</t>
    </rPh>
    <rPh sb="94" eb="97">
      <t>カンリヒ</t>
    </rPh>
    <rPh sb="98" eb="101">
      <t>ヘイジュンカ</t>
    </rPh>
    <rPh sb="102" eb="103">
      <t>ハカ</t>
    </rPh>
    <rPh sb="126" eb="128">
      <t>スイシン</t>
    </rPh>
    <phoneticPr fontId="4"/>
  </si>
  <si>
    <t>　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rPh sb="49" eb="51">
      <t>テキセツ</t>
    </rPh>
    <rPh sb="52" eb="55">
      <t>シヨウリョウ</t>
    </rPh>
    <rPh sb="55" eb="57">
      <t>シュウニュウ</t>
    </rPh>
    <rPh sb="58" eb="60">
      <t>カクホ</t>
    </rPh>
    <rPh sb="60" eb="61">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</si>
</sst>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44800"/>
        <c:axId val="49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49244800"/>
        <c:axId val="49259264"/>
      </c:lineChart>
      <c:dateAx>
        <c:axId val="49244800"/>
        <c:scaling>
          <c:orientation val="minMax"/>
        </c:scaling>
        <c:delete val="1"/>
        <c:axPos val="b"/>
        <c:numFmt formatCode="ge" sourceLinked="1"/>
        <c:majorTickMark val="none"/>
        <c:minorTickMark val="none"/>
        <c:tickLblPos val="none"/>
        <c:crossAx val="49259264"/>
        <c:crosses val="autoZero"/>
        <c:auto val="1"/>
        <c:lblOffset val="100"/>
        <c:baseTimeUnit val="years"/>
      </c:dateAx>
      <c:valAx>
        <c:axId val="49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27.96</c:v>
                </c:pt>
                <c:pt idx="1">
                  <c:v>48.78</c:v>
                </c:pt>
                <c:pt idx="2">
                  <c:v>56.4</c:v>
                </c:pt>
                <c:pt idx="3">
                  <c:v>61.68</c:v>
                </c:pt>
                <c:pt idx="4">
                  <c:v>63.54</c:v>
                </c:pt>
              </c:numCache>
            </c:numRef>
          </c:val>
        </c:ser>
        <c:dLbls>
          <c:showLegendKey val="0"/>
          <c:showVal val="0"/>
          <c:showCatName val="0"/>
          <c:showSerName val="0"/>
          <c:showPercent val="0"/>
          <c:showBubbleSize val="0"/>
        </c:dLbls>
        <c:gapWidth val="150"/>
        <c:axId val="97405952"/>
        <c:axId val="97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7405952"/>
        <c:axId val="97424512"/>
      </c:lineChart>
      <c:dateAx>
        <c:axId val="97405952"/>
        <c:scaling>
          <c:orientation val="minMax"/>
        </c:scaling>
        <c:delete val="1"/>
        <c:axPos val="b"/>
        <c:numFmt formatCode="ge" sourceLinked="1"/>
        <c:majorTickMark val="none"/>
        <c:minorTickMark val="none"/>
        <c:tickLblPos val="none"/>
        <c:crossAx val="97424512"/>
        <c:crosses val="autoZero"/>
        <c:auto val="1"/>
        <c:lblOffset val="100"/>
        <c:baseTimeUnit val="years"/>
      </c:dateAx>
      <c:valAx>
        <c:axId val="97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43.74</c:v>
                </c:pt>
                <c:pt idx="1">
                  <c:v>60.55</c:v>
                </c:pt>
                <c:pt idx="2">
                  <c:v>70.239999999999995</c:v>
                </c:pt>
                <c:pt idx="3">
                  <c:v>75.72</c:v>
                </c:pt>
                <c:pt idx="4">
                  <c:v>77.069999999999993</c:v>
                </c:pt>
              </c:numCache>
            </c:numRef>
          </c:val>
        </c:ser>
        <c:dLbls>
          <c:showLegendKey val="0"/>
          <c:showVal val="0"/>
          <c:showCatName val="0"/>
          <c:showSerName val="0"/>
          <c:showPercent val="0"/>
          <c:showBubbleSize val="0"/>
        </c:dLbls>
        <c:gapWidth val="150"/>
        <c:axId val="97528448"/>
        <c:axId val="975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7528448"/>
        <c:axId val="97530624"/>
      </c:lineChart>
      <c:dateAx>
        <c:axId val="97528448"/>
        <c:scaling>
          <c:orientation val="minMax"/>
        </c:scaling>
        <c:delete val="1"/>
        <c:axPos val="b"/>
        <c:numFmt formatCode="ge" sourceLinked="1"/>
        <c:majorTickMark val="none"/>
        <c:minorTickMark val="none"/>
        <c:tickLblPos val="none"/>
        <c:crossAx val="97530624"/>
        <c:crosses val="autoZero"/>
        <c:auto val="1"/>
        <c:lblOffset val="100"/>
        <c:baseTimeUnit val="years"/>
      </c:dateAx>
      <c:valAx>
        <c:axId val="975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83.41</c:v>
                </c:pt>
                <c:pt idx="1">
                  <c:v>80.2</c:v>
                </c:pt>
                <c:pt idx="2">
                  <c:v>80.69</c:v>
                </c:pt>
                <c:pt idx="3">
                  <c:v>72.05</c:v>
                </c:pt>
                <c:pt idx="4">
                  <c:v>92.14</c:v>
                </c:pt>
              </c:numCache>
            </c:numRef>
          </c:val>
        </c:ser>
        <c:dLbls>
          <c:showLegendKey val="0"/>
          <c:showVal val="0"/>
          <c:showCatName val="0"/>
          <c:showSerName val="0"/>
          <c:showPercent val="0"/>
          <c:showBubbleSize val="0"/>
        </c:dLbls>
        <c:gapWidth val="150"/>
        <c:axId val="49273088"/>
        <c:axId val="616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73088"/>
        <c:axId val="61608320"/>
      </c:lineChart>
      <c:dateAx>
        <c:axId val="49273088"/>
        <c:scaling>
          <c:orientation val="minMax"/>
        </c:scaling>
        <c:delete val="1"/>
        <c:axPos val="b"/>
        <c:numFmt formatCode="ge" sourceLinked="1"/>
        <c:majorTickMark val="none"/>
        <c:minorTickMark val="none"/>
        <c:tickLblPos val="none"/>
        <c:crossAx val="61608320"/>
        <c:crosses val="autoZero"/>
        <c:auto val="1"/>
        <c:lblOffset val="100"/>
        <c:baseTimeUnit val="years"/>
      </c:dateAx>
      <c:valAx>
        <c:axId val="61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638528"/>
        <c:axId val="61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38528"/>
        <c:axId val="61640704"/>
      </c:lineChart>
      <c:dateAx>
        <c:axId val="61638528"/>
        <c:scaling>
          <c:orientation val="minMax"/>
        </c:scaling>
        <c:delete val="1"/>
        <c:axPos val="b"/>
        <c:numFmt formatCode="ge" sourceLinked="1"/>
        <c:majorTickMark val="none"/>
        <c:minorTickMark val="none"/>
        <c:tickLblPos val="none"/>
        <c:crossAx val="61640704"/>
        <c:crosses val="autoZero"/>
        <c:auto val="1"/>
        <c:lblOffset val="100"/>
        <c:baseTimeUnit val="years"/>
      </c:dateAx>
      <c:valAx>
        <c:axId val="61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43040"/>
        <c:axId val="65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43040"/>
        <c:axId val="65944960"/>
      </c:lineChart>
      <c:dateAx>
        <c:axId val="65943040"/>
        <c:scaling>
          <c:orientation val="minMax"/>
        </c:scaling>
        <c:delete val="1"/>
        <c:axPos val="b"/>
        <c:numFmt formatCode="ge" sourceLinked="1"/>
        <c:majorTickMark val="none"/>
        <c:minorTickMark val="none"/>
        <c:tickLblPos val="none"/>
        <c:crossAx val="65944960"/>
        <c:crosses val="autoZero"/>
        <c:auto val="1"/>
        <c:lblOffset val="100"/>
        <c:baseTimeUnit val="years"/>
      </c:dateAx>
      <c:valAx>
        <c:axId val="65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76192"/>
        <c:axId val="659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76192"/>
        <c:axId val="65978368"/>
      </c:lineChart>
      <c:dateAx>
        <c:axId val="65976192"/>
        <c:scaling>
          <c:orientation val="minMax"/>
        </c:scaling>
        <c:delete val="1"/>
        <c:axPos val="b"/>
        <c:numFmt formatCode="ge" sourceLinked="1"/>
        <c:majorTickMark val="none"/>
        <c:minorTickMark val="none"/>
        <c:tickLblPos val="none"/>
        <c:crossAx val="65978368"/>
        <c:crosses val="autoZero"/>
        <c:auto val="1"/>
        <c:lblOffset val="100"/>
        <c:baseTimeUnit val="years"/>
      </c:dateAx>
      <c:valAx>
        <c:axId val="65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33376"/>
        <c:axId val="969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33376"/>
        <c:axId val="96935296"/>
      </c:lineChart>
      <c:dateAx>
        <c:axId val="96933376"/>
        <c:scaling>
          <c:orientation val="minMax"/>
        </c:scaling>
        <c:delete val="1"/>
        <c:axPos val="b"/>
        <c:numFmt formatCode="ge" sourceLinked="1"/>
        <c:majorTickMark val="none"/>
        <c:minorTickMark val="none"/>
        <c:tickLblPos val="none"/>
        <c:crossAx val="96935296"/>
        <c:crosses val="autoZero"/>
        <c:auto val="1"/>
        <c:lblOffset val="100"/>
        <c:baseTimeUnit val="years"/>
      </c:dateAx>
      <c:valAx>
        <c:axId val="969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3442.94</c:v>
                </c:pt>
                <c:pt idx="1">
                  <c:v>1783.24</c:v>
                </c:pt>
                <c:pt idx="2">
                  <c:v>1480.86</c:v>
                </c:pt>
                <c:pt idx="3">
                  <c:v>1600.12</c:v>
                </c:pt>
                <c:pt idx="4" formatCode="#,##0.00;&quot;△&quot;#,##0.00">
                  <c:v>0</c:v>
                </c:pt>
              </c:numCache>
            </c:numRef>
          </c:val>
        </c:ser>
        <c:dLbls>
          <c:showLegendKey val="0"/>
          <c:showVal val="0"/>
          <c:showCatName val="0"/>
          <c:showSerName val="0"/>
          <c:showPercent val="0"/>
          <c:showBubbleSize val="0"/>
        </c:dLbls>
        <c:gapWidth val="150"/>
        <c:axId val="96986240"/>
        <c:axId val="969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6986240"/>
        <c:axId val="96988160"/>
      </c:lineChart>
      <c:dateAx>
        <c:axId val="96986240"/>
        <c:scaling>
          <c:orientation val="minMax"/>
        </c:scaling>
        <c:delete val="1"/>
        <c:axPos val="b"/>
        <c:numFmt formatCode="ge" sourceLinked="1"/>
        <c:majorTickMark val="none"/>
        <c:minorTickMark val="none"/>
        <c:tickLblPos val="none"/>
        <c:crossAx val="96988160"/>
        <c:crosses val="autoZero"/>
        <c:auto val="1"/>
        <c:lblOffset val="100"/>
        <c:baseTimeUnit val="years"/>
      </c:dateAx>
      <c:valAx>
        <c:axId val="969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19.920000000000002</c:v>
                </c:pt>
                <c:pt idx="1">
                  <c:v>35.18</c:v>
                </c:pt>
                <c:pt idx="2">
                  <c:v>28.27</c:v>
                </c:pt>
                <c:pt idx="3">
                  <c:v>46.63</c:v>
                </c:pt>
                <c:pt idx="4">
                  <c:v>43.65</c:v>
                </c:pt>
              </c:numCache>
            </c:numRef>
          </c:val>
        </c:ser>
        <c:dLbls>
          <c:showLegendKey val="0"/>
          <c:showVal val="0"/>
          <c:showCatName val="0"/>
          <c:showSerName val="0"/>
          <c:showPercent val="0"/>
          <c:showBubbleSize val="0"/>
        </c:dLbls>
        <c:gapWidth val="150"/>
        <c:axId val="97026432"/>
        <c:axId val="97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7026432"/>
        <c:axId val="97028352"/>
      </c:lineChart>
      <c:dateAx>
        <c:axId val="97026432"/>
        <c:scaling>
          <c:orientation val="minMax"/>
        </c:scaling>
        <c:delete val="1"/>
        <c:axPos val="b"/>
        <c:numFmt formatCode="ge" sourceLinked="1"/>
        <c:majorTickMark val="none"/>
        <c:minorTickMark val="none"/>
        <c:tickLblPos val="none"/>
        <c:crossAx val="97028352"/>
        <c:crosses val="autoZero"/>
        <c:auto val="1"/>
        <c:lblOffset val="100"/>
        <c:baseTimeUnit val="years"/>
      </c:dateAx>
      <c:valAx>
        <c:axId val="97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286.26</c:v>
                </c:pt>
                <c:pt idx="1">
                  <c:v>189.27</c:v>
                </c:pt>
                <c:pt idx="2">
                  <c:v>252.26</c:v>
                </c:pt>
                <c:pt idx="3">
                  <c:v>158.06</c:v>
                </c:pt>
                <c:pt idx="4">
                  <c:v>171.8</c:v>
                </c:pt>
              </c:numCache>
            </c:numRef>
          </c:val>
        </c:ser>
        <c:dLbls>
          <c:showLegendKey val="0"/>
          <c:showVal val="0"/>
          <c:showCatName val="0"/>
          <c:showSerName val="0"/>
          <c:showPercent val="0"/>
          <c:showBubbleSize val="0"/>
        </c:dLbls>
        <c:gapWidth val="150"/>
        <c:axId val="97041792"/>
        <c:axId val="97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7041792"/>
        <c:axId val="97392128"/>
      </c:lineChart>
      <c:dateAx>
        <c:axId val="97041792"/>
        <c:scaling>
          <c:orientation val="minMax"/>
        </c:scaling>
        <c:delete val="1"/>
        <c:axPos val="b"/>
        <c:numFmt formatCode="ge" sourceLinked="1"/>
        <c:majorTickMark val="none"/>
        <c:minorTickMark val="none"/>
        <c:tickLblPos val="none"/>
        <c:crossAx val="97392128"/>
        <c:crosses val="autoZero"/>
        <c:auto val="1"/>
        <c:lblOffset val="100"/>
        <c:baseTimeUnit val="years"/>
      </c:dateAx>
      <c:valAx>
        <c:axId val="97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F7" sqref="AF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恩納村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10906</v>
      </c>
      <c r="AM8" s="47"/>
      <c r="AN8" s="47"/>
      <c r="AO8" s="47"/>
      <c r="AP8" s="47"/>
      <c r="AQ8" s="47"/>
      <c r="AR8" s="47"/>
      <c r="AS8" s="47"/>
      <c r="AT8" s="43">
        <f>データ!S6</f>
        <v>50.82</v>
      </c>
      <c r="AU8" s="43"/>
      <c r="AV8" s="43"/>
      <c r="AW8" s="43"/>
      <c r="AX8" s="43"/>
      <c r="AY8" s="43"/>
      <c r="AZ8" s="43"/>
      <c r="BA8" s="43"/>
      <c r="BB8" s="43">
        <f>データ!T6</f>
        <v>214.6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24.48</v>
      </c>
      <c r="Q10" s="43"/>
      <c r="R10" s="43"/>
      <c r="S10" s="43"/>
      <c r="T10" s="43"/>
      <c r="U10" s="43"/>
      <c r="V10" s="43"/>
      <c r="W10" s="43">
        <f>データ!P6</f>
        <v>88.07</v>
      </c>
      <c r="X10" s="43"/>
      <c r="Y10" s="43"/>
      <c r="Z10" s="43"/>
      <c r="AA10" s="43"/>
      <c r="AB10" s="43"/>
      <c r="AC10" s="43"/>
      <c r="AD10" s="47">
        <f>データ!Q6</f>
        <v>1620</v>
      </c>
      <c r="AE10" s="47"/>
      <c r="AF10" s="47"/>
      <c r="AG10" s="47"/>
      <c r="AH10" s="47"/>
      <c r="AI10" s="47"/>
      <c r="AJ10" s="47"/>
      <c r="AK10" s="2"/>
      <c r="AL10" s="47">
        <f>データ!U6</f>
        <v>2673</v>
      </c>
      <c r="AM10" s="47"/>
      <c r="AN10" s="47"/>
      <c r="AO10" s="47"/>
      <c r="AP10" s="47"/>
      <c r="AQ10" s="47"/>
      <c r="AR10" s="47"/>
      <c r="AS10" s="47"/>
      <c r="AT10" s="43">
        <f>データ!V6</f>
        <v>1.37</v>
      </c>
      <c r="AU10" s="43"/>
      <c r="AV10" s="43"/>
      <c r="AW10" s="43"/>
      <c r="AX10" s="43"/>
      <c r="AY10" s="43"/>
      <c r="AZ10" s="43"/>
      <c r="BA10" s="43"/>
      <c r="BB10" s="43">
        <f>データ!W6</f>
        <v>1951.09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473111</v>
      </c>
      <c r="D6" s="31">
        <f t="shared" si="3"/>
        <v>47</v>
      </c>
      <c r="E6" s="31">
        <f t="shared" si="3"/>
        <v>17</v>
      </c>
      <c r="F6" s="31">
        <f t="shared" si="3"/>
        <v>5</v>
      </c>
      <c r="G6" s="31">
        <f t="shared" si="3"/>
        <v>0</v>
      </c>
      <c r="H6" s="31" t="str">
        <f t="shared" si="3"/>
        <v>沖縄県　恩納村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24.48</v>
      </c>
      <c r="P6" s="32">
        <f t="shared" si="3"/>
        <v>88.07</v>
      </c>
      <c r="Q6" s="32">
        <f t="shared" si="3"/>
        <v>1620</v>
      </c>
      <c r="R6" s="32">
        <f t="shared" si="3"/>
        <v>10906</v>
      </c>
      <c r="S6" s="32">
        <f t="shared" si="3"/>
        <v>50.82</v>
      </c>
      <c r="T6" s="32">
        <f t="shared" si="3"/>
        <v>214.6</v>
      </c>
      <c r="U6" s="32">
        <f t="shared" si="3"/>
        <v>2673</v>
      </c>
      <c r="V6" s="32">
        <f t="shared" si="3"/>
        <v>1.37</v>
      </c>
      <c r="W6" s="32">
        <f t="shared" si="3"/>
        <v>1951.09</v>
      </c>
      <c r="X6" s="33">
        <f>IF(X7="",NA(),X7)</f>
        <v>83.41</v>
      </c>
      <c r="Y6" s="33">
        <f t="shared" ref="Y6:AG6" si="4">IF(Y7="",NA(),Y7)</f>
        <v>80.2</v>
      </c>
      <c r="Z6" s="33">
        <f t="shared" si="4"/>
        <v>80.69</v>
      </c>
      <c r="AA6" s="33">
        <f t="shared" si="4"/>
        <v>72.05</v>
      </c>
      <c r="AB6" s="33">
        <f t="shared" si="4"/>
        <v>92.14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3442.94</v>
      </c>
      <c r="BF6" s="33">
        <f t="shared" ref="BF6:BN6" si="7">IF(BF7="",NA(),BF7)</f>
        <v>1783.24</v>
      </c>
      <c r="BG6" s="33">
        <f t="shared" si="7"/>
        <v>1480.86</v>
      </c>
      <c r="BH6" s="33">
        <f t="shared" si="7"/>
        <v>1600.12</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19.920000000000002</v>
      </c>
      <c r="BQ6" s="33">
        <f t="shared" ref="BQ6:BY6" si="8">IF(BQ7="",NA(),BQ7)</f>
        <v>35.18</v>
      </c>
      <c r="BR6" s="33">
        <f t="shared" si="8"/>
        <v>28.27</v>
      </c>
      <c r="BS6" s="33">
        <f t="shared" si="8"/>
        <v>46.63</v>
      </c>
      <c r="BT6" s="33">
        <f t="shared" si="8"/>
        <v>43.65</v>
      </c>
      <c r="BU6" s="33">
        <f t="shared" si="8"/>
        <v>42.13</v>
      </c>
      <c r="BV6" s="33">
        <f t="shared" si="8"/>
        <v>42.48</v>
      </c>
      <c r="BW6" s="33">
        <f t="shared" si="8"/>
        <v>41.04</v>
      </c>
      <c r="BX6" s="33">
        <f t="shared" si="8"/>
        <v>41.08</v>
      </c>
      <c r="BY6" s="33">
        <f t="shared" si="8"/>
        <v>41.34</v>
      </c>
      <c r="BZ6" s="32" t="str">
        <f>IF(BZ7="","",IF(BZ7="-","【-】","【"&amp;SUBSTITUTE(TEXT(BZ7,"#,##0.00"),"-","△")&amp;"】"))</f>
        <v>【52.78】</v>
      </c>
      <c r="CA6" s="33">
        <f>IF(CA7="",NA(),CA7)</f>
        <v>286.26</v>
      </c>
      <c r="CB6" s="33">
        <f t="shared" ref="CB6:CJ6" si="9">IF(CB7="",NA(),CB7)</f>
        <v>189.27</v>
      </c>
      <c r="CC6" s="33">
        <f t="shared" si="9"/>
        <v>252.26</v>
      </c>
      <c r="CD6" s="33">
        <f t="shared" si="9"/>
        <v>158.06</v>
      </c>
      <c r="CE6" s="33">
        <f t="shared" si="9"/>
        <v>171.8</v>
      </c>
      <c r="CF6" s="33">
        <f t="shared" si="9"/>
        <v>348.41</v>
      </c>
      <c r="CG6" s="33">
        <f t="shared" si="9"/>
        <v>343.8</v>
      </c>
      <c r="CH6" s="33">
        <f t="shared" si="9"/>
        <v>357.08</v>
      </c>
      <c r="CI6" s="33">
        <f t="shared" si="9"/>
        <v>378.08</v>
      </c>
      <c r="CJ6" s="33">
        <f t="shared" si="9"/>
        <v>357.49</v>
      </c>
      <c r="CK6" s="32" t="str">
        <f>IF(CK7="","",IF(CK7="-","【-】","【"&amp;SUBSTITUTE(TEXT(CK7,"#,##0.00"),"-","△")&amp;"】"))</f>
        <v>【289.81】</v>
      </c>
      <c r="CL6" s="33">
        <f>IF(CL7="",NA(),CL7)</f>
        <v>27.96</v>
      </c>
      <c r="CM6" s="33">
        <f t="shared" ref="CM6:CU6" si="10">IF(CM7="",NA(),CM7)</f>
        <v>48.78</v>
      </c>
      <c r="CN6" s="33">
        <f t="shared" si="10"/>
        <v>56.4</v>
      </c>
      <c r="CO6" s="33">
        <f t="shared" si="10"/>
        <v>61.68</v>
      </c>
      <c r="CP6" s="33">
        <f t="shared" si="10"/>
        <v>63.54</v>
      </c>
      <c r="CQ6" s="33">
        <f t="shared" si="10"/>
        <v>46.85</v>
      </c>
      <c r="CR6" s="33">
        <f t="shared" si="10"/>
        <v>46.06</v>
      </c>
      <c r="CS6" s="33">
        <f t="shared" si="10"/>
        <v>45.95</v>
      </c>
      <c r="CT6" s="33">
        <f t="shared" si="10"/>
        <v>44.69</v>
      </c>
      <c r="CU6" s="33">
        <f t="shared" si="10"/>
        <v>44.69</v>
      </c>
      <c r="CV6" s="32" t="str">
        <f>IF(CV7="","",IF(CV7="-","【-】","【"&amp;SUBSTITUTE(TEXT(CV7,"#,##0.00"),"-","△")&amp;"】"))</f>
        <v>【52.74】</v>
      </c>
      <c r="CW6" s="33">
        <f>IF(CW7="",NA(),CW7)</f>
        <v>43.74</v>
      </c>
      <c r="CX6" s="33">
        <f t="shared" ref="CX6:DF6" si="11">IF(CX7="",NA(),CX7)</f>
        <v>60.55</v>
      </c>
      <c r="CY6" s="33">
        <f t="shared" si="11"/>
        <v>70.239999999999995</v>
      </c>
      <c r="CZ6" s="33">
        <f t="shared" si="11"/>
        <v>75.72</v>
      </c>
      <c r="DA6" s="33">
        <f t="shared" si="11"/>
        <v>77.069999999999993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473111</v>
      </c>
      <c r="D7" s="35">
        <v>47</v>
      </c>
      <c r="E7" s="35">
        <v>17</v>
      </c>
      <c r="F7" s="35">
        <v>5</v>
      </c>
      <c r="G7" s="35">
        <v>0</v>
      </c>
      <c r="H7" s="35" t="s">
        <v>96</v>
      </c>
      <c r="I7" s="35" t="s">
        <v>97</v>
      </c>
      <c r="J7" s="35" t="s">
        <v>98</v>
      </c>
      <c r="K7" s="35" t="s">
        <v>99</v>
      </c>
      <c r="L7" s="35" t="s">
        <v>100</v>
      </c>
      <c r="M7" s="36" t="s">
        <v>101</v>
      </c>
      <c r="N7" s="36" t="s">
        <v>102</v>
      </c>
      <c r="O7" s="36">
        <v>24.48</v>
      </c>
      <c r="P7" s="36">
        <v>88.07</v>
      </c>
      <c r="Q7" s="36">
        <v>1620</v>
      </c>
      <c r="R7" s="36">
        <v>10906</v>
      </c>
      <c r="S7" s="36">
        <v>50.82</v>
      </c>
      <c r="T7" s="36">
        <v>214.6</v>
      </c>
      <c r="U7" s="36">
        <v>2673</v>
      </c>
      <c r="V7" s="36">
        <v>1.37</v>
      </c>
      <c r="W7" s="36">
        <v>1951.09</v>
      </c>
      <c r="X7" s="36">
        <v>83.41</v>
      </c>
      <c r="Y7" s="36">
        <v>80.2</v>
      </c>
      <c r="Z7" s="36">
        <v>80.69</v>
      </c>
      <c r="AA7" s="36">
        <v>72.05</v>
      </c>
      <c r="AB7" s="36">
        <v>92.14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3442.94</v>
      </c>
      <c r="BF7" s="36">
        <v>1783.24</v>
      </c>
      <c r="BG7" s="36">
        <v>1480.86</v>
      </c>
      <c r="BH7" s="36">
        <v>1600.12</v>
      </c>
      <c r="BI7" s="36">
        <v>0</v>
      </c>
      <c r="BJ7" s="36">
        <v>1224.75</v>
      </c>
      <c r="BK7" s="36">
        <v>1144.05</v>
      </c>
      <c r="BL7" s="36">
        <v>1117.1099999999999</v>
      </c>
      <c r="BM7" s="36">
        <v>1161.05</v>
      </c>
      <c r="BN7" s="36">
        <v>979.89</v>
      </c>
      <c r="BO7" s="36">
        <v>1015.77</v>
      </c>
      <c r="BP7" s="36">
        <v>19.920000000000002</v>
      </c>
      <c r="BQ7" s="36">
        <v>35.18</v>
      </c>
      <c r="BR7" s="36">
        <v>28.27</v>
      </c>
      <c r="BS7" s="36">
        <v>46.63</v>
      </c>
      <c r="BT7" s="36">
        <v>43.65</v>
      </c>
      <c r="BU7" s="36">
        <v>42.13</v>
      </c>
      <c r="BV7" s="36">
        <v>42.48</v>
      </c>
      <c r="BW7" s="36">
        <v>41.04</v>
      </c>
      <c r="BX7" s="36">
        <v>41.08</v>
      </c>
      <c r="BY7" s="36">
        <v>41.34</v>
      </c>
      <c r="BZ7" s="36">
        <v>52.78</v>
      </c>
      <c r="CA7" s="36">
        <v>286.26</v>
      </c>
      <c r="CB7" s="36">
        <v>189.27</v>
      </c>
      <c r="CC7" s="36">
        <v>252.26</v>
      </c>
      <c r="CD7" s="36">
        <v>158.06</v>
      </c>
      <c r="CE7" s="36">
        <v>171.8</v>
      </c>
      <c r="CF7" s="36">
        <v>348.41</v>
      </c>
      <c r="CG7" s="36">
        <v>343.8</v>
      </c>
      <c r="CH7" s="36">
        <v>357.08</v>
      </c>
      <c r="CI7" s="36">
        <v>378.08</v>
      </c>
      <c r="CJ7" s="36">
        <v>357.49</v>
      </c>
      <c r="CK7" s="36">
        <v>289.81</v>
      </c>
      <c r="CL7" s="36">
        <v>27.96</v>
      </c>
      <c r="CM7" s="36">
        <v>48.78</v>
      </c>
      <c r="CN7" s="36">
        <v>56.4</v>
      </c>
      <c r="CO7" s="36">
        <v>61.68</v>
      </c>
      <c r="CP7" s="36">
        <v>63.54</v>
      </c>
      <c r="CQ7" s="36">
        <v>46.85</v>
      </c>
      <c r="CR7" s="36">
        <v>46.06</v>
      </c>
      <c r="CS7" s="36">
        <v>45.95</v>
      </c>
      <c r="CT7" s="36">
        <v>44.69</v>
      </c>
      <c r="CU7" s="36">
        <v>44.69</v>
      </c>
      <c r="CV7" s="36">
        <v>52.74</v>
      </c>
      <c r="CW7" s="36">
        <v>43.74</v>
      </c>
      <c r="CX7" s="36">
        <v>60.55</v>
      </c>
      <c r="CY7" s="36">
        <v>70.239999999999995</v>
      </c>
      <c r="CZ7" s="36">
        <v>75.72</v>
      </c>
      <c r="DA7" s="36">
        <v>77.069999999999993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2017-02-13T04:00:29Z</cp:lastPrinted>
  <dcterms:created xsi:type="dcterms:W3CDTF">2017-02-08T03:17:02Z</dcterms:created>
  <dcterms:modified xsi:type="dcterms:W3CDTF">2017-02-21T05:46:44Z</dcterms:modified>
  <cp:category/>
</cp:coreProperties>
</file>