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15" windowWidth="14505" windowHeight="11760"/>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<sst xmlns="http://schemas.openxmlformats.org/spreadsheetml/2006/main" count="217" uniqueCount="107">
  <si>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</si>
  <si>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</si>
  <si>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</si>
  <si>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</si>
  <si>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</si>
  <si>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</si>
  <si>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</si>
  <si>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</si>
  <si>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</si>
  <si>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</si>
  <si>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</si>
  <si>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</si>
  <si>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</si>
  <si>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</si>
  <si>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</si>
  <si>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</si>
  <si>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</si>
  <si>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</si>
  <si>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</si>
  <si>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</si>
  <si>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</si>
  <si>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</si>
  <si>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</si>
  <si>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</si>
  <si>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</si>
  <si>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</si>
  <si>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</si>
  <si>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</si>
  <si>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</si>
  <si>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</si>
  <si>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</si>
  <si>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</si>
  <si>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</si>
  <si>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</si>
  <si>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</si>
  <si>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</si>
  <si>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</si>
  <si>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</si>
  <si>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</si>
  <si>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</si>
  <si>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</si>
  <si>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</si>
  <si>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</si>
  <si>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</si>
  <si>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</si>
  <si>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</si>
  <si>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</si>
  <si>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</si>
  <si>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</si>
  <si>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</si>
  <si>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</si>
  <si>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</si>
  <si>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</si>
  <si>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</si>
  <si>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</si>
  <si>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</si>
  <si>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</si>
  <si>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</si>
  <si>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</si>
  <si>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</si>
  <si>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</si>
  <si>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</si>
  <si>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</si>
  <si>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</si>
  <si>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</si>
  <si>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</si>
  <si>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</si>
  <si>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</si>
  <si>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</si>
  <si>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</si>
  <si>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</si>
  <si>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</si>
  <si>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</si>
  <si>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</si>
  <si>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</si>
  <si>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</si>
  <si>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</si>
  <si>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</si>
  <si>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</si>
  <si>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</si>
  <si>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</si>
  <si>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</si>
  <si>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</si>
  <si>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</si>
  <si>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</si>
  <si>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</si>
  <si>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</si>
  <si>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</si>
  <si>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</si>
  <si>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</si>
  <si>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</si>
  <si>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</si>
  <si>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</si>
  <si>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豊見城市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</si>
  <si>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</si>
  <si>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</si>
  <si>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</si>
  <si>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</si>
  <si>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</si>
  <si>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</si>
  <si>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</si>
  <si>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</si>
  <si>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</si>
  <si>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</si>
  <si>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経営分析の結果、本市水道事業の経営状況は全国の類似団体の中でも概ね良好であると考えられる。
　しかし、本市も多くの事業体と同様に「老朽管路の更新」という課題を抱えており、今後も安定した事業運営が行えるよう更なる検討が必要である。　　　　　　　　　　　　　　　　　　　　　　
　今後も健全経営に向け、以下のポイントを踏まえた上で事業運営を行う予定である。
①管路の更新事業量の平準化
②計画的な投資
③持続可能な財政運営
④豊見城市の将来を見据えた経営戦略の検討</t>
    <rPh sb="171" eb="173">
      <t>ヨテイ</t>
    </rPh>
    <phoneticPr fontId="4"/>
  </si>
  <si>
    <t>①経常収支比率は、6期連続で100％を上回っており水道事業の収支は健全な水準にあることを示している。　　　　　　　　　　　　　　　　　　　　　　　　
②累積欠損金比率は、6期連続で0％を達成し、良好な状態を示している。
③流動比率は、全国平均及び類似団体平均値を上回っており、財務の状況が安定していることを示している。また流動資産が増加傾向にあり、流動負債は減少傾向（前年比）のため、今後も安定して推移していくものと見込まれる。
④企業債残高対給水収益比率は、全国平均及び類似団体平均値を下回っており良好な状態である。平成20年度以降借入を行っておらず、近年は減少傾向にある。
⑤料金回収率は、6期連続で100％を上回り、経営に必要な経費を水道料金で賄うことができており、良好な状態を示している。
⑥給水原価は、全国平均及び類似団体平均値を上回っているが、一定の費用で有収率を高い水準で維持しており、効率良く費用をかけている状態と言える。
⑦施設利用率は、全国平均及び類似団体平均値を上回っている上、増加傾向が続いており、有効に施設利用が行われていることを示している。
⑧有収率は、 全国平均及び類似団体平均値を上回っており、高い水準を維持している。今後も老朽管更新等による漏水対策を実施し、有収率の維持に努める必要がある。</t>
    <rPh sb="259" eb="261">
      <t>ヘイセイ</t>
    </rPh>
    <rPh sb="263" eb="265">
      <t>ネンド</t>
    </rPh>
    <rPh sb="265" eb="267">
      <t>イコウ</t>
    </rPh>
    <rPh sb="267" eb="269">
      <t>カリイレ</t>
    </rPh>
    <rPh sb="270" eb="271">
      <t>オコナ</t>
    </rPh>
    <rPh sb="415" eb="416">
      <t>イ</t>
    </rPh>
    <rPh sb="469" eb="470">
      <t>オコナ</t>
    </rPh>
    <rPh sb="556" eb="558">
      <t>ヒツヨウ</t>
    </rPh>
    <phoneticPr fontId="4"/>
  </si>
  <si>
    <t>①有形固定資産減価償却率は、類似団体平均値を下回っており、良好な状態と言える。しかし、経年により施設の老朽化は進む傾向にあるため、今後施設の長寿命化の検討が必要である。
②管路経年化率は、類似団体平均値を下回っており、良好に推移している。しかし、今後は多くの施設が順次法定耐用年数に達することから増加傾向が予想される。施設の更新計画や長寿命化の検討とともに必要な財源の確保が求められる。
③管路更新率は、類似団体平均値を下回っており、比較的低い数値に留まっている。このままでは施設更新が長期に渡り、さらに経年化が進む厳しい状況が予想されるため、更新計画及び財源の確保など、更新率を上げていく措置が必要である。</t>
    <rPh sb="32" eb="34">
      <t>ジョウタイ</t>
    </rPh>
    <rPh sb="206" eb="209">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</si>
</sst>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2.34</c:v>
                </c:pt>
                <c:pt idx="1">
                  <c:v>1.47</c:v>
                </c:pt>
                <c:pt idx="2">
                  <c:v>0.84</c:v>
                </c:pt>
                <c:pt idx="3">
                  <c:v>1.1000000000000001</c:v>
                </c:pt>
                <c:pt idx="4">
                  <c:v>0.43</c:v>
                </c:pt>
              </c:numCache>
            </c:numRef>
          </c:val>
        </c:ser>
        <c:dLbls>
          <c:showLegendKey val="0"/>
          <c:showVal val="0"/>
          <c:showCatName val="0"/>
          <c:showSerName val="0"/>
          <c:showPercent val="0"/>
          <c:showBubbleSize val="0"/>
        </c:dLbls>
        <c:gapWidth val="150"/>
        <c:axId val="59669504"/>
        <c:axId val="59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59669504"/>
        <c:axId val="59675776"/>
      </c:lineChart>
      <c:dateAx>
        <c:axId val="59669504"/>
        <c:scaling>
          <c:orientation val="minMax"/>
        </c:scaling>
        <c:delete val="1"/>
        <c:axPos val="b"/>
        <c:numFmt formatCode="ge" sourceLinked="1"/>
        <c:majorTickMark val="none"/>
        <c:minorTickMark val="none"/>
        <c:tickLblPos val="none"/>
        <c:crossAx val="59675776"/>
        <c:crosses val="autoZero"/>
        <c:auto val="1"/>
        <c:lblOffset val="100"/>
        <c:baseTimeUnit val="years"/>
      </c:dateAx>
      <c:valAx>
        <c:axId val="5967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66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69.14</c:v>
                </c:pt>
                <c:pt idx="1">
                  <c:v>69.459999999999994</c:v>
                </c:pt>
                <c:pt idx="2">
                  <c:v>70.459999999999994</c:v>
                </c:pt>
                <c:pt idx="3">
                  <c:v>70.2</c:v>
                </c:pt>
                <c:pt idx="4">
                  <c:v>71.78</c:v>
                </c:pt>
              </c:numCache>
            </c:numRef>
          </c:val>
        </c:ser>
        <c:dLbls>
          <c:showLegendKey val="0"/>
          <c:showVal val="0"/>
          <c:showCatName val="0"/>
          <c:showSerName val="0"/>
          <c:showPercent val="0"/>
          <c:showBubbleSize val="0"/>
        </c:dLbls>
        <c:gapWidth val="150"/>
        <c:axId val="96748672"/>
        <c:axId val="967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96748672"/>
        <c:axId val="96750592"/>
      </c:lineChart>
      <c:dateAx>
        <c:axId val="96748672"/>
        <c:scaling>
          <c:orientation val="minMax"/>
        </c:scaling>
        <c:delete val="1"/>
        <c:axPos val="b"/>
        <c:numFmt formatCode="ge" sourceLinked="1"/>
        <c:majorTickMark val="none"/>
        <c:minorTickMark val="none"/>
        <c:tickLblPos val="none"/>
        <c:crossAx val="96750592"/>
        <c:crosses val="autoZero"/>
        <c:auto val="1"/>
        <c:lblOffset val="100"/>
        <c:baseTimeUnit val="years"/>
      </c:dateAx>
      <c:valAx>
        <c:axId val="967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96.54</c:v>
                </c:pt>
                <c:pt idx="1">
                  <c:v>96.88</c:v>
                </c:pt>
                <c:pt idx="2">
                  <c:v>97.04</c:v>
                </c:pt>
                <c:pt idx="3">
                  <c:v>97.48</c:v>
                </c:pt>
                <c:pt idx="4">
                  <c:v>96.46</c:v>
                </c:pt>
              </c:numCache>
            </c:numRef>
          </c:val>
        </c:ser>
        <c:dLbls>
          <c:showLegendKey val="0"/>
          <c:showVal val="0"/>
          <c:showCatName val="0"/>
          <c:showSerName val="0"/>
          <c:showPercent val="0"/>
          <c:showBubbleSize val="0"/>
        </c:dLbls>
        <c:gapWidth val="150"/>
        <c:axId val="96779264"/>
        <c:axId val="9686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96779264"/>
        <c:axId val="96867456"/>
      </c:lineChart>
      <c:dateAx>
        <c:axId val="96779264"/>
        <c:scaling>
          <c:orientation val="minMax"/>
        </c:scaling>
        <c:delete val="1"/>
        <c:axPos val="b"/>
        <c:numFmt formatCode="ge" sourceLinked="1"/>
        <c:majorTickMark val="none"/>
        <c:minorTickMark val="none"/>
        <c:tickLblPos val="none"/>
        <c:crossAx val="96867456"/>
        <c:crosses val="autoZero"/>
        <c:auto val="1"/>
        <c:lblOffset val="100"/>
        <c:baseTimeUnit val="years"/>
      </c:dateAx>
      <c:valAx>
        <c:axId val="9686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111.13</c:v>
                </c:pt>
                <c:pt idx="1">
                  <c:v>106.73</c:v>
                </c:pt>
                <c:pt idx="2">
                  <c:v>111.06</c:v>
                </c:pt>
                <c:pt idx="3">
                  <c:v>115.84</c:v>
                </c:pt>
                <c:pt idx="4">
                  <c:v>112.89</c:v>
                </c:pt>
              </c:numCache>
            </c:numRef>
          </c:val>
        </c:ser>
        <c:dLbls>
          <c:showLegendKey val="0"/>
          <c:showVal val="0"/>
          <c:showCatName val="0"/>
          <c:showSerName val="0"/>
          <c:showPercent val="0"/>
          <c:showBubbleSize val="0"/>
        </c:dLbls>
        <c:gapWidth val="150"/>
        <c:axId val="59689600"/>
        <c:axId val="641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59689600"/>
        <c:axId val="64164608"/>
      </c:lineChart>
      <c:dateAx>
        <c:axId val="59689600"/>
        <c:scaling>
          <c:orientation val="minMax"/>
        </c:scaling>
        <c:delete val="1"/>
        <c:axPos val="b"/>
        <c:numFmt formatCode="ge" sourceLinked="1"/>
        <c:majorTickMark val="none"/>
        <c:minorTickMark val="none"/>
        <c:tickLblPos val="none"/>
        <c:crossAx val="64164608"/>
        <c:crosses val="autoZero"/>
        <c:auto val="1"/>
        <c:lblOffset val="100"/>
        <c:baseTimeUnit val="years"/>
      </c:dateAx>
      <c:valAx>
        <c:axId val="64164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968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24.19</c:v>
                </c:pt>
                <c:pt idx="1">
                  <c:v>25.53</c:v>
                </c:pt>
                <c:pt idx="2">
                  <c:v>26.77</c:v>
                </c:pt>
                <c:pt idx="3">
                  <c:v>35.619999999999997</c:v>
                </c:pt>
                <c:pt idx="4">
                  <c:v>36.86</c:v>
                </c:pt>
              </c:numCache>
            </c:numRef>
          </c:val>
        </c:ser>
        <c:dLbls>
          <c:showLegendKey val="0"/>
          <c:showVal val="0"/>
          <c:showCatName val="0"/>
          <c:showSerName val="0"/>
          <c:showPercent val="0"/>
          <c:showBubbleSize val="0"/>
        </c:dLbls>
        <c:gapWidth val="150"/>
        <c:axId val="64190720"/>
        <c:axId val="6419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64190720"/>
        <c:axId val="64192896"/>
      </c:lineChart>
      <c:dateAx>
        <c:axId val="64190720"/>
        <c:scaling>
          <c:orientation val="minMax"/>
        </c:scaling>
        <c:delete val="1"/>
        <c:axPos val="b"/>
        <c:numFmt formatCode="ge" sourceLinked="1"/>
        <c:majorTickMark val="none"/>
        <c:minorTickMark val="none"/>
        <c:tickLblPos val="none"/>
        <c:crossAx val="64192896"/>
        <c:crosses val="autoZero"/>
        <c:auto val="1"/>
        <c:lblOffset val="100"/>
        <c:baseTimeUnit val="years"/>
      </c:dateAx>
      <c:valAx>
        <c:axId val="6419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19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1.98</c:v>
                </c:pt>
                <c:pt idx="1">
                  <c:v>0.92</c:v>
                </c:pt>
                <c:pt idx="2">
                  <c:v>0.28000000000000003</c:v>
                </c:pt>
                <c:pt idx="3">
                  <c:v>0.97</c:v>
                </c:pt>
                <c:pt idx="4">
                  <c:v>3.42</c:v>
                </c:pt>
              </c:numCache>
            </c:numRef>
          </c:val>
        </c:ser>
        <c:dLbls>
          <c:showLegendKey val="0"/>
          <c:showVal val="0"/>
          <c:showCatName val="0"/>
          <c:showSerName val="0"/>
          <c:showPercent val="0"/>
          <c:showBubbleSize val="0"/>
        </c:dLbls>
        <c:gapWidth val="150"/>
        <c:axId val="65742720"/>
        <c:axId val="657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65742720"/>
        <c:axId val="65748992"/>
      </c:lineChart>
      <c:dateAx>
        <c:axId val="65742720"/>
        <c:scaling>
          <c:orientation val="minMax"/>
        </c:scaling>
        <c:delete val="1"/>
        <c:axPos val="b"/>
        <c:numFmt formatCode="ge" sourceLinked="1"/>
        <c:majorTickMark val="none"/>
        <c:minorTickMark val="none"/>
        <c:tickLblPos val="none"/>
        <c:crossAx val="65748992"/>
        <c:crosses val="autoZero"/>
        <c:auto val="1"/>
        <c:lblOffset val="100"/>
        <c:baseTimeUnit val="years"/>
      </c:dateAx>
      <c:valAx>
        <c:axId val="657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4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5769472"/>
        <c:axId val="65771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65769472"/>
        <c:axId val="65771392"/>
      </c:lineChart>
      <c:dateAx>
        <c:axId val="65769472"/>
        <c:scaling>
          <c:orientation val="minMax"/>
        </c:scaling>
        <c:delete val="1"/>
        <c:axPos val="b"/>
        <c:numFmt formatCode="ge" sourceLinked="1"/>
        <c:majorTickMark val="none"/>
        <c:minorTickMark val="none"/>
        <c:tickLblPos val="none"/>
        <c:crossAx val="65771392"/>
        <c:crosses val="autoZero"/>
        <c:auto val="1"/>
        <c:lblOffset val="100"/>
        <c:baseTimeUnit val="years"/>
      </c:dateAx>
      <c:valAx>
        <c:axId val="65771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6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987.57</c:v>
                </c:pt>
                <c:pt idx="1">
                  <c:v>914.53</c:v>
                </c:pt>
                <c:pt idx="2">
                  <c:v>962.14</c:v>
                </c:pt>
                <c:pt idx="3">
                  <c:v>632.29999999999995</c:v>
                </c:pt>
                <c:pt idx="4">
                  <c:v>703.68</c:v>
                </c:pt>
              </c:numCache>
            </c:numRef>
          </c:val>
        </c:ser>
        <c:dLbls>
          <c:showLegendKey val="0"/>
          <c:showVal val="0"/>
          <c:showCatName val="0"/>
          <c:showSerName val="0"/>
          <c:showPercent val="0"/>
          <c:showBubbleSize val="0"/>
        </c:dLbls>
        <c:gapWidth val="150"/>
        <c:axId val="65797504"/>
        <c:axId val="9661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65797504"/>
        <c:axId val="96617984"/>
      </c:lineChart>
      <c:dateAx>
        <c:axId val="65797504"/>
        <c:scaling>
          <c:orientation val="minMax"/>
        </c:scaling>
        <c:delete val="1"/>
        <c:axPos val="b"/>
        <c:numFmt formatCode="ge" sourceLinked="1"/>
        <c:majorTickMark val="none"/>
        <c:minorTickMark val="none"/>
        <c:tickLblPos val="none"/>
        <c:crossAx val="96617984"/>
        <c:crosses val="autoZero"/>
        <c:auto val="1"/>
        <c:lblOffset val="100"/>
        <c:baseTimeUnit val="years"/>
      </c:dateAx>
      <c:valAx>
        <c:axId val="966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579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131.86000000000001</c:v>
                </c:pt>
                <c:pt idx="1">
                  <c:v>123.07</c:v>
                </c:pt>
                <c:pt idx="2">
                  <c:v>112.61</c:v>
                </c:pt>
                <c:pt idx="3">
                  <c:v>105.64</c:v>
                </c:pt>
                <c:pt idx="4">
                  <c:v>97.34</c:v>
                </c:pt>
              </c:numCache>
            </c:numRef>
          </c:val>
        </c:ser>
        <c:dLbls>
          <c:showLegendKey val="0"/>
          <c:showVal val="0"/>
          <c:showCatName val="0"/>
          <c:showSerName val="0"/>
          <c:showPercent val="0"/>
          <c:showBubbleSize val="0"/>
        </c:dLbls>
        <c:gapWidth val="150"/>
        <c:axId val="96627712"/>
        <c:axId val="9665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96627712"/>
        <c:axId val="96654464"/>
      </c:lineChart>
      <c:dateAx>
        <c:axId val="96627712"/>
        <c:scaling>
          <c:orientation val="minMax"/>
        </c:scaling>
        <c:delete val="1"/>
        <c:axPos val="b"/>
        <c:numFmt formatCode="ge" sourceLinked="1"/>
        <c:majorTickMark val="none"/>
        <c:minorTickMark val="none"/>
        <c:tickLblPos val="none"/>
        <c:crossAx val="96654464"/>
        <c:crosses val="autoZero"/>
        <c:auto val="1"/>
        <c:lblOffset val="100"/>
        <c:baseTimeUnit val="years"/>
      </c:dateAx>
      <c:valAx>
        <c:axId val="96654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662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107.09</c:v>
                </c:pt>
                <c:pt idx="1">
                  <c:v>102.78</c:v>
                </c:pt>
                <c:pt idx="2">
                  <c:v>107.28</c:v>
                </c:pt>
                <c:pt idx="3">
                  <c:v>113.51</c:v>
                </c:pt>
                <c:pt idx="4">
                  <c:v>110.68</c:v>
                </c:pt>
              </c:numCache>
            </c:numRef>
          </c:val>
        </c:ser>
        <c:dLbls>
          <c:showLegendKey val="0"/>
          <c:showVal val="0"/>
          <c:showCatName val="0"/>
          <c:showSerName val="0"/>
          <c:showPercent val="0"/>
          <c:showBubbleSize val="0"/>
        </c:dLbls>
        <c:gapWidth val="150"/>
        <c:axId val="96692864"/>
        <c:axId val="96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96692864"/>
        <c:axId val="96703232"/>
      </c:lineChart>
      <c:dateAx>
        <c:axId val="96692864"/>
        <c:scaling>
          <c:orientation val="minMax"/>
        </c:scaling>
        <c:delete val="1"/>
        <c:axPos val="b"/>
        <c:numFmt formatCode="ge" sourceLinked="1"/>
        <c:majorTickMark val="none"/>
        <c:minorTickMark val="none"/>
        <c:tickLblPos val="none"/>
        <c:crossAx val="96703232"/>
        <c:crosses val="autoZero"/>
        <c:auto val="1"/>
        <c:lblOffset val="100"/>
        <c:baseTimeUnit val="years"/>
      </c:dateAx>
      <c:valAx>
        <c:axId val="967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9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198.96</c:v>
                </c:pt>
                <c:pt idx="1">
                  <c:v>207.47</c:v>
                </c:pt>
                <c:pt idx="2">
                  <c:v>200.34</c:v>
                </c:pt>
                <c:pt idx="3">
                  <c:v>188.65</c:v>
                </c:pt>
                <c:pt idx="4">
                  <c:v>192.79</c:v>
                </c:pt>
              </c:numCache>
            </c:numRef>
          </c:val>
        </c:ser>
        <c:dLbls>
          <c:showLegendKey val="0"/>
          <c:showVal val="0"/>
          <c:showCatName val="0"/>
          <c:showSerName val="0"/>
          <c:showPercent val="0"/>
          <c:showBubbleSize val="0"/>
        </c:dLbls>
        <c:gapWidth val="150"/>
        <c:axId val="96724864"/>
        <c:axId val="9673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96724864"/>
        <c:axId val="96731136"/>
      </c:lineChart>
      <c:dateAx>
        <c:axId val="96724864"/>
        <c:scaling>
          <c:orientation val="minMax"/>
        </c:scaling>
        <c:delete val="1"/>
        <c:axPos val="b"/>
        <c:numFmt formatCode="ge" sourceLinked="1"/>
        <c:majorTickMark val="none"/>
        <c:minorTickMark val="none"/>
        <c:tickLblPos val="none"/>
        <c:crossAx val="96731136"/>
        <c:crosses val="autoZero"/>
        <c:auto val="1"/>
        <c:lblOffset val="100"/>
        <c:baseTimeUnit val="years"/>
      </c:dateAx>
      <c:valAx>
        <c:axId val="967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2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tabSelected="1" topLeftCell="K1" zoomScaleNormal="100" workbookViewId="0">
      <selection activeCell="CK71" sqref="CK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沖縄県　豊見城市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62566</v>
      </c>
      <c r="AJ8" s="75"/>
      <c r="AK8" s="75"/>
      <c r="AL8" s="75"/>
      <c r="AM8" s="75"/>
      <c r="AN8" s="75"/>
      <c r="AO8" s="75"/>
      <c r="AP8" s="76"/>
      <c r="AQ8" s="57">
        <f>データ!R6</f>
        <v>19.600000000000001</v>
      </c>
      <c r="AR8" s="57"/>
      <c r="AS8" s="57"/>
      <c r="AT8" s="57"/>
      <c r="AU8" s="57"/>
      <c r="AV8" s="57"/>
      <c r="AW8" s="57"/>
      <c r="AX8" s="57"/>
      <c r="AY8" s="57">
        <f>データ!S6</f>
        <v>3192.14</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83.05</v>
      </c>
      <c r="K10" s="57"/>
      <c r="L10" s="57"/>
      <c r="M10" s="57"/>
      <c r="N10" s="57"/>
      <c r="O10" s="57"/>
      <c r="P10" s="57"/>
      <c r="Q10" s="57"/>
      <c r="R10" s="57">
        <f>データ!O6</f>
        <v>100</v>
      </c>
      <c r="S10" s="57"/>
      <c r="T10" s="57"/>
      <c r="U10" s="57"/>
      <c r="V10" s="57"/>
      <c r="W10" s="57"/>
      <c r="X10" s="57"/>
      <c r="Y10" s="57"/>
      <c r="Z10" s="65">
        <f>データ!P6</f>
        <v>3693</v>
      </c>
      <c r="AA10" s="65"/>
      <c r="AB10" s="65"/>
      <c r="AC10" s="65"/>
      <c r="AD10" s="65"/>
      <c r="AE10" s="65"/>
      <c r="AF10" s="65"/>
      <c r="AG10" s="65"/>
      <c r="AH10" s="2"/>
      <c r="AI10" s="65">
        <f>データ!T6</f>
        <v>62238</v>
      </c>
      <c r="AJ10" s="65"/>
      <c r="AK10" s="65"/>
      <c r="AL10" s="65"/>
      <c r="AM10" s="65"/>
      <c r="AN10" s="65"/>
      <c r="AO10" s="65"/>
      <c r="AP10" s="65"/>
      <c r="AQ10" s="57">
        <f>データ!U6</f>
        <v>19.600000000000001</v>
      </c>
      <c r="AR10" s="57"/>
      <c r="AS10" s="57"/>
      <c r="AT10" s="57"/>
      <c r="AU10" s="57"/>
      <c r="AV10" s="57"/>
      <c r="AW10" s="57"/>
      <c r="AX10" s="57"/>
      <c r="AY10" s="57">
        <f>データ!V6</f>
        <v>3175.41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105</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21"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21"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26.2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106</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104</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6"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3"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3"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472123</v>
      </c>
      <c r="D6" s="31">
        <f t="shared" si="3"/>
        <v>46</v>
      </c>
      <c r="E6" s="31">
        <f t="shared" si="3"/>
        <v>1</v>
      </c>
      <c r="F6" s="31">
        <f t="shared" si="3"/>
        <v>0</v>
      </c>
      <c r="G6" s="31">
        <f t="shared" si="3"/>
        <v>1</v>
      </c>
      <c r="H6" s="31" t="str">
        <f t="shared" si="3"/>
        <v>沖縄県　豊見城市</v>
      </c>
      <c r="I6" s="31" t="str">
        <f t="shared" si="3"/>
        <v>法適用</v>
      </c>
      <c r="J6" s="31" t="str">
        <f t="shared" si="3"/>
        <v>水道事業</v>
      </c>
      <c r="K6" s="31" t="str">
        <f t="shared" si="3"/>
        <v>末端給水事業</v>
      </c>
      <c r="L6" s="31" t="str">
        <f t="shared" si="3"/>
        <v>A4</v>
      </c>
      <c r="M6" s="32" t="str">
        <f t="shared" si="3"/>
        <v>-</v>
      </c>
      <c r="N6" s="32">
        <f t="shared" si="3"/>
        <v>83.05</v>
      </c>
      <c r="O6" s="32">
        <f t="shared" si="3"/>
        <v>100</v>
      </c>
      <c r="P6" s="32">
        <f t="shared" si="3"/>
        <v>3693</v>
      </c>
      <c r="Q6" s="32">
        <f t="shared" si="3"/>
        <v>62566</v>
      </c>
      <c r="R6" s="32">
        <f t="shared" si="3"/>
        <v>19.600000000000001</v>
      </c>
      <c r="S6" s="32">
        <f t="shared" si="3"/>
        <v>3192.14</v>
      </c>
      <c r="T6" s="32">
        <f t="shared" si="3"/>
        <v>62238</v>
      </c>
      <c r="U6" s="32">
        <f t="shared" si="3"/>
        <v>19.600000000000001</v>
      </c>
      <c r="V6" s="32">
        <f t="shared" si="3"/>
        <v>3175.41</v>
      </c>
      <c r="W6" s="33">
        <f>IF(W7="",NA(),W7)</f>
        <v>111.13</v>
      </c>
      <c r="X6" s="33">
        <f t="shared" ref="X6:AF6" si="4">IF(X7="",NA(),X7)</f>
        <v>106.73</v>
      </c>
      <c r="Y6" s="33">
        <f t="shared" si="4"/>
        <v>111.06</v>
      </c>
      <c r="Z6" s="33">
        <f t="shared" si="4"/>
        <v>115.84</v>
      </c>
      <c r="AA6" s="33">
        <f t="shared" si="4"/>
        <v>112.89</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987.57</v>
      </c>
      <c r="AT6" s="33">
        <f t="shared" ref="AT6:BB6" si="6">IF(AT7="",NA(),AT7)</f>
        <v>914.53</v>
      </c>
      <c r="AU6" s="33">
        <f t="shared" si="6"/>
        <v>962.14</v>
      </c>
      <c r="AV6" s="33">
        <f t="shared" si="6"/>
        <v>632.29999999999995</v>
      </c>
      <c r="AW6" s="33">
        <f t="shared" si="6"/>
        <v>703.68</v>
      </c>
      <c r="AX6" s="33">
        <f t="shared" si="6"/>
        <v>695.41</v>
      </c>
      <c r="AY6" s="33">
        <f t="shared" si="6"/>
        <v>701</v>
      </c>
      <c r="AZ6" s="33">
        <f t="shared" si="6"/>
        <v>739.59</v>
      </c>
      <c r="BA6" s="33">
        <f t="shared" si="6"/>
        <v>335.95</v>
      </c>
      <c r="BB6" s="33">
        <f t="shared" si="6"/>
        <v>346.59</v>
      </c>
      <c r="BC6" s="32" t="str">
        <f>IF(BC7="","",IF(BC7="-","【-】","【"&amp;SUBSTITUTE(TEXT(BC7,"#,##0.00"),"-","△")&amp;"】"))</f>
        <v>【262.74】</v>
      </c>
      <c r="BD6" s="33">
        <f>IF(BD7="",NA(),BD7)</f>
        <v>131.86000000000001</v>
      </c>
      <c r="BE6" s="33">
        <f t="shared" ref="BE6:BM6" si="7">IF(BE7="",NA(),BE7)</f>
        <v>123.07</v>
      </c>
      <c r="BF6" s="33">
        <f t="shared" si="7"/>
        <v>112.61</v>
      </c>
      <c r="BG6" s="33">
        <f t="shared" si="7"/>
        <v>105.64</v>
      </c>
      <c r="BH6" s="33">
        <f t="shared" si="7"/>
        <v>97.34</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107.09</v>
      </c>
      <c r="BP6" s="33">
        <f t="shared" ref="BP6:BX6" si="8">IF(BP7="",NA(),BP7)</f>
        <v>102.78</v>
      </c>
      <c r="BQ6" s="33">
        <f t="shared" si="8"/>
        <v>107.28</v>
      </c>
      <c r="BR6" s="33">
        <f t="shared" si="8"/>
        <v>113.51</v>
      </c>
      <c r="BS6" s="33">
        <f t="shared" si="8"/>
        <v>110.68</v>
      </c>
      <c r="BT6" s="33">
        <f t="shared" si="8"/>
        <v>99.61</v>
      </c>
      <c r="BU6" s="33">
        <f t="shared" si="8"/>
        <v>100.27</v>
      </c>
      <c r="BV6" s="33">
        <f t="shared" si="8"/>
        <v>99.46</v>
      </c>
      <c r="BW6" s="33">
        <f t="shared" si="8"/>
        <v>105.21</v>
      </c>
      <c r="BX6" s="33">
        <f t="shared" si="8"/>
        <v>105.71</v>
      </c>
      <c r="BY6" s="32" t="str">
        <f>IF(BY7="","",IF(BY7="-","【-】","【"&amp;SUBSTITUTE(TEXT(BY7,"#,##0.00"),"-","△")&amp;"】"))</f>
        <v>【104.99】</v>
      </c>
      <c r="BZ6" s="33">
        <f>IF(BZ7="",NA(),BZ7)</f>
        <v>198.96</v>
      </c>
      <c r="CA6" s="33">
        <f t="shared" ref="CA6:CI6" si="9">IF(CA7="",NA(),CA7)</f>
        <v>207.47</v>
      </c>
      <c r="CB6" s="33">
        <f t="shared" si="9"/>
        <v>200.34</v>
      </c>
      <c r="CC6" s="33">
        <f t="shared" si="9"/>
        <v>188.65</v>
      </c>
      <c r="CD6" s="33">
        <f t="shared" si="9"/>
        <v>192.79</v>
      </c>
      <c r="CE6" s="33">
        <f t="shared" si="9"/>
        <v>169.59</v>
      </c>
      <c r="CF6" s="33">
        <f t="shared" si="9"/>
        <v>169.62</v>
      </c>
      <c r="CG6" s="33">
        <f t="shared" si="9"/>
        <v>171.78</v>
      </c>
      <c r="CH6" s="33">
        <f t="shared" si="9"/>
        <v>162.59</v>
      </c>
      <c r="CI6" s="33">
        <f t="shared" si="9"/>
        <v>162.15</v>
      </c>
      <c r="CJ6" s="32" t="str">
        <f>IF(CJ7="","",IF(CJ7="-","【-】","【"&amp;SUBSTITUTE(TEXT(CJ7,"#,##0.00"),"-","△")&amp;"】"))</f>
        <v>【163.72】</v>
      </c>
      <c r="CK6" s="33">
        <f>IF(CK7="",NA(),CK7)</f>
        <v>69.14</v>
      </c>
      <c r="CL6" s="33">
        <f t="shared" ref="CL6:CT6" si="10">IF(CL7="",NA(),CL7)</f>
        <v>69.459999999999994</v>
      </c>
      <c r="CM6" s="33">
        <f t="shared" si="10"/>
        <v>70.459999999999994</v>
      </c>
      <c r="CN6" s="33">
        <f t="shared" si="10"/>
        <v>70.2</v>
      </c>
      <c r="CO6" s="33">
        <f t="shared" si="10"/>
        <v>71.78</v>
      </c>
      <c r="CP6" s="33">
        <f t="shared" si="10"/>
        <v>60.04</v>
      </c>
      <c r="CQ6" s="33">
        <f t="shared" si="10"/>
        <v>59.88</v>
      </c>
      <c r="CR6" s="33">
        <f t="shared" si="10"/>
        <v>59.68</v>
      </c>
      <c r="CS6" s="33">
        <f t="shared" si="10"/>
        <v>59.17</v>
      </c>
      <c r="CT6" s="33">
        <f t="shared" si="10"/>
        <v>59.34</v>
      </c>
      <c r="CU6" s="32" t="str">
        <f>IF(CU7="","",IF(CU7="-","【-】","【"&amp;SUBSTITUTE(TEXT(CU7,"#,##0.00"),"-","△")&amp;"】"))</f>
        <v>【59.76】</v>
      </c>
      <c r="CV6" s="33">
        <f>IF(CV7="",NA(),CV7)</f>
        <v>96.54</v>
      </c>
      <c r="CW6" s="33">
        <f t="shared" ref="CW6:DE6" si="11">IF(CW7="",NA(),CW7)</f>
        <v>96.88</v>
      </c>
      <c r="CX6" s="33">
        <f t="shared" si="11"/>
        <v>97.04</v>
      </c>
      <c r="CY6" s="33">
        <f t="shared" si="11"/>
        <v>97.48</v>
      </c>
      <c r="CZ6" s="33">
        <f t="shared" si="11"/>
        <v>96.46</v>
      </c>
      <c r="DA6" s="33">
        <f t="shared" si="11"/>
        <v>87.33</v>
      </c>
      <c r="DB6" s="33">
        <f t="shared" si="11"/>
        <v>87.65</v>
      </c>
      <c r="DC6" s="33">
        <f t="shared" si="11"/>
        <v>87.63</v>
      </c>
      <c r="DD6" s="33">
        <f t="shared" si="11"/>
        <v>87.6</v>
      </c>
      <c r="DE6" s="33">
        <f t="shared" si="11"/>
        <v>87.74</v>
      </c>
      <c r="DF6" s="32" t="str">
        <f>IF(DF7="","",IF(DF7="-","【-】","【"&amp;SUBSTITUTE(TEXT(DF7,"#,##0.00"),"-","△")&amp;"】"))</f>
        <v>【89.95】</v>
      </c>
      <c r="DG6" s="33">
        <f>IF(DG7="",NA(),DG7)</f>
        <v>24.19</v>
      </c>
      <c r="DH6" s="33">
        <f t="shared" ref="DH6:DP6" si="12">IF(DH7="",NA(),DH7)</f>
        <v>25.53</v>
      </c>
      <c r="DI6" s="33">
        <f t="shared" si="12"/>
        <v>26.77</v>
      </c>
      <c r="DJ6" s="33">
        <f t="shared" si="12"/>
        <v>35.619999999999997</v>
      </c>
      <c r="DK6" s="33">
        <f t="shared" si="12"/>
        <v>36.86</v>
      </c>
      <c r="DL6" s="33">
        <f t="shared" si="12"/>
        <v>37.71</v>
      </c>
      <c r="DM6" s="33">
        <f t="shared" si="12"/>
        <v>38.69</v>
      </c>
      <c r="DN6" s="33">
        <f t="shared" si="12"/>
        <v>39.65</v>
      </c>
      <c r="DO6" s="33">
        <f t="shared" si="12"/>
        <v>45.25</v>
      </c>
      <c r="DP6" s="33">
        <f t="shared" si="12"/>
        <v>46.27</v>
      </c>
      <c r="DQ6" s="32" t="str">
        <f>IF(DQ7="","",IF(DQ7="-","【-】","【"&amp;SUBSTITUTE(TEXT(DQ7,"#,##0.00"),"-","△")&amp;"】"))</f>
        <v>【47.18】</v>
      </c>
      <c r="DR6" s="33">
        <f>IF(DR7="",NA(),DR7)</f>
        <v>1.98</v>
      </c>
      <c r="DS6" s="33">
        <f t="shared" ref="DS6:EA6" si="13">IF(DS7="",NA(),DS7)</f>
        <v>0.92</v>
      </c>
      <c r="DT6" s="33">
        <f t="shared" si="13"/>
        <v>0.28000000000000003</v>
      </c>
      <c r="DU6" s="33">
        <f t="shared" si="13"/>
        <v>0.97</v>
      </c>
      <c r="DV6" s="33">
        <f t="shared" si="13"/>
        <v>3.42</v>
      </c>
      <c r="DW6" s="33">
        <f t="shared" si="13"/>
        <v>7.67</v>
      </c>
      <c r="DX6" s="33">
        <f t="shared" si="13"/>
        <v>8.4</v>
      </c>
      <c r="DY6" s="33">
        <f t="shared" si="13"/>
        <v>9.7100000000000009</v>
      </c>
      <c r="DZ6" s="33">
        <f t="shared" si="13"/>
        <v>10.71</v>
      </c>
      <c r="EA6" s="33">
        <f t="shared" si="13"/>
        <v>10.93</v>
      </c>
      <c r="EB6" s="32" t="str">
        <f>IF(EB7="","",IF(EB7="-","【-】","【"&amp;SUBSTITUTE(TEXT(EB7,"#,##0.00"),"-","△")&amp;"】"))</f>
        <v>【13.18】</v>
      </c>
      <c r="EC6" s="33">
        <f>IF(EC7="",NA(),EC7)</f>
        <v>2.34</v>
      </c>
      <c r="ED6" s="33">
        <f t="shared" ref="ED6:EL6" si="14">IF(ED7="",NA(),ED7)</f>
        <v>1.47</v>
      </c>
      <c r="EE6" s="33">
        <f t="shared" si="14"/>
        <v>0.84</v>
      </c>
      <c r="EF6" s="33">
        <f t="shared" si="14"/>
        <v>1.1000000000000001</v>
      </c>
      <c r="EG6" s="33">
        <f t="shared" si="14"/>
        <v>0.43</v>
      </c>
      <c r="EH6" s="33">
        <f t="shared" si="14"/>
        <v>0.84</v>
      </c>
      <c r="EI6" s="33">
        <f t="shared" si="14"/>
        <v>0.78</v>
      </c>
      <c r="EJ6" s="33">
        <f t="shared" si="14"/>
        <v>0.83</v>
      </c>
      <c r="EK6" s="33">
        <f t="shared" si="14"/>
        <v>0.72</v>
      </c>
      <c r="EL6" s="33">
        <f t="shared" si="14"/>
        <v>0.71</v>
      </c>
      <c r="EM6" s="32" t="str">
        <f>IF(EM7="","",IF(EM7="-","【-】","【"&amp;SUBSTITUTE(TEXT(EM7,"#,##0.00"),"-","△")&amp;"】"))</f>
        <v>【1.06】</v>
      </c>
    </row>
    <row r="7" spans="1:143" s="34" customFormat="1">
      <c r="A7" s="26"/>
      <c r="B7" s="35">
        <v>2015</v>
      </c>
      <c r="C7" s="35">
        <v>472123</v>
      </c>
      <c r="D7" s="35">
        <v>46</v>
      </c>
      <c r="E7" s="35">
        <v>1</v>
      </c>
      <c r="F7" s="35">
        <v>0</v>
      </c>
      <c r="G7" s="35">
        <v>1</v>
      </c>
      <c r="H7" s="35" t="s">
        <v>93</v>
      </c>
      <c r="I7" s="35" t="s">
        <v>94</v>
      </c>
      <c r="J7" s="35" t="s">
        <v>95</v>
      </c>
      <c r="K7" s="35" t="s">
        <v>96</v>
      </c>
      <c r="L7" s="35" t="s">
        <v>97</v>
      </c>
      <c r="M7" s="36" t="s">
        <v>98</v>
      </c>
      <c r="N7" s="36">
        <v>83.05</v>
      </c>
      <c r="O7" s="36">
        <v>100</v>
      </c>
      <c r="P7" s="36">
        <v>3693</v>
      </c>
      <c r="Q7" s="36">
        <v>62566</v>
      </c>
      <c r="R7" s="36">
        <v>19.600000000000001</v>
      </c>
      <c r="S7" s="36">
        <v>3192.14</v>
      </c>
      <c r="T7" s="36">
        <v>62238</v>
      </c>
      <c r="U7" s="36">
        <v>19.600000000000001</v>
      </c>
      <c r="V7" s="36">
        <v>3175.41</v>
      </c>
      <c r="W7" s="36">
        <v>111.13</v>
      </c>
      <c r="X7" s="36">
        <v>106.73</v>
      </c>
      <c r="Y7" s="36">
        <v>111.06</v>
      </c>
      <c r="Z7" s="36">
        <v>115.84</v>
      </c>
      <c r="AA7" s="36">
        <v>112.89</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987.57</v>
      </c>
      <c r="AT7" s="36">
        <v>914.53</v>
      </c>
      <c r="AU7" s="36">
        <v>962.14</v>
      </c>
      <c r="AV7" s="36">
        <v>632.29999999999995</v>
      </c>
      <c r="AW7" s="36">
        <v>703.68</v>
      </c>
      <c r="AX7" s="36">
        <v>695.41</v>
      </c>
      <c r="AY7" s="36">
        <v>701</v>
      </c>
      <c r="AZ7" s="36">
        <v>739.59</v>
      </c>
      <c r="BA7" s="36">
        <v>335.95</v>
      </c>
      <c r="BB7" s="36">
        <v>346.59</v>
      </c>
      <c r="BC7" s="36">
        <v>262.74</v>
      </c>
      <c r="BD7" s="36">
        <v>131.86000000000001</v>
      </c>
      <c r="BE7" s="36">
        <v>123.07</v>
      </c>
      <c r="BF7" s="36">
        <v>112.61</v>
      </c>
      <c r="BG7" s="36">
        <v>105.64</v>
      </c>
      <c r="BH7" s="36">
        <v>97.34</v>
      </c>
      <c r="BI7" s="36">
        <v>343.45</v>
      </c>
      <c r="BJ7" s="36">
        <v>330.99</v>
      </c>
      <c r="BK7" s="36">
        <v>324.08999999999997</v>
      </c>
      <c r="BL7" s="36">
        <v>319.82</v>
      </c>
      <c r="BM7" s="36">
        <v>312.02999999999997</v>
      </c>
      <c r="BN7" s="36">
        <v>276.38</v>
      </c>
      <c r="BO7" s="36">
        <v>107.09</v>
      </c>
      <c r="BP7" s="36">
        <v>102.78</v>
      </c>
      <c r="BQ7" s="36">
        <v>107.28</v>
      </c>
      <c r="BR7" s="36">
        <v>113.51</v>
      </c>
      <c r="BS7" s="36">
        <v>110.68</v>
      </c>
      <c r="BT7" s="36">
        <v>99.61</v>
      </c>
      <c r="BU7" s="36">
        <v>100.27</v>
      </c>
      <c r="BV7" s="36">
        <v>99.46</v>
      </c>
      <c r="BW7" s="36">
        <v>105.21</v>
      </c>
      <c r="BX7" s="36">
        <v>105.71</v>
      </c>
      <c r="BY7" s="36">
        <v>104.99</v>
      </c>
      <c r="BZ7" s="36">
        <v>198.96</v>
      </c>
      <c r="CA7" s="36">
        <v>207.47</v>
      </c>
      <c r="CB7" s="36">
        <v>200.34</v>
      </c>
      <c r="CC7" s="36">
        <v>188.65</v>
      </c>
      <c r="CD7" s="36">
        <v>192.79</v>
      </c>
      <c r="CE7" s="36">
        <v>169.59</v>
      </c>
      <c r="CF7" s="36">
        <v>169.62</v>
      </c>
      <c r="CG7" s="36">
        <v>171.78</v>
      </c>
      <c r="CH7" s="36">
        <v>162.59</v>
      </c>
      <c r="CI7" s="36">
        <v>162.15</v>
      </c>
      <c r="CJ7" s="36">
        <v>163.72</v>
      </c>
      <c r="CK7" s="36">
        <v>69.14</v>
      </c>
      <c r="CL7" s="36">
        <v>69.459999999999994</v>
      </c>
      <c r="CM7" s="36">
        <v>70.459999999999994</v>
      </c>
      <c r="CN7" s="36">
        <v>70.2</v>
      </c>
      <c r="CO7" s="36">
        <v>71.78</v>
      </c>
      <c r="CP7" s="36">
        <v>60.04</v>
      </c>
      <c r="CQ7" s="36">
        <v>59.88</v>
      </c>
      <c r="CR7" s="36">
        <v>59.68</v>
      </c>
      <c r="CS7" s="36">
        <v>59.17</v>
      </c>
      <c r="CT7" s="36">
        <v>59.34</v>
      </c>
      <c r="CU7" s="36">
        <v>59.76</v>
      </c>
      <c r="CV7" s="36">
        <v>96.54</v>
      </c>
      <c r="CW7" s="36">
        <v>96.88</v>
      </c>
      <c r="CX7" s="36">
        <v>97.04</v>
      </c>
      <c r="CY7" s="36">
        <v>97.48</v>
      </c>
      <c r="CZ7" s="36">
        <v>96.46</v>
      </c>
      <c r="DA7" s="36">
        <v>87.33</v>
      </c>
      <c r="DB7" s="36">
        <v>87.65</v>
      </c>
      <c r="DC7" s="36">
        <v>87.63</v>
      </c>
      <c r="DD7" s="36">
        <v>87.6</v>
      </c>
      <c r="DE7" s="36">
        <v>87.74</v>
      </c>
      <c r="DF7" s="36">
        <v>89.95</v>
      </c>
      <c r="DG7" s="36">
        <v>24.19</v>
      </c>
      <c r="DH7" s="36">
        <v>25.53</v>
      </c>
      <c r="DI7" s="36">
        <v>26.77</v>
      </c>
      <c r="DJ7" s="36">
        <v>35.619999999999997</v>
      </c>
      <c r="DK7" s="36">
        <v>36.86</v>
      </c>
      <c r="DL7" s="36">
        <v>37.71</v>
      </c>
      <c r="DM7" s="36">
        <v>38.69</v>
      </c>
      <c r="DN7" s="36">
        <v>39.65</v>
      </c>
      <c r="DO7" s="36">
        <v>45.25</v>
      </c>
      <c r="DP7" s="36">
        <v>46.27</v>
      </c>
      <c r="DQ7" s="36">
        <v>47.18</v>
      </c>
      <c r="DR7" s="36">
        <v>1.98</v>
      </c>
      <c r="DS7" s="36">
        <v>0.92</v>
      </c>
      <c r="DT7" s="36">
        <v>0.28000000000000003</v>
      </c>
      <c r="DU7" s="36">
        <v>0.97</v>
      </c>
      <c r="DV7" s="36">
        <v>3.42</v>
      </c>
      <c r="DW7" s="36">
        <v>7.67</v>
      </c>
      <c r="DX7" s="36">
        <v>8.4</v>
      </c>
      <c r="DY7" s="36">
        <v>9.7100000000000009</v>
      </c>
      <c r="DZ7" s="36">
        <v>10.71</v>
      </c>
      <c r="EA7" s="36">
        <v>10.93</v>
      </c>
      <c r="EB7" s="36">
        <v>13.18</v>
      </c>
      <c r="EC7" s="36">
        <v>2.34</v>
      </c>
      <c r="ED7" s="36">
        <v>1.47</v>
      </c>
      <c r="EE7" s="36">
        <v>0.84</v>
      </c>
      <c r="EF7" s="36">
        <v>1.1000000000000001</v>
      </c>
      <c r="EG7" s="36">
        <v>0.43</v>
      </c>
      <c r="EH7" s="36">
        <v>0.84</v>
      </c>
      <c r="EI7" s="36">
        <v>0.78</v>
      </c>
      <c r="EJ7" s="36">
        <v>0.83</v>
      </c>
      <c r="EK7" s="36">
        <v>0.72</v>
      </c>
      <c r="EL7" s="36">
        <v>0.71</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cp:lastPrinted>2017-02-10T02:05:30Z</cp:lastPrinted>
  <dcterms:created xsi:type="dcterms:W3CDTF">2016-12-02T02:13:29Z</dcterms:created>
  <dcterms:modified xsi:type="dcterms:W3CDTF">2017-02-21T05:33:35Z</dcterms:modified>
</cp:coreProperties>
</file>