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60.129.51\fs\section\財-財政課\060 決算統計\R2決算統計（R1事業分）\公営企業会計\県回答\R3.1.28公営企業に係わる経営比較分析表（令和元年度決算）の分析等について（回答）\02県回答\"/>
    </mc:Choice>
  </mc:AlternateContent>
  <xr:revisionPtr revIDLastSave="0" documentId="8_{1A95972D-0662-42FC-A5E3-3073CDE1A21E}" xr6:coauthVersionLast="45" xr6:coauthVersionMax="45" xr10:uidLastSave="{00000000-0000-0000-0000-000000000000}"/>
  <workbookProtection workbookAlgorithmName="SHA-512" workbookHashValue="T5te04hfbVUGxDGINqqoEhzf6KmIAKvDTjXti9xFJb+eIZmCm/FLfcWjG5G9503UWS6qXscJZcX/FR845i1uFA==" workbookSaltValue="GhHCg1mSEWDJKFU82pw+UQ=="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W10" i="4"/>
  <c r="I10" i="4"/>
  <c r="B10" i="4"/>
  <c r="BB8" i="4"/>
  <c r="AL8" i="4"/>
  <c r="AD8" i="4"/>
  <c r="W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<sst xmlns="http://schemas.openxmlformats.org/spreadsheetml/2006/main" count="228" uniqueCount="114">
  <si>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</si>
  <si>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</si>
  <si>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</si>
  <si>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</si>
  <si>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</si>
  <si>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</si>
  <si>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</si>
  <si>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</si>
  <si>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</si>
  <si>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</si>
  <si>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</si>
  <si>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</si>
  <si>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</si>
  <si>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</si>
  <si>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</si>
  <si>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</si>
  <si>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</si>
  <si>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</si>
  <si>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</si>
  <si>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</si>
  <si>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</si>
  <si>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</si>
  <si>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</si>
  <si>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</si>
  <si>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</si>
  <si>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</si>
  <si>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</si>
  <si>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</si>
  <si>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</si>
  <si>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</si>
  <si>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</si>
  <si>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</si>
  <si>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</si>
  <si>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</si>
  <si>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</si>
  <si>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</si>
  <si>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</si>
  <si>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</si>
  <si>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</si>
  <si>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</si>
  <si>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</si>
  <si>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</si>
  <si>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</si>
  <si>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</si>
  <si>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</si>
  <si>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</si>
  <si>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</si>
  <si>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</si>
  <si>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</si>
  <si>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</si>
  <si>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</si>
  <si>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</si>
  <si>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</si>
  <si>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</si>
  <si>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</si>
  <si>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</si>
  <si>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</si>
  <si>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</si>
  <si>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</si>
  <si>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</si>
  <si>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</si>
  <si>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</si>
  <si>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</si>
  <si>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</si>
  <si>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</si>
  <si>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</si>
  <si>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</si>
  <si>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</si>
  <si>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</si>
  <si>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</si>
  <si>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</si>
  <si>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</si>
  <si>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</si>
  <si>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</si>
  <si>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</si>
  <si>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</si>
  <si>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</si>
  <si>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</si>
  <si>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</si>
  <si>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</si>
  <si>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</si>
  <si>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</si>
  <si>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</si>
  <si>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</si>
  <si>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</si>
  <si>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</si>
  <si>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</si>
  <si>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</si>
  <si>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</si>
  <si>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</si>
  <si>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</si>
  <si>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</si>
  <si>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</si>
  <si>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</si>
  <si>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</si>
  <si>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</si>
  <si>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</si>
  <si>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</si>
  <si>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</si>
  <si>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</si>
  <si>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</si>
  <si>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</si>
  <si>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</si>
  <si>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</si>
  <si>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</si>
  <si>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</si>
  <si>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</si>
  <si>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</si>
  <si>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</si>
  <si>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</si>
  <si>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</si>
  <si>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①経営収支比率
　過去５年とも100%を超えており、経常収益で経常費用をまかなうことができていることから、概ね適正値を維持し収支のバランスは確保されている。
②累積欠損金比率
　過去５年間0％であり、経営の健全性は引続き確保されている。
③流動比率
　類似団体と比して財務の安定性が高く、支払能力の安定性を示している。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類似団体と比して低い値であるものの、100％を超えており事業運営と公共性の両方をバランスよく満たしている。
⑥給水原価
　類似団体平均値より高価となっているものの、県内類似団体と概ね同水準である。修繕費の上昇傾向が起因となって、給水原価も上昇傾向にあることから、施設整備投資等を効率的に進めて行く必要がある。
⑦施設利用率
　類似団体平均値に比して、高い値を維持しており、施設への投資経済性は効率的に推移している。
⑧有収率
　類似団体の値を上回るものの、平成28年度以前と比して低い値にある。原因として漏水やメーター不感等が考えられ、今後も漏水防止対策等の強化を継続することに努める。</t>
    <rPh sb="20" eb="21">
      <t>コ</t>
    </rPh>
    <rPh sb="26" eb="28">
      <t>ケイジョウ</t>
    </rPh>
    <rPh sb="28" eb="30">
      <t>シュウエキ</t>
    </rPh>
    <rPh sb="31" eb="33">
      <t>ケイジョウ</t>
    </rPh>
    <rPh sb="33" eb="35">
      <t>ヒヨウ</t>
    </rPh>
    <rPh sb="267" eb="268">
      <t>コ</t>
    </rPh>
    <rPh sb="272" eb="274">
      <t>ジギョウ</t>
    </rPh>
    <rPh sb="274" eb="276">
      <t>ウンエイ</t>
    </rPh>
    <rPh sb="277" eb="280">
      <t>コウキョウセイ</t>
    </rPh>
    <rPh sb="281" eb="283">
      <t>リョウホウ</t>
    </rPh>
    <rPh sb="290" eb="291">
      <t>ミ</t>
    </rPh>
    <rPh sb="333" eb="334">
      <t>オオム</t>
    </rPh>
    <rPh sb="335" eb="338">
      <t>ドウスイジュン</t>
    </rPh>
    <phoneticPr fontId="4"/>
  </si>
  <si>
    <t>上記１及び２の項目別分析により、本市の水道事業経営は概ね適正に推移していると判断する。
　しかし、給水原価の微増、減価償却率の増加はどちらも保有している管路の老朽化が進んでいることが結果として表れており、浦添市の発展とともに整備されてきた水道施設は順次更新時期を迎えていくため、左記に示す指標を随時分析し、施設の更新時期を適切に判断し、対応していかなければならない。
　施設の老朽化に対する更新措置については、強靱化・長寿命化を構じた施設更新計画を策定し、適切に実施していくことが肝要である。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49" eb="51">
      <t>キュウスイ</t>
    </rPh>
    <rPh sb="51" eb="53">
      <t>ゲンカ</t>
    </rPh>
    <rPh sb="54" eb="56">
      <t>ビゾウ</t>
    </rPh>
    <rPh sb="57" eb="59">
      <t>ゲンカ</t>
    </rPh>
    <rPh sb="59" eb="61">
      <t>ショウキャク</t>
    </rPh>
    <rPh sb="61" eb="62">
      <t>リツ</t>
    </rPh>
    <rPh sb="63" eb="65">
      <t>ゾウカ</t>
    </rPh>
    <rPh sb="70" eb="72">
      <t>ホユウ</t>
    </rPh>
    <rPh sb="76" eb="78">
      <t>カンロ</t>
    </rPh>
    <rPh sb="79" eb="82">
      <t>ロウキュウカ</t>
    </rPh>
    <rPh sb="83" eb="84">
      <t>スス</t>
    </rPh>
    <rPh sb="91" eb="93">
      <t>ケッカ</t>
    </rPh>
    <rPh sb="96" eb="97">
      <t>アラワ</t>
    </rPh>
    <phoneticPr fontId="4"/>
  </si>
  <si>
    <t>①有形固定資産減価償却率
　施設の老朽度は類似団体と同様に進展しており、法定耐用年数に近い有形固定資産が多くなっていることを示している。管路の老朽化が進むと漏水の発生による修繕費の増加や水の安定供給に影響を与えるため、施設更新の時期については、法定耐用年数にとらわれず、施設毎の現状を踏まえ更新を図っていく。
②管路経年化率
　類似団体と比して低率となっているものの、増加を続けている。今後耐用年数に達する管路が増加することから、さらに上昇していくことが予想される。計画的かつ効率的な更新に取組み、必要な財源の確保を要する。
③管路更新率
　類似団体と比して低い値となっており、管路の耐用年数を40年とすると毎年2.5％更新しなければならないことから、今後は更新計画を基にした適正な更新に努めていく。</t>
    <rPh sb="68" eb="70">
      <t>カンロ</t>
    </rPh>
    <rPh sb="71" eb="74">
      <t>ロウキュウカ</t>
    </rPh>
    <rPh sb="75" eb="76">
      <t>スス</t>
    </rPh>
    <rPh sb="78" eb="80">
      <t>ロウスイ</t>
    </rPh>
    <rPh sb="81" eb="83">
      <t>ハッセイ</t>
    </rPh>
    <rPh sb="86" eb="89">
      <t>シュウゼンヒ</t>
    </rPh>
    <rPh sb="90" eb="92">
      <t>ゾウカ</t>
    </rPh>
    <rPh sb="93" eb="94">
      <t>ミズ</t>
    </rPh>
    <rPh sb="95" eb="97">
      <t>アンテイ</t>
    </rPh>
    <rPh sb="97" eb="99">
      <t>キョウキュウ</t>
    </rPh>
    <rPh sb="100" eb="102">
      <t>エイキョウ</t>
    </rPh>
    <rPh sb="103" eb="104">
      <t>アタ</t>
    </rPh>
    <rPh sb="233" eb="236">
      <t>ケイカクテキ</t>
    </rPh>
    <rPh sb="238" eb="240">
      <t>コウリツ</t>
    </rPh>
    <rPh sb="240" eb="241">
      <t>テキ</t>
    </rPh>
    <rPh sb="242" eb="244">
      <t>コウシン</t>
    </rPh>
    <rPh sb="245" eb="247">
      <t>トリク</t>
    </rPh>
    <rPh sb="289" eb="291">
      <t>カンロ</t>
    </rPh>
    <rPh sb="299" eb="300">
      <t>ネン</t>
    </rPh>
    <rPh sb="304" eb="306">
      <t>マイトシ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</si>
</sst>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0.48</c:v>
                </c:pt>
                <c:pt idx="2">
                  <c:v>0.46</c:v>
                </c:pt>
                <c:pt idx="3">
                  <c:v>0.52</c:v>
                </c:pt>
                <c:pt idx="4">
                  <c:v>0.15</c:v>
                </c:pt>
              </c:numCache>
            </c:numRef>
          </c:val>
          <c:extLst>
            <c:ext xmlns:c16="http://schemas.microsoft.com/office/drawing/2014/chart" uri="{C3380CC4-5D6E-409C-BE32-E72D297353CC}">
              <c16:uniqueId val="{00000000-8B4C-4464-A79E-27E0849B12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8B4C-4464-A79E-27E0849B12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109.07</c:v>
                </c:pt>
                <c:pt idx="1">
                  <c:v>106.16</c:v>
                </c:pt>
                <c:pt idx="2">
                  <c:v>105.17</c:v>
                </c:pt>
                <c:pt idx="3">
                  <c:v>107.03</c:v>
                </c:pt>
                <c:pt idx="4">
                  <c:v>108.29</c:v>
                </c:pt>
              </c:numCache>
            </c:numRef>
          </c:val>
          <c:extLst>
            <c:ext xmlns:c16="http://schemas.microsoft.com/office/drawing/2014/chart" uri="{C3380CC4-5D6E-409C-BE32-E72D297353CC}">
              <c16:uniqueId val="{00000000-EF8D-467B-9236-F718C811E3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EF8D-467B-9236-F718C811E3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48.25</c:v>
                </c:pt>
                <c:pt idx="1">
                  <c:v>49.61</c:v>
                </c:pt>
                <c:pt idx="2">
                  <c:v>50.03</c:v>
                </c:pt>
                <c:pt idx="3">
                  <c:v>51.33</c:v>
                </c:pt>
                <c:pt idx="4">
                  <c:v>52.47</c:v>
                </c:pt>
              </c:numCache>
            </c:numRef>
          </c:val>
          <c:extLst>
            <c:ext xmlns:c16="http://schemas.microsoft.com/office/drawing/2014/chart" uri="{C3380CC4-5D6E-409C-BE32-E72D297353CC}">
              <c16:uniqueId val="{00000000-FBA1-4A57-8446-321ADDD3C7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FBA1-4A57-8446-321ADDD3C7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3.05</c:v>
                </c:pt>
                <c:pt idx="1">
                  <c:v>4.2</c:v>
                </c:pt>
                <c:pt idx="2">
                  <c:v>5.36</c:v>
                </c:pt>
                <c:pt idx="3">
                  <c:v>7.39</c:v>
                </c:pt>
                <c:pt idx="4">
                  <c:v>14.39</c:v>
                </c:pt>
              </c:numCache>
            </c:numRef>
          </c:val>
          <c:extLst>
            <c:ext xmlns:c16="http://schemas.microsoft.com/office/drawing/2014/chart" uri="{C3380CC4-5D6E-409C-BE32-E72D297353CC}">
              <c16:uniqueId val="{00000000-2762-4A74-8446-235A7331CF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2762-4A74-8446-235A7331CF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18-4D7E-91A1-C7D5F0C0EA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F518-4D7E-91A1-C7D5F0C0EA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755.64</c:v>
                </c:pt>
                <c:pt idx="1">
                  <c:v>814.55</c:v>
                </c:pt>
                <c:pt idx="2">
                  <c:v>794.78</c:v>
                </c:pt>
                <c:pt idx="3">
                  <c:v>820.48</c:v>
                </c:pt>
                <c:pt idx="4">
                  <c:v>701.38</c:v>
                </c:pt>
              </c:numCache>
            </c:numRef>
          </c:val>
          <c:extLst>
            <c:ext xmlns:c16="http://schemas.microsoft.com/office/drawing/2014/chart" uri="{C3380CC4-5D6E-409C-BE32-E72D297353CC}">
              <c16:uniqueId val="{00000000-BBF9-456E-AE6D-190027248F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BBF9-456E-AE6D-190027248F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13.83</c:v>
                </c:pt>
                <c:pt idx="1">
                  <c:v>12.16</c:v>
                </c:pt>
                <c:pt idx="2">
                  <c:v>10.51</c:v>
                </c:pt>
                <c:pt idx="3">
                  <c:v>8.6</c:v>
                </c:pt>
                <c:pt idx="4">
                  <c:v>6.4</c:v>
                </c:pt>
              </c:numCache>
            </c:numRef>
          </c:val>
          <c:extLst>
            <c:ext xmlns:c16="http://schemas.microsoft.com/office/drawing/2014/chart" uri="{C3380CC4-5D6E-409C-BE32-E72D297353CC}">
              <c16:uniqueId val="{00000000-C763-473D-A709-231E494229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C763-473D-A709-231E494229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104.13</c:v>
                </c:pt>
                <c:pt idx="1">
                  <c:v>101.83</c:v>
                </c:pt>
                <c:pt idx="2">
                  <c:v>100.66</c:v>
                </c:pt>
                <c:pt idx="3">
                  <c:v>101.72</c:v>
                </c:pt>
                <c:pt idx="4">
                  <c:v>104.13</c:v>
                </c:pt>
              </c:numCache>
            </c:numRef>
          </c:val>
          <c:extLst>
            <c:ext xmlns:c16="http://schemas.microsoft.com/office/drawing/2014/chart" uri="{C3380CC4-5D6E-409C-BE32-E72D297353CC}">
              <c16:uniqueId val="{00000000-EE14-4209-8BF6-F2D65E600B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EE14-4209-8BF6-F2D65E600B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170.33</c:v>
                </c:pt>
                <c:pt idx="1">
                  <c:v>173.76</c:v>
                </c:pt>
                <c:pt idx="2">
                  <c:v>175.23</c:v>
                </c:pt>
                <c:pt idx="3">
                  <c:v>174.43</c:v>
                </c:pt>
                <c:pt idx="4">
                  <c:v>172.42</c:v>
                </c:pt>
              </c:numCache>
            </c:numRef>
          </c:val>
          <c:extLst>
            <c:ext xmlns:c16="http://schemas.microsoft.com/office/drawing/2014/chart" uri="{C3380CC4-5D6E-409C-BE32-E72D297353CC}">
              <c16:uniqueId val="{00000000-EEE2-44AD-B2A2-314361541B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EEE2-44AD-B2A2-314361541B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76.97</c:v>
                </c:pt>
                <c:pt idx="1">
                  <c:v>77.41</c:v>
                </c:pt>
                <c:pt idx="2">
                  <c:v>79.150000000000006</c:v>
                </c:pt>
                <c:pt idx="3">
                  <c:v>78.28</c:v>
                </c:pt>
                <c:pt idx="4">
                  <c:v>80.75</c:v>
                </c:pt>
              </c:numCache>
            </c:numRef>
          </c:val>
          <c:extLst>
            <c:ext xmlns:c16="http://schemas.microsoft.com/office/drawing/2014/chart" uri="{C3380CC4-5D6E-409C-BE32-E72D297353CC}">
              <c16:uniqueId val="{00000000-E678-458C-B157-504436AA77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E678-458C-B157-504436AA77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94.23</c:v>
                </c:pt>
                <c:pt idx="1">
                  <c:v>94.18</c:v>
                </c:pt>
                <c:pt idx="2">
                  <c:v>91.5</c:v>
                </c:pt>
                <c:pt idx="3">
                  <c:v>92.74</c:v>
                </c:pt>
                <c:pt idx="4">
                  <c:v>92.67</c:v>
                </c:pt>
              </c:numCache>
            </c:numRef>
          </c:val>
          <c:extLst>
            <c:ext xmlns:c16="http://schemas.microsoft.com/office/drawing/2014/chart" uri="{C3380CC4-5D6E-409C-BE32-E72D297353CC}">
              <c16:uniqueId val="{00000000-1D0C-49FE-ABA3-AE1FBBA911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1D0C-49FE-ABA3-AE1FBBA911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浦添市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115340</v>
      </c>
      <c r="AM8" s="61"/>
      <c r="AN8" s="61"/>
      <c r="AO8" s="61"/>
      <c r="AP8" s="61"/>
      <c r="AQ8" s="61"/>
      <c r="AR8" s="61"/>
      <c r="AS8" s="61"/>
      <c r="AT8" s="52">
        <f>データ!$S$6</f>
        <v>19.48</v>
      </c>
      <c r="AU8" s="53"/>
      <c r="AV8" s="53"/>
      <c r="AW8" s="53"/>
      <c r="AX8" s="53"/>
      <c r="AY8" s="53"/>
      <c r="AZ8" s="53"/>
      <c r="BA8" s="53"/>
      <c r="BB8" s="54">
        <f>データ!$T$6</f>
        <v>5920.94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94.92</v>
      </c>
      <c r="J10" s="53"/>
      <c r="K10" s="53"/>
      <c r="L10" s="53"/>
      <c r="M10" s="53"/>
      <c r="N10" s="53"/>
      <c r="O10" s="64"/>
      <c r="P10" s="54">
        <f>データ!$P$6</f>
        <v>100</v>
      </c>
      <c r="Q10" s="54"/>
      <c r="R10" s="54"/>
      <c r="S10" s="54"/>
      <c r="T10" s="54"/>
      <c r="U10" s="54"/>
      <c r="V10" s="54"/>
      <c r="W10" s="61">
        <f>データ!$Q$6</f>
        <v>3245</v>
      </c>
      <c r="X10" s="61"/>
      <c r="Y10" s="61"/>
      <c r="Z10" s="61"/>
      <c r="AA10" s="61"/>
      <c r="AB10" s="61"/>
      <c r="AC10" s="61"/>
      <c r="AD10" s="2"/>
      <c r="AE10" s="2"/>
      <c r="AF10" s="2"/>
      <c r="AG10" s="2"/>
      <c r="AH10" s="4"/>
      <c r="AI10" s="4"/>
      <c r="AJ10" s="4"/>
      <c r="AK10" s="4"/>
      <c r="AL10" s="61">
        <f>データ!$U$6</f>
        <v>114830</v>
      </c>
      <c r="AM10" s="61"/>
      <c r="AN10" s="61"/>
      <c r="AO10" s="61"/>
      <c r="AP10" s="61"/>
      <c r="AQ10" s="61"/>
      <c r="AR10" s="61"/>
      <c r="AS10" s="61"/>
      <c r="AT10" s="52">
        <f>データ!$V$6</f>
        <v>19.48</v>
      </c>
      <c r="AU10" s="53"/>
      <c r="AV10" s="53"/>
      <c r="AW10" s="53"/>
      <c r="AX10" s="53"/>
      <c r="AY10" s="53"/>
      <c r="AZ10" s="53"/>
      <c r="BA10" s="53"/>
      <c r="BB10" s="54">
        <f>データ!$W$6</f>
        <v>5894.76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p3wLTE7zCaERkmcJTGIVyfwAoOZ31xQhBlpHIU4pZ7CuiTLDt1QBEtEGyo3xX8EpyCgpkAe8z0OjLi2PlFZ/w==" saltValue="OBt7o6Qm+wiq1s59NHpp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472085</v>
      </c>
      <c r="D6" s="34">
        <f t="shared" si="3"/>
        <v>46</v>
      </c>
      <c r="E6" s="34">
        <f t="shared" si="3"/>
        <v>1</v>
      </c>
      <c r="F6" s="34">
        <f t="shared" si="3"/>
        <v>0</v>
      </c>
      <c r="G6" s="34">
        <f t="shared" si="3"/>
        <v>1</v>
      </c>
      <c r="H6" s="34" t="str">
        <f t="shared" si="3"/>
        <v>沖縄県　浦添市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94.92</v>
      </c>
      <c r="P6" s="35">
        <f t="shared" si="3"/>
        <v>100</v>
      </c>
      <c r="Q6" s="35">
        <f t="shared" si="3"/>
        <v>3245</v>
      </c>
      <c r="R6" s="35">
        <f t="shared" si="3"/>
        <v>115340</v>
      </c>
      <c r="S6" s="35">
        <f t="shared" si="3"/>
        <v>19.48</v>
      </c>
      <c r="T6" s="35">
        <f t="shared" si="3"/>
        <v>5920.94</v>
      </c>
      <c r="U6" s="35">
        <f t="shared" si="3"/>
        <v>114830</v>
      </c>
      <c r="V6" s="35">
        <f t="shared" si="3"/>
        <v>19.48</v>
      </c>
      <c r="W6" s="35">
        <f t="shared" si="3"/>
        <v>5894.76</v>
      </c>
      <c r="X6" s="36">
        <f>IF(X7="",NA(),X7)</f>
        <v>109.07</v>
      </c>
      <c r="Y6" s="36">
        <f t="shared" ref="Y6:AG6" si="4">IF(Y7="",NA(),Y7)</f>
        <v>106.16</v>
      </c>
      <c r="Z6" s="36">
        <f t="shared" si="4"/>
        <v>105.17</v>
      </c>
      <c r="AA6" s="36">
        <f t="shared" si="4"/>
        <v>107.03</v>
      </c>
      <c r="AB6" s="36">
        <f t="shared" si="4"/>
        <v>108.29</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755.64</v>
      </c>
      <c r="AU6" s="36">
        <f t="shared" ref="AU6:BC6" si="6">IF(AU7="",NA(),AU7)</f>
        <v>814.55</v>
      </c>
      <c r="AV6" s="36">
        <f t="shared" si="6"/>
        <v>794.78</v>
      </c>
      <c r="AW6" s="36">
        <f t="shared" si="6"/>
        <v>820.48</v>
      </c>
      <c r="AX6" s="36">
        <f t="shared" si="6"/>
        <v>701.38</v>
      </c>
      <c r="AY6" s="36">
        <f t="shared" si="6"/>
        <v>352.05</v>
      </c>
      <c r="AZ6" s="36">
        <f t="shared" si="6"/>
        <v>349.04</v>
      </c>
      <c r="BA6" s="36">
        <f t="shared" si="6"/>
        <v>337.49</v>
      </c>
      <c r="BB6" s="36">
        <f t="shared" si="6"/>
        <v>335.6</v>
      </c>
      <c r="BC6" s="36">
        <f t="shared" si="6"/>
        <v>358.91</v>
      </c>
      <c r="BD6" s="35" t="str">
        <f>IF(BD7="","",IF(BD7="-","【-】","【"&amp;SUBSTITUTE(TEXT(BD7,"#,##0.00"),"-","△")&amp;"】"))</f>
        <v>【264.97】</v>
      </c>
      <c r="BE6" s="36">
        <f>IF(BE7="",NA(),BE7)</f>
        <v>13.83</v>
      </c>
      <c r="BF6" s="36">
        <f t="shared" ref="BF6:BN6" si="7">IF(BF7="",NA(),BF7)</f>
        <v>12.16</v>
      </c>
      <c r="BG6" s="36">
        <f t="shared" si="7"/>
        <v>10.51</v>
      </c>
      <c r="BH6" s="36">
        <f t="shared" si="7"/>
        <v>8.6</v>
      </c>
      <c r="BI6" s="36">
        <f t="shared" si="7"/>
        <v>6.4</v>
      </c>
      <c r="BJ6" s="36">
        <f t="shared" si="7"/>
        <v>250.76</v>
      </c>
      <c r="BK6" s="36">
        <f t="shared" si="7"/>
        <v>254.54</v>
      </c>
      <c r="BL6" s="36">
        <f t="shared" si="7"/>
        <v>265.92</v>
      </c>
      <c r="BM6" s="36">
        <f t="shared" si="7"/>
        <v>258.26</v>
      </c>
      <c r="BN6" s="36">
        <f t="shared" si="7"/>
        <v>247.27</v>
      </c>
      <c r="BO6" s="35" t="str">
        <f>IF(BO7="","",IF(BO7="-","【-】","【"&amp;SUBSTITUTE(TEXT(BO7,"#,##0.00"),"-","△")&amp;"】"))</f>
        <v>【266.61】</v>
      </c>
      <c r="BP6" s="36">
        <f>IF(BP7="",NA(),BP7)</f>
        <v>104.13</v>
      </c>
      <c r="BQ6" s="36">
        <f t="shared" ref="BQ6:BY6" si="8">IF(BQ7="",NA(),BQ7)</f>
        <v>101.83</v>
      </c>
      <c r="BR6" s="36">
        <f t="shared" si="8"/>
        <v>100.66</v>
      </c>
      <c r="BS6" s="36">
        <f t="shared" si="8"/>
        <v>101.72</v>
      </c>
      <c r="BT6" s="36">
        <f t="shared" si="8"/>
        <v>104.13</v>
      </c>
      <c r="BU6" s="36">
        <f t="shared" si="8"/>
        <v>106.69</v>
      </c>
      <c r="BV6" s="36">
        <f t="shared" si="8"/>
        <v>106.52</v>
      </c>
      <c r="BW6" s="36">
        <f t="shared" si="8"/>
        <v>105.86</v>
      </c>
      <c r="BX6" s="36">
        <f t="shared" si="8"/>
        <v>106.07</v>
      </c>
      <c r="BY6" s="36">
        <f t="shared" si="8"/>
        <v>105.34</v>
      </c>
      <c r="BZ6" s="35" t="str">
        <f>IF(BZ7="","",IF(BZ7="-","【-】","【"&amp;SUBSTITUTE(TEXT(BZ7,"#,##0.00"),"-","△")&amp;"】"))</f>
        <v>【103.24】</v>
      </c>
      <c r="CA6" s="36">
        <f>IF(CA7="",NA(),CA7)</f>
        <v>170.33</v>
      </c>
      <c r="CB6" s="36">
        <f t="shared" ref="CB6:CJ6" si="9">IF(CB7="",NA(),CB7)</f>
        <v>173.76</v>
      </c>
      <c r="CC6" s="36">
        <f t="shared" si="9"/>
        <v>175.23</v>
      </c>
      <c r="CD6" s="36">
        <f t="shared" si="9"/>
        <v>174.43</v>
      </c>
      <c r="CE6" s="36">
        <f t="shared" si="9"/>
        <v>172.42</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76.97</v>
      </c>
      <c r="CM6" s="36">
        <f t="shared" ref="CM6:CU6" si="10">IF(CM7="",NA(),CM7)</f>
        <v>77.41</v>
      </c>
      <c r="CN6" s="36">
        <f t="shared" si="10"/>
        <v>79.150000000000006</v>
      </c>
      <c r="CO6" s="36">
        <f t="shared" si="10"/>
        <v>78.28</v>
      </c>
      <c r="CP6" s="36">
        <f t="shared" si="10"/>
        <v>80.75</v>
      </c>
      <c r="CQ6" s="36">
        <f t="shared" si="10"/>
        <v>62.26</v>
      </c>
      <c r="CR6" s="36">
        <f t="shared" si="10"/>
        <v>62.1</v>
      </c>
      <c r="CS6" s="36">
        <f t="shared" si="10"/>
        <v>62.38</v>
      </c>
      <c r="CT6" s="36">
        <f t="shared" si="10"/>
        <v>62.83</v>
      </c>
      <c r="CU6" s="36">
        <f t="shared" si="10"/>
        <v>62.05</v>
      </c>
      <c r="CV6" s="35" t="str">
        <f>IF(CV7="","",IF(CV7="-","【-】","【"&amp;SUBSTITUTE(TEXT(CV7,"#,##0.00"),"-","△")&amp;"】"))</f>
        <v>【60.00】</v>
      </c>
      <c r="CW6" s="36">
        <f>IF(CW7="",NA(),CW7)</f>
        <v>94.23</v>
      </c>
      <c r="CX6" s="36">
        <f t="shared" ref="CX6:DF6" si="11">IF(CX7="",NA(),CX7)</f>
        <v>94.18</v>
      </c>
      <c r="CY6" s="36">
        <f t="shared" si="11"/>
        <v>91.5</v>
      </c>
      <c r="CZ6" s="36">
        <f t="shared" si="11"/>
        <v>92.74</v>
      </c>
      <c r="DA6" s="36">
        <f t="shared" si="11"/>
        <v>92.67</v>
      </c>
      <c r="DB6" s="36">
        <f t="shared" si="11"/>
        <v>89.5</v>
      </c>
      <c r="DC6" s="36">
        <f t="shared" si="11"/>
        <v>89.52</v>
      </c>
      <c r="DD6" s="36">
        <f t="shared" si="11"/>
        <v>89.17</v>
      </c>
      <c r="DE6" s="36">
        <f t="shared" si="11"/>
        <v>88.86</v>
      </c>
      <c r="DF6" s="36">
        <f t="shared" si="11"/>
        <v>89.11</v>
      </c>
      <c r="DG6" s="35" t="str">
        <f>IF(DG7="","",IF(DG7="-","【-】","【"&amp;SUBSTITUTE(TEXT(DG7,"#,##0.00"),"-","△")&amp;"】"))</f>
        <v>【89.80】</v>
      </c>
      <c r="DH6" s="36">
        <f>IF(DH7="",NA(),DH7)</f>
        <v>48.25</v>
      </c>
      <c r="DI6" s="36">
        <f t="shared" ref="DI6:DQ6" si="12">IF(DI7="",NA(),DI7)</f>
        <v>49.61</v>
      </c>
      <c r="DJ6" s="36">
        <f t="shared" si="12"/>
        <v>50.03</v>
      </c>
      <c r="DK6" s="36">
        <f t="shared" si="12"/>
        <v>51.33</v>
      </c>
      <c r="DL6" s="36">
        <f t="shared" si="12"/>
        <v>52.47</v>
      </c>
      <c r="DM6" s="36">
        <f t="shared" si="12"/>
        <v>45.89</v>
      </c>
      <c r="DN6" s="36">
        <f t="shared" si="12"/>
        <v>46.58</v>
      </c>
      <c r="DO6" s="36">
        <f t="shared" si="12"/>
        <v>46.99</v>
      </c>
      <c r="DP6" s="36">
        <f t="shared" si="12"/>
        <v>47.89</v>
      </c>
      <c r="DQ6" s="36">
        <f t="shared" si="12"/>
        <v>48.69</v>
      </c>
      <c r="DR6" s="35" t="str">
        <f>IF(DR7="","",IF(DR7="-","【-】","【"&amp;SUBSTITUTE(TEXT(DR7,"#,##0.00"),"-","△")&amp;"】"))</f>
        <v>【49.59】</v>
      </c>
      <c r="DS6" s="36">
        <f>IF(DS7="",NA(),DS7)</f>
        <v>3.05</v>
      </c>
      <c r="DT6" s="36">
        <f t="shared" ref="DT6:EB6" si="13">IF(DT7="",NA(),DT7)</f>
        <v>4.2</v>
      </c>
      <c r="DU6" s="36">
        <f t="shared" si="13"/>
        <v>5.36</v>
      </c>
      <c r="DV6" s="36">
        <f t="shared" si="13"/>
        <v>7.39</v>
      </c>
      <c r="DW6" s="36">
        <f t="shared" si="13"/>
        <v>14.39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0.34</v>
      </c>
      <c r="EE6" s="36">
        <f t="shared" ref="EE6:EM6" si="14">IF(EE7="",NA(),EE7)</f>
        <v>0.48</v>
      </c>
      <c r="EF6" s="36">
        <f t="shared" si="14"/>
        <v>0.46</v>
      </c>
      <c r="EG6" s="36">
        <f t="shared" si="14"/>
        <v>0.52</v>
      </c>
      <c r="EH6" s="36">
        <f t="shared" si="14"/>
        <v>0.15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472085</v>
      </c>
      <c r="D7" s="38">
        <v>46</v>
      </c>
      <c r="E7" s="38">
        <v>1</v>
      </c>
      <c r="F7" s="38">
        <v>0</v>
      </c>
      <c r="G7" s="38">
        <v>1</v>
      </c>
      <c r="H7" s="38" t="s">
        <v>93</v>
      </c>
      <c r="I7" s="38" t="s">
        <v>94</v>
      </c>
      <c r="J7" s="38" t="s">
        <v>95</v>
      </c>
      <c r="K7" s="38" t="s">
        <v>96</v>
      </c>
      <c r="L7" s="38" t="s">
        <v>97</v>
      </c>
      <c r="M7" s="38" t="s">
        <v>98</v>
      </c>
      <c r="N7" s="39" t="s">
        <v>99</v>
      </c>
      <c r="O7" s="39">
        <v>94.92</v>
      </c>
      <c r="P7" s="39">
        <v>100</v>
      </c>
      <c r="Q7" s="39">
        <v>3245</v>
      </c>
      <c r="R7" s="39">
        <v>115340</v>
      </c>
      <c r="S7" s="39">
        <v>19.48</v>
      </c>
      <c r="T7" s="39">
        <v>5920.94</v>
      </c>
      <c r="U7" s="39">
        <v>114830</v>
      </c>
      <c r="V7" s="39">
        <v>19.48</v>
      </c>
      <c r="W7" s="39">
        <v>5894.76</v>
      </c>
      <c r="X7" s="39">
        <v>109.07</v>
      </c>
      <c r="Y7" s="39">
        <v>106.16</v>
      </c>
      <c r="Z7" s="39">
        <v>105.17</v>
      </c>
      <c r="AA7" s="39">
        <v>107.03</v>
      </c>
      <c r="AB7" s="39">
        <v>108.29</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755.64</v>
      </c>
      <c r="AU7" s="39">
        <v>814.55</v>
      </c>
      <c r="AV7" s="39">
        <v>794.78</v>
      </c>
      <c r="AW7" s="39">
        <v>820.48</v>
      </c>
      <c r="AX7" s="39">
        <v>701.38</v>
      </c>
      <c r="AY7" s="39">
        <v>352.05</v>
      </c>
      <c r="AZ7" s="39">
        <v>349.04</v>
      </c>
      <c r="BA7" s="39">
        <v>337.49</v>
      </c>
      <c r="BB7" s="39">
        <v>335.6</v>
      </c>
      <c r="BC7" s="39">
        <v>358.91</v>
      </c>
      <c r="BD7" s="39">
        <v>264.97000000000003</v>
      </c>
      <c r="BE7" s="39">
        <v>13.83</v>
      </c>
      <c r="BF7" s="39">
        <v>12.16</v>
      </c>
      <c r="BG7" s="39">
        <v>10.51</v>
      </c>
      <c r="BH7" s="39">
        <v>8.6</v>
      </c>
      <c r="BI7" s="39">
        <v>6.4</v>
      </c>
      <c r="BJ7" s="39">
        <v>250.76</v>
      </c>
      <c r="BK7" s="39">
        <v>254.54</v>
      </c>
      <c r="BL7" s="39">
        <v>265.92</v>
      </c>
      <c r="BM7" s="39">
        <v>258.26</v>
      </c>
      <c r="BN7" s="39">
        <v>247.27</v>
      </c>
      <c r="BO7" s="39">
        <v>266.61</v>
      </c>
      <c r="BP7" s="39">
        <v>104.13</v>
      </c>
      <c r="BQ7" s="39">
        <v>101.83</v>
      </c>
      <c r="BR7" s="39">
        <v>100.66</v>
      </c>
      <c r="BS7" s="39">
        <v>101.72</v>
      </c>
      <c r="BT7" s="39">
        <v>104.13</v>
      </c>
      <c r="BU7" s="39">
        <v>106.69</v>
      </c>
      <c r="BV7" s="39">
        <v>106.52</v>
      </c>
      <c r="BW7" s="39">
        <v>105.86</v>
      </c>
      <c r="BX7" s="39">
        <v>106.07</v>
      </c>
      <c r="BY7" s="39">
        <v>105.34</v>
      </c>
      <c r="BZ7" s="39">
        <v>103.24</v>
      </c>
      <c r="CA7" s="39">
        <v>170.33</v>
      </c>
      <c r="CB7" s="39">
        <v>173.76</v>
      </c>
      <c r="CC7" s="39">
        <v>175.23</v>
      </c>
      <c r="CD7" s="39">
        <v>174.43</v>
      </c>
      <c r="CE7" s="39">
        <v>172.42</v>
      </c>
      <c r="CF7" s="39">
        <v>154.91999999999999</v>
      </c>
      <c r="CG7" s="39">
        <v>155.80000000000001</v>
      </c>
      <c r="CH7" s="39">
        <v>158.58000000000001</v>
      </c>
      <c r="CI7" s="39">
        <v>159.22</v>
      </c>
      <c r="CJ7" s="39">
        <v>159.6</v>
      </c>
      <c r="CK7" s="39">
        <v>168.38</v>
      </c>
      <c r="CL7" s="39">
        <v>76.97</v>
      </c>
      <c r="CM7" s="39">
        <v>77.41</v>
      </c>
      <c r="CN7" s="39">
        <v>79.150000000000006</v>
      </c>
      <c r="CO7" s="39">
        <v>78.28</v>
      </c>
      <c r="CP7" s="39">
        <v>80.75</v>
      </c>
      <c r="CQ7" s="39">
        <v>62.26</v>
      </c>
      <c r="CR7" s="39">
        <v>62.1</v>
      </c>
      <c r="CS7" s="39">
        <v>62.38</v>
      </c>
      <c r="CT7" s="39">
        <v>62.83</v>
      </c>
      <c r="CU7" s="39">
        <v>62.05</v>
      </c>
      <c r="CV7" s="39">
        <v>60</v>
      </c>
      <c r="CW7" s="39">
        <v>94.23</v>
      </c>
      <c r="CX7" s="39">
        <v>94.18</v>
      </c>
      <c r="CY7" s="39">
        <v>91.5</v>
      </c>
      <c r="CZ7" s="39">
        <v>92.74</v>
      </c>
      <c r="DA7" s="39">
        <v>92.67</v>
      </c>
      <c r="DB7" s="39">
        <v>89.5</v>
      </c>
      <c r="DC7" s="39">
        <v>89.52</v>
      </c>
      <c r="DD7" s="39">
        <v>89.17</v>
      </c>
      <c r="DE7" s="39">
        <v>88.86</v>
      </c>
      <c r="DF7" s="39">
        <v>89.11</v>
      </c>
      <c r="DG7" s="39">
        <v>89.8</v>
      </c>
      <c r="DH7" s="39">
        <v>48.25</v>
      </c>
      <c r="DI7" s="39">
        <v>49.61</v>
      </c>
      <c r="DJ7" s="39">
        <v>50.03</v>
      </c>
      <c r="DK7" s="39">
        <v>51.33</v>
      </c>
      <c r="DL7" s="39">
        <v>52.47</v>
      </c>
      <c r="DM7" s="39">
        <v>45.89</v>
      </c>
      <c r="DN7" s="39">
        <v>46.58</v>
      </c>
      <c r="DO7" s="39">
        <v>46.99</v>
      </c>
      <c r="DP7" s="39">
        <v>47.89</v>
      </c>
      <c r="DQ7" s="39">
        <v>48.69</v>
      </c>
      <c r="DR7" s="39">
        <v>49.59</v>
      </c>
      <c r="DS7" s="39">
        <v>3.05</v>
      </c>
      <c r="DT7" s="39">
        <v>4.2</v>
      </c>
      <c r="DU7" s="39">
        <v>5.36</v>
      </c>
      <c r="DV7" s="39">
        <v>7.39</v>
      </c>
      <c r="DW7" s="39">
        <v>14.39</v>
      </c>
      <c r="DX7" s="39">
        <v>13.14</v>
      </c>
      <c r="DY7" s="39">
        <v>14.45</v>
      </c>
      <c r="DZ7" s="39">
        <v>15.83</v>
      </c>
      <c r="EA7" s="39">
        <v>16.899999999999999</v>
      </c>
      <c r="EB7" s="39">
        <v>18.260000000000002</v>
      </c>
      <c r="EC7" s="39">
        <v>19.440000000000001</v>
      </c>
      <c r="ED7" s="39">
        <v>0.34</v>
      </c>
      <c r="EE7" s="39">
        <v>0.48</v>
      </c>
      <c r="EF7" s="39">
        <v>0.46</v>
      </c>
      <c r="EG7" s="39">
        <v>0.52</v>
      </c>
      <c r="EH7" s="39">
        <v>0.15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2021-01-28T08:14:25Z</cp:lastPrinted>
  <dcterms:created xsi:type="dcterms:W3CDTF">2020-12-04T02:17:12Z</dcterms:created>
  <dcterms:modified xsi:type="dcterms:W3CDTF">2021-01-28T08:15:07Z</dcterms:modified>
  <cp:category/>
</cp:coreProperties>
</file>