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799\Desktop\令和２年度\経営比較分析表\"/>
    </mc:Choice>
  </mc:AlternateContent>
  <workbookProtection workbookAlgorithmName="SHA-512" workbookHashValue="EsUvRKoooWhfkQE1OpBlb8iIK629gLQG8INq0pIJdGv2/FbyQsHgB2YDQntgMrAhqks8xssI57YZ72SUZq+12w==" workbookSaltValue="2v3p9Vo2dJ9QBX1rKS4j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<sst xmlns="http://schemas.openxmlformats.org/spreadsheetml/2006/main" count="236" uniqueCount="119">
  <si>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</si>
  <si>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</si>
  <si>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</si>
  <si>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</si>
  <si>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</si>
  <si>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</si>
  <si>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</si>
  <si>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</si>
  <si>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</si>
  <si>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</si>
  <si>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</si>
  <si>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</si>
  <si>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</si>
  <si>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</si>
  <si>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</si>
  <si>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</si>
  <si>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</si>
  <si>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</si>
  <si>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</si>
  <si>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</si>
  <si>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</si>
  <si>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</si>
  <si>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</si>
  <si>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</si>
  <si>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</si>
  <si>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</si>
  <si>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</si>
  <si>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</si>
  <si>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</si>
  <si>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</si>
  <si>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</si>
  <si>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</si>
  <si>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</si>
  <si>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</si>
  <si>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</si>
  <si>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</si>
  <si>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</si>
  <si>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</si>
  <si>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</si>
  <si>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</si>
  <si>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</si>
  <si>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</si>
  <si>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</si>
  <si>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</si>
  <si>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</si>
  <si>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</si>
  <si>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</si>
  <si>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</si>
  <si>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</si>
  <si>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</si>
  <si>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</si>
  <si>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</si>
  <si>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</si>
  <si>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</si>
  <si>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</si>
  <si>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</si>
  <si>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</si>
  <si>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</si>
  <si>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</si>
  <si>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</si>
  <si>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</si>
  <si>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</si>
  <si>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</si>
  <si>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</si>
  <si>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</si>
  <si>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</si>
  <si>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</si>
  <si>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</si>
  <si>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</si>
  <si>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</si>
  <si>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</si>
  <si>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</si>
  <si>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</si>
  <si>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</si>
  <si>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</si>
  <si>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</si>
  <si>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</si>
  <si>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</si>
  <si>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</si>
  <si>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</si>
  <si>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</si>
  <si>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</si>
  <si>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</si>
  <si>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</si>
  <si>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</si>
  <si>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</si>
  <si>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</si>
  <si>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</si>
  <si>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</si>
  <si>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</si>
  <si>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</si>
  <si>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</si>
  <si>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</si>
  <si>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</si>
  <si>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</si>
  <si>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</si>
  <si>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</si>
  <si>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</si>
  <si>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</si>
  <si>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</si>
  <si>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</si>
  <si>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</si>
  <si>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</si>
  <si>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</si>
  <si>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</si>
  <si>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</si>
  <si>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</si>
  <si>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</si>
  <si>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</si>
  <si>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</si>
  <si>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</si>
  <si>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</si>
  <si>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</si>
  <si>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</si>
  <si>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</si>
  <si>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</si>
  <si>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また、施設の老朽化について、最適整備構想を策定し既存の施設の長寿命化、効率的な維持管理に努め適切な施設規模の見直しについても検討していく必要がある。</t>
    <phoneticPr fontId="4"/>
  </si>
  <si>
    <t>管渠について、共用開始から20年経過で耐用年数50年からすると現段階では管渠更新の必要性は低いが、将来の更新時期を見据え適性度を検討する必要がある。
 処理施設の機械設備について、老朽化や日照、塩害による劣化が随所に見られ、最適整備構想を策定し、経営状況を考慮しながら更新と改修を行う。</t>
    <phoneticPr fontId="4"/>
  </si>
  <si>
    <t xml:space="preserve">総収益について、前年度と比べ料金収入は若干の増となっているが、他会計繰入金も増となっており、総収益に占める割合は、料金収入20.86％、他会計繰入金78.43％、その他0.71％と依然、他会計繰入金の依存度が高い状況となっている。
現在の使用料金が低位であり、そのため収益的収支比率を充たすことが出来ない。
経営の健全性の改善には、使用料金を適切な水準へ改定が必要な状況にある。
④企業債残高対事業規模比率
 平成19年度以降、新設の施設整備事業は行っておらず使用料収入の増により減少傾向にある。
今後は新施設整備の計画は無いが、計画される更新・改修作業により維持管理等を効率的に取組む必要がある。
⑤経費回収率
 経費回収率は、類似団体平均値を大きく下回っており使用料金で汚水処理に係る費用を賄えていない状況となっており今後、使用料金の見直し、改定が必要である。
⑥汚水処理原価
 類似団体平均値より低い数値にあり、処理場等の能力に比較的余裕がありコストが抑えられている。
⑦・⑧共にほぼ横ばいである。今後の見込みも厳しく将来、施設の更新時期には適切な施設規模を構築する必要がある。
</t>
    <rPh sb="19" eb="21">
      <t>ジャッカン</t>
    </rPh>
    <rPh sb="22" eb="23">
      <t>ゾウ</t>
    </rPh>
    <rPh sb="38" eb="39">
      <t>ゾウ</t>
    </rPh>
    <rPh sb="83" eb="84">
      <t>タ</t>
    </rPh>
    <rPh sb="230" eb="233">
      <t>シヨウリョウ</t>
    </rPh>
    <rPh sb="233" eb="235">
      <t>シュウニュウ</t>
    </rPh>
    <rPh sb="236" eb="237">
      <t>ゾウ</t>
    </rPh>
    <rPh sb="409" eb="413">
      <t>ショリジョウトウ</t>
    </rPh>
    <rPh sb="414" eb="416">
      <t>ノウリョク</t>
    </rPh>
    <rPh sb="417" eb="422">
      <t>ヒカクテキヨユウ</t>
    </rPh>
    <rPh sb="429" eb="430">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</si>
</sst>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8B-4FBA-9DB3-F79285E09C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C88B-4FBA-9DB3-F79285E09C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52.43</c:v>
                </c:pt>
                <c:pt idx="1">
                  <c:v>52.51</c:v>
                </c:pt>
                <c:pt idx="2">
                  <c:v>52.03</c:v>
                </c:pt>
                <c:pt idx="3">
                  <c:v>52.03</c:v>
                </c:pt>
                <c:pt idx="4">
                  <c:v>52.03</c:v>
                </c:pt>
              </c:numCache>
            </c:numRef>
          </c:val>
          <c:extLst>
            <c:ext xmlns:c16="http://schemas.microsoft.com/office/drawing/2014/chart" uri="{C3380CC4-5D6E-409C-BE32-E72D297353CC}">
              <c16:uniqueId val="{00000000-6EB7-473C-A771-BCD7F24741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EB7-473C-A771-BCD7F24741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58.67</c:v>
                </c:pt>
                <c:pt idx="1">
                  <c:v>60.5</c:v>
                </c:pt>
                <c:pt idx="2">
                  <c:v>59.17</c:v>
                </c:pt>
                <c:pt idx="3">
                  <c:v>65.53</c:v>
                </c:pt>
                <c:pt idx="4">
                  <c:v>65.92</c:v>
                </c:pt>
              </c:numCache>
            </c:numRef>
          </c:val>
          <c:extLst>
            <c:ext xmlns:c16="http://schemas.microsoft.com/office/drawing/2014/chart" uri="{C3380CC4-5D6E-409C-BE32-E72D297353CC}">
              <c16:uniqueId val="{00000000-E296-43FC-BFB8-7849F23A4E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296-43FC-BFB8-7849F23A4E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64.819999999999993</c:v>
                </c:pt>
                <c:pt idx="1">
                  <c:v>66.89</c:v>
                </c:pt>
                <c:pt idx="2">
                  <c:v>66.3</c:v>
                </c:pt>
                <c:pt idx="3">
                  <c:v>70.17</c:v>
                </c:pt>
                <c:pt idx="4">
                  <c:v>72.680000000000007</c:v>
                </c:pt>
              </c:numCache>
            </c:numRef>
          </c:val>
          <c:extLst>
            <c:ext xmlns:c16="http://schemas.microsoft.com/office/drawing/2014/chart" uri="{C3380CC4-5D6E-409C-BE32-E72D297353CC}">
              <c16:uniqueId val="{00000000-4A56-46BF-B9F7-06EF45EC23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6-46BF-B9F7-06EF45EC23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6-4ADE-A566-FD832ABF85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6-4ADE-A566-FD832ABF85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0-41E7-8985-323EF624CC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0-41E7-8985-323EF624CC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E-4991-AA87-D91F31DE58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E-4991-AA87-D91F31DE58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08-43C2-BBBE-23183EEC76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08-43C2-BBBE-23183EEC76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1232.3699999999999</c:v>
                </c:pt>
                <c:pt idx="1">
                  <c:v>1145.43</c:v>
                </c:pt>
                <c:pt idx="2">
                  <c:v>1143.98</c:v>
                </c:pt>
                <c:pt idx="3">
                  <c:v>386.46</c:v>
                </c:pt>
                <c:pt idx="4" formatCode="#,##0.00;&quot;△&quot;#,##0.00">
                  <c:v>0</c:v>
                </c:pt>
              </c:numCache>
            </c:numRef>
          </c:val>
          <c:extLst>
            <c:ext xmlns:c16="http://schemas.microsoft.com/office/drawing/2014/chart" uri="{C3380CC4-5D6E-409C-BE32-E72D297353CC}">
              <c16:uniqueId val="{00000000-F6A0-4700-AE4A-CC57F3575E0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F6A0-4700-AE4A-CC57F3575E0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30.28</c:v>
                </c:pt>
                <c:pt idx="1">
                  <c:v>27.6</c:v>
                </c:pt>
                <c:pt idx="2">
                  <c:v>36.32</c:v>
                </c:pt>
                <c:pt idx="3">
                  <c:v>30.03</c:v>
                </c:pt>
                <c:pt idx="4">
                  <c:v>22.3</c:v>
                </c:pt>
              </c:numCache>
            </c:numRef>
          </c:val>
          <c:extLst>
            <c:ext xmlns:c16="http://schemas.microsoft.com/office/drawing/2014/chart" uri="{C3380CC4-5D6E-409C-BE32-E72D297353CC}">
              <c16:uniqueId val="{00000000-BE2B-4255-A051-359C05817C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E2B-4255-A051-359C05817C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196.72</c:v>
                </c:pt>
                <c:pt idx="1">
                  <c:v>218.56</c:v>
                </c:pt>
                <c:pt idx="2">
                  <c:v>163.94</c:v>
                </c:pt>
                <c:pt idx="3">
                  <c:v>199.53</c:v>
                </c:pt>
                <c:pt idx="4">
                  <c:v>228.78</c:v>
                </c:pt>
              </c:numCache>
            </c:numRef>
          </c:val>
          <c:extLst>
            <c:ext xmlns:c16="http://schemas.microsoft.com/office/drawing/2014/chart" uri="{C3380CC4-5D6E-409C-BE32-E72D297353CC}">
              <c16:uniqueId val="{00000000-88DA-4535-80B3-D56A6688D6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8DA-4535-80B3-D56A6688D6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宮古島市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55434</v>
      </c>
      <c r="AM8" s="51"/>
      <c r="AN8" s="51"/>
      <c r="AO8" s="51"/>
      <c r="AP8" s="51"/>
      <c r="AQ8" s="51"/>
      <c r="AR8" s="51"/>
      <c r="AS8" s="51"/>
      <c r="AT8" s="46">
        <f>データ!T6</f>
        <v>204.27</v>
      </c>
      <c r="AU8" s="46"/>
      <c r="AV8" s="46"/>
      <c r="AW8" s="46"/>
      <c r="AX8" s="46"/>
      <c r="AY8" s="46"/>
      <c r="AZ8" s="46"/>
      <c r="BA8" s="46"/>
      <c r="BB8" s="46">
        <f>データ!U6</f>
        <v>271.38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6.19</v>
      </c>
      <c r="Q10" s="46"/>
      <c r="R10" s="46"/>
      <c r="S10" s="46"/>
      <c r="T10" s="46"/>
      <c r="U10" s="46"/>
      <c r="V10" s="46"/>
      <c r="W10" s="46">
        <f>データ!Q6</f>
        <v>100</v>
      </c>
      <c r="X10" s="46"/>
      <c r="Y10" s="46"/>
      <c r="Z10" s="46"/>
      <c r="AA10" s="46"/>
      <c r="AB10" s="46"/>
      <c r="AC10" s="46"/>
      <c r="AD10" s="51">
        <f>データ!R6</f>
        <v>972</v>
      </c>
      <c r="AE10" s="51"/>
      <c r="AF10" s="51"/>
      <c r="AG10" s="51"/>
      <c r="AH10" s="51"/>
      <c r="AI10" s="51"/>
      <c r="AJ10" s="51"/>
      <c r="AK10" s="2"/>
      <c r="AL10" s="51">
        <f>データ!V6</f>
        <v>3407</v>
      </c>
      <c r="AM10" s="51"/>
      <c r="AN10" s="51"/>
      <c r="AO10" s="51"/>
      <c r="AP10" s="51"/>
      <c r="AQ10" s="51"/>
      <c r="AR10" s="51"/>
      <c r="AS10" s="51"/>
      <c r="AT10" s="46">
        <f>データ!W6</f>
        <v>1.63</v>
      </c>
      <c r="AU10" s="46"/>
      <c r="AV10" s="46"/>
      <c r="AW10" s="46"/>
      <c r="AX10" s="46"/>
      <c r="AY10" s="46"/>
      <c r="AZ10" s="46"/>
      <c r="BA10" s="46"/>
      <c r="BB10" s="46">
        <f>データ!X6</f>
        <v>2090.1799999999998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ngHAdSuDtZ1u6XOrjGJBpl63f8ROr6yx/XJTVWcb7hPg605j/mmGZSQdiTmijKr4x13iumPB+h/rPJaP2+eVvQ==" saltValue="cp78QbUGNtSRO6tMLbzH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472140</v>
      </c>
      <c r="D6" s="33">
        <f t="shared" si="3"/>
        <v>47</v>
      </c>
      <c r="E6" s="33">
        <f t="shared" si="3"/>
        <v>17</v>
      </c>
      <c r="F6" s="33">
        <f t="shared" si="3"/>
        <v>5</v>
      </c>
      <c r="G6" s="33">
        <f t="shared" si="3"/>
        <v>0</v>
      </c>
      <c r="H6" s="33" t="str">
        <f t="shared" si="3"/>
        <v>沖縄県　宮古島市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6.19</v>
      </c>
      <c r="Q6" s="34">
        <f t="shared" si="3"/>
        <v>100</v>
      </c>
      <c r="R6" s="34">
        <f t="shared" si="3"/>
        <v>972</v>
      </c>
      <c r="S6" s="34">
        <f t="shared" si="3"/>
        <v>55434</v>
      </c>
      <c r="T6" s="34">
        <f t="shared" si="3"/>
        <v>204.27</v>
      </c>
      <c r="U6" s="34">
        <f t="shared" si="3"/>
        <v>271.38</v>
      </c>
      <c r="V6" s="34">
        <f t="shared" si="3"/>
        <v>3407</v>
      </c>
      <c r="W6" s="34">
        <f t="shared" si="3"/>
        <v>1.63</v>
      </c>
      <c r="X6" s="34">
        <f t="shared" si="3"/>
        <v>2090.1799999999998</v>
      </c>
      <c r="Y6" s="35">
        <f>IF(Y7="",NA(),Y7)</f>
        <v>64.819999999999993</v>
      </c>
      <c r="Z6" s="35">
        <f t="shared" ref="Z6:AH6" si="4">IF(Z7="",NA(),Z7)</f>
        <v>66.89</v>
      </c>
      <c r="AA6" s="35">
        <f t="shared" si="4"/>
        <v>66.3</v>
      </c>
      <c r="AB6" s="35">
        <f t="shared" si="4"/>
        <v>70.17</v>
      </c>
      <c r="AC6" s="35">
        <f t="shared" si="4"/>
        <v>72.680000000000007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1232.3699999999999</v>
      </c>
      <c r="BG6" s="35">
        <f t="shared" ref="BG6:BO6" si="7">IF(BG7="",NA(),BG7)</f>
        <v>1145.43</v>
      </c>
      <c r="BH6" s="35">
        <f t="shared" si="7"/>
        <v>1143.98</v>
      </c>
      <c r="BI6" s="35">
        <f t="shared" si="7"/>
        <v>386.46</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30.28</v>
      </c>
      <c r="BR6" s="35">
        <f t="shared" ref="BR6:BZ6" si="8">IF(BR7="",NA(),BR7)</f>
        <v>27.6</v>
      </c>
      <c r="BS6" s="35">
        <f t="shared" si="8"/>
        <v>36.32</v>
      </c>
      <c r="BT6" s="35">
        <f t="shared" si="8"/>
        <v>30.03</v>
      </c>
      <c r="BU6" s="35">
        <f t="shared" si="8"/>
        <v>22.3</v>
      </c>
      <c r="BV6" s="35">
        <f t="shared" si="8"/>
        <v>52.19</v>
      </c>
      <c r="BW6" s="35">
        <f t="shared" si="8"/>
        <v>55.32</v>
      </c>
      <c r="BX6" s="35">
        <f t="shared" si="8"/>
        <v>59.8</v>
      </c>
      <c r="BY6" s="35">
        <f t="shared" si="8"/>
        <v>57.77</v>
      </c>
      <c r="BZ6" s="35">
        <f t="shared" si="8"/>
        <v>57.31</v>
      </c>
      <c r="CA6" s="34" t="str">
        <f>IF(CA7="","",IF(CA7="-","【-】","【"&amp;SUBSTITUTE(TEXT(CA7,"#,##0.00"),"-","△")&amp;"】"))</f>
        <v>【59.59】</v>
      </c>
      <c r="CB6" s="35">
        <f>IF(CB7="",NA(),CB7)</f>
        <v>196.72</v>
      </c>
      <c r="CC6" s="35">
        <f t="shared" ref="CC6:CK6" si="9">IF(CC7="",NA(),CC7)</f>
        <v>218.56</v>
      </c>
      <c r="CD6" s="35">
        <f t="shared" si="9"/>
        <v>163.94</v>
      </c>
      <c r="CE6" s="35">
        <f t="shared" si="9"/>
        <v>199.53</v>
      </c>
      <c r="CF6" s="35">
        <f t="shared" si="9"/>
        <v>228.78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52.43</v>
      </c>
      <c r="CN6" s="35">
        <f t="shared" ref="CN6:CV6" si="10">IF(CN7="",NA(),CN7)</f>
        <v>52.51</v>
      </c>
      <c r="CO6" s="35">
        <f t="shared" si="10"/>
        <v>52.03</v>
      </c>
      <c r="CP6" s="35">
        <f t="shared" si="10"/>
        <v>52.03</v>
      </c>
      <c r="CQ6" s="35">
        <f t="shared" si="10"/>
        <v>52.03</v>
      </c>
      <c r="CR6" s="35">
        <f t="shared" si="10"/>
        <v>52.31</v>
      </c>
      <c r="CS6" s="35">
        <f t="shared" si="10"/>
        <v>60.65</v>
      </c>
      <c r="CT6" s="35">
        <f t="shared" si="10"/>
        <v>51.75</v>
      </c>
      <c r="CU6" s="35">
        <f t="shared" si="10"/>
        <v>50.68</v>
      </c>
      <c r="CV6" s="35">
        <f t="shared" si="10"/>
        <v>50.14</v>
      </c>
      <c r="CW6" s="34" t="str">
        <f>IF(CW7="","",IF(CW7="-","【-】","【"&amp;SUBSTITUTE(TEXT(CW7,"#,##0.00"),"-","△")&amp;"】"))</f>
        <v>【51.30】</v>
      </c>
      <c r="CX6" s="35">
        <f>IF(CX7="",NA(),CX7)</f>
        <v>58.67</v>
      </c>
      <c r="CY6" s="35">
        <f t="shared" ref="CY6:DG6" si="11">IF(CY7="",NA(),CY7)</f>
        <v>60.5</v>
      </c>
      <c r="CZ6" s="35">
        <f t="shared" si="11"/>
        <v>59.17</v>
      </c>
      <c r="DA6" s="35">
        <f t="shared" si="11"/>
        <v>65.53</v>
      </c>
      <c r="DB6" s="35">
        <f t="shared" si="11"/>
        <v>65.92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472140</v>
      </c>
      <c r="D7" s="37">
        <v>47</v>
      </c>
      <c r="E7" s="37">
        <v>17</v>
      </c>
      <c r="F7" s="37">
        <v>5</v>
      </c>
      <c r="G7" s="37">
        <v>0</v>
      </c>
      <c r="H7" s="37" t="s">
        <v>98</v>
      </c>
      <c r="I7" s="37" t="s">
        <v>99</v>
      </c>
      <c r="J7" s="37" t="s">
        <v>100</v>
      </c>
      <c r="K7" s="37" t="s">
        <v>101</v>
      </c>
      <c r="L7" s="37" t="s">
        <v>102</v>
      </c>
      <c r="M7" s="37" t="s">
        <v>103</v>
      </c>
      <c r="N7" s="38" t="s">
        <v>104</v>
      </c>
      <c r="O7" s="38" t="s">
        <v>105</v>
      </c>
      <c r="P7" s="38">
        <v>6.19</v>
      </c>
      <c r="Q7" s="38">
        <v>100</v>
      </c>
      <c r="R7" s="38">
        <v>972</v>
      </c>
      <c r="S7" s="38">
        <v>55434</v>
      </c>
      <c r="T7" s="38">
        <v>204.27</v>
      </c>
      <c r="U7" s="38">
        <v>271.38</v>
      </c>
      <c r="V7" s="38">
        <v>3407</v>
      </c>
      <c r="W7" s="38">
        <v>1.63</v>
      </c>
      <c r="X7" s="38">
        <v>2090.1799999999998</v>
      </c>
      <c r="Y7" s="38">
        <v>64.819999999999993</v>
      </c>
      <c r="Z7" s="38">
        <v>66.89</v>
      </c>
      <c r="AA7" s="38">
        <v>66.3</v>
      </c>
      <c r="AB7" s="38">
        <v>70.17</v>
      </c>
      <c r="AC7" s="38">
        <v>72.680000000000007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1232.3699999999999</v>
      </c>
      <c r="BG7" s="38">
        <v>1145.43</v>
      </c>
      <c r="BH7" s="38">
        <v>1143.98</v>
      </c>
      <c r="BI7" s="38">
        <v>386.46</v>
      </c>
      <c r="BJ7" s="38">
        <v>0</v>
      </c>
      <c r="BK7" s="38">
        <v>1081.8</v>
      </c>
      <c r="BL7" s="38">
        <v>974.93</v>
      </c>
      <c r="BM7" s="38">
        <v>855.8</v>
      </c>
      <c r="BN7" s="38">
        <v>789.46</v>
      </c>
      <c r="BO7" s="38">
        <v>826.83</v>
      </c>
      <c r="BP7" s="38">
        <v>765.47</v>
      </c>
      <c r="BQ7" s="38">
        <v>30.28</v>
      </c>
      <c r="BR7" s="38">
        <v>27.6</v>
      </c>
      <c r="BS7" s="38">
        <v>36.32</v>
      </c>
      <c r="BT7" s="38">
        <v>30.03</v>
      </c>
      <c r="BU7" s="38">
        <v>22.3</v>
      </c>
      <c r="BV7" s="38">
        <v>52.19</v>
      </c>
      <c r="BW7" s="38">
        <v>55.32</v>
      </c>
      <c r="BX7" s="38">
        <v>59.8</v>
      </c>
      <c r="BY7" s="38">
        <v>57.77</v>
      </c>
      <c r="BZ7" s="38">
        <v>57.31</v>
      </c>
      <c r="CA7" s="38">
        <v>59.59</v>
      </c>
      <c r="CB7" s="38">
        <v>196.72</v>
      </c>
      <c r="CC7" s="38">
        <v>218.56</v>
      </c>
      <c r="CD7" s="38">
        <v>163.94</v>
      </c>
      <c r="CE7" s="38">
        <v>199.53</v>
      </c>
      <c r="CF7" s="38">
        <v>228.78</v>
      </c>
      <c r="CG7" s="38">
        <v>296.14</v>
      </c>
      <c r="CH7" s="38">
        <v>283.17</v>
      </c>
      <c r="CI7" s="38">
        <v>263.76</v>
      </c>
      <c r="CJ7" s="38">
        <v>274.35000000000002</v>
      </c>
      <c r="CK7" s="38">
        <v>273.52</v>
      </c>
      <c r="CL7" s="38">
        <v>257.86</v>
      </c>
      <c r="CM7" s="38">
        <v>52.43</v>
      </c>
      <c r="CN7" s="38">
        <v>52.51</v>
      </c>
      <c r="CO7" s="38">
        <v>52.03</v>
      </c>
      <c r="CP7" s="38">
        <v>52.03</v>
      </c>
      <c r="CQ7" s="38">
        <v>52.03</v>
      </c>
      <c r="CR7" s="38">
        <v>52.31</v>
      </c>
      <c r="CS7" s="38">
        <v>60.65</v>
      </c>
      <c r="CT7" s="38">
        <v>51.75</v>
      </c>
      <c r="CU7" s="38">
        <v>50.68</v>
      </c>
      <c r="CV7" s="38">
        <v>50.14</v>
      </c>
      <c r="CW7" s="38">
        <v>51.3</v>
      </c>
      <c r="CX7" s="38">
        <v>58.67</v>
      </c>
      <c r="CY7" s="38">
        <v>60.5</v>
      </c>
      <c r="CZ7" s="38">
        <v>59.17</v>
      </c>
      <c r="DA7" s="38">
        <v>65.53</v>
      </c>
      <c r="DB7" s="38">
        <v>65.92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與那覇　武</cp:lastModifiedBy>
  <cp:lastPrinted>2021-01-27T11:03:45Z</cp:lastPrinted>
  <dcterms:created xsi:type="dcterms:W3CDTF">2020-12-04T03:10:14Z</dcterms:created>
  <dcterms:modified xsi:type="dcterms:W3CDTF">2021-02-18T08:44:57Z</dcterms:modified>
  <cp:category/>
</cp:coreProperties>
</file>