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38_【1.28〆】公営企業に係る経営分析表（令和2年度決算）の分析等について\04_市町村→県\22　嘉手納町○\"/>
    </mc:Choice>
  </mc:AlternateContent>
  <workbookProtection workbookAlgorithmName="SHA-512" workbookHashValue="37hLiZVXUp3DPbdf5R/YSKT+2B3eQO2yVQQ8ekzKZeRb9VS2cs2gnBhf3at3k94ZStF5dgGQGeHBJY5FdwUDdA==" workbookSaltValue="n5ID/nSSUvoiifbPFLnU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W10" i="4"/>
  <c r="I10" i="4"/>
  <c r="B10" i="4"/>
  <c r="BB8" i="4"/>
  <c r="AL8" i="4"/>
  <c r="P8" i="4"/>
  <c r="I8"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<sst xmlns="http://schemas.openxmlformats.org/spreadsheetml/2006/main" count="241" uniqueCount="118">
  <si>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</si>
  <si>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</si>
  <si>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</si>
  <si>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</si>
  <si>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</si>
  <si>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</si>
  <si>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</si>
  <si>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</si>
  <si>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</si>
  <si>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</si>
  <si>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</si>
  <si>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</si>
  <si>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</si>
  <si>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</si>
  <si>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</si>
  <si>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</si>
  <si>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</si>
  <si>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</si>
  <si>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</si>
  <si>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</si>
  <si>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</si>
  <si>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</si>
  <si>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</si>
  <si>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</si>
  <si>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</si>
  <si>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</si>
  <si>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</si>
  <si>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</si>
  <si>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</si>
  <si>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</si>
  <si>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</si>
  <si>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</si>
  <si>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</si>
  <si>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</si>
  <si>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</si>
  <si>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</si>
  <si>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</si>
  <si>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</si>
  <si>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</si>
  <si>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</si>
  <si>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</si>
  <si>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</si>
  <si>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</si>
  <si>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</si>
  <si>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</si>
  <si>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</si>
  <si>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</si>
  <si>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</si>
  <si>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</si>
  <si>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</si>
  <si>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</si>
  <si>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</si>
  <si>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</si>
  <si>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</si>
  <si>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</si>
  <si>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</si>
  <si>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</si>
  <si>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</si>
  <si>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</si>
  <si>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</si>
  <si>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</si>
  <si>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</si>
  <si>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</si>
  <si>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</si>
  <si>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</si>
  <si>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</si>
  <si>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</si>
  <si>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</si>
  <si>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</si>
  <si>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</si>
  <si>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</si>
  <si>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</si>
  <si>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</si>
  <si>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</si>
  <si>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</si>
  <si>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</si>
  <si>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</si>
  <si>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</si>
  <si>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</si>
  <si>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</si>
  <si>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</si>
  <si>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</si>
  <si>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</si>
  <si>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</si>
  <si>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</si>
  <si>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</si>
  <si>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</si>
  <si>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</si>
  <si>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</si>
  <si>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</si>
  <si>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</si>
  <si>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</si>
  <si>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</si>
  <si>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</si>
  <si>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</si>
  <si>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</si>
  <si>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</si>
  <si>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嘉手納町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</si>
  <si>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</si>
  <si>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</si>
  <si>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</si>
  <si>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</si>
  <si>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</si>
  <si>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</si>
  <si>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</si>
  <si>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</si>
  <si>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</si>
  <si>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</si>
  <si>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</si>
  <si>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</si>
  <si>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</si>
  <si>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</si>
  <si>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</si>
  <si>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</si>
  <si>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</si>
  <si>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全体的に本町の下水道事業は、類似団体の平均値よりも数値が良好である。しかし、前年度100%を超えた収益的収支比率と経費回収率が減少し再び100%未満となり減少していることや、老朽化管路の更新も今後見込まれることから、引き続き経費の削減や、料金改定を含めた取り組みを行う必要がある。</t>
    <rPh sb="29" eb="31">
      <t>リョウコウ</t>
    </rPh>
    <rPh sb="39" eb="42">
      <t>ゼンネンド</t>
    </rPh>
    <rPh sb="47" eb="48">
      <t>コ</t>
    </rPh>
    <rPh sb="58" eb="60">
      <t>ケイヒ</t>
    </rPh>
    <rPh sb="60" eb="62">
      <t>カイシュウ</t>
    </rPh>
    <rPh sb="62" eb="63">
      <t>リツ</t>
    </rPh>
    <rPh sb="67" eb="68">
      <t>フタタ</t>
    </rPh>
    <rPh sb="73" eb="75">
      <t>ミマン</t>
    </rPh>
    <rPh sb="78" eb="80">
      <t>ゲンショウ</t>
    </rPh>
    <rPh sb="128" eb="129">
      <t>ト</t>
    </rPh>
    <rPh sb="130" eb="131">
      <t>ク</t>
    </rPh>
    <rPh sb="133" eb="134">
      <t>オコナ</t>
    </rPh>
    <phoneticPr fontId="4"/>
  </si>
  <si>
    <r>
      <rPr>
        <sz val="11"/>
        <rFont val="ＭＳ ゴシック"/>
        <family val="3"/>
        <charset val="128"/>
      </rPr>
      <t>・収益的収支比率は、前年度100％を超えたが今年度再び約91％と100%未満となった。米軍基地からの下水道使用料減少に伴い、収益的収支比率も減少した。引き続き、米軍基地からの下水道使用料に頼らない経営に取り組み、経営改善を図っていく必要がある。
・企業債残高対事業規模比率は、類似団体平均を下回っており、今後とも緊急度等を的確に把握した事業の選択により、起債に大きく頼ることのない財政運営に努める。</t>
    </r>
    <r>
      <rPr>
        <sz val="11"/>
        <color rgb="FFFF0000"/>
        <rFont val="ＭＳ ゴシック"/>
        <family val="3"/>
        <charset val="128"/>
      </rPr>
      <t xml:space="preserve">
</t>
    </r>
    <r>
      <rPr>
        <sz val="11"/>
        <rFont val="ＭＳ ゴシック"/>
        <family val="3"/>
        <charset val="128"/>
      </rPr>
      <t>・経費回収率も収益的収支比率同様に前年度100％を超えたが今年度再び約94％と100%未満となった。米軍基地からの下水道使用料減少・決算時未納発生に伴い、経費回収率も減少した。引き続き改善に向け維持管理費の抑制や下水道使用料の見直しに向けて取組んでいく必要がある。</t>
    </r>
    <r>
      <rPr>
        <sz val="11"/>
        <color rgb="FFFF0000"/>
        <rFont val="ＭＳ ゴシック"/>
        <family val="3"/>
        <charset val="128"/>
      </rPr>
      <t xml:space="preserve">
</t>
    </r>
    <r>
      <rPr>
        <sz val="11"/>
        <rFont val="ＭＳ ゴシック"/>
        <family val="3"/>
        <charset val="128"/>
      </rPr>
      <t>・汚水処理原価について、類似団体平均を下回っており効率的な汚水処理が実施されているものと判断するが、増加傾向にあるため今後も維持管理費の削減に努めていく。</t>
    </r>
    <r>
      <rPr>
        <sz val="11"/>
        <color rgb="FFFF0000"/>
        <rFont val="ＭＳ ゴシック"/>
        <family val="3"/>
        <charset val="128"/>
      </rPr>
      <t xml:space="preserve">
</t>
    </r>
    <r>
      <rPr>
        <sz val="11"/>
        <rFont val="ＭＳ ゴシック"/>
        <family val="3"/>
        <charset val="128"/>
      </rPr>
      <t>・水洗化率については、今後も戸別訪問等による普及活動を行い引続き水洗化率の向上に努める。</t>
    </r>
    <rPh sb="10" eb="13">
      <t>ゼンネンド</t>
    </rPh>
    <rPh sb="18" eb="19">
      <t>コ</t>
    </rPh>
    <rPh sb="22" eb="25">
      <t>コンネンド</t>
    </rPh>
    <rPh sb="25" eb="26">
      <t>フタタ</t>
    </rPh>
    <rPh sb="27" eb="28">
      <t>ヤク</t>
    </rPh>
    <rPh sb="36" eb="38">
      <t>ミマン</t>
    </rPh>
    <rPh sb="62" eb="64">
      <t>シュウエキ</t>
    </rPh>
    <rPh sb="64" eb="65">
      <t>テキ</t>
    </rPh>
    <rPh sb="65" eb="67">
      <t>シュウシ</t>
    </rPh>
    <rPh sb="67" eb="69">
      <t>ヒリツ</t>
    </rPh>
    <rPh sb="70" eb="72">
      <t>ゲンショウ</t>
    </rPh>
    <rPh sb="98" eb="100">
      <t>ケイエイ</t>
    </rPh>
    <rPh sb="101" eb="102">
      <t>ト</t>
    </rPh>
    <rPh sb="103" eb="104">
      <t>ク</t>
    </rPh>
    <rPh sb="266" eb="268">
      <t>ケッサン</t>
    </rPh>
    <rPh sb="268" eb="269">
      <t>ジ</t>
    </rPh>
    <rPh sb="269" eb="271">
      <t>ミノウ</t>
    </rPh>
    <rPh sb="271" eb="273">
      <t>ハッセイ</t>
    </rPh>
    <rPh sb="277" eb="279">
      <t>ケイヒ</t>
    </rPh>
    <rPh sb="279" eb="281">
      <t>カイシュウ</t>
    </rPh>
    <rPh sb="288" eb="289">
      <t>ヒ</t>
    </rPh>
    <rPh sb="290" eb="291">
      <t>ツヅ</t>
    </rPh>
    <phoneticPr fontId="4"/>
  </si>
  <si>
    <t>・本町においては、下水道の整備はほぼ完了しており、現在は、経年劣化等により老朽化してくる管路の改修を行っている。老朽化管路の増大が見込まれることから、今後も国庫補助金等を活用し計画的な改築を行い、適正な維持管理に取組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</si>
</sst>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1.17</c:v>
                </c:pt>
                <c:pt idx="1">
                  <c:v>1.74</c:v>
                </c:pt>
                <c:pt idx="2">
                  <c:v>1.32</c:v>
                </c:pt>
                <c:pt idx="3">
                  <c:v>0.64</c:v>
                </c:pt>
                <c:pt idx="4">
                  <c:v>0.49</c:v>
                </c:pt>
              </c:numCache>
            </c:numRef>
          </c:val>
          <c:extLst>
            <c:ext xmlns:c16="http://schemas.microsoft.com/office/drawing/2014/chart" uri="{C3380CC4-5D6E-409C-BE32-E72D297353CC}">
              <c16:uniqueId val="{00000000-301E-4FCB-BEE0-C8D4C7270A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c:ext xmlns:c16="http://schemas.microsoft.com/office/drawing/2014/chart" uri="{C3380CC4-5D6E-409C-BE32-E72D297353CC}">
              <c16:uniqueId val="{00000001-301E-4FCB-BEE0-C8D4C7270A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69-43BE-99D2-A29BEF2E63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c:ext xmlns:c16="http://schemas.microsoft.com/office/drawing/2014/chart" uri="{C3380CC4-5D6E-409C-BE32-E72D297353CC}">
              <c16:uniqueId val="{00000001-CA69-43BE-99D2-A29BEF2E63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92.65</c:v>
                </c:pt>
                <c:pt idx="1">
                  <c:v>95.51</c:v>
                </c:pt>
                <c:pt idx="2">
                  <c:v>96.52</c:v>
                </c:pt>
                <c:pt idx="3">
                  <c:v>97.57</c:v>
                </c:pt>
                <c:pt idx="4">
                  <c:v>98.66</c:v>
                </c:pt>
              </c:numCache>
            </c:numRef>
          </c:val>
          <c:extLst>
            <c:ext xmlns:c16="http://schemas.microsoft.com/office/drawing/2014/chart" uri="{C3380CC4-5D6E-409C-BE32-E72D297353CC}">
              <c16:uniqueId val="{00000000-B95C-419B-8C04-9F473B3F08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c:ext xmlns:c16="http://schemas.microsoft.com/office/drawing/2014/chart" uri="{C3380CC4-5D6E-409C-BE32-E72D297353CC}">
              <c16:uniqueId val="{00000001-B95C-419B-8C04-9F473B3F08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101.98</c:v>
                </c:pt>
                <c:pt idx="1">
                  <c:v>94.02</c:v>
                </c:pt>
                <c:pt idx="2">
                  <c:v>93</c:v>
                </c:pt>
                <c:pt idx="3">
                  <c:v>103.29</c:v>
                </c:pt>
                <c:pt idx="4">
                  <c:v>91.29</c:v>
                </c:pt>
              </c:numCache>
            </c:numRef>
          </c:val>
          <c:extLst>
            <c:ext xmlns:c16="http://schemas.microsoft.com/office/drawing/2014/chart" uri="{C3380CC4-5D6E-409C-BE32-E72D297353CC}">
              <c16:uniqueId val="{00000000-3069-4226-9A2E-84DE1A4B06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9-4226-9A2E-84DE1A4B06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40-4049-A11F-E003563500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40-4049-A11F-E003563500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0-46C5-80DB-68EE9916C8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0-46C5-80DB-68EE9916C8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F-4FB3-87A5-AD0135901F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F-4FB3-87A5-AD0135901F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96-454C-84C3-E96D3A1499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96-454C-84C3-E96D3A1499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161.83000000000001</c:v>
                </c:pt>
                <c:pt idx="1">
                  <c:v>191.57</c:v>
                </c:pt>
                <c:pt idx="2">
                  <c:v>184.5</c:v>
                </c:pt>
                <c:pt idx="3">
                  <c:v>164.56</c:v>
                </c:pt>
                <c:pt idx="4">
                  <c:v>171.18</c:v>
                </c:pt>
              </c:numCache>
            </c:numRef>
          </c:val>
          <c:extLst>
            <c:ext xmlns:c16="http://schemas.microsoft.com/office/drawing/2014/chart" uri="{C3380CC4-5D6E-409C-BE32-E72D297353CC}">
              <c16:uniqueId val="{00000000-C3A4-4EE4-B9A1-A54FA6128B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c:ext xmlns:c16="http://schemas.microsoft.com/office/drawing/2014/chart" uri="{C3380CC4-5D6E-409C-BE32-E72D297353CC}">
              <c16:uniqueId val="{00000001-C3A4-4EE4-B9A1-A54FA6128B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104.81</c:v>
                </c:pt>
                <c:pt idx="1">
                  <c:v>96.62</c:v>
                </c:pt>
                <c:pt idx="2">
                  <c:v>96.05</c:v>
                </c:pt>
                <c:pt idx="3">
                  <c:v>104.78</c:v>
                </c:pt>
                <c:pt idx="4">
                  <c:v>94.65</c:v>
                </c:pt>
              </c:numCache>
            </c:numRef>
          </c:val>
          <c:extLst>
            <c:ext xmlns:c16="http://schemas.microsoft.com/office/drawing/2014/chart" uri="{C3380CC4-5D6E-409C-BE32-E72D297353CC}">
              <c16:uniqueId val="{00000000-B016-492A-9A7B-5DB8BF8296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c:ext xmlns:c16="http://schemas.microsoft.com/office/drawing/2014/chart" uri="{C3380CC4-5D6E-409C-BE32-E72D297353CC}">
              <c16:uniqueId val="{00000001-B016-492A-9A7B-5DB8BF8296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77.47</c:v>
                </c:pt>
                <c:pt idx="1">
                  <c:v>80.22</c:v>
                </c:pt>
                <c:pt idx="2">
                  <c:v>81.05</c:v>
                </c:pt>
                <c:pt idx="3">
                  <c:v>83.92</c:v>
                </c:pt>
                <c:pt idx="4">
                  <c:v>90.74</c:v>
                </c:pt>
              </c:numCache>
            </c:numRef>
          </c:val>
          <c:extLst>
            <c:ext xmlns:c16="http://schemas.microsoft.com/office/drawing/2014/chart" uri="{C3380CC4-5D6E-409C-BE32-E72D297353CC}">
              <c16:uniqueId val="{00000000-143B-4BE0-81CE-C1E5975A43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c:ext xmlns:c16="http://schemas.microsoft.com/office/drawing/2014/chart" uri="{C3380CC4-5D6E-409C-BE32-E72D297353CC}">
              <c16:uniqueId val="{00000001-143B-4BE0-81CE-C1E5975A43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3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沖縄県　嘉手納町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x14ac:dyDescent="0.15">
      <c r="A8" s="2"/>
      <c r="B8" s="74" t="str">
        <f>データ!I6</f>
        <v>法非適用</v>
      </c>
      <c r="C8" s="74"/>
      <c r="D8" s="74"/>
      <c r="E8" s="74"/>
      <c r="F8" s="74"/>
      <c r="G8" s="74"/>
      <c r="H8" s="74"/>
      <c r="I8" s="74" t="str">
        <f>データ!J6</f>
        <v>下水道事業</v>
      </c>
      <c r="J8" s="74"/>
      <c r="K8" s="74"/>
      <c r="L8" s="74"/>
      <c r="M8" s="74"/>
      <c r="N8" s="74"/>
      <c r="O8" s="74"/>
      <c r="P8" s="74" t="str">
        <f>データ!K6</f>
        <v>公共下水道</v>
      </c>
      <c r="Q8" s="74"/>
      <c r="R8" s="74"/>
      <c r="S8" s="74"/>
      <c r="T8" s="74"/>
      <c r="U8" s="74"/>
      <c r="V8" s="74"/>
      <c r="W8" s="74" t="str">
        <f>データ!L6</f>
        <v>Cd1</v>
      </c>
      <c r="X8" s="74"/>
      <c r="Y8" s="74"/>
      <c r="Z8" s="74"/>
      <c r="AA8" s="74"/>
      <c r="AB8" s="74"/>
      <c r="AC8" s="74"/>
      <c r="AD8" s="75" t="str">
        <f>データ!$M$6</f>
        <v>非設置</v>
      </c>
      <c r="AE8" s="75"/>
      <c r="AF8" s="75"/>
      <c r="AG8" s="75"/>
      <c r="AH8" s="75"/>
      <c r="AI8" s="75"/>
      <c r="AJ8" s="75"/>
      <c r="AK8" s="3"/>
      <c r="AL8" s="71">
        <f>データ!S6</f>
        <v>13409</v>
      </c>
      <c r="AM8" s="71"/>
      <c r="AN8" s="71"/>
      <c r="AO8" s="71"/>
      <c r="AP8" s="71"/>
      <c r="AQ8" s="71"/>
      <c r="AR8" s="71"/>
      <c r="AS8" s="71"/>
      <c r="AT8" s="70">
        <f>データ!T6</f>
        <v>15.12</v>
      </c>
      <c r="AU8" s="70"/>
      <c r="AV8" s="70"/>
      <c r="AW8" s="70"/>
      <c r="AX8" s="70"/>
      <c r="AY8" s="70"/>
      <c r="AZ8" s="70"/>
      <c r="BA8" s="70"/>
      <c r="BB8" s="70">
        <f>データ!U6</f>
        <v>886.84</v>
      </c>
      <c r="BC8" s="70"/>
      <c r="BD8" s="70"/>
      <c r="BE8" s="70"/>
      <c r="BF8" s="70"/>
      <c r="BG8" s="70"/>
      <c r="BH8" s="70"/>
      <c r="BI8" s="70"/>
      <c r="BJ8" s="3"/>
      <c r="BK8" s="3"/>
      <c r="BL8" s="72" t="s">
        <v>10</v>
      </c>
      <c r="BM8" s="73"/>
      <c r="BN8" s="7" t="s">
        <v>11</v>
      </c>
      <c r="BO8" s="8"/>
      <c r="BP8" s="8"/>
      <c r="BQ8" s="8"/>
      <c r="BR8" s="8"/>
      <c r="BS8" s="8"/>
      <c r="BT8" s="8"/>
      <c r="BU8" s="8"/>
      <c r="BV8" s="8"/>
      <c r="BW8" s="8"/>
      <c r="BX8" s="8"/>
      <c r="BY8" s="9"/>
    </row>
    <row r="9" spans="1:78" ht="18.75" customHeight="1" x14ac:dyDescent="0.15">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8" t="s">
        <v>20</v>
      </c>
      <c r="BM9" s="69"/>
      <c r="BN9" s="10" t="s">
        <v>21</v>
      </c>
      <c r="BO9" s="11"/>
      <c r="BP9" s="11"/>
      <c r="BQ9" s="11"/>
      <c r="BR9" s="11"/>
      <c r="BS9" s="11"/>
      <c r="BT9" s="11"/>
      <c r="BU9" s="11"/>
      <c r="BV9" s="11"/>
      <c r="BW9" s="11"/>
      <c r="BX9" s="11"/>
      <c r="BY9" s="12"/>
    </row>
    <row r="10" spans="1:78" ht="18.75" customHeight="1" x14ac:dyDescent="0.15">
      <c r="A10" s="2"/>
      <c r="B10" s="70" t="str">
        <f>データ!N6</f>
        <v>-</v>
      </c>
      <c r="C10" s="70"/>
      <c r="D10" s="70"/>
      <c r="E10" s="70"/>
      <c r="F10" s="70"/>
      <c r="G10" s="70"/>
      <c r="H10" s="70"/>
      <c r="I10" s="70" t="str">
        <f>データ!O6</f>
        <v>該当数値なし</v>
      </c>
      <c r="J10" s="70"/>
      <c r="K10" s="70"/>
      <c r="L10" s="70"/>
      <c r="M10" s="70"/>
      <c r="N10" s="70"/>
      <c r="O10" s="70"/>
      <c r="P10" s="70">
        <f>データ!P6</f>
        <v>100</v>
      </c>
      <c r="Q10" s="70"/>
      <c r="R10" s="70"/>
      <c r="S10" s="70"/>
      <c r="T10" s="70"/>
      <c r="U10" s="70"/>
      <c r="V10" s="70"/>
      <c r="W10" s="70">
        <f>データ!Q6</f>
        <v>100</v>
      </c>
      <c r="X10" s="70"/>
      <c r="Y10" s="70"/>
      <c r="Z10" s="70"/>
      <c r="AA10" s="70"/>
      <c r="AB10" s="70"/>
      <c r="AC10" s="70"/>
      <c r="AD10" s="71">
        <f>データ!R6</f>
        <v>1000</v>
      </c>
      <c r="AE10" s="71"/>
      <c r="AF10" s="71"/>
      <c r="AG10" s="71"/>
      <c r="AH10" s="71"/>
      <c r="AI10" s="71"/>
      <c r="AJ10" s="71"/>
      <c r="AK10" s="2"/>
      <c r="AL10" s="71">
        <f>データ!V6</f>
        <v>13330</v>
      </c>
      <c r="AM10" s="71"/>
      <c r="AN10" s="71"/>
      <c r="AO10" s="71"/>
      <c r="AP10" s="71"/>
      <c r="AQ10" s="71"/>
      <c r="AR10" s="71"/>
      <c r="AS10" s="71"/>
      <c r="AT10" s="70">
        <f>データ!W6</f>
        <v>11.32</v>
      </c>
      <c r="AU10" s="70"/>
      <c r="AV10" s="70"/>
      <c r="AW10" s="70"/>
      <c r="AX10" s="70"/>
      <c r="AY10" s="70"/>
      <c r="AZ10" s="70"/>
      <c r="BA10" s="70"/>
      <c r="BB10" s="70">
        <f>データ!X6</f>
        <v>1177.56</v>
      </c>
      <c r="BC10" s="70"/>
      <c r="BD10" s="70"/>
      <c r="BE10" s="70"/>
      <c r="BF10" s="70"/>
      <c r="BG10" s="70"/>
      <c r="BH10" s="70"/>
      <c r="BI10" s="70"/>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6"/>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6"/>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6"/>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uOF9MeRR5oZnCtMpE/RNUDfbZbBNRGFSz2Jf9lgKYoYlv9iwhLt4Yck/0+ISKVugb2AqIZ3/5mMTLYJh06AV5g==" saltValue="Jqcncix0zGMe96qQ1vg/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56</v>
      </c>
      <c r="B4" s="30"/>
      <c r="C4" s="30"/>
      <c r="D4" s="30"/>
      <c r="E4" s="30"/>
      <c r="F4" s="30"/>
      <c r="G4" s="30"/>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473251</v>
      </c>
      <c r="D6" s="33">
        <f t="shared" si="3"/>
        <v>47</v>
      </c>
      <c r="E6" s="33">
        <f t="shared" si="3"/>
        <v>17</v>
      </c>
      <c r="F6" s="33">
        <f t="shared" si="3"/>
        <v>1</v>
      </c>
      <c r="G6" s="33">
        <f t="shared" si="3"/>
        <v>0</v>
      </c>
      <c r="H6" s="33" t="str">
        <f t="shared" si="3"/>
        <v>沖縄県　嘉手納町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100</v>
      </c>
      <c r="Q6" s="34">
        <f t="shared" si="3"/>
        <v>100</v>
      </c>
      <c r="R6" s="34">
        <f t="shared" si="3"/>
        <v>1000</v>
      </c>
      <c r="S6" s="34">
        <f t="shared" si="3"/>
        <v>13409</v>
      </c>
      <c r="T6" s="34">
        <f t="shared" si="3"/>
        <v>15.12</v>
      </c>
      <c r="U6" s="34">
        <f t="shared" si="3"/>
        <v>886.84</v>
      </c>
      <c r="V6" s="34">
        <f t="shared" si="3"/>
        <v>13330</v>
      </c>
      <c r="W6" s="34">
        <f t="shared" si="3"/>
        <v>11.32</v>
      </c>
      <c r="X6" s="34">
        <f t="shared" si="3"/>
        <v>1177.56</v>
      </c>
      <c r="Y6" s="35">
        <f>IF(Y7="",NA(),Y7)</f>
        <v>101.98</v>
      </c>
      <c r="Z6" s="35">
        <f t="shared" ref="Z6:AH6" si="4">IF(Z7="",NA(),Z7)</f>
        <v>94.02</v>
      </c>
      <c r="AA6" s="35">
        <f t="shared" si="4"/>
        <v>93</v>
      </c>
      <c r="AB6" s="35">
        <f t="shared" si="4"/>
        <v>103.29</v>
      </c>
      <c r="AC6" s="35">
        <f t="shared" si="4"/>
        <v>91.29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161.83000000000001</v>
      </c>
      <c r="BG6" s="35">
        <f t="shared" ref="BG6:BO6" si="7">IF(BG7="",NA(),BG7)</f>
        <v>191.57</v>
      </c>
      <c r="BH6" s="35">
        <f t="shared" si="7"/>
        <v>184.5</v>
      </c>
      <c r="BI6" s="35">
        <f t="shared" si="7"/>
        <v>164.56</v>
      </c>
      <c r="BJ6" s="35">
        <f t="shared" si="7"/>
        <v>171.18</v>
      </c>
      <c r="BK6" s="35">
        <f t="shared" si="7"/>
        <v>671.97</v>
      </c>
      <c r="BL6" s="35">
        <f t="shared" si="7"/>
        <v>798.84</v>
      </c>
      <c r="BM6" s="35">
        <f t="shared" si="7"/>
        <v>692.13</v>
      </c>
      <c r="BN6" s="35">
        <f t="shared" si="7"/>
        <v>807.75</v>
      </c>
      <c r="BO6" s="35">
        <f t="shared" si="7"/>
        <v>812.92</v>
      </c>
      <c r="BP6" s="34" t="str">
        <f>IF(BP7="","",IF(BP7="-","【-】","【"&amp;SUBSTITUTE(TEXT(BP7,"#,##0.00"),"-","△")&amp;"】"))</f>
        <v>【705.21】</v>
      </c>
      <c r="BQ6" s="35">
        <f>IF(BQ7="",NA(),BQ7)</f>
        <v>104.81</v>
      </c>
      <c r="BR6" s="35">
        <f t="shared" ref="BR6:BZ6" si="8">IF(BR7="",NA(),BR7)</f>
        <v>96.62</v>
      </c>
      <c r="BS6" s="35">
        <f t="shared" si="8"/>
        <v>96.05</v>
      </c>
      <c r="BT6" s="35">
        <f t="shared" si="8"/>
        <v>104.78</v>
      </c>
      <c r="BU6" s="35">
        <f t="shared" si="8"/>
        <v>94.65</v>
      </c>
      <c r="BV6" s="35">
        <f t="shared" si="8"/>
        <v>86.34</v>
      </c>
      <c r="BW6" s="35">
        <f t="shared" si="8"/>
        <v>86.85</v>
      </c>
      <c r="BX6" s="35">
        <f t="shared" si="8"/>
        <v>88.98</v>
      </c>
      <c r="BY6" s="35">
        <f t="shared" si="8"/>
        <v>86.94</v>
      </c>
      <c r="BZ6" s="35">
        <f t="shared" si="8"/>
        <v>85.4</v>
      </c>
      <c r="CA6" s="34" t="str">
        <f>IF(CA7="","",IF(CA7="-","【-】","【"&amp;SUBSTITUTE(TEXT(CA7,"#,##0.00"),"-","△")&amp;"】"))</f>
        <v>【98.96】</v>
      </c>
      <c r="CB6" s="35">
        <f>IF(CB7="",NA(),CB7)</f>
        <v>77.47</v>
      </c>
      <c r="CC6" s="35">
        <f t="shared" ref="CC6:CK6" si="9">IF(CC7="",NA(),CC7)</f>
        <v>80.22</v>
      </c>
      <c r="CD6" s="35">
        <f t="shared" si="9"/>
        <v>81.05</v>
      </c>
      <c r="CE6" s="35">
        <f t="shared" si="9"/>
        <v>83.92</v>
      </c>
      <c r="CF6" s="35">
        <f t="shared" si="9"/>
        <v>90.74</v>
      </c>
      <c r="CG6" s="35">
        <f t="shared" si="9"/>
        <v>175.12</v>
      </c>
      <c r="CH6" s="35">
        <f t="shared" si="9"/>
        <v>177.15</v>
      </c>
      <c r="CI6" s="35">
        <f t="shared" si="9"/>
        <v>175.05</v>
      </c>
      <c r="CJ6" s="35">
        <f t="shared" si="9"/>
        <v>179.63</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55.58</v>
      </c>
      <c r="CS6" s="35">
        <f t="shared" si="10"/>
        <v>54.05</v>
      </c>
      <c r="CT6" s="35">
        <f t="shared" si="10"/>
        <v>57.54</v>
      </c>
      <c r="CU6" s="35">
        <f t="shared" si="10"/>
        <v>55.55</v>
      </c>
      <c r="CV6" s="35">
        <f t="shared" si="10"/>
        <v>55.84</v>
      </c>
      <c r="CW6" s="34" t="str">
        <f>IF(CW7="","",IF(CW7="-","【-】","【"&amp;SUBSTITUTE(TEXT(CW7,"#,##0.00"),"-","△")&amp;"】"))</f>
        <v>【59.57】</v>
      </c>
      <c r="CX6" s="35">
        <f>IF(CX7="",NA(),CX7)</f>
        <v>92.65</v>
      </c>
      <c r="CY6" s="35">
        <f t="shared" ref="CY6:DG6" si="11">IF(CY7="",NA(),CY7)</f>
        <v>95.51</v>
      </c>
      <c r="CZ6" s="35">
        <f t="shared" si="11"/>
        <v>96.52</v>
      </c>
      <c r="DA6" s="35">
        <f t="shared" si="11"/>
        <v>97.57</v>
      </c>
      <c r="DB6" s="35">
        <f t="shared" si="11"/>
        <v>98.66</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1.17</v>
      </c>
      <c r="EF6" s="35">
        <f t="shared" ref="EF6:EN6" si="14">IF(EF7="",NA(),EF7)</f>
        <v>1.74</v>
      </c>
      <c r="EG6" s="35">
        <f t="shared" si="14"/>
        <v>1.32</v>
      </c>
      <c r="EH6" s="35">
        <f t="shared" si="14"/>
        <v>0.64</v>
      </c>
      <c r="EI6" s="35">
        <f t="shared" si="14"/>
        <v>0.49</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15">
      <c r="A7" s="28"/>
      <c r="B7" s="37">
        <v>2020</v>
      </c>
      <c r="C7" s="37">
        <v>473251</v>
      </c>
      <c r="D7" s="37">
        <v>47</v>
      </c>
      <c r="E7" s="37">
        <v>17</v>
      </c>
      <c r="F7" s="37">
        <v>1</v>
      </c>
      <c r="G7" s="37">
        <v>0</v>
      </c>
      <c r="H7" s="37" t="s">
        <v>97</v>
      </c>
      <c r="I7" s="37" t="s">
        <v>98</v>
      </c>
      <c r="J7" s="37" t="s">
        <v>99</v>
      </c>
      <c r="K7" s="37" t="s">
        <v>100</v>
      </c>
      <c r="L7" s="37" t="s">
        <v>101</v>
      </c>
      <c r="M7" s="37" t="s">
        <v>102</v>
      </c>
      <c r="N7" s="38" t="s">
        <v>103</v>
      </c>
      <c r="O7" s="38" t="s">
        <v>104</v>
      </c>
      <c r="P7" s="38">
        <v>100</v>
      </c>
      <c r="Q7" s="38">
        <v>100</v>
      </c>
      <c r="R7" s="38">
        <v>1000</v>
      </c>
      <c r="S7" s="38">
        <v>13409</v>
      </c>
      <c r="T7" s="38">
        <v>15.12</v>
      </c>
      <c r="U7" s="38">
        <v>886.84</v>
      </c>
      <c r="V7" s="38">
        <v>13330</v>
      </c>
      <c r="W7" s="38">
        <v>11.32</v>
      </c>
      <c r="X7" s="38">
        <v>1177.56</v>
      </c>
      <c r="Y7" s="38">
        <v>101.98</v>
      </c>
      <c r="Z7" s="38">
        <v>94.02</v>
      </c>
      <c r="AA7" s="38">
        <v>93</v>
      </c>
      <c r="AB7" s="38">
        <v>103.29</v>
      </c>
      <c r="AC7" s="38">
        <v>91.29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161.83000000000001</v>
      </c>
      <c r="BG7" s="38">
        <v>191.57</v>
      </c>
      <c r="BH7" s="38">
        <v>184.5</v>
      </c>
      <c r="BI7" s="38">
        <v>164.56</v>
      </c>
      <c r="BJ7" s="38">
        <v>171.18</v>
      </c>
      <c r="BK7" s="38">
        <v>671.97</v>
      </c>
      <c r="BL7" s="38">
        <v>798.84</v>
      </c>
      <c r="BM7" s="38">
        <v>692.13</v>
      </c>
      <c r="BN7" s="38">
        <v>807.75</v>
      </c>
      <c r="BO7" s="38">
        <v>812.92</v>
      </c>
      <c r="BP7" s="38">
        <v>705.21</v>
      </c>
      <c r="BQ7" s="38">
        <v>104.81</v>
      </c>
      <c r="BR7" s="38">
        <v>96.62</v>
      </c>
      <c r="BS7" s="38">
        <v>96.05</v>
      </c>
      <c r="BT7" s="38">
        <v>104.78</v>
      </c>
      <c r="BU7" s="38">
        <v>94.65</v>
      </c>
      <c r="BV7" s="38">
        <v>86.34</v>
      </c>
      <c r="BW7" s="38">
        <v>86.85</v>
      </c>
      <c r="BX7" s="38">
        <v>88.98</v>
      </c>
      <c r="BY7" s="38">
        <v>86.94</v>
      </c>
      <c r="BZ7" s="38">
        <v>85.4</v>
      </c>
      <c r="CA7" s="38">
        <v>98.96</v>
      </c>
      <c r="CB7" s="38">
        <v>77.47</v>
      </c>
      <c r="CC7" s="38">
        <v>80.22</v>
      </c>
      <c r="CD7" s="38">
        <v>81.05</v>
      </c>
      <c r="CE7" s="38">
        <v>83.92</v>
      </c>
      <c r="CF7" s="38">
        <v>90.74</v>
      </c>
      <c r="CG7" s="38">
        <v>175.12</v>
      </c>
      <c r="CH7" s="38">
        <v>177.15</v>
      </c>
      <c r="CI7" s="38">
        <v>175.05</v>
      </c>
      <c r="CJ7" s="38">
        <v>179.63</v>
      </c>
      <c r="CK7" s="38">
        <v>188.57</v>
      </c>
      <c r="CL7" s="38">
        <v>134.52000000000001</v>
      </c>
      <c r="CM7" s="38" t="s">
        <v>103</v>
      </c>
      <c r="CN7" s="38" t="s">
        <v>103</v>
      </c>
      <c r="CO7" s="38" t="s">
        <v>103</v>
      </c>
      <c r="CP7" s="38" t="s">
        <v>103</v>
      </c>
      <c r="CQ7" s="38" t="s">
        <v>103</v>
      </c>
      <c r="CR7" s="38">
        <v>55.58</v>
      </c>
      <c r="CS7" s="38">
        <v>54.05</v>
      </c>
      <c r="CT7" s="38">
        <v>57.54</v>
      </c>
      <c r="CU7" s="38">
        <v>55.55</v>
      </c>
      <c r="CV7" s="38">
        <v>55.84</v>
      </c>
      <c r="CW7" s="38">
        <v>59.57</v>
      </c>
      <c r="CX7" s="38">
        <v>92.65</v>
      </c>
      <c r="CY7" s="38">
        <v>95.51</v>
      </c>
      <c r="CZ7" s="38">
        <v>96.52</v>
      </c>
      <c r="DA7" s="38">
        <v>97.57</v>
      </c>
      <c r="DB7" s="38">
        <v>98.66</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1.17</v>
      </c>
      <c r="EF7" s="38">
        <v>1.74</v>
      </c>
      <c r="EG7" s="38">
        <v>1.32</v>
      </c>
      <c r="EH7" s="38">
        <v>0.64</v>
      </c>
      <c r="EI7" s="38">
        <v>0.49</v>
      </c>
      <c r="EJ7" s="38">
        <v>0.16</v>
      </c>
      <c r="EK7" s="38">
        <v>0.15</v>
      </c>
      <c r="EL7" s="38">
        <v>0.16</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2022-01-17T07:02:37Z</cp:lastPrinted>
  <dcterms:created xsi:type="dcterms:W3CDTF">2021-12-03T07:47:27Z</dcterms:created>
  <dcterms:modified xsi:type="dcterms:W3CDTF">2022-01-28T02:49:50Z</dcterms:modified>
  <cp:category/>
</cp:coreProperties>
</file>