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396\Desktop\②【121〆】公営企業に係る経営比較分析表（令和２年度決算）の分析等について（依頼）\"/>
    </mc:Choice>
  </mc:AlternateContent>
  <workbookProtection workbookAlgorithmName="SHA-512" workbookHashValue="zZkvpgkZqsIQVFr/lK1kDZtxB9FbMSCtLFtljodDvGVoz5tR1spVBV/Nr1kYyGnkERhu0knl/bnR/8uVxly+Eg==" workbookSaltValue="qyxNRtdFpPeLdHYJiWvCn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L10" i="4"/>
  <c r="AD10" i="4"/>
  <c r="P10" i="4"/>
  <c r="B10" i="4"/>
  <c r="AT8" i="4"/>
  <c r="AD8" i="4"/>
  <c r="W8" i="4"/>
  <c r="I8" i="4"/>
  <c r="B8" i="4"/>
  <c r="B6" i="4"/>
</calcChain>
</file>

<file path=xl/sharedStrings.xml><?xml version="1.0" encoding="utf-8"?>
<sst xmlns="http://schemas.openxmlformats.org/spreadsheetml/2006/main" count="235" uniqueCount="119">
  <si>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</si>
  <si>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</si>
  <si>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</si>
  <si>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</si>
  <si>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</si>
  <si>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</si>
  <si>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</si>
  <si>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</si>
  <si>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</si>
  <si>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</si>
  <si>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</si>
  <si>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</si>
  <si>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</si>
  <si>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</si>
  <si>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</si>
  <si>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</si>
  <si>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</si>
  <si>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</si>
  <si>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</si>
  <si>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</si>
  <si>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</si>
  <si>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</si>
  <si>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</si>
  <si>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</si>
  <si>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</si>
  <si>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</si>
  <si>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</si>
  <si>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</si>
  <si>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</si>
  <si>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</si>
  <si>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</si>
  <si>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</si>
  <si>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</si>
  <si>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</si>
  <si>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</si>
  <si>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</si>
  <si>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</si>
  <si>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</si>
  <si>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</si>
  <si>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</si>
  <si>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</si>
  <si>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</si>
  <si>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</si>
  <si>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</si>
  <si>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</si>
  <si>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</si>
  <si>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</si>
  <si>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</si>
  <si>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</si>
  <si>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</si>
  <si>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</si>
  <si>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</si>
  <si>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</si>
  <si>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</si>
  <si>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</si>
  <si>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</si>
  <si>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</si>
  <si>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</si>
  <si>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</si>
  <si>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</si>
  <si>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</si>
  <si>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</si>
  <si>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</si>
  <si>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</si>
  <si>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</si>
  <si>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</si>
  <si>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</si>
  <si>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</si>
  <si>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</si>
  <si>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</si>
  <si>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</si>
  <si>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</si>
  <si>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</si>
  <si>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</si>
  <si>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</si>
  <si>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</si>
  <si>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</si>
  <si>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</si>
  <si>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</si>
  <si>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</si>
  <si>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</si>
  <si>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</si>
  <si>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</si>
  <si>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</si>
  <si>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</si>
  <si>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</si>
  <si>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</si>
  <si>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</si>
  <si>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</si>
  <si>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</si>
  <si>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</si>
  <si>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</si>
  <si>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</si>
  <si>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</si>
  <si>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</si>
  <si>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</si>
  <si>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</si>
  <si>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</si>
  <si>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本部町</t>
  </si>
  <si>
    <t>法非適用</t>
  </si>
  <si>
    <t>下水道事業</t>
  </si>
  <si>
    <t>公共下水道</t>
  </si>
  <si>
    <t>Cd1</t>
  </si>
  <si>
    <t>非設置</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</si>
  <si>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</si>
  <si>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</si>
  <si>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</si>
  <si>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</si>
  <si>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</si>
  <si>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</si>
  <si>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</si>
  <si>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</si>
  <si>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</si>
  <si>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</si>
  <si>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</si>
  <si>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</si>
  <si>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年度の使用料金収入が、新型コロナウイルスの影響に伴い観光客数が減少し、主要消費施設である観光施設や宿泊施設での使用料が減少したため、収益的収支比率が前年度より大幅に減少した。そのため資金不足比率が18.8％となった。企業債残高は依然として高い状態が続いている。経費回収率と施設利用率は低下、汚水処理原価は増加、水洗化率は前年度と同等となっている。。
　今後は資金不足を早めに解消するようにしていきたい。また、施設の改築更新を主にしていきたい。一方、依然として高い施設利用率であることから、処理施設の増強も見極めていきたい。</t>
    <rPh sb="68" eb="70">
      <t>シュウエキ</t>
    </rPh>
    <rPh sb="70" eb="71">
      <t>テキ</t>
    </rPh>
    <rPh sb="71" eb="73">
      <t>シュウシ</t>
    </rPh>
    <rPh sb="73" eb="74">
      <t>ヒ</t>
    </rPh>
    <rPh sb="74" eb="75">
      <t>リツ</t>
    </rPh>
    <rPh sb="93" eb="95">
      <t>シキン</t>
    </rPh>
    <rPh sb="95" eb="97">
      <t>フソク</t>
    </rPh>
    <rPh sb="97" eb="99">
      <t>ヒリツ</t>
    </rPh>
    <rPh sb="110" eb="112">
      <t>キギョウ</t>
    </rPh>
    <rPh sb="112" eb="113">
      <t>サイ</t>
    </rPh>
    <rPh sb="113" eb="115">
      <t>ザンダカ</t>
    </rPh>
    <rPh sb="116" eb="118">
      <t>イゼン</t>
    </rPh>
    <rPh sb="121" eb="122">
      <t>タカ</t>
    </rPh>
    <rPh sb="123" eb="125">
      <t>ジョウタイ</t>
    </rPh>
    <rPh sb="126" eb="127">
      <t>ツヅ</t>
    </rPh>
    <rPh sb="138" eb="140">
      <t>シセツ</t>
    </rPh>
    <rPh sb="140" eb="143">
      <t>リヨウリツ</t>
    </rPh>
    <rPh sb="144" eb="146">
      <t>テイカ</t>
    </rPh>
    <rPh sb="154" eb="156">
      <t>ゾウカ</t>
    </rPh>
    <rPh sb="157" eb="160">
      <t>スイセンカ</t>
    </rPh>
    <rPh sb="160" eb="161">
      <t>リツ</t>
    </rPh>
    <rPh sb="181" eb="183">
      <t>シキン</t>
    </rPh>
    <rPh sb="183" eb="185">
      <t>フソク</t>
    </rPh>
    <rPh sb="186" eb="187">
      <t>ハヤ</t>
    </rPh>
    <rPh sb="189" eb="191">
      <t>カイショウ</t>
    </rPh>
    <phoneticPr fontId="4"/>
  </si>
  <si>
    <t>　捕助金削減の影響を受け、今年度は管渠老朽化対策に取り組めず管渠改善率を大きく低下した。
　今後も、平成２５年度に策定した本部町公共下水道長寿命化計画に基づき、継続して改築を進めたい。</t>
    <rPh sb="1" eb="2">
      <t>ホ</t>
    </rPh>
    <rPh sb="13" eb="16">
      <t>コンネンド</t>
    </rPh>
    <rPh sb="17" eb="19">
      <t>カンキョ</t>
    </rPh>
    <rPh sb="19" eb="22">
      <t>ロウキュウカ</t>
    </rPh>
    <rPh sb="22" eb="24">
      <t>タイサク</t>
    </rPh>
    <rPh sb="25" eb="26">
      <t>ト</t>
    </rPh>
    <rPh sb="27" eb="28">
      <t>ク</t>
    </rPh>
    <rPh sb="30" eb="32">
      <t>カンキョ</t>
    </rPh>
    <phoneticPr fontId="4"/>
  </si>
  <si>
    <t>　一般会計繰入と企業債残高が多いため、料金改定を検討したいが、住民等の理解を得ることが困難と考えている。施設の改築更新や管渠の改築更新は、ストックマネジメント計画を基に、長期的なスパンで更新費用を算出したうえで、安定経営のあるべき姿を検討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</si>
</sst>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0.83</c:v>
                </c:pt>
                <c:pt idx="1">
                  <c:v>0.38</c:v>
                </c:pt>
                <c:pt idx="2">
                  <c:v>0.86</c:v>
                </c:pt>
                <c:pt idx="3">
                  <c:v>0.3</c:v>
                </c:pt>
                <c:pt idx="4" formatCode="#,##0.00;&quot;△&quot;#,##0.00">
                  <c:v>0</c:v>
                </c:pt>
              </c:numCache>
            </c:numRef>
          </c:val>
          <c:extLst>
            <c:ext xmlns:c16="http://schemas.microsoft.com/office/drawing/2014/chart" uri="{C3380CC4-5D6E-409C-BE32-E72D297353CC}">
              <c16:uniqueId val="{00000000-39C2-4650-A685-0240CB44B01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0.15</c:v>
                </c:pt>
                <c:pt idx="2">
                  <c:v>0.16</c:v>
                </c:pt>
                <c:pt idx="3">
                  <c:v>0.1</c:v>
                </c:pt>
                <c:pt idx="4">
                  <c:v>0.09</c:v>
                </c:pt>
              </c:numCache>
            </c:numRef>
          </c:val>
          <c:smooth val="0"/>
          <c:extLst>
            <c:ext xmlns:c16="http://schemas.microsoft.com/office/drawing/2014/chart" uri="{C3380CC4-5D6E-409C-BE32-E72D297353CC}">
              <c16:uniqueId val="{00000001-39C2-4650-A685-0240CB44B01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86.13</c:v>
                </c:pt>
                <c:pt idx="1">
                  <c:v>84.6</c:v>
                </c:pt>
                <c:pt idx="2">
                  <c:v>84.77</c:v>
                </c:pt>
                <c:pt idx="3">
                  <c:v>83.69</c:v>
                </c:pt>
                <c:pt idx="4">
                  <c:v>75.13</c:v>
                </c:pt>
              </c:numCache>
            </c:numRef>
          </c:val>
          <c:extLst>
            <c:ext xmlns:c16="http://schemas.microsoft.com/office/drawing/2014/chart" uri="{C3380CC4-5D6E-409C-BE32-E72D297353CC}">
              <c16:uniqueId val="{00000000-A1C6-432C-A4CC-559448E9166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55.58</c:v>
                </c:pt>
                <c:pt idx="1">
                  <c:v>54.05</c:v>
                </c:pt>
                <c:pt idx="2">
                  <c:v>57.54</c:v>
                </c:pt>
                <c:pt idx="3">
                  <c:v>55.55</c:v>
                </c:pt>
                <c:pt idx="4">
                  <c:v>55.84</c:v>
                </c:pt>
              </c:numCache>
            </c:numRef>
          </c:val>
          <c:smooth val="0"/>
          <c:extLst>
            <c:ext xmlns:c16="http://schemas.microsoft.com/office/drawing/2014/chart" uri="{C3380CC4-5D6E-409C-BE32-E72D297353CC}">
              <c16:uniqueId val="{00000001-A1C6-432C-A4CC-559448E9166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82.04</c:v>
                </c:pt>
                <c:pt idx="1">
                  <c:v>82.04</c:v>
                </c:pt>
                <c:pt idx="2">
                  <c:v>84.13</c:v>
                </c:pt>
                <c:pt idx="3">
                  <c:v>84.41</c:v>
                </c:pt>
                <c:pt idx="4">
                  <c:v>84.66</c:v>
                </c:pt>
              </c:numCache>
            </c:numRef>
          </c:val>
          <c:extLst>
            <c:ext xmlns:c16="http://schemas.microsoft.com/office/drawing/2014/chart" uri="{C3380CC4-5D6E-409C-BE32-E72D297353CC}">
              <c16:uniqueId val="{00000000-83E4-4554-96E0-15FCB65D6A1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92.88</c:v>
                </c:pt>
                <c:pt idx="2">
                  <c:v>92.87</c:v>
                </c:pt>
                <c:pt idx="3">
                  <c:v>91.64</c:v>
                </c:pt>
                <c:pt idx="4">
                  <c:v>92.34</c:v>
                </c:pt>
              </c:numCache>
            </c:numRef>
          </c:val>
          <c:smooth val="0"/>
          <c:extLst>
            <c:ext xmlns:c16="http://schemas.microsoft.com/office/drawing/2014/chart" uri="{C3380CC4-5D6E-409C-BE32-E72D297353CC}">
              <c16:uniqueId val="{00000001-83E4-4554-96E0-15FCB65D6A1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98.22</c:v>
                </c:pt>
                <c:pt idx="1">
                  <c:v>98.68</c:v>
                </c:pt>
                <c:pt idx="2">
                  <c:v>96.65</c:v>
                </c:pt>
                <c:pt idx="3">
                  <c:v>102.29</c:v>
                </c:pt>
                <c:pt idx="4">
                  <c:v>88.68</c:v>
                </c:pt>
              </c:numCache>
            </c:numRef>
          </c:val>
          <c:extLst>
            <c:ext xmlns:c16="http://schemas.microsoft.com/office/drawing/2014/chart" uri="{C3380CC4-5D6E-409C-BE32-E72D297353CC}">
              <c16:uniqueId val="{00000000-07BC-42F6-A4E8-BA369AF0A7F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BC-42F6-A4E8-BA369AF0A7F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82-4D86-A6AD-521CFD0D286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82-4D86-A6AD-521CFD0D286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E1-41FA-92CA-49315E13759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E1-41FA-92CA-49315E13759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53-49B2-A97F-294D0B42B9F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53-49B2-A97F-294D0B42B9F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F1-475D-A3BA-E74C94343A7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F1-475D-A3BA-E74C94343A7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869.86</c:v>
                </c:pt>
                <c:pt idx="1">
                  <c:v>808.72</c:v>
                </c:pt>
                <c:pt idx="2">
                  <c:v>809.77</c:v>
                </c:pt>
                <c:pt idx="3">
                  <c:v>703.57</c:v>
                </c:pt>
                <c:pt idx="4">
                  <c:v>792.46</c:v>
                </c:pt>
              </c:numCache>
            </c:numRef>
          </c:val>
          <c:extLst>
            <c:ext xmlns:c16="http://schemas.microsoft.com/office/drawing/2014/chart" uri="{C3380CC4-5D6E-409C-BE32-E72D297353CC}">
              <c16:uniqueId val="{00000000-E876-4B73-A4A5-9FFAD266DD6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671.97</c:v>
                </c:pt>
                <c:pt idx="1">
                  <c:v>798.84</c:v>
                </c:pt>
                <c:pt idx="2">
                  <c:v>692.13</c:v>
                </c:pt>
                <c:pt idx="3">
                  <c:v>807.75</c:v>
                </c:pt>
                <c:pt idx="4">
                  <c:v>812.92</c:v>
                </c:pt>
              </c:numCache>
            </c:numRef>
          </c:val>
          <c:smooth val="0"/>
          <c:extLst>
            <c:ext xmlns:c16="http://schemas.microsoft.com/office/drawing/2014/chart" uri="{C3380CC4-5D6E-409C-BE32-E72D297353CC}">
              <c16:uniqueId val="{00000001-E876-4B73-A4A5-9FFAD266DD6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80.64</c:v>
                </c:pt>
                <c:pt idx="1">
                  <c:v>85.98</c:v>
                </c:pt>
                <c:pt idx="2">
                  <c:v>86.14</c:v>
                </c:pt>
                <c:pt idx="3">
                  <c:v>87.06</c:v>
                </c:pt>
                <c:pt idx="4">
                  <c:v>70.2</c:v>
                </c:pt>
              </c:numCache>
            </c:numRef>
          </c:val>
          <c:extLst>
            <c:ext xmlns:c16="http://schemas.microsoft.com/office/drawing/2014/chart" uri="{C3380CC4-5D6E-409C-BE32-E72D297353CC}">
              <c16:uniqueId val="{00000000-C1B1-4150-85F7-1193A7E53DC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86.34</c:v>
                </c:pt>
                <c:pt idx="1">
                  <c:v>86.85</c:v>
                </c:pt>
                <c:pt idx="2">
                  <c:v>88.98</c:v>
                </c:pt>
                <c:pt idx="3">
                  <c:v>86.94</c:v>
                </c:pt>
                <c:pt idx="4">
                  <c:v>85.4</c:v>
                </c:pt>
              </c:numCache>
            </c:numRef>
          </c:val>
          <c:smooth val="0"/>
          <c:extLst>
            <c:ext xmlns:c16="http://schemas.microsoft.com/office/drawing/2014/chart" uri="{C3380CC4-5D6E-409C-BE32-E72D297353CC}">
              <c16:uniqueId val="{00000001-C1B1-4150-85F7-1193A7E53DC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162.25</c:v>
                </c:pt>
                <c:pt idx="1">
                  <c:v>150</c:v>
                </c:pt>
                <c:pt idx="2">
                  <c:v>150</c:v>
                </c:pt>
                <c:pt idx="3">
                  <c:v>150</c:v>
                </c:pt>
                <c:pt idx="4">
                  <c:v>171.01</c:v>
                </c:pt>
              </c:numCache>
            </c:numRef>
          </c:val>
          <c:extLst>
            <c:ext xmlns:c16="http://schemas.microsoft.com/office/drawing/2014/chart" uri="{C3380CC4-5D6E-409C-BE32-E72D297353CC}">
              <c16:uniqueId val="{00000000-04F4-4891-9C4A-8C7EF6FA4CC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175.12</c:v>
                </c:pt>
                <c:pt idx="1">
                  <c:v>177.15</c:v>
                </c:pt>
                <c:pt idx="2">
                  <c:v>175.05</c:v>
                </c:pt>
                <c:pt idx="3">
                  <c:v>179.63</c:v>
                </c:pt>
                <c:pt idx="4">
                  <c:v>188.57</c:v>
                </c:pt>
              </c:numCache>
            </c:numRef>
          </c:val>
          <c:smooth val="0"/>
          <c:extLst>
            <c:ext xmlns:c16="http://schemas.microsoft.com/office/drawing/2014/chart" uri="{C3380CC4-5D6E-409C-BE32-E72D297353CC}">
              <c16:uniqueId val="{00000001-04F4-4891-9C4A-8C7EF6FA4CC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40" zoomScaleNormal="4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本部町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13153</v>
      </c>
      <c r="AM8" s="69"/>
      <c r="AN8" s="69"/>
      <c r="AO8" s="69"/>
      <c r="AP8" s="69"/>
      <c r="AQ8" s="69"/>
      <c r="AR8" s="69"/>
      <c r="AS8" s="69"/>
      <c r="AT8" s="68">
        <f>データ!T6</f>
        <v>54.36</v>
      </c>
      <c r="AU8" s="68"/>
      <c r="AV8" s="68"/>
      <c r="AW8" s="68"/>
      <c r="AX8" s="68"/>
      <c r="AY8" s="68"/>
      <c r="AZ8" s="68"/>
      <c r="BA8" s="68"/>
      <c r="BB8" s="68">
        <f>データ!U6</f>
        <v>241.96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f>データ!N6</f>
        <v>18.8</v>
      </c>
      <c r="C10" s="68"/>
      <c r="D10" s="68"/>
      <c r="E10" s="68"/>
      <c r="F10" s="68"/>
      <c r="G10" s="68"/>
      <c r="H10" s="68"/>
      <c r="I10" s="68" t="str">
        <f>データ!O6</f>
        <v>該当数値なし</v>
      </c>
      <c r="J10" s="68"/>
      <c r="K10" s="68"/>
      <c r="L10" s="68"/>
      <c r="M10" s="68"/>
      <c r="N10" s="68"/>
      <c r="O10" s="68"/>
      <c r="P10" s="68">
        <f>データ!P6</f>
        <v>64.319999999999993</v>
      </c>
      <c r="Q10" s="68"/>
      <c r="R10" s="68"/>
      <c r="S10" s="68"/>
      <c r="T10" s="68"/>
      <c r="U10" s="68"/>
      <c r="V10" s="68"/>
      <c r="W10" s="68">
        <f>データ!Q6</f>
        <v>77.47</v>
      </c>
      <c r="X10" s="68"/>
      <c r="Y10" s="68"/>
      <c r="Z10" s="68"/>
      <c r="AA10" s="68"/>
      <c r="AB10" s="68"/>
      <c r="AC10" s="68"/>
      <c r="AD10" s="69">
        <f>データ!R6</f>
        <v>1474</v>
      </c>
      <c r="AE10" s="69"/>
      <c r="AF10" s="69"/>
      <c r="AG10" s="69"/>
      <c r="AH10" s="69"/>
      <c r="AI10" s="69"/>
      <c r="AJ10" s="69"/>
      <c r="AK10" s="2"/>
      <c r="AL10" s="69">
        <f>データ!V6</f>
        <v>8431</v>
      </c>
      <c r="AM10" s="69"/>
      <c r="AN10" s="69"/>
      <c r="AO10" s="69"/>
      <c r="AP10" s="69"/>
      <c r="AQ10" s="69"/>
      <c r="AR10" s="69"/>
      <c r="AS10" s="69"/>
      <c r="AT10" s="68">
        <f>データ!W6</f>
        <v>4.4400000000000004</v>
      </c>
      <c r="AU10" s="68"/>
      <c r="AV10" s="68"/>
      <c r="AW10" s="68"/>
      <c r="AX10" s="68"/>
      <c r="AY10" s="68"/>
      <c r="AZ10" s="68"/>
      <c r="BA10" s="68"/>
      <c r="BB10" s="68">
        <f>データ!X6</f>
        <v>1898.87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yPgX6wAXkkPh+LIsb8cSOTHUJT+ARwS7ZtzsXoY8l292Q17PvSOvkQFtQpize2RoFAcxAat70rkaOXuOt19AEA==" saltValue="3n1KUbiZExXW0zOOZoiVv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473081</v>
      </c>
      <c r="D6" s="33">
        <f t="shared" si="3"/>
        <v>47</v>
      </c>
      <c r="E6" s="33">
        <f t="shared" si="3"/>
        <v>17</v>
      </c>
      <c r="F6" s="33">
        <f t="shared" si="3"/>
        <v>1</v>
      </c>
      <c r="G6" s="33">
        <f t="shared" si="3"/>
        <v>0</v>
      </c>
      <c r="H6" s="33" t="str">
        <f t="shared" si="3"/>
        <v>沖縄県　本部町</v>
      </c>
      <c r="I6" s="33" t="str">
        <f t="shared" si="3"/>
        <v>法非適用</v>
      </c>
      <c r="J6" s="33" t="str">
        <f t="shared" si="3"/>
        <v>下水道事業</v>
      </c>
      <c r="K6" s="33" t="str">
        <f t="shared" si="3"/>
        <v>公共下水道</v>
      </c>
      <c r="L6" s="33" t="str">
        <f t="shared" si="3"/>
        <v>Cd1</v>
      </c>
      <c r="M6" s="33" t="str">
        <f t="shared" si="3"/>
        <v>非設置</v>
      </c>
      <c r="N6" s="34">
        <f t="shared" si="3"/>
        <v>18.8</v>
      </c>
      <c r="O6" s="34" t="str">
        <f t="shared" si="3"/>
        <v>該当数値なし</v>
      </c>
      <c r="P6" s="34">
        <f t="shared" si="3"/>
        <v>64.319999999999993</v>
      </c>
      <c r="Q6" s="34">
        <f t="shared" si="3"/>
        <v>77.47</v>
      </c>
      <c r="R6" s="34">
        <f t="shared" si="3"/>
        <v>1474</v>
      </c>
      <c r="S6" s="34">
        <f t="shared" si="3"/>
        <v>13153</v>
      </c>
      <c r="T6" s="34">
        <f t="shared" si="3"/>
        <v>54.36</v>
      </c>
      <c r="U6" s="34">
        <f t="shared" si="3"/>
        <v>241.96</v>
      </c>
      <c r="V6" s="34">
        <f t="shared" si="3"/>
        <v>8431</v>
      </c>
      <c r="W6" s="34">
        <f t="shared" si="3"/>
        <v>4.4400000000000004</v>
      </c>
      <c r="X6" s="34">
        <f t="shared" si="3"/>
        <v>1898.87</v>
      </c>
      <c r="Y6" s="35">
        <f>IF(Y7="",NA(),Y7)</f>
        <v>98.22</v>
      </c>
      <c r="Z6" s="35">
        <f t="shared" ref="Z6:AH6" si="4">IF(Z7="",NA(),Z7)</f>
        <v>98.68</v>
      </c>
      <c r="AA6" s="35">
        <f t="shared" si="4"/>
        <v>96.65</v>
      </c>
      <c r="AB6" s="35">
        <f t="shared" si="4"/>
        <v>102.29</v>
      </c>
      <c r="AC6" s="35">
        <f t="shared" si="4"/>
        <v>88.68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869.86</v>
      </c>
      <c r="BG6" s="35">
        <f t="shared" ref="BG6:BO6" si="7">IF(BG7="",NA(),BG7)</f>
        <v>808.72</v>
      </c>
      <c r="BH6" s="35">
        <f t="shared" si="7"/>
        <v>809.77</v>
      </c>
      <c r="BI6" s="35">
        <f t="shared" si="7"/>
        <v>703.57</v>
      </c>
      <c r="BJ6" s="35">
        <f t="shared" si="7"/>
        <v>792.46</v>
      </c>
      <c r="BK6" s="35">
        <f t="shared" si="7"/>
        <v>671.97</v>
      </c>
      <c r="BL6" s="35">
        <f t="shared" si="7"/>
        <v>798.84</v>
      </c>
      <c r="BM6" s="35">
        <f t="shared" si="7"/>
        <v>692.13</v>
      </c>
      <c r="BN6" s="35">
        <f t="shared" si="7"/>
        <v>807.75</v>
      </c>
      <c r="BO6" s="35">
        <f t="shared" si="7"/>
        <v>812.92</v>
      </c>
      <c r="BP6" s="34" t="str">
        <f>IF(BP7="","",IF(BP7="-","【-】","【"&amp;SUBSTITUTE(TEXT(BP7,"#,##0.00"),"-","△")&amp;"】"))</f>
        <v>【705.21】</v>
      </c>
      <c r="BQ6" s="35">
        <f>IF(BQ7="",NA(),BQ7)</f>
        <v>80.64</v>
      </c>
      <c r="BR6" s="35">
        <f t="shared" ref="BR6:BZ6" si="8">IF(BR7="",NA(),BR7)</f>
        <v>85.98</v>
      </c>
      <c r="BS6" s="35">
        <f t="shared" si="8"/>
        <v>86.14</v>
      </c>
      <c r="BT6" s="35">
        <f t="shared" si="8"/>
        <v>87.06</v>
      </c>
      <c r="BU6" s="35">
        <f t="shared" si="8"/>
        <v>70.2</v>
      </c>
      <c r="BV6" s="35">
        <f t="shared" si="8"/>
        <v>86.34</v>
      </c>
      <c r="BW6" s="35">
        <f t="shared" si="8"/>
        <v>86.85</v>
      </c>
      <c r="BX6" s="35">
        <f t="shared" si="8"/>
        <v>88.98</v>
      </c>
      <c r="BY6" s="35">
        <f t="shared" si="8"/>
        <v>86.94</v>
      </c>
      <c r="BZ6" s="35">
        <f t="shared" si="8"/>
        <v>85.4</v>
      </c>
      <c r="CA6" s="34" t="str">
        <f>IF(CA7="","",IF(CA7="-","【-】","【"&amp;SUBSTITUTE(TEXT(CA7,"#,##0.00"),"-","△")&amp;"】"))</f>
        <v>【98.96】</v>
      </c>
      <c r="CB6" s="35">
        <f>IF(CB7="",NA(),CB7)</f>
        <v>162.25</v>
      </c>
      <c r="CC6" s="35">
        <f t="shared" ref="CC6:CK6" si="9">IF(CC7="",NA(),CC7)</f>
        <v>150</v>
      </c>
      <c r="CD6" s="35">
        <f t="shared" si="9"/>
        <v>150</v>
      </c>
      <c r="CE6" s="35">
        <f t="shared" si="9"/>
        <v>150</v>
      </c>
      <c r="CF6" s="35">
        <f t="shared" si="9"/>
        <v>171.01</v>
      </c>
      <c r="CG6" s="35">
        <f t="shared" si="9"/>
        <v>175.12</v>
      </c>
      <c r="CH6" s="35">
        <f t="shared" si="9"/>
        <v>177.15</v>
      </c>
      <c r="CI6" s="35">
        <f t="shared" si="9"/>
        <v>175.05</v>
      </c>
      <c r="CJ6" s="35">
        <f t="shared" si="9"/>
        <v>179.63</v>
      </c>
      <c r="CK6" s="35">
        <f t="shared" si="9"/>
        <v>188.57</v>
      </c>
      <c r="CL6" s="34" t="str">
        <f>IF(CL7="","",IF(CL7="-","【-】","【"&amp;SUBSTITUTE(TEXT(CL7,"#,##0.00"),"-","△")&amp;"】"))</f>
        <v>【134.52】</v>
      </c>
      <c r="CM6" s="35">
        <f>IF(CM7="",NA(),CM7)</f>
        <v>86.13</v>
      </c>
      <c r="CN6" s="35">
        <f t="shared" ref="CN6:CV6" si="10">IF(CN7="",NA(),CN7)</f>
        <v>84.6</v>
      </c>
      <c r="CO6" s="35">
        <f t="shared" si="10"/>
        <v>84.77</v>
      </c>
      <c r="CP6" s="35">
        <f t="shared" si="10"/>
        <v>83.69</v>
      </c>
      <c r="CQ6" s="35">
        <f t="shared" si="10"/>
        <v>75.13</v>
      </c>
      <c r="CR6" s="35">
        <f t="shared" si="10"/>
        <v>55.58</v>
      </c>
      <c r="CS6" s="35">
        <f t="shared" si="10"/>
        <v>54.05</v>
      </c>
      <c r="CT6" s="35">
        <f t="shared" si="10"/>
        <v>57.54</v>
      </c>
      <c r="CU6" s="35">
        <f t="shared" si="10"/>
        <v>55.55</v>
      </c>
      <c r="CV6" s="35">
        <f t="shared" si="10"/>
        <v>55.84</v>
      </c>
      <c r="CW6" s="34" t="str">
        <f>IF(CW7="","",IF(CW7="-","【-】","【"&amp;SUBSTITUTE(TEXT(CW7,"#,##0.00"),"-","△")&amp;"】"))</f>
        <v>【59.57】</v>
      </c>
      <c r="CX6" s="35">
        <f>IF(CX7="",NA(),CX7)</f>
        <v>82.04</v>
      </c>
      <c r="CY6" s="35">
        <f t="shared" ref="CY6:DG6" si="11">IF(CY7="",NA(),CY7)</f>
        <v>82.04</v>
      </c>
      <c r="CZ6" s="35">
        <f t="shared" si="11"/>
        <v>84.13</v>
      </c>
      <c r="DA6" s="35">
        <f t="shared" si="11"/>
        <v>84.41</v>
      </c>
      <c r="DB6" s="35">
        <f t="shared" si="11"/>
        <v>84.66</v>
      </c>
      <c r="DC6" s="35">
        <f t="shared" si="11"/>
        <v>93.1</v>
      </c>
      <c r="DD6" s="35">
        <f t="shared" si="11"/>
        <v>92.88</v>
      </c>
      <c r="DE6" s="35">
        <f t="shared" si="11"/>
        <v>92.87</v>
      </c>
      <c r="DF6" s="35">
        <f t="shared" si="11"/>
        <v>91.64</v>
      </c>
      <c r="DG6" s="35">
        <f t="shared" si="11"/>
        <v>92.34</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0.83</v>
      </c>
      <c r="EF6" s="35">
        <f t="shared" ref="EF6:EN6" si="14">IF(EF7="",NA(),EF7)</f>
        <v>0.38</v>
      </c>
      <c r="EG6" s="35">
        <f t="shared" si="14"/>
        <v>0.86</v>
      </c>
      <c r="EH6" s="35">
        <f t="shared" si="14"/>
        <v>0.3</v>
      </c>
      <c r="EI6" s="34">
        <f t="shared" si="14"/>
        <v>0</v>
      </c>
      <c r="EJ6" s="35">
        <f t="shared" si="14"/>
        <v>0.16</v>
      </c>
      <c r="EK6" s="35">
        <f t="shared" si="14"/>
        <v>0.15</v>
      </c>
      <c r="EL6" s="35">
        <f t="shared" si="14"/>
        <v>0.16</v>
      </c>
      <c r="EM6" s="35">
        <f t="shared" si="14"/>
        <v>0.1</v>
      </c>
      <c r="EN6" s="35">
        <f t="shared" si="14"/>
        <v>0.09</v>
      </c>
      <c r="EO6" s="34" t="str">
        <f>IF(EO7="","",IF(EO7="-","【-】","【"&amp;SUBSTITUTE(TEXT(EO7,"#,##0.00"),"-","△")&amp;"】"))</f>
        <v>【0.30】</v>
      </c>
    </row>
    <row r="7" spans="1:145" s="36" customFormat="1" x14ac:dyDescent="0.15">
      <c r="A7" s="28"/>
      <c r="B7" s="37">
        <v>2020</v>
      </c>
      <c r="C7" s="37">
        <v>473081</v>
      </c>
      <c r="D7" s="37">
        <v>47</v>
      </c>
      <c r="E7" s="37">
        <v>17</v>
      </c>
      <c r="F7" s="37">
        <v>1</v>
      </c>
      <c r="G7" s="37">
        <v>0</v>
      </c>
      <c r="H7" s="37" t="s">
        <v>98</v>
      </c>
      <c r="I7" s="37" t="s">
        <v>99</v>
      </c>
      <c r="J7" s="37" t="s">
        <v>100</v>
      </c>
      <c r="K7" s="37" t="s">
        <v>101</v>
      </c>
      <c r="L7" s="37" t="s">
        <v>102</v>
      </c>
      <c r="M7" s="37" t="s">
        <v>103</v>
      </c>
      <c r="N7" s="38">
        <v>18.8</v>
      </c>
      <c r="O7" s="38" t="s">
        <v>104</v>
      </c>
      <c r="P7" s="38">
        <v>64.319999999999993</v>
      </c>
      <c r="Q7" s="38">
        <v>77.47</v>
      </c>
      <c r="R7" s="38">
        <v>1474</v>
      </c>
      <c r="S7" s="38">
        <v>13153</v>
      </c>
      <c r="T7" s="38">
        <v>54.36</v>
      </c>
      <c r="U7" s="38">
        <v>241.96</v>
      </c>
      <c r="V7" s="38">
        <v>8431</v>
      </c>
      <c r="W7" s="38">
        <v>4.4400000000000004</v>
      </c>
      <c r="X7" s="38">
        <v>1898.87</v>
      </c>
      <c r="Y7" s="38">
        <v>98.22</v>
      </c>
      <c r="Z7" s="38">
        <v>98.68</v>
      </c>
      <c r="AA7" s="38">
        <v>96.65</v>
      </c>
      <c r="AB7" s="38">
        <v>102.29</v>
      </c>
      <c r="AC7" s="38">
        <v>88.68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869.86</v>
      </c>
      <c r="BG7" s="38">
        <v>808.72</v>
      </c>
      <c r="BH7" s="38">
        <v>809.77</v>
      </c>
      <c r="BI7" s="38">
        <v>703.57</v>
      </c>
      <c r="BJ7" s="38">
        <v>792.46</v>
      </c>
      <c r="BK7" s="38">
        <v>671.97</v>
      </c>
      <c r="BL7" s="38">
        <v>798.84</v>
      </c>
      <c r="BM7" s="38">
        <v>692.13</v>
      </c>
      <c r="BN7" s="38">
        <v>807.75</v>
      </c>
      <c r="BO7" s="38">
        <v>812.92</v>
      </c>
      <c r="BP7" s="38">
        <v>705.21</v>
      </c>
      <c r="BQ7" s="38">
        <v>80.64</v>
      </c>
      <c r="BR7" s="38">
        <v>85.98</v>
      </c>
      <c r="BS7" s="38">
        <v>86.14</v>
      </c>
      <c r="BT7" s="38">
        <v>87.06</v>
      </c>
      <c r="BU7" s="38">
        <v>70.2</v>
      </c>
      <c r="BV7" s="38">
        <v>86.34</v>
      </c>
      <c r="BW7" s="38">
        <v>86.85</v>
      </c>
      <c r="BX7" s="38">
        <v>88.98</v>
      </c>
      <c r="BY7" s="38">
        <v>86.94</v>
      </c>
      <c r="BZ7" s="38">
        <v>85.4</v>
      </c>
      <c r="CA7" s="38">
        <v>98.96</v>
      </c>
      <c r="CB7" s="38">
        <v>162.25</v>
      </c>
      <c r="CC7" s="38">
        <v>150</v>
      </c>
      <c r="CD7" s="38">
        <v>150</v>
      </c>
      <c r="CE7" s="38">
        <v>150</v>
      </c>
      <c r="CF7" s="38">
        <v>171.01</v>
      </c>
      <c r="CG7" s="38">
        <v>175.12</v>
      </c>
      <c r="CH7" s="38">
        <v>177.15</v>
      </c>
      <c r="CI7" s="38">
        <v>175.05</v>
      </c>
      <c r="CJ7" s="38">
        <v>179.63</v>
      </c>
      <c r="CK7" s="38">
        <v>188.57</v>
      </c>
      <c r="CL7" s="38">
        <v>134.52000000000001</v>
      </c>
      <c r="CM7" s="38">
        <v>86.13</v>
      </c>
      <c r="CN7" s="38">
        <v>84.6</v>
      </c>
      <c r="CO7" s="38">
        <v>84.77</v>
      </c>
      <c r="CP7" s="38">
        <v>83.69</v>
      </c>
      <c r="CQ7" s="38">
        <v>75.13</v>
      </c>
      <c r="CR7" s="38">
        <v>55.58</v>
      </c>
      <c r="CS7" s="38">
        <v>54.05</v>
      </c>
      <c r="CT7" s="38">
        <v>57.54</v>
      </c>
      <c r="CU7" s="38">
        <v>55.55</v>
      </c>
      <c r="CV7" s="38">
        <v>55.84</v>
      </c>
      <c r="CW7" s="38">
        <v>59.57</v>
      </c>
      <c r="CX7" s="38">
        <v>82.04</v>
      </c>
      <c r="CY7" s="38">
        <v>82.04</v>
      </c>
      <c r="CZ7" s="38">
        <v>84.13</v>
      </c>
      <c r="DA7" s="38">
        <v>84.41</v>
      </c>
      <c r="DB7" s="38">
        <v>84.66</v>
      </c>
      <c r="DC7" s="38">
        <v>93.1</v>
      </c>
      <c r="DD7" s="38">
        <v>92.88</v>
      </c>
      <c r="DE7" s="38">
        <v>92.87</v>
      </c>
      <c r="DF7" s="38">
        <v>91.64</v>
      </c>
      <c r="DG7" s="38">
        <v>92.34</v>
      </c>
      <c r="DH7" s="38">
        <v>95.57</v>
      </c>
      <c r="DI7" s="38"/>
      <c r="DJ7" s="38"/>
      <c r="DK7" s="38"/>
      <c r="DL7" s="38"/>
      <c r="DM7" s="38"/>
      <c r="DN7" s="38"/>
      <c r="DO7" s="38"/>
      <c r="DP7" s="38"/>
      <c r="DQ7" s="38"/>
      <c r="DR7" s="38"/>
      <c r="DS7" s="38"/>
      <c r="DT7" s="38"/>
      <c r="DU7" s="38"/>
      <c r="DV7" s="38"/>
      <c r="DW7" s="38"/>
      <c r="DX7" s="38"/>
      <c r="DY7" s="38"/>
      <c r="DZ7" s="38"/>
      <c r="EA7" s="38"/>
      <c r="EB7" s="38"/>
      <c r="EC7" s="38"/>
      <c r="ED7" s="38"/>
      <c r="EE7" s="38">
        <v>0.83</v>
      </c>
      <c r="EF7" s="38">
        <v>0.38</v>
      </c>
      <c r="EG7" s="38">
        <v>0.86</v>
      </c>
      <c r="EH7" s="38">
        <v>0.3</v>
      </c>
      <c r="EI7" s="38">
        <v>0</v>
      </c>
      <c r="EJ7" s="38">
        <v>0.16</v>
      </c>
      <c r="EK7" s="38">
        <v>0.15</v>
      </c>
      <c r="EL7" s="38">
        <v>0.16</v>
      </c>
      <c r="EM7" s="38">
        <v>0.1</v>
      </c>
      <c r="EN7" s="38">
        <v>0.09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