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kuni009\Desktop\"/>
    </mc:Choice>
  </mc:AlternateContent>
  <xr:revisionPtr revIDLastSave="0" documentId="13_ncr:1_{2042F0DE-0BF6-40EF-AC91-7A744B2C0199}" xr6:coauthVersionLast="44" xr6:coauthVersionMax="44" xr10:uidLastSave="{00000000-0000-0000-0000-000000000000}"/>
  <workbookProtection workbookAlgorithmName="SHA-512" workbookHashValue="csdVeUXeCm5p5g9doLW0sTBPQ4KP9UPiTgwvXhRZ8MKYV1h3c0V+bbeMxmQlXMrbWCQ/CBxqlVYK0z024Aj4gw==" workbookSaltValue="xg2iJKZBVixISESEnl0x6Q==" workbookSpinCount="100000" lockStructure="1"/>
  <bookViews>
    <workbookView xWindow="-120" yWindow="-120" windowWidth="20730" windowHeight="1176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O6" i="5"/>
  <c r="N6" i="5"/>
  <c r="B10" i="4" s="1"/>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H85" i="4"/>
  <c r="BB10" i="4"/>
  <c r="AT10" i="4"/>
  <c r="AL10" i="4"/>
  <c r="W10" i="4"/>
  <c r="P10" i="4"/>
  <c r="I10" i="4"/>
  <c r="BB8" i="4"/>
  <c r="AT8" i="4"/>
  <c r="AD8" i="4"/>
  <c r="W8" i="4"/>
  <c r="P8" i="4"/>
  <c r="B8" i="4"/>
  <c r="B6" i="4"/>
</calcChain>
</file>

<file path=xl/sharedStrings.xml><?xml version="1.0" encoding="utf-8"?>
<sst xmlns="http://schemas.openxmlformats.org/spreadsheetml/2006/main" count="233" uniqueCount="117">
  <si>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</si>
  <si>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</si>
  <si>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</si>
  <si>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</si>
  <si>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</si>
  <si>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</si>
  <si>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</si>
  <si>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</si>
  <si>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</si>
  <si>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</si>
  <si>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</si>
  <si>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</si>
  <si>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</si>
  <si>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</si>
  <si>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</si>
  <si>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</si>
  <si>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</si>
  <si>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</si>
  <si>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</si>
  <si>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</si>
  <si>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</si>
  <si>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</si>
  <si>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</si>
  <si>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</si>
  <si>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</si>
  <si>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</si>
  <si>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</si>
  <si>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</si>
  <si>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</si>
  <si>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</si>
  <si>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</si>
  <si>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</si>
  <si>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</si>
  <si>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</si>
  <si>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</si>
  <si>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</si>
  <si>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</si>
  <si>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</si>
  <si>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</si>
  <si>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</si>
  <si>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</si>
  <si>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</si>
  <si>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</si>
  <si>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</si>
  <si>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</si>
  <si>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</si>
  <si>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</si>
  <si>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</si>
  <si>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</si>
  <si>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</si>
  <si>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</si>
  <si>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</si>
  <si>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</si>
  <si>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</si>
  <si>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</si>
  <si>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</si>
  <si>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</si>
  <si>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</si>
  <si>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</si>
  <si>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</si>
  <si>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</si>
  <si>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</si>
  <si>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</si>
  <si>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</si>
  <si>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</si>
  <si>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</si>
  <si>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</si>
  <si>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</si>
  <si>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</si>
  <si>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</si>
  <si>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</si>
  <si>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</si>
  <si>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</si>
  <si>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</si>
  <si>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</si>
  <si>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</si>
  <si>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</si>
  <si>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</si>
  <si>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</si>
  <si>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</si>
  <si>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</si>
  <si>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</si>
  <si>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</si>
  <si>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</si>
  <si>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</si>
  <si>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</si>
  <si>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</si>
  <si>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</si>
  <si>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</si>
  <si>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</si>
  <si>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</si>
  <si>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</si>
  <si>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</si>
  <si>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</si>
  <si>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</si>
  <si>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</si>
  <si>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国頭村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</si>
  <si>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</si>
  <si>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</si>
  <si>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</si>
  <si>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</si>
  <si>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</si>
  <si>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</si>
  <si>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</si>
  <si>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</si>
  <si>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</si>
  <si>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</si>
  <si>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</si>
  <si>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</si>
  <si>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</si>
  <si>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</si>
  <si>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</si>
  <si>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</si>
  <si>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</si>
  <si>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「管路更新（耐震化）計画」に基づき、効率的かつ計画的な施設更新を行う。</t>
    <phoneticPr fontId="4"/>
  </si>
  <si>
    <t xml:space="preserve"> 収益的収支の継続的な黒字化を目標とするためには水道料金の見直しを検討する必要がある。総費用を抑制するために、老朽化した施設の更新を計画的に進めると共に、経常的な費用についても様々な角度から見直しを検討し、さらなる効率的運営を目指す必要がある。　　　　　　　　　　　　　　　　　　　　　　　　　　　　　　　　　　　　　　　１施設整備については、単年度の収支が悪化しないよう十分に配慮し、地方債の償還金が経営を圧迫しないようにかつ、将来負担の適正化を考慮しながら遂行していかなければならない。</t>
    <phoneticPr fontId="4"/>
  </si>
  <si>
    <r>
      <t>①収益的収支比率　　　　　　　　　　　　　　　　　　　　　　</t>
    </r>
    <r>
      <rPr>
        <sz val="9"/>
        <color theme="0"/>
        <rFont val="ＭＳ ゴシック"/>
        <family val="3"/>
        <charset val="128"/>
      </rPr>
      <t>１</t>
    </r>
    <r>
      <rPr>
        <sz val="9"/>
        <color theme="1"/>
        <rFont val="ＭＳ ゴシック"/>
        <family val="3"/>
        <charset val="128"/>
      </rPr>
      <t xml:space="preserve">R2年度においては、総収益の29%を繰入金で賄っている状況であり、適切な水道料金収入を確保する必要がある。総費用について主な割合を占めている内容は職員給与及び委託料である。委託料に関してはR3年度より施設整備国庫補助事業を行っている。今後施設の老朽化等に伴う更新を行っていくにあたっては、償還金により経営を圧迫しないように努めなければならない。                                                      </t>
    </r>
    <r>
      <rPr>
        <sz val="9"/>
        <color theme="0"/>
        <rFont val="ＭＳ ゴシック"/>
        <family val="3"/>
        <charset val="128"/>
      </rPr>
      <t>１</t>
    </r>
    <r>
      <rPr>
        <sz val="9"/>
        <color theme="1"/>
        <rFont val="ＭＳ ゴシック"/>
        <family val="3"/>
        <charset val="128"/>
      </rPr>
      <t>　　　　　　　　　　　　　　　　　　　　　　　　　　　　　　　　　　　　　　　　　　④企業債残高対給水収益比率　　　　　　　　　　　　　　　　　　　　　　　　　　　　　　　　　　　　　　　　　　　　　</t>
    </r>
    <r>
      <rPr>
        <sz val="9"/>
        <color theme="0"/>
        <rFont val="ＭＳ ゴシック"/>
        <family val="3"/>
        <charset val="128"/>
      </rPr>
      <t>１</t>
    </r>
    <r>
      <rPr>
        <sz val="9"/>
        <color theme="1"/>
        <rFont val="ＭＳ ゴシック"/>
        <family val="3"/>
        <charset val="128"/>
      </rPr>
      <t>今後予定している「更新計画」を遂行するに当たり、単年度の収支を注視しつつ、将来負担の適正化を図りながら計画的な投資を行う必要がある。　　　　　　　　　　　　　　　　　　　　　　　　　　　　　　　　　　　　　　　　　　</t>
    </r>
    <r>
      <rPr>
        <sz val="9"/>
        <color theme="0"/>
        <rFont val="ＭＳ ゴシック"/>
        <family val="3"/>
        <charset val="128"/>
      </rPr>
      <t>１</t>
    </r>
    <r>
      <rPr>
        <sz val="9"/>
        <color theme="1"/>
        <rFont val="ＭＳ ゴシック"/>
        <family val="3"/>
        <charset val="128"/>
      </rPr>
      <t>　　　　　　　　　　　　　　　　　　　　　　　　　　　　　　　　　⑤料金回収率　　　　　　　　　　　　　　　　　　　　　　　　　　　</t>
    </r>
    <r>
      <rPr>
        <sz val="9"/>
        <color theme="0"/>
        <rFont val="ＭＳ ゴシック"/>
        <family val="3"/>
        <charset val="128"/>
      </rPr>
      <t>１</t>
    </r>
    <r>
      <rPr>
        <sz val="9"/>
        <color theme="1"/>
        <rFont val="ＭＳ ゴシック"/>
        <family val="3"/>
        <charset val="128"/>
      </rPr>
      <t xml:space="preserve">給水に係る費用を、収益以外の費用（一般会計からの繰入金）で賄っている状況であるため、適切な水道料金の見直しが必要である。　　　　　　　　　　　　　　　　　　　　　          </t>
    </r>
    <r>
      <rPr>
        <sz val="9"/>
        <color theme="0"/>
        <rFont val="ＭＳ ゴシック"/>
        <family val="3"/>
        <charset val="128"/>
      </rPr>
      <t>１</t>
    </r>
    <r>
      <rPr>
        <sz val="9"/>
        <color theme="1"/>
        <rFont val="ＭＳ ゴシック"/>
        <family val="3"/>
        <charset val="128"/>
      </rPr>
      <t>　　　　　　　　　　　　　　　　　　　　　　　　　　　　　　　　　⑥給水原価　　　　　　　　　　　　　　　　　　　　　　　　　　　　　</t>
    </r>
    <r>
      <rPr>
        <sz val="9"/>
        <color theme="0"/>
        <rFont val="ＭＳ ゴシック"/>
        <family val="3"/>
        <charset val="128"/>
      </rPr>
      <t>１</t>
    </r>
    <r>
      <rPr>
        <sz val="9"/>
        <color theme="1"/>
        <rFont val="ＭＳ ゴシック"/>
        <family val="3"/>
        <charset val="128"/>
      </rPr>
      <t>類似団体と比較して低い水準であるが、今後予定している設備投資を計画的に遂行し、維持管理費の抑制に努める必要がある。　　　　　　　　　　　　　　　　　　　　　　　　　　　　　</t>
    </r>
    <r>
      <rPr>
        <sz val="9"/>
        <color theme="0"/>
        <rFont val="ＭＳ ゴシック"/>
        <family val="3"/>
        <charset val="128"/>
      </rPr>
      <t>１　</t>
    </r>
    <r>
      <rPr>
        <sz val="9"/>
        <color theme="1"/>
        <rFont val="ＭＳ ゴシック"/>
        <family val="3"/>
        <charset val="128"/>
      </rPr>
      <t>　　　　　　　　　　　　　　　　　　　　　　　　　　　　　　　　　　　　　　⑦施設利用率　　　　　　　　　　　　　　　　　　　　　　　　　　　　　　　　　　　　　　</t>
    </r>
    <r>
      <rPr>
        <sz val="9"/>
        <color theme="0"/>
        <rFont val="ＭＳ ゴシック"/>
        <family val="3"/>
        <charset val="128"/>
      </rPr>
      <t>１</t>
    </r>
    <r>
      <rPr>
        <sz val="9"/>
        <color theme="1"/>
        <rFont val="ＭＳ ゴシック"/>
        <family val="3"/>
        <charset val="128"/>
      </rPr>
      <t>R2年度は昨年度に比べ微増したが、給水人口の減少により施設利用率は低下傾向にある。今後施設の更新を行う場合には、適切な規模を把握し整備する必要がある。また、今後水道広域化について県主導で検討されるので方向性を鑑みて適切な更新を行う必要がある。　　　　　　　　　　　　　　　　　　　　　　　　　　　　　　　　　</t>
    </r>
    <r>
      <rPr>
        <sz val="9"/>
        <color theme="0"/>
        <rFont val="ＭＳ ゴシック"/>
        <family val="3"/>
        <charset val="128"/>
      </rPr>
      <t>１</t>
    </r>
    <r>
      <rPr>
        <sz val="9"/>
        <color theme="1"/>
        <rFont val="ＭＳ ゴシック"/>
        <family val="3"/>
        <charset val="128"/>
      </rPr>
      <t>　　　　　　　　　　　　　　　　　　　　　　　　　　　　　　⑧有収率　　　　　　　　　　　　　　　　　　　　　　　　　　　　　１管路の老朽化による漏水が主な原因であり悪化傾向にある。現在は漏水調査を継続的に行い発見次第修復している状況である。今後は「管路更新計画」に基づき抜本的な改善に努める。　</t>
    </r>
    <rPh sb="104" eb="106">
      <t>ショクイン</t>
    </rPh>
    <rPh sb="106" eb="108">
      <t>キュウヨ</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</si>
</sst>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color theme="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formatCode="#,##0.00;&quot;△&quot;#,##0.00;&quot;-&quot;">
                  <c:v>0.12</c:v>
                </c:pt>
              </c:numCache>
            </c:numRef>
          </c:val>
          <c:extLst>
            <c:ext xmlns:c16="http://schemas.microsoft.com/office/drawing/2014/chart" uri="{C3380CC4-5D6E-409C-BE32-E72D297353CC}">
              <c16:uniqueId val="{00000000-DA57-418A-9B3C-52F2EC2A2A42}"/>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0.72</c:v>
                </c:pt>
                <c:pt idx="2">
                  <c:v>0.53</c:v>
                </c:pt>
                <c:pt idx="3">
                  <c:v>0.71</c:v>
                </c:pt>
                <c:pt idx="4">
                  <c:v>0.72</c:v>
                </c:pt>
              </c:numCache>
            </c:numRef>
          </c:val>
          <c:smooth val="0"/>
          <c:extLst>
            <c:ext xmlns:c16="http://schemas.microsoft.com/office/drawing/2014/chart" uri="{C3380CC4-5D6E-409C-BE32-E72D297353CC}">
              <c16:uniqueId val="{00000001-DA57-418A-9B3C-52F2EC2A2A42}"/>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68.08</c:v>
                </c:pt>
                <c:pt idx="1">
                  <c:v>62.6</c:v>
                </c:pt>
                <c:pt idx="2">
                  <c:v>60.29</c:v>
                </c:pt>
                <c:pt idx="3">
                  <c:v>57.13</c:v>
                </c:pt>
                <c:pt idx="4">
                  <c:v>64.61</c:v>
                </c:pt>
              </c:numCache>
            </c:numRef>
          </c:val>
          <c:extLst>
            <c:ext xmlns:c16="http://schemas.microsoft.com/office/drawing/2014/chart" uri="{C3380CC4-5D6E-409C-BE32-E72D297353CC}">
              <c16:uniqueId val="{00000000-C0DF-4D27-B4AD-CE23200C7E45}"/>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55.9</c:v>
                </c:pt>
                <c:pt idx="1">
                  <c:v>57.3</c:v>
                </c:pt>
                <c:pt idx="2">
                  <c:v>56.76</c:v>
                </c:pt>
                <c:pt idx="3">
                  <c:v>56.04</c:v>
                </c:pt>
                <c:pt idx="4">
                  <c:v>58.52</c:v>
                </c:pt>
              </c:numCache>
            </c:numRef>
          </c:val>
          <c:smooth val="0"/>
          <c:extLst>
            <c:ext xmlns:c16="http://schemas.microsoft.com/office/drawing/2014/chart" uri="{C3380CC4-5D6E-409C-BE32-E72D297353CC}">
              <c16:uniqueId val="{00000001-C0DF-4D27-B4AD-CE23200C7E45}"/>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82.26</c:v>
                </c:pt>
                <c:pt idx="1">
                  <c:v>83.5</c:v>
                </c:pt>
                <c:pt idx="2">
                  <c:v>84.78</c:v>
                </c:pt>
                <c:pt idx="3">
                  <c:v>85.78</c:v>
                </c:pt>
                <c:pt idx="4">
                  <c:v>77.66</c:v>
                </c:pt>
              </c:numCache>
            </c:numRef>
          </c:val>
          <c:extLst>
            <c:ext xmlns:c16="http://schemas.microsoft.com/office/drawing/2014/chart" uri="{C3380CC4-5D6E-409C-BE32-E72D297353CC}">
              <c16:uniqueId val="{00000000-EFC9-4AC9-8F10-D39C3D46D40D}"/>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73.28</c:v>
                </c:pt>
                <c:pt idx="1">
                  <c:v>72.42</c:v>
                </c:pt>
                <c:pt idx="2">
                  <c:v>73.069999999999993</c:v>
                </c:pt>
                <c:pt idx="3">
                  <c:v>72.78</c:v>
                </c:pt>
                <c:pt idx="4">
                  <c:v>71.33</c:v>
                </c:pt>
              </c:numCache>
            </c:numRef>
          </c:val>
          <c:smooth val="0"/>
          <c:extLst>
            <c:ext xmlns:c16="http://schemas.microsoft.com/office/drawing/2014/chart" uri="{C3380CC4-5D6E-409C-BE32-E72D297353CC}">
              <c16:uniqueId val="{00000001-EFC9-4AC9-8F10-D39C3D46D40D}"/>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74.989999999999995</c:v>
                </c:pt>
                <c:pt idx="1">
                  <c:v>75.52</c:v>
                </c:pt>
                <c:pt idx="2">
                  <c:v>63.94</c:v>
                </c:pt>
                <c:pt idx="3">
                  <c:v>57.24</c:v>
                </c:pt>
                <c:pt idx="4">
                  <c:v>67.89</c:v>
                </c:pt>
              </c:numCache>
            </c:numRef>
          </c:val>
          <c:extLst>
            <c:ext xmlns:c16="http://schemas.microsoft.com/office/drawing/2014/chart" uri="{C3380CC4-5D6E-409C-BE32-E72D297353CC}">
              <c16:uniqueId val="{00000000-82DF-4133-90B5-D890795E0297}"/>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77.56</c:v>
                </c:pt>
                <c:pt idx="1">
                  <c:v>78.510000000000005</c:v>
                </c:pt>
                <c:pt idx="2">
                  <c:v>77.91</c:v>
                </c:pt>
                <c:pt idx="3">
                  <c:v>79.099999999999994</c:v>
                </c:pt>
                <c:pt idx="4">
                  <c:v>79.33</c:v>
                </c:pt>
              </c:numCache>
            </c:numRef>
          </c:val>
          <c:smooth val="0"/>
          <c:extLst>
            <c:ext xmlns:c16="http://schemas.microsoft.com/office/drawing/2014/chart" uri="{C3380CC4-5D6E-409C-BE32-E72D297353CC}">
              <c16:uniqueId val="{00000001-82DF-4133-90B5-D890795E0297}"/>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B2E-4022-9EEF-DA945045F8B7}"/>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2E-4022-9EEF-DA945045F8B7}"/>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4D9-4EC3-9AF0-BF95CE859DCE}"/>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4D9-4EC3-9AF0-BF95CE859DCE}"/>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FDC-4457-AD09-623239795640}"/>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DC-4457-AD09-623239795640}"/>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792-45E5-A006-47EBBDB544C3}"/>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792-45E5-A006-47EBBDB544C3}"/>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1060.7</c:v>
                </c:pt>
                <c:pt idx="1">
                  <c:v>956.81</c:v>
                </c:pt>
                <c:pt idx="2">
                  <c:v>914.34</c:v>
                </c:pt>
                <c:pt idx="3">
                  <c:v>890.49</c:v>
                </c:pt>
                <c:pt idx="4">
                  <c:v>870.38</c:v>
                </c:pt>
              </c:numCache>
            </c:numRef>
          </c:val>
          <c:extLst>
            <c:ext xmlns:c16="http://schemas.microsoft.com/office/drawing/2014/chart" uri="{C3380CC4-5D6E-409C-BE32-E72D297353CC}">
              <c16:uniqueId val="{00000000-7A5D-470F-A378-0654068DB159}"/>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1144.79</c:v>
                </c:pt>
                <c:pt idx="1">
                  <c:v>1061.58</c:v>
                </c:pt>
                <c:pt idx="2">
                  <c:v>1007.7</c:v>
                </c:pt>
                <c:pt idx="3">
                  <c:v>1018.52</c:v>
                </c:pt>
                <c:pt idx="4">
                  <c:v>949.61</c:v>
                </c:pt>
              </c:numCache>
            </c:numRef>
          </c:val>
          <c:smooth val="0"/>
          <c:extLst>
            <c:ext xmlns:c16="http://schemas.microsoft.com/office/drawing/2014/chart" uri="{C3380CC4-5D6E-409C-BE32-E72D297353CC}">
              <c16:uniqueId val="{00000001-7A5D-470F-A378-0654068DB159}"/>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52.04</c:v>
                </c:pt>
                <c:pt idx="1">
                  <c:v>61.72</c:v>
                </c:pt>
                <c:pt idx="2">
                  <c:v>50.23</c:v>
                </c:pt>
                <c:pt idx="3">
                  <c:v>47.65</c:v>
                </c:pt>
                <c:pt idx="4">
                  <c:v>47.45</c:v>
                </c:pt>
              </c:numCache>
            </c:numRef>
          </c:val>
          <c:extLst>
            <c:ext xmlns:c16="http://schemas.microsoft.com/office/drawing/2014/chart" uri="{C3380CC4-5D6E-409C-BE32-E72D297353CC}">
              <c16:uniqueId val="{00000000-14BD-4E09-9A15-81F76B8942A4}"/>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56.04</c:v>
                </c:pt>
                <c:pt idx="1">
                  <c:v>58.52</c:v>
                </c:pt>
                <c:pt idx="2">
                  <c:v>59.22</c:v>
                </c:pt>
                <c:pt idx="3">
                  <c:v>58.79</c:v>
                </c:pt>
                <c:pt idx="4">
                  <c:v>58.41</c:v>
                </c:pt>
              </c:numCache>
            </c:numRef>
          </c:val>
          <c:smooth val="0"/>
          <c:extLst>
            <c:ext xmlns:c16="http://schemas.microsoft.com/office/drawing/2014/chart" uri="{C3380CC4-5D6E-409C-BE32-E72D297353CC}">
              <c16:uniqueId val="{00000001-14BD-4E09-9A15-81F76B8942A4}"/>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189.25</c:v>
                </c:pt>
                <c:pt idx="1">
                  <c:v>174.54</c:v>
                </c:pt>
                <c:pt idx="2">
                  <c:v>217.76</c:v>
                </c:pt>
                <c:pt idx="3">
                  <c:v>228.75</c:v>
                </c:pt>
                <c:pt idx="4">
                  <c:v>212.26</c:v>
                </c:pt>
              </c:numCache>
            </c:numRef>
          </c:val>
          <c:extLst>
            <c:ext xmlns:c16="http://schemas.microsoft.com/office/drawing/2014/chart" uri="{C3380CC4-5D6E-409C-BE32-E72D297353CC}">
              <c16:uniqueId val="{00000000-9BB7-44F1-A0AF-38C8D7BEF22C}"/>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304.35000000000002</c:v>
                </c:pt>
                <c:pt idx="1">
                  <c:v>296.3</c:v>
                </c:pt>
                <c:pt idx="2">
                  <c:v>292.89999999999998</c:v>
                </c:pt>
                <c:pt idx="3">
                  <c:v>298.25</c:v>
                </c:pt>
                <c:pt idx="4">
                  <c:v>303.27999999999997</c:v>
                </c:pt>
              </c:numCache>
            </c:numRef>
          </c:val>
          <c:smooth val="0"/>
          <c:extLst>
            <c:ext xmlns:c16="http://schemas.microsoft.com/office/drawing/2014/chart" uri="{C3380CC4-5D6E-409C-BE32-E72D297353CC}">
              <c16:uniqueId val="{00000001-9BB7-44F1-A0AF-38C8D7BEF22C}"/>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7"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沖縄県　国頭村</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D3</v>
      </c>
      <c r="X8" s="50"/>
      <c r="Y8" s="50"/>
      <c r="Z8" s="50"/>
      <c r="AA8" s="50"/>
      <c r="AB8" s="50"/>
      <c r="AC8" s="50"/>
      <c r="AD8" s="50" t="str">
        <f>データ!$M$6</f>
        <v>非設置</v>
      </c>
      <c r="AE8" s="50"/>
      <c r="AF8" s="50"/>
      <c r="AG8" s="50"/>
      <c r="AH8" s="50"/>
      <c r="AI8" s="50"/>
      <c r="AJ8" s="50"/>
      <c r="AK8" s="2"/>
      <c r="AL8" s="51">
        <f>データ!$R$6</f>
        <v>4615</v>
      </c>
      <c r="AM8" s="51"/>
      <c r="AN8" s="51"/>
      <c r="AO8" s="51"/>
      <c r="AP8" s="51"/>
      <c r="AQ8" s="51"/>
      <c r="AR8" s="51"/>
      <c r="AS8" s="51"/>
      <c r="AT8" s="47">
        <f>データ!$S$6</f>
        <v>194.8</v>
      </c>
      <c r="AU8" s="47"/>
      <c r="AV8" s="47"/>
      <c r="AW8" s="47"/>
      <c r="AX8" s="47"/>
      <c r="AY8" s="47"/>
      <c r="AZ8" s="47"/>
      <c r="BA8" s="47"/>
      <c r="BB8" s="47">
        <f>データ!$T$6</f>
        <v>23.69</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99.15</v>
      </c>
      <c r="Q10" s="47"/>
      <c r="R10" s="47"/>
      <c r="S10" s="47"/>
      <c r="T10" s="47"/>
      <c r="U10" s="47"/>
      <c r="V10" s="47"/>
      <c r="W10" s="51">
        <f>データ!$Q$6</f>
        <v>1540</v>
      </c>
      <c r="X10" s="51"/>
      <c r="Y10" s="51"/>
      <c r="Z10" s="51"/>
      <c r="AA10" s="51"/>
      <c r="AB10" s="51"/>
      <c r="AC10" s="51"/>
      <c r="AD10" s="2"/>
      <c r="AE10" s="2"/>
      <c r="AF10" s="2"/>
      <c r="AG10" s="2"/>
      <c r="AH10" s="2"/>
      <c r="AI10" s="2"/>
      <c r="AJ10" s="2"/>
      <c r="AK10" s="2"/>
      <c r="AL10" s="51">
        <f>データ!$U$6</f>
        <v>4558</v>
      </c>
      <c r="AM10" s="51"/>
      <c r="AN10" s="51"/>
      <c r="AO10" s="51"/>
      <c r="AP10" s="51"/>
      <c r="AQ10" s="51"/>
      <c r="AR10" s="51"/>
      <c r="AS10" s="51"/>
      <c r="AT10" s="47">
        <f>データ!$V$6</f>
        <v>34.97</v>
      </c>
      <c r="AU10" s="47"/>
      <c r="AV10" s="47"/>
      <c r="AW10" s="47"/>
      <c r="AX10" s="47"/>
      <c r="AY10" s="47"/>
      <c r="AZ10" s="47"/>
      <c r="BA10" s="47"/>
      <c r="BB10" s="47">
        <f>データ!$W$6</f>
        <v>130.34</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116</v>
      </c>
      <c r="BM16" s="85"/>
      <c r="BN16" s="85"/>
      <c r="BO16" s="85"/>
      <c r="BP16" s="85"/>
      <c r="BQ16" s="85"/>
      <c r="BR16" s="85"/>
      <c r="BS16" s="85"/>
      <c r="BT16" s="85"/>
      <c r="BU16" s="85"/>
      <c r="BV16" s="85"/>
      <c r="BW16" s="85"/>
      <c r="BX16" s="85"/>
      <c r="BY16" s="85"/>
      <c r="BZ16" s="8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114</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115</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42</v>
      </c>
      <c r="N85" s="27" t="s">
        <v>42</v>
      </c>
      <c r="O85" s="27" t="str">
        <f>データ!EN6</f>
        <v>【0.80】</v>
      </c>
    </row>
  </sheetData>
  <sheetProtection algorithmName="SHA-512" hashValue="PmES8RulGazxd0+3+g6txQhzQfCuVB00kk7e4kVOPUbpMvZnfbmbbx9sEaVKr11ynXBdErvRHf2+DetZP0qoTg==" saltValue="zP4N3121W9n+69Z1mM/+v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2020</v>
      </c>
      <c r="C6" s="34">
        <f t="shared" ref="C6:W6" si="3">C7</f>
        <v>473014</v>
      </c>
      <c r="D6" s="34">
        <f t="shared" si="3"/>
        <v>47</v>
      </c>
      <c r="E6" s="34">
        <f t="shared" si="3"/>
        <v>1</v>
      </c>
      <c r="F6" s="34">
        <f t="shared" si="3"/>
        <v>0</v>
      </c>
      <c r="G6" s="34">
        <f t="shared" si="3"/>
        <v>0</v>
      </c>
      <c r="H6" s="34" t="str">
        <f t="shared" si="3"/>
        <v>沖縄県　国頭村</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99.15</v>
      </c>
      <c r="Q6" s="35">
        <f t="shared" si="3"/>
        <v>1540</v>
      </c>
      <c r="R6" s="35">
        <f t="shared" si="3"/>
        <v>4615</v>
      </c>
      <c r="S6" s="35">
        <f t="shared" si="3"/>
        <v>194.8</v>
      </c>
      <c r="T6" s="35">
        <f t="shared" si="3"/>
        <v>23.69</v>
      </c>
      <c r="U6" s="35">
        <f t="shared" si="3"/>
        <v>4558</v>
      </c>
      <c r="V6" s="35">
        <f t="shared" si="3"/>
        <v>34.97</v>
      </c>
      <c r="W6" s="35">
        <f t="shared" si="3"/>
        <v>130.34</v>
      </c>
      <c r="X6" s="36">
        <f>IF(X7="",NA(),X7)</f>
        <v>74.989999999999995</v>
      </c>
      <c r="Y6" s="36">
        <f t="shared" ref="Y6:AG6" si="4">IF(Y7="",NA(),Y7)</f>
        <v>75.52</v>
      </c>
      <c r="Z6" s="36">
        <f t="shared" si="4"/>
        <v>63.94</v>
      </c>
      <c r="AA6" s="36">
        <f t="shared" si="4"/>
        <v>57.24</v>
      </c>
      <c r="AB6" s="36">
        <f t="shared" si="4"/>
        <v>67.89</v>
      </c>
      <c r="AC6" s="36">
        <f t="shared" si="4"/>
        <v>77.56</v>
      </c>
      <c r="AD6" s="36">
        <f t="shared" si="4"/>
        <v>78.510000000000005</v>
      </c>
      <c r="AE6" s="36">
        <f t="shared" si="4"/>
        <v>77.91</v>
      </c>
      <c r="AF6" s="36">
        <f t="shared" si="4"/>
        <v>79.099999999999994</v>
      </c>
      <c r="AG6" s="36">
        <f t="shared" si="4"/>
        <v>79.33</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1060.7</v>
      </c>
      <c r="BF6" s="36">
        <f t="shared" ref="BF6:BN6" si="7">IF(BF7="",NA(),BF7)</f>
        <v>956.81</v>
      </c>
      <c r="BG6" s="36">
        <f t="shared" si="7"/>
        <v>914.34</v>
      </c>
      <c r="BH6" s="36">
        <f t="shared" si="7"/>
        <v>890.49</v>
      </c>
      <c r="BI6" s="36">
        <f t="shared" si="7"/>
        <v>870.38</v>
      </c>
      <c r="BJ6" s="36">
        <f t="shared" si="7"/>
        <v>1144.79</v>
      </c>
      <c r="BK6" s="36">
        <f t="shared" si="7"/>
        <v>1061.58</v>
      </c>
      <c r="BL6" s="36">
        <f t="shared" si="7"/>
        <v>1007.7</v>
      </c>
      <c r="BM6" s="36">
        <f t="shared" si="7"/>
        <v>1018.52</v>
      </c>
      <c r="BN6" s="36">
        <f t="shared" si="7"/>
        <v>949.61</v>
      </c>
      <c r="BO6" s="35" t="str">
        <f>IF(BO7="","",IF(BO7="-","【-】","【"&amp;SUBSTITUTE(TEXT(BO7,"#,##0.00"),"-","△")&amp;"】"))</f>
        <v>【949.15】</v>
      </c>
      <c r="BP6" s="36">
        <f>IF(BP7="",NA(),BP7)</f>
        <v>52.04</v>
      </c>
      <c r="BQ6" s="36">
        <f t="shared" ref="BQ6:BY6" si="8">IF(BQ7="",NA(),BQ7)</f>
        <v>61.72</v>
      </c>
      <c r="BR6" s="36">
        <f t="shared" si="8"/>
        <v>50.23</v>
      </c>
      <c r="BS6" s="36">
        <f t="shared" si="8"/>
        <v>47.65</v>
      </c>
      <c r="BT6" s="36">
        <f t="shared" si="8"/>
        <v>47.45</v>
      </c>
      <c r="BU6" s="36">
        <f t="shared" si="8"/>
        <v>56.04</v>
      </c>
      <c r="BV6" s="36">
        <f t="shared" si="8"/>
        <v>58.52</v>
      </c>
      <c r="BW6" s="36">
        <f t="shared" si="8"/>
        <v>59.22</v>
      </c>
      <c r="BX6" s="36">
        <f t="shared" si="8"/>
        <v>58.79</v>
      </c>
      <c r="BY6" s="36">
        <f t="shared" si="8"/>
        <v>58.41</v>
      </c>
      <c r="BZ6" s="35" t="str">
        <f>IF(BZ7="","",IF(BZ7="-","【-】","【"&amp;SUBSTITUTE(TEXT(BZ7,"#,##0.00"),"-","△")&amp;"】"))</f>
        <v>【55.87】</v>
      </c>
      <c r="CA6" s="36">
        <f>IF(CA7="",NA(),CA7)</f>
        <v>189.25</v>
      </c>
      <c r="CB6" s="36">
        <f t="shared" ref="CB6:CJ6" si="9">IF(CB7="",NA(),CB7)</f>
        <v>174.54</v>
      </c>
      <c r="CC6" s="36">
        <f t="shared" si="9"/>
        <v>217.76</v>
      </c>
      <c r="CD6" s="36">
        <f t="shared" si="9"/>
        <v>228.75</v>
      </c>
      <c r="CE6" s="36">
        <f t="shared" si="9"/>
        <v>212.26</v>
      </c>
      <c r="CF6" s="36">
        <f t="shared" si="9"/>
        <v>304.35000000000002</v>
      </c>
      <c r="CG6" s="36">
        <f t="shared" si="9"/>
        <v>296.3</v>
      </c>
      <c r="CH6" s="36">
        <f t="shared" si="9"/>
        <v>292.89999999999998</v>
      </c>
      <c r="CI6" s="36">
        <f t="shared" si="9"/>
        <v>298.25</v>
      </c>
      <c r="CJ6" s="36">
        <f t="shared" si="9"/>
        <v>303.27999999999997</v>
      </c>
      <c r="CK6" s="35" t="str">
        <f>IF(CK7="","",IF(CK7="-","【-】","【"&amp;SUBSTITUTE(TEXT(CK7,"#,##0.00"),"-","△")&amp;"】"))</f>
        <v>【288.19】</v>
      </c>
      <c r="CL6" s="36">
        <f>IF(CL7="",NA(),CL7)</f>
        <v>68.08</v>
      </c>
      <c r="CM6" s="36">
        <f t="shared" ref="CM6:CU6" si="10">IF(CM7="",NA(),CM7)</f>
        <v>62.6</v>
      </c>
      <c r="CN6" s="36">
        <f t="shared" si="10"/>
        <v>60.29</v>
      </c>
      <c r="CO6" s="36">
        <f t="shared" si="10"/>
        <v>57.13</v>
      </c>
      <c r="CP6" s="36">
        <f t="shared" si="10"/>
        <v>64.61</v>
      </c>
      <c r="CQ6" s="36">
        <f t="shared" si="10"/>
        <v>55.9</v>
      </c>
      <c r="CR6" s="36">
        <f t="shared" si="10"/>
        <v>57.3</v>
      </c>
      <c r="CS6" s="36">
        <f t="shared" si="10"/>
        <v>56.76</v>
      </c>
      <c r="CT6" s="36">
        <f t="shared" si="10"/>
        <v>56.04</v>
      </c>
      <c r="CU6" s="36">
        <f t="shared" si="10"/>
        <v>58.52</v>
      </c>
      <c r="CV6" s="35" t="str">
        <f>IF(CV7="","",IF(CV7="-","【-】","【"&amp;SUBSTITUTE(TEXT(CV7,"#,##0.00"),"-","△")&amp;"】"))</f>
        <v>【56.31】</v>
      </c>
      <c r="CW6" s="36">
        <f>IF(CW7="",NA(),CW7)</f>
        <v>82.26</v>
      </c>
      <c r="CX6" s="36">
        <f t="shared" ref="CX6:DF6" si="11">IF(CX7="",NA(),CX7)</f>
        <v>83.5</v>
      </c>
      <c r="CY6" s="36">
        <f t="shared" si="11"/>
        <v>84.78</v>
      </c>
      <c r="CZ6" s="36">
        <f t="shared" si="11"/>
        <v>85.78</v>
      </c>
      <c r="DA6" s="36">
        <f t="shared" si="11"/>
        <v>77.66</v>
      </c>
      <c r="DB6" s="36">
        <f t="shared" si="11"/>
        <v>73.28</v>
      </c>
      <c r="DC6" s="36">
        <f t="shared" si="11"/>
        <v>72.42</v>
      </c>
      <c r="DD6" s="36">
        <f t="shared" si="11"/>
        <v>73.069999999999993</v>
      </c>
      <c r="DE6" s="36">
        <f t="shared" si="11"/>
        <v>72.78</v>
      </c>
      <c r="DF6" s="36">
        <f t="shared" si="11"/>
        <v>71.33</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6">
        <f t="shared" si="14"/>
        <v>0.12</v>
      </c>
      <c r="EI6" s="36">
        <f t="shared" si="14"/>
        <v>0.53</v>
      </c>
      <c r="EJ6" s="36">
        <f t="shared" si="14"/>
        <v>0.72</v>
      </c>
      <c r="EK6" s="36">
        <f t="shared" si="14"/>
        <v>0.53</v>
      </c>
      <c r="EL6" s="36">
        <f t="shared" si="14"/>
        <v>0.71</v>
      </c>
      <c r="EM6" s="36">
        <f t="shared" si="14"/>
        <v>0.72</v>
      </c>
      <c r="EN6" s="35" t="str">
        <f>IF(EN7="","",IF(EN7="-","【-】","【"&amp;SUBSTITUTE(TEXT(EN7,"#,##0.00"),"-","△")&amp;"】"))</f>
        <v>【0.80】</v>
      </c>
    </row>
    <row r="7" spans="1:144" s="37" customFormat="1" x14ac:dyDescent="0.15">
      <c r="A7" s="29"/>
      <c r="B7" s="38">
        <v>2020</v>
      </c>
      <c r="C7" s="38">
        <v>473014</v>
      </c>
      <c r="D7" s="38">
        <v>47</v>
      </c>
      <c r="E7" s="38">
        <v>1</v>
      </c>
      <c r="F7" s="38">
        <v>0</v>
      </c>
      <c r="G7" s="38">
        <v>0</v>
      </c>
      <c r="H7" s="38" t="s">
        <v>96</v>
      </c>
      <c r="I7" s="38" t="s">
        <v>97</v>
      </c>
      <c r="J7" s="38" t="s">
        <v>98</v>
      </c>
      <c r="K7" s="38" t="s">
        <v>99</v>
      </c>
      <c r="L7" s="38" t="s">
        <v>100</v>
      </c>
      <c r="M7" s="38" t="s">
        <v>101</v>
      </c>
      <c r="N7" s="39" t="s">
        <v>102</v>
      </c>
      <c r="O7" s="39" t="s">
        <v>103</v>
      </c>
      <c r="P7" s="39">
        <v>99.15</v>
      </c>
      <c r="Q7" s="39">
        <v>1540</v>
      </c>
      <c r="R7" s="39">
        <v>4615</v>
      </c>
      <c r="S7" s="39">
        <v>194.8</v>
      </c>
      <c r="T7" s="39">
        <v>23.69</v>
      </c>
      <c r="U7" s="39">
        <v>4558</v>
      </c>
      <c r="V7" s="39">
        <v>34.97</v>
      </c>
      <c r="W7" s="39">
        <v>130.34</v>
      </c>
      <c r="X7" s="39">
        <v>74.989999999999995</v>
      </c>
      <c r="Y7" s="39">
        <v>75.52</v>
      </c>
      <c r="Z7" s="39">
        <v>63.94</v>
      </c>
      <c r="AA7" s="39">
        <v>57.24</v>
      </c>
      <c r="AB7" s="39">
        <v>67.89</v>
      </c>
      <c r="AC7" s="39">
        <v>77.56</v>
      </c>
      <c r="AD7" s="39">
        <v>78.510000000000005</v>
      </c>
      <c r="AE7" s="39">
        <v>77.91</v>
      </c>
      <c r="AF7" s="39">
        <v>79.099999999999994</v>
      </c>
      <c r="AG7" s="39">
        <v>79.33</v>
      </c>
      <c r="AH7" s="39">
        <v>78.36</v>
      </c>
      <c r="AI7" s="39"/>
      <c r="AJ7" s="39"/>
      <c r="AK7" s="39"/>
      <c r="AL7" s="39"/>
      <c r="AM7" s="39"/>
      <c r="AN7" s="39"/>
      <c r="AO7" s="39"/>
      <c r="AP7" s="39"/>
      <c r="AQ7" s="39"/>
      <c r="AR7" s="39"/>
      <c r="AS7" s="39"/>
      <c r="AT7" s="39"/>
      <c r="AU7" s="39"/>
      <c r="AV7" s="39"/>
      <c r="AW7" s="39"/>
      <c r="AX7" s="39"/>
      <c r="AY7" s="39"/>
      <c r="AZ7" s="39"/>
      <c r="BA7" s="39"/>
      <c r="BB7" s="39"/>
      <c r="BC7" s="39"/>
      <c r="BD7" s="39"/>
      <c r="BE7" s="39">
        <v>1060.7</v>
      </c>
      <c r="BF7" s="39">
        <v>956.81</v>
      </c>
      <c r="BG7" s="39">
        <v>914.34</v>
      </c>
      <c r="BH7" s="39">
        <v>890.49</v>
      </c>
      <c r="BI7" s="39">
        <v>870.38</v>
      </c>
      <c r="BJ7" s="39">
        <v>1144.79</v>
      </c>
      <c r="BK7" s="39">
        <v>1061.58</v>
      </c>
      <c r="BL7" s="39">
        <v>1007.7</v>
      </c>
      <c r="BM7" s="39">
        <v>1018.52</v>
      </c>
      <c r="BN7" s="39">
        <v>949.61</v>
      </c>
      <c r="BO7" s="39">
        <v>949.15</v>
      </c>
      <c r="BP7" s="39">
        <v>52.04</v>
      </c>
      <c r="BQ7" s="39">
        <v>61.72</v>
      </c>
      <c r="BR7" s="39">
        <v>50.23</v>
      </c>
      <c r="BS7" s="39">
        <v>47.65</v>
      </c>
      <c r="BT7" s="39">
        <v>47.45</v>
      </c>
      <c r="BU7" s="39">
        <v>56.04</v>
      </c>
      <c r="BV7" s="39">
        <v>58.52</v>
      </c>
      <c r="BW7" s="39">
        <v>59.22</v>
      </c>
      <c r="BX7" s="39">
        <v>58.79</v>
      </c>
      <c r="BY7" s="39">
        <v>58.41</v>
      </c>
      <c r="BZ7" s="39">
        <v>55.87</v>
      </c>
      <c r="CA7" s="39">
        <v>189.25</v>
      </c>
      <c r="CB7" s="39">
        <v>174.54</v>
      </c>
      <c r="CC7" s="39">
        <v>217.76</v>
      </c>
      <c r="CD7" s="39">
        <v>228.75</v>
      </c>
      <c r="CE7" s="39">
        <v>212.26</v>
      </c>
      <c r="CF7" s="39">
        <v>304.35000000000002</v>
      </c>
      <c r="CG7" s="39">
        <v>296.3</v>
      </c>
      <c r="CH7" s="39">
        <v>292.89999999999998</v>
      </c>
      <c r="CI7" s="39">
        <v>298.25</v>
      </c>
      <c r="CJ7" s="39">
        <v>303.27999999999997</v>
      </c>
      <c r="CK7" s="39">
        <v>288.19</v>
      </c>
      <c r="CL7" s="39">
        <v>68.08</v>
      </c>
      <c r="CM7" s="39">
        <v>62.6</v>
      </c>
      <c r="CN7" s="39">
        <v>60.29</v>
      </c>
      <c r="CO7" s="39">
        <v>57.13</v>
      </c>
      <c r="CP7" s="39">
        <v>64.61</v>
      </c>
      <c r="CQ7" s="39">
        <v>55.9</v>
      </c>
      <c r="CR7" s="39">
        <v>57.3</v>
      </c>
      <c r="CS7" s="39">
        <v>56.76</v>
      </c>
      <c r="CT7" s="39">
        <v>56.04</v>
      </c>
      <c r="CU7" s="39">
        <v>58.52</v>
      </c>
      <c r="CV7" s="39">
        <v>56.31</v>
      </c>
      <c r="CW7" s="39">
        <v>82.26</v>
      </c>
      <c r="CX7" s="39">
        <v>83.5</v>
      </c>
      <c r="CY7" s="39">
        <v>84.78</v>
      </c>
      <c r="CZ7" s="39">
        <v>85.78</v>
      </c>
      <c r="DA7" s="39">
        <v>77.66</v>
      </c>
      <c r="DB7" s="39">
        <v>73.28</v>
      </c>
      <c r="DC7" s="39">
        <v>72.42</v>
      </c>
      <c r="DD7" s="39">
        <v>73.069999999999993</v>
      </c>
      <c r="DE7" s="39">
        <v>72.78</v>
      </c>
      <c r="DF7" s="39">
        <v>71.33</v>
      </c>
      <c r="DG7" s="39">
        <v>71.88</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0.12</v>
      </c>
      <c r="EI7" s="39">
        <v>0.53</v>
      </c>
      <c r="EJ7" s="39">
        <v>0.72</v>
      </c>
      <c r="EK7" s="39">
        <v>0.53</v>
      </c>
      <c r="EL7" s="39">
        <v>0.71</v>
      </c>
      <c r="EM7" s="39">
        <v>0.72</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109</v>
      </c>
    </row>
    <row r="12" spans="1:144" x14ac:dyDescent="0.15">
      <c r="B12">
        <v>1</v>
      </c>
      <c r="C12">
        <v>1</v>
      </c>
      <c r="D12">
        <v>1</v>
      </c>
      <c r="E12">
        <v>1</v>
      </c>
      <c r="F12">
        <v>2</v>
      </c>
      <c r="G12" t="s">
        <v>110</v>
      </c>
    </row>
    <row r="13" spans="1:144" x14ac:dyDescent="0.15">
      <c r="B13" t="s">
        <v>111</v>
      </c>
      <c r="C13" t="s">
        <v>111</v>
      </c>
      <c r="D13" t="s">
        <v>111</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kuni009</cp:lastModifiedBy>
  <cp:lastPrinted>2022-01-17T01:26:22Z</cp:lastPrinted>
  <dcterms:created xsi:type="dcterms:W3CDTF">2021-12-03T07:05:48Z</dcterms:created>
  <dcterms:modified xsi:type="dcterms:W3CDTF">2022-01-17T01:31:25Z</dcterms:modified>
  <cp:category/>
</cp:coreProperties>
</file>