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799\Desktop\令和２年度\経営比較分析表\R2経営比較分析\"/>
    </mc:Choice>
  </mc:AlternateContent>
  <workbookProtection workbookAlgorithmName="SHA-512" workbookHashValue="WEcgKyGQROfJ80AJmktcGWuVQoUgLkWWqWmbxmJEIK2voL9obkaJyI/ET+yzSA984+ZBBfqOdYaCKdSo+LEpSQ==" workbookSaltValue="XBJmCwIlU1btHwnuqpNrxg=="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<sst xmlns="http://schemas.openxmlformats.org/spreadsheetml/2006/main" count="319" uniqueCount="118">
  <si>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</si>
  <si>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</si>
  <si>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</si>
  <si>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</si>
  <si>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</si>
  <si>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</si>
  <si>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</si>
  <si>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</si>
  <si>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</si>
  <si>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</si>
  <si>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</si>
  <si>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</si>
  <si>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</si>
  <si>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</si>
  <si>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</si>
  <si>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</si>
  <si>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</si>
  <si>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</si>
  <si>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</si>
  <si>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</si>
  <si>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</si>
  <si>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</si>
  <si>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</si>
  <si>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</si>
  <si>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</si>
  <si>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</si>
  <si>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</si>
  <si>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</si>
  <si>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</si>
  <si>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</si>
  <si>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</si>
  <si>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</si>
  <si>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</si>
  <si>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</si>
  <si>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</si>
  <si>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</si>
  <si>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</si>
  <si>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</si>
  <si>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</si>
  <si>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</si>
  <si>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</si>
  <si>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</si>
  <si>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</si>
  <si>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</si>
  <si>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</si>
  <si>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</si>
  <si>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</si>
  <si>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</si>
  <si>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</si>
  <si>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</si>
  <si>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</si>
  <si>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</si>
  <si>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</si>
  <si>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</si>
  <si>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</si>
  <si>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</si>
  <si>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</si>
  <si>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</si>
  <si>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</si>
  <si>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</si>
  <si>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</si>
  <si>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</si>
  <si>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</si>
  <si>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</si>
  <si>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</si>
  <si>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</si>
  <si>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</si>
  <si>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</si>
  <si>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</si>
  <si>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</si>
  <si>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</si>
  <si>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</si>
  <si>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</si>
  <si>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</si>
  <si>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</si>
  <si>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</si>
  <si>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</si>
  <si>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</si>
  <si>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</si>
  <si>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</si>
  <si>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</si>
  <si>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</si>
  <si>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</si>
  <si>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</si>
  <si>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</si>
  <si>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</si>
  <si>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</si>
  <si>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</si>
  <si>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</si>
  <si>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</si>
  <si>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</si>
  <si>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</si>
  <si>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</si>
  <si>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</si>
  <si>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</si>
  <si>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</si>
  <si>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宮古島市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</si>
  <si>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</si>
  <si>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</si>
  <si>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</si>
  <si>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</si>
  <si>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</si>
  <si>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</si>
  <si>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</si>
  <si>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</si>
  <si>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</si>
  <si>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</si>
  <si>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</si>
  <si>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</si>
  <si>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</si>
  <si>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</si>
  <si>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</si>
  <si>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</si>
  <si>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</si>
  <si>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</si>
  <si>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管渠について、共用開始から20年経過で耐用年数50年からすると現段階では管渠更新の必要性は低いが、将来の更新時期を見据え適性度を検討する必要がある。
 処理施設の機械設備について、老朽化や日照、塩害による劣化が随所に見られ、最適整備構想を策定し、経営状況を考慮しながら更新と改修を行う。</t>
    <phoneticPr fontId="4"/>
  </si>
  <si>
    <t>類似団体と比較して、全体的に経営の健全性・効率性が悪く、その主な要因は事業費にみあった料金収入を確保できていないこと及び、水洗化率の低さにある。
経営改善のためには、適切な料金水準への改定が必要である。
また、施設の老朽化について最適整備構想を策定し既存の施設の長寿命化、効率的な維持管理に努め適切な施設規模の見直しについても検討すると供に、令和2年度から公営企業会計へ移行し、経営の状況が具体化されることから経営健全化対策の計画を図り、より効率的な事業計画を進めることが必要となってくる。</t>
    <rPh sb="105" eb="107">
      <t>シセツ</t>
    </rPh>
    <rPh sb="108" eb="111">
      <t>ロウキュウカ</t>
    </rPh>
    <rPh sb="115" eb="117">
      <t>サイテキ</t>
    </rPh>
    <rPh sb="117" eb="119">
      <t>セイビ</t>
    </rPh>
    <rPh sb="119" eb="121">
      <t>コウソウ</t>
    </rPh>
    <rPh sb="122" eb="124">
      <t>サクテイ</t>
    </rPh>
    <rPh sb="125" eb="127">
      <t>キゾン</t>
    </rPh>
    <rPh sb="128" eb="130">
      <t>シセツ</t>
    </rPh>
    <rPh sb="131" eb="135">
      <t>チョウジュミョウカ</t>
    </rPh>
    <rPh sb="136" eb="139">
      <t>コウリツテキ</t>
    </rPh>
    <rPh sb="140" eb="142">
      <t>イジ</t>
    </rPh>
    <rPh sb="142" eb="144">
      <t>カンリ</t>
    </rPh>
    <rPh sb="145" eb="146">
      <t>ツト</t>
    </rPh>
    <rPh sb="147" eb="149">
      <t>テキセツ</t>
    </rPh>
    <rPh sb="150" eb="152">
      <t>シセツ</t>
    </rPh>
    <rPh sb="152" eb="154">
      <t>キボ</t>
    </rPh>
    <rPh sb="155" eb="157">
      <t>ミナオ</t>
    </rPh>
    <rPh sb="163" eb="165">
      <t>ケントウ</t>
    </rPh>
    <rPh sb="168" eb="169">
      <t>トモ</t>
    </rPh>
    <rPh sb="171" eb="172">
      <t>レイ</t>
    </rPh>
    <phoneticPr fontId="4"/>
  </si>
  <si>
    <t>①経常収支比率に関して、 当該指標は99.28％と100%を下回り、⑤の経費回収率は22.28％で全国平均、類似団体の平均と比較しても低い数値となっており、一般会計からの他会計繰入金の依存度が高い状況となっていることから、料金改定も含め改善に取り組まないといけない。
③流動比率に関しては低い数値であるが新規事業の予定がないことから企業債の減少が見込まれる。
⑥汚水処理原価ついて、 全国平均、類似団体平均値の数値と比べ低い数値ではあるが、今後の接続率の向上、さらに維持管理等を効率的に取組む必要がある。　　　　　　　　　　　　　　　　　　　　　　　⑦施設利用率は類維持団体より高いものの、⑧水洗化率は全国平均、類似団体平均を下回っており、接続に係る自己負担が重いことから接続率が伸び悩んでおり、補助制度を活用し接続率向上を図る。</t>
    <rPh sb="30" eb="32">
      <t>シタマワ</t>
    </rPh>
    <rPh sb="36" eb="38">
      <t>ケイヒ</t>
    </rPh>
    <rPh sb="152" eb="154">
      <t>シンキ</t>
    </rPh>
    <rPh sb="154" eb="156">
      <t>ジギョウ</t>
    </rPh>
    <rPh sb="157" eb="159">
      <t>ヨテイ</t>
    </rPh>
    <rPh sb="166" eb="169">
      <t>キギョウサイ</t>
    </rPh>
    <rPh sb="170" eb="172">
      <t>ゲンショウ</t>
    </rPh>
    <rPh sb="173" eb="175">
      <t>ミコ</t>
    </rPh>
    <rPh sb="192" eb="194">
      <t>ゼンコク</t>
    </rPh>
    <rPh sb="194" eb="196">
      <t>ヘイキン</t>
    </rPh>
    <rPh sb="282" eb="283">
      <t>ルイ</t>
    </rPh>
    <rPh sb="283" eb="285">
      <t>イジ</t>
    </rPh>
    <rPh sb="285" eb="287">
      <t>ダンタイ</t>
    </rPh>
    <rPh sb="289" eb="290">
      <t>タカ</t>
    </rPh>
    <rPh sb="301" eb="303">
      <t>ゼンコク</t>
    </rPh>
    <rPh sb="303" eb="305">
      <t>ヘイキン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</si>
</sst>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27B-43B1-84D6-5B66F1A35D1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c:v>
                </c:pt>
              </c:numCache>
            </c:numRef>
          </c:val>
          <c:smooth val="0"/>
          <c:extLst>
            <c:ext xmlns:c16="http://schemas.microsoft.com/office/drawing/2014/chart" uri="{C3380CC4-5D6E-409C-BE32-E72D297353CC}">
              <c16:uniqueId val="{00000001-F27B-43B1-84D6-5B66F1A35D1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26.25</c:v>
                </c:pt>
              </c:numCache>
            </c:numRef>
          </c:val>
          <c:extLst>
            <c:ext xmlns:c16="http://schemas.microsoft.com/office/drawing/2014/chart" uri="{C3380CC4-5D6E-409C-BE32-E72D297353CC}">
              <c16:uniqueId val="{00000000-12D5-46A8-821C-3F2894190D0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30.19</c:v>
                </c:pt>
              </c:numCache>
            </c:numRef>
          </c:val>
          <c:smooth val="0"/>
          <c:extLst>
            <c:ext xmlns:c16="http://schemas.microsoft.com/office/drawing/2014/chart" uri="{C3380CC4-5D6E-409C-BE32-E72D297353CC}">
              <c16:uniqueId val="{00000001-12D5-46A8-821C-3F2894190D0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35.5</c:v>
                </c:pt>
              </c:numCache>
            </c:numRef>
          </c:val>
          <c:extLst>
            <c:ext xmlns:c16="http://schemas.microsoft.com/office/drawing/2014/chart" uri="{C3380CC4-5D6E-409C-BE32-E72D297353CC}">
              <c16:uniqueId val="{00000000-7F31-43D7-94A1-B52670CB23F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79.09</c:v>
                </c:pt>
              </c:numCache>
            </c:numRef>
          </c:val>
          <c:smooth val="0"/>
          <c:extLst>
            <c:ext xmlns:c16="http://schemas.microsoft.com/office/drawing/2014/chart" uri="{C3380CC4-5D6E-409C-BE32-E72D297353CC}">
              <c16:uniqueId val="{00000001-7F31-43D7-94A1-B52670CB23F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99.97</c:v>
                </c:pt>
              </c:numCache>
            </c:numRef>
          </c:val>
          <c:extLst>
            <c:ext xmlns:c16="http://schemas.microsoft.com/office/drawing/2014/chart" uri="{C3380CC4-5D6E-409C-BE32-E72D297353CC}">
              <c16:uniqueId val="{00000000-8F15-4C13-AFD2-104C54D39A0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101.18</c:v>
                </c:pt>
              </c:numCache>
            </c:numRef>
          </c:val>
          <c:smooth val="0"/>
          <c:extLst>
            <c:ext xmlns:c16="http://schemas.microsoft.com/office/drawing/2014/chart" uri="{C3380CC4-5D6E-409C-BE32-E72D297353CC}">
              <c16:uniqueId val="{00000001-8F15-4C13-AFD2-104C54D39A0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3.96</c:v>
                </c:pt>
              </c:numCache>
            </c:numRef>
          </c:val>
          <c:extLst>
            <c:ext xmlns:c16="http://schemas.microsoft.com/office/drawing/2014/chart" uri="{C3380CC4-5D6E-409C-BE32-E72D297353CC}">
              <c16:uniqueId val="{00000000-04A3-488D-A4FC-F776466763D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20.14</c:v>
                </c:pt>
              </c:numCache>
            </c:numRef>
          </c:val>
          <c:smooth val="0"/>
          <c:extLst>
            <c:ext xmlns:c16="http://schemas.microsoft.com/office/drawing/2014/chart" uri="{C3380CC4-5D6E-409C-BE32-E72D297353CC}">
              <c16:uniqueId val="{00000001-04A3-488D-A4FC-F776466763D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ED8-4120-8189-1D60A2EF4D3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FED8-4120-8189-1D60A2EF4D3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0.49</c:v>
                </c:pt>
              </c:numCache>
            </c:numRef>
          </c:val>
          <c:extLst>
            <c:ext xmlns:c16="http://schemas.microsoft.com/office/drawing/2014/chart" uri="{C3380CC4-5D6E-409C-BE32-E72D297353CC}">
              <c16:uniqueId val="{00000000-8F20-4BD8-A262-848C1419A49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140.63</c:v>
                </c:pt>
              </c:numCache>
            </c:numRef>
          </c:val>
          <c:smooth val="0"/>
          <c:extLst>
            <c:ext xmlns:c16="http://schemas.microsoft.com/office/drawing/2014/chart" uri="{C3380CC4-5D6E-409C-BE32-E72D297353CC}">
              <c16:uniqueId val="{00000001-8F20-4BD8-A262-848C1419A49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55.84</c:v>
                </c:pt>
              </c:numCache>
            </c:numRef>
          </c:val>
          <c:extLst>
            <c:ext xmlns:c16="http://schemas.microsoft.com/office/drawing/2014/chart" uri="{C3380CC4-5D6E-409C-BE32-E72D297353CC}">
              <c16:uniqueId val="{00000000-E2C0-4427-8811-F2F2F2B8B02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56.53</c:v>
                </c:pt>
              </c:numCache>
            </c:numRef>
          </c:val>
          <c:smooth val="0"/>
          <c:extLst>
            <c:ext xmlns:c16="http://schemas.microsoft.com/office/drawing/2014/chart" uri="{C3380CC4-5D6E-409C-BE32-E72D297353CC}">
              <c16:uniqueId val="{00000001-E2C0-4427-8811-F2F2F2B8B02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C53-457A-A2F0-5238E379D00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1095.52</c:v>
                </c:pt>
              </c:numCache>
            </c:numRef>
          </c:val>
          <c:smooth val="0"/>
          <c:extLst>
            <c:ext xmlns:c16="http://schemas.microsoft.com/office/drawing/2014/chart" uri="{C3380CC4-5D6E-409C-BE32-E72D297353CC}">
              <c16:uniqueId val="{00000001-8C53-457A-A2F0-5238E379D00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22.28</c:v>
                </c:pt>
              </c:numCache>
            </c:numRef>
          </c:val>
          <c:extLst>
            <c:ext xmlns:c16="http://schemas.microsoft.com/office/drawing/2014/chart" uri="{C3380CC4-5D6E-409C-BE32-E72D297353CC}">
              <c16:uniqueId val="{00000000-2DB2-4AD5-9A9A-C560BEE8C47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39.64</c:v>
                </c:pt>
              </c:numCache>
            </c:numRef>
          </c:val>
          <c:smooth val="0"/>
          <c:extLst>
            <c:ext xmlns:c16="http://schemas.microsoft.com/office/drawing/2014/chart" uri="{C3380CC4-5D6E-409C-BE32-E72D297353CC}">
              <c16:uniqueId val="{00000001-2DB2-4AD5-9A9A-C560BEE8C47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240.04</c:v>
                </c:pt>
              </c:numCache>
            </c:numRef>
          </c:val>
          <c:extLst>
            <c:ext xmlns:c16="http://schemas.microsoft.com/office/drawing/2014/chart" uri="{C3380CC4-5D6E-409C-BE32-E72D297353CC}">
              <c16:uniqueId val="{00000000-D20B-4555-B7C2-2AD9C0A105D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449.72</c:v>
                </c:pt>
              </c:numCache>
            </c:numRef>
          </c:val>
          <c:smooth val="0"/>
          <c:extLst>
            <c:ext xmlns:c16="http://schemas.microsoft.com/office/drawing/2014/chart" uri="{C3380CC4-5D6E-409C-BE32-E72D297353CC}">
              <c16:uniqueId val="{00000001-D20B-4555-B7C2-2AD9C0A105D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沖縄県　宮古島市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55577</v>
      </c>
      <c r="AM8" s="51"/>
      <c r="AN8" s="51"/>
      <c r="AO8" s="51"/>
      <c r="AP8" s="51"/>
      <c r="AQ8" s="51"/>
      <c r="AR8" s="51"/>
      <c r="AS8" s="51"/>
      <c r="AT8" s="46">
        <f>データ!T6</f>
        <v>204.27</v>
      </c>
      <c r="AU8" s="46"/>
      <c r="AV8" s="46"/>
      <c r="AW8" s="46"/>
      <c r="AX8" s="46"/>
      <c r="AY8" s="46"/>
      <c r="AZ8" s="46"/>
      <c r="BA8" s="46"/>
      <c r="BB8" s="46">
        <f>データ!U6</f>
        <v>272.08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96.65</v>
      </c>
      <c r="J10" s="46"/>
      <c r="K10" s="46"/>
      <c r="L10" s="46"/>
      <c r="M10" s="46"/>
      <c r="N10" s="46"/>
      <c r="O10" s="46"/>
      <c r="P10" s="46">
        <f>データ!P6</f>
        <v>2.92</v>
      </c>
      <c r="Q10" s="46"/>
      <c r="R10" s="46"/>
      <c r="S10" s="46"/>
      <c r="T10" s="46"/>
      <c r="U10" s="46"/>
      <c r="V10" s="46"/>
      <c r="W10" s="46">
        <f>データ!Q6</f>
        <v>100</v>
      </c>
      <c r="X10" s="46"/>
      <c r="Y10" s="46"/>
      <c r="Z10" s="46"/>
      <c r="AA10" s="46"/>
      <c r="AB10" s="46"/>
      <c r="AC10" s="46"/>
      <c r="AD10" s="51">
        <f>データ!R6</f>
        <v>972</v>
      </c>
      <c r="AE10" s="51"/>
      <c r="AF10" s="51"/>
      <c r="AG10" s="51"/>
      <c r="AH10" s="51"/>
      <c r="AI10" s="51"/>
      <c r="AJ10" s="51"/>
      <c r="AK10" s="2"/>
      <c r="AL10" s="51">
        <f>データ!V6</f>
        <v>1603</v>
      </c>
      <c r="AM10" s="51"/>
      <c r="AN10" s="51"/>
      <c r="AO10" s="51"/>
      <c r="AP10" s="51"/>
      <c r="AQ10" s="51"/>
      <c r="AR10" s="51"/>
      <c r="AS10" s="51"/>
      <c r="AT10" s="46">
        <f>データ!W6</f>
        <v>0.78</v>
      </c>
      <c r="AU10" s="46"/>
      <c r="AV10" s="46"/>
      <c r="AW10" s="46"/>
      <c r="AX10" s="46"/>
      <c r="AY10" s="46"/>
      <c r="AZ10" s="46"/>
      <c r="BA10" s="46"/>
      <c r="BB10" s="46">
        <f>データ!X6</f>
        <v>2055.13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【99.28】</v>
      </c>
      <c r="F85" s="26" t="str">
        <f>データ!AT6</f>
        <v>【86.39】</v>
      </c>
      <c r="G85" s="26" t="str">
        <f>データ!BE6</f>
        <v>【58.47】</v>
      </c>
      <c r="H85" s="26" t="str">
        <f>データ!BP6</f>
        <v>【1,042.34】</v>
      </c>
      <c r="I85" s="26" t="str">
        <f>データ!CA6</f>
        <v>【42.60】</v>
      </c>
      <c r="J85" s="26" t="str">
        <f>データ!CL6</f>
        <v>【410.22】</v>
      </c>
      <c r="K85" s="26" t="str">
        <f>データ!CW6</f>
        <v>【32.98】</v>
      </c>
      <c r="L85" s="26" t="str">
        <f>データ!DH6</f>
        <v>【80.45】</v>
      </c>
      <c r="M85" s="26" t="str">
        <f>データ!DS6</f>
        <v>【23.36】</v>
      </c>
      <c r="N85" s="26" t="str">
        <f>データ!ED6</f>
        <v>【0.00】</v>
      </c>
      <c r="O85" s="26" t="str">
        <f>データ!EO6</f>
        <v>【1.09】</v>
      </c>
    </row>
  </sheetData>
  <sheetProtection algorithmName="SHA-512" hashValue="F58plu80uvIgLTGGW2IuFBSlf9yP7J30d8s5DP6xv1v/uX2wjHrDiPSSKK4MxVDMfvE7QWY47Pwn8rJqIdZY5A==" saltValue="OUlO8MaFaiWaDjuCDJJIY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472140</v>
      </c>
      <c r="D6" s="33">
        <f t="shared" si="3"/>
        <v>46</v>
      </c>
      <c r="E6" s="33">
        <f t="shared" si="3"/>
        <v>17</v>
      </c>
      <c r="F6" s="33">
        <f t="shared" si="3"/>
        <v>6</v>
      </c>
      <c r="G6" s="33">
        <f t="shared" si="3"/>
        <v>0</v>
      </c>
      <c r="H6" s="33" t="str">
        <f t="shared" si="3"/>
        <v>沖縄県　宮古島市</v>
      </c>
      <c r="I6" s="33" t="str">
        <f t="shared" si="3"/>
        <v>法適用</v>
      </c>
      <c r="J6" s="33" t="str">
        <f t="shared" si="3"/>
        <v>下水道事業</v>
      </c>
      <c r="K6" s="33" t="str">
        <f t="shared" si="3"/>
        <v>漁業集落排水</v>
      </c>
      <c r="L6" s="33" t="str">
        <f t="shared" si="3"/>
        <v>H2</v>
      </c>
      <c r="M6" s="33" t="str">
        <f t="shared" si="3"/>
        <v>非設置</v>
      </c>
      <c r="N6" s="34" t="str">
        <f t="shared" si="3"/>
        <v>-</v>
      </c>
      <c r="O6" s="34">
        <f t="shared" si="3"/>
        <v>96.65</v>
      </c>
      <c r="P6" s="34">
        <f t="shared" si="3"/>
        <v>2.92</v>
      </c>
      <c r="Q6" s="34">
        <f t="shared" si="3"/>
        <v>100</v>
      </c>
      <c r="R6" s="34">
        <f t="shared" si="3"/>
        <v>972</v>
      </c>
      <c r="S6" s="34">
        <f t="shared" si="3"/>
        <v>55577</v>
      </c>
      <c r="T6" s="34">
        <f t="shared" si="3"/>
        <v>204.27</v>
      </c>
      <c r="U6" s="34">
        <f t="shared" si="3"/>
        <v>272.08</v>
      </c>
      <c r="V6" s="34">
        <f t="shared" si="3"/>
        <v>1603</v>
      </c>
      <c r="W6" s="34">
        <f t="shared" si="3"/>
        <v>0.78</v>
      </c>
      <c r="X6" s="34">
        <f t="shared" si="3"/>
        <v>2055.13</v>
      </c>
      <c r="Y6" s="35" t="str">
        <f>IF(Y7="",NA(),Y7)</f>
        <v>-</v>
      </c>
      <c r="Z6" s="35" t="str">
        <f t="shared" ref="Z6:AH6" si="4">IF(Z7="",NA(),Z7)</f>
        <v>-</v>
      </c>
      <c r="AA6" s="35" t="str">
        <f t="shared" si="4"/>
        <v>-</v>
      </c>
      <c r="AB6" s="35" t="str">
        <f t="shared" si="4"/>
        <v>-</v>
      </c>
      <c r="AC6" s="35">
        <f t="shared" si="4"/>
        <v>99.97</v>
      </c>
      <c r="AD6" s="35" t="str">
        <f t="shared" si="4"/>
        <v>-</v>
      </c>
      <c r="AE6" s="35" t="str">
        <f t="shared" si="4"/>
        <v>-</v>
      </c>
      <c r="AF6" s="35" t="str">
        <f t="shared" si="4"/>
        <v>-</v>
      </c>
      <c r="AG6" s="35" t="str">
        <f t="shared" si="4"/>
        <v>-</v>
      </c>
      <c r="AH6" s="35">
        <f t="shared" si="4"/>
        <v>101.18</v>
      </c>
      <c r="AI6" s="34" t="str">
        <f>IF(AI7="","",IF(AI7="-","【-】","【"&amp;SUBSTITUTE(TEXT(AI7,"#,##0.00"),"-","△")&amp;"】"))</f>
        <v>【99.28】</v>
      </c>
      <c r="AJ6" s="35" t="str">
        <f>IF(AJ7="",NA(),AJ7)</f>
        <v>-</v>
      </c>
      <c r="AK6" s="35" t="str">
        <f t="shared" ref="AK6:AS6" si="5">IF(AK7="",NA(),AK7)</f>
        <v>-</v>
      </c>
      <c r="AL6" s="35" t="str">
        <f t="shared" si="5"/>
        <v>-</v>
      </c>
      <c r="AM6" s="35" t="str">
        <f t="shared" si="5"/>
        <v>-</v>
      </c>
      <c r="AN6" s="35">
        <f t="shared" si="5"/>
        <v>0.49</v>
      </c>
      <c r="AO6" s="35" t="str">
        <f t="shared" si="5"/>
        <v>-</v>
      </c>
      <c r="AP6" s="35" t="str">
        <f t="shared" si="5"/>
        <v>-</v>
      </c>
      <c r="AQ6" s="35" t="str">
        <f t="shared" si="5"/>
        <v>-</v>
      </c>
      <c r="AR6" s="35" t="str">
        <f t="shared" si="5"/>
        <v>-</v>
      </c>
      <c r="AS6" s="35">
        <f t="shared" si="5"/>
        <v>140.63</v>
      </c>
      <c r="AT6" s="34" t="str">
        <f>IF(AT7="","",IF(AT7="-","【-】","【"&amp;SUBSTITUTE(TEXT(AT7,"#,##0.00"),"-","△")&amp;"】"))</f>
        <v>【86.39】</v>
      </c>
      <c r="AU6" s="35" t="str">
        <f>IF(AU7="",NA(),AU7)</f>
        <v>-</v>
      </c>
      <c r="AV6" s="35" t="str">
        <f t="shared" ref="AV6:BD6" si="6">IF(AV7="",NA(),AV7)</f>
        <v>-</v>
      </c>
      <c r="AW6" s="35" t="str">
        <f t="shared" si="6"/>
        <v>-</v>
      </c>
      <c r="AX6" s="35" t="str">
        <f t="shared" si="6"/>
        <v>-</v>
      </c>
      <c r="AY6" s="35">
        <f t="shared" si="6"/>
        <v>55.84</v>
      </c>
      <c r="AZ6" s="35" t="str">
        <f t="shared" si="6"/>
        <v>-</v>
      </c>
      <c r="BA6" s="35" t="str">
        <f t="shared" si="6"/>
        <v>-</v>
      </c>
      <c r="BB6" s="35" t="str">
        <f t="shared" si="6"/>
        <v>-</v>
      </c>
      <c r="BC6" s="35" t="str">
        <f t="shared" si="6"/>
        <v>-</v>
      </c>
      <c r="BD6" s="35">
        <f t="shared" si="6"/>
        <v>56.53</v>
      </c>
      <c r="BE6" s="34" t="str">
        <f>IF(BE7="","",IF(BE7="-","【-】","【"&amp;SUBSTITUTE(TEXT(BE7,"#,##0.00"),"-","△")&amp;"】"))</f>
        <v>【58.47】</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1095.52</v>
      </c>
      <c r="BP6" s="34" t="str">
        <f>IF(BP7="","",IF(BP7="-","【-】","【"&amp;SUBSTITUTE(TEXT(BP7,"#,##0.00"),"-","△")&amp;"】"))</f>
        <v>【1,042.34】</v>
      </c>
      <c r="BQ6" s="35" t="str">
        <f>IF(BQ7="",NA(),BQ7)</f>
        <v>-</v>
      </c>
      <c r="BR6" s="35" t="str">
        <f t="shared" ref="BR6:BZ6" si="8">IF(BR7="",NA(),BR7)</f>
        <v>-</v>
      </c>
      <c r="BS6" s="35" t="str">
        <f t="shared" si="8"/>
        <v>-</v>
      </c>
      <c r="BT6" s="35" t="str">
        <f t="shared" si="8"/>
        <v>-</v>
      </c>
      <c r="BU6" s="35">
        <f t="shared" si="8"/>
        <v>22.28</v>
      </c>
      <c r="BV6" s="35" t="str">
        <f t="shared" si="8"/>
        <v>-</v>
      </c>
      <c r="BW6" s="35" t="str">
        <f t="shared" si="8"/>
        <v>-</v>
      </c>
      <c r="BX6" s="35" t="str">
        <f t="shared" si="8"/>
        <v>-</v>
      </c>
      <c r="BY6" s="35" t="str">
        <f t="shared" si="8"/>
        <v>-</v>
      </c>
      <c r="BZ6" s="35">
        <f t="shared" si="8"/>
        <v>39.64</v>
      </c>
      <c r="CA6" s="34" t="str">
        <f>IF(CA7="","",IF(CA7="-","【-】","【"&amp;SUBSTITUTE(TEXT(CA7,"#,##0.00"),"-","△")&amp;"】"))</f>
        <v>【42.60】</v>
      </c>
      <c r="CB6" s="35" t="str">
        <f>IF(CB7="",NA(),CB7)</f>
        <v>-</v>
      </c>
      <c r="CC6" s="35" t="str">
        <f t="shared" ref="CC6:CK6" si="9">IF(CC7="",NA(),CC7)</f>
        <v>-</v>
      </c>
      <c r="CD6" s="35" t="str">
        <f t="shared" si="9"/>
        <v>-</v>
      </c>
      <c r="CE6" s="35" t="str">
        <f t="shared" si="9"/>
        <v>-</v>
      </c>
      <c r="CF6" s="35">
        <f t="shared" si="9"/>
        <v>240.04</v>
      </c>
      <c r="CG6" s="35" t="str">
        <f t="shared" si="9"/>
        <v>-</v>
      </c>
      <c r="CH6" s="35" t="str">
        <f t="shared" si="9"/>
        <v>-</v>
      </c>
      <c r="CI6" s="35" t="str">
        <f t="shared" si="9"/>
        <v>-</v>
      </c>
      <c r="CJ6" s="35" t="str">
        <f t="shared" si="9"/>
        <v>-</v>
      </c>
      <c r="CK6" s="35">
        <f t="shared" si="9"/>
        <v>449.72</v>
      </c>
      <c r="CL6" s="34" t="str">
        <f>IF(CL7="","",IF(CL7="-","【-】","【"&amp;SUBSTITUTE(TEXT(CL7,"#,##0.00"),"-","△")&amp;"】"))</f>
        <v>【410.22】</v>
      </c>
      <c r="CM6" s="35" t="str">
        <f>IF(CM7="",NA(),CM7)</f>
        <v>-</v>
      </c>
      <c r="CN6" s="35" t="str">
        <f t="shared" ref="CN6:CV6" si="10">IF(CN7="",NA(),CN7)</f>
        <v>-</v>
      </c>
      <c r="CO6" s="35" t="str">
        <f t="shared" si="10"/>
        <v>-</v>
      </c>
      <c r="CP6" s="35" t="str">
        <f t="shared" si="10"/>
        <v>-</v>
      </c>
      <c r="CQ6" s="35">
        <f t="shared" si="10"/>
        <v>26.25</v>
      </c>
      <c r="CR6" s="35" t="str">
        <f t="shared" si="10"/>
        <v>-</v>
      </c>
      <c r="CS6" s="35" t="str">
        <f t="shared" si="10"/>
        <v>-</v>
      </c>
      <c r="CT6" s="35" t="str">
        <f t="shared" si="10"/>
        <v>-</v>
      </c>
      <c r="CU6" s="35" t="str">
        <f t="shared" si="10"/>
        <v>-</v>
      </c>
      <c r="CV6" s="35">
        <f t="shared" si="10"/>
        <v>30.19</v>
      </c>
      <c r="CW6" s="34" t="str">
        <f>IF(CW7="","",IF(CW7="-","【-】","【"&amp;SUBSTITUTE(TEXT(CW7,"#,##0.00"),"-","△")&amp;"】"))</f>
        <v>【32.98】</v>
      </c>
      <c r="CX6" s="35" t="str">
        <f>IF(CX7="",NA(),CX7)</f>
        <v>-</v>
      </c>
      <c r="CY6" s="35" t="str">
        <f t="shared" ref="CY6:DG6" si="11">IF(CY7="",NA(),CY7)</f>
        <v>-</v>
      </c>
      <c r="CZ6" s="35" t="str">
        <f t="shared" si="11"/>
        <v>-</v>
      </c>
      <c r="DA6" s="35" t="str">
        <f t="shared" si="11"/>
        <v>-</v>
      </c>
      <c r="DB6" s="35">
        <f t="shared" si="11"/>
        <v>35.5</v>
      </c>
      <c r="DC6" s="35" t="str">
        <f t="shared" si="11"/>
        <v>-</v>
      </c>
      <c r="DD6" s="35" t="str">
        <f t="shared" si="11"/>
        <v>-</v>
      </c>
      <c r="DE6" s="35" t="str">
        <f t="shared" si="11"/>
        <v>-</v>
      </c>
      <c r="DF6" s="35" t="str">
        <f t="shared" si="11"/>
        <v>-</v>
      </c>
      <c r="DG6" s="35">
        <f t="shared" si="11"/>
        <v>79.09</v>
      </c>
      <c r="DH6" s="34" t="str">
        <f>IF(DH7="","",IF(DH7="-","【-】","【"&amp;SUBSTITUTE(TEXT(DH7,"#,##0.00"),"-","△")&amp;"】"))</f>
        <v>【80.45】</v>
      </c>
      <c r="DI6" s="35" t="str">
        <f>IF(DI7="",NA(),DI7)</f>
        <v>-</v>
      </c>
      <c r="DJ6" s="35" t="str">
        <f t="shared" ref="DJ6:DR6" si="12">IF(DJ7="",NA(),DJ7)</f>
        <v>-</v>
      </c>
      <c r="DK6" s="35" t="str">
        <f t="shared" si="12"/>
        <v>-</v>
      </c>
      <c r="DL6" s="35" t="str">
        <f t="shared" si="12"/>
        <v>-</v>
      </c>
      <c r="DM6" s="35">
        <f t="shared" si="12"/>
        <v>3.96</v>
      </c>
      <c r="DN6" s="35" t="str">
        <f t="shared" si="12"/>
        <v>-</v>
      </c>
      <c r="DO6" s="35" t="str">
        <f t="shared" si="12"/>
        <v>-</v>
      </c>
      <c r="DP6" s="35" t="str">
        <f t="shared" si="12"/>
        <v>-</v>
      </c>
      <c r="DQ6" s="35" t="str">
        <f t="shared" si="12"/>
        <v>-</v>
      </c>
      <c r="DR6" s="35">
        <f t="shared" si="12"/>
        <v>20.14</v>
      </c>
      <c r="DS6" s="34" t="str">
        <f>IF(DS7="","",IF(DS7="-","【-】","【"&amp;SUBSTITUTE(TEXT(DS7,"#,##0.00"),"-","△")&amp;"】"))</f>
        <v>【23.36】</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1.6</v>
      </c>
      <c r="EO6" s="34" t="str">
        <f>IF(EO7="","",IF(EO7="-","【-】","【"&amp;SUBSTITUTE(TEXT(EO7,"#,##0.00"),"-","△")&amp;"】"))</f>
        <v>【1.09】</v>
      </c>
    </row>
    <row r="7" spans="1:148" s="36" customFormat="1" x14ac:dyDescent="0.15">
      <c r="A7" s="28"/>
      <c r="B7" s="37">
        <v>2020</v>
      </c>
      <c r="C7" s="37">
        <v>472140</v>
      </c>
      <c r="D7" s="37">
        <v>46</v>
      </c>
      <c r="E7" s="37">
        <v>17</v>
      </c>
      <c r="F7" s="37">
        <v>6</v>
      </c>
      <c r="G7" s="37">
        <v>0</v>
      </c>
      <c r="H7" s="37" t="s">
        <v>96</v>
      </c>
      <c r="I7" s="37" t="s">
        <v>97</v>
      </c>
      <c r="J7" s="37" t="s">
        <v>98</v>
      </c>
      <c r="K7" s="37" t="s">
        <v>99</v>
      </c>
      <c r="L7" s="37" t="s">
        <v>100</v>
      </c>
      <c r="M7" s="37" t="s">
        <v>101</v>
      </c>
      <c r="N7" s="38" t="s">
        <v>102</v>
      </c>
      <c r="O7" s="38">
        <v>96.65</v>
      </c>
      <c r="P7" s="38">
        <v>2.92</v>
      </c>
      <c r="Q7" s="38">
        <v>100</v>
      </c>
      <c r="R7" s="38">
        <v>972</v>
      </c>
      <c r="S7" s="38">
        <v>55577</v>
      </c>
      <c r="T7" s="38">
        <v>204.27</v>
      </c>
      <c r="U7" s="38">
        <v>272.08</v>
      </c>
      <c r="V7" s="38">
        <v>1603</v>
      </c>
      <c r="W7" s="38">
        <v>0.78</v>
      </c>
      <c r="X7" s="38">
        <v>2055.13</v>
      </c>
      <c r="Y7" s="38" t="s">
        <v>102</v>
      </c>
      <c r="Z7" s="38" t="s">
        <v>102</v>
      </c>
      <c r="AA7" s="38" t="s">
        <v>102</v>
      </c>
      <c r="AB7" s="38" t="s">
        <v>102</v>
      </c>
      <c r="AC7" s="38">
        <v>99.97</v>
      </c>
      <c r="AD7" s="38" t="s">
        <v>102</v>
      </c>
      <c r="AE7" s="38" t="s">
        <v>102</v>
      </c>
      <c r="AF7" s="38" t="s">
        <v>102</v>
      </c>
      <c r="AG7" s="38" t="s">
        <v>102</v>
      </c>
      <c r="AH7" s="38">
        <v>101.18</v>
      </c>
      <c r="AI7" s="38">
        <v>99.28</v>
      </c>
      <c r="AJ7" s="38" t="s">
        <v>102</v>
      </c>
      <c r="AK7" s="38" t="s">
        <v>102</v>
      </c>
      <c r="AL7" s="38" t="s">
        <v>102</v>
      </c>
      <c r="AM7" s="38" t="s">
        <v>102</v>
      </c>
      <c r="AN7" s="38">
        <v>0.49</v>
      </c>
      <c r="AO7" s="38" t="s">
        <v>102</v>
      </c>
      <c r="AP7" s="38" t="s">
        <v>102</v>
      </c>
      <c r="AQ7" s="38" t="s">
        <v>102</v>
      </c>
      <c r="AR7" s="38" t="s">
        <v>102</v>
      </c>
      <c r="AS7" s="38">
        <v>140.63</v>
      </c>
      <c r="AT7" s="38">
        <v>86.39</v>
      </c>
      <c r="AU7" s="38" t="s">
        <v>102</v>
      </c>
      <c r="AV7" s="38" t="s">
        <v>102</v>
      </c>
      <c r="AW7" s="38" t="s">
        <v>102</v>
      </c>
      <c r="AX7" s="38" t="s">
        <v>102</v>
      </c>
      <c r="AY7" s="38">
        <v>55.84</v>
      </c>
      <c r="AZ7" s="38" t="s">
        <v>102</v>
      </c>
      <c r="BA7" s="38" t="s">
        <v>102</v>
      </c>
      <c r="BB7" s="38" t="s">
        <v>102</v>
      </c>
      <c r="BC7" s="38" t="s">
        <v>102</v>
      </c>
      <c r="BD7" s="38">
        <v>56.53</v>
      </c>
      <c r="BE7" s="38">
        <v>58.47</v>
      </c>
      <c r="BF7" s="38" t="s">
        <v>102</v>
      </c>
      <c r="BG7" s="38" t="s">
        <v>102</v>
      </c>
      <c r="BH7" s="38" t="s">
        <v>102</v>
      </c>
      <c r="BI7" s="38" t="s">
        <v>102</v>
      </c>
      <c r="BJ7" s="38">
        <v>0</v>
      </c>
      <c r="BK7" s="38" t="s">
        <v>102</v>
      </c>
      <c r="BL7" s="38" t="s">
        <v>102</v>
      </c>
      <c r="BM7" s="38" t="s">
        <v>102</v>
      </c>
      <c r="BN7" s="38" t="s">
        <v>102</v>
      </c>
      <c r="BO7" s="38">
        <v>1095.52</v>
      </c>
      <c r="BP7" s="38">
        <v>1042.3399999999999</v>
      </c>
      <c r="BQ7" s="38" t="s">
        <v>102</v>
      </c>
      <c r="BR7" s="38" t="s">
        <v>102</v>
      </c>
      <c r="BS7" s="38" t="s">
        <v>102</v>
      </c>
      <c r="BT7" s="38" t="s">
        <v>102</v>
      </c>
      <c r="BU7" s="38">
        <v>22.28</v>
      </c>
      <c r="BV7" s="38" t="s">
        <v>102</v>
      </c>
      <c r="BW7" s="38" t="s">
        <v>102</v>
      </c>
      <c r="BX7" s="38" t="s">
        <v>102</v>
      </c>
      <c r="BY7" s="38" t="s">
        <v>102</v>
      </c>
      <c r="BZ7" s="38">
        <v>39.64</v>
      </c>
      <c r="CA7" s="38">
        <v>42.6</v>
      </c>
      <c r="CB7" s="38" t="s">
        <v>102</v>
      </c>
      <c r="CC7" s="38" t="s">
        <v>102</v>
      </c>
      <c r="CD7" s="38" t="s">
        <v>102</v>
      </c>
      <c r="CE7" s="38" t="s">
        <v>102</v>
      </c>
      <c r="CF7" s="38">
        <v>240.04</v>
      </c>
      <c r="CG7" s="38" t="s">
        <v>102</v>
      </c>
      <c r="CH7" s="38" t="s">
        <v>102</v>
      </c>
      <c r="CI7" s="38" t="s">
        <v>102</v>
      </c>
      <c r="CJ7" s="38" t="s">
        <v>102</v>
      </c>
      <c r="CK7" s="38">
        <v>449.72</v>
      </c>
      <c r="CL7" s="38">
        <v>410.22</v>
      </c>
      <c r="CM7" s="38" t="s">
        <v>102</v>
      </c>
      <c r="CN7" s="38" t="s">
        <v>102</v>
      </c>
      <c r="CO7" s="38" t="s">
        <v>102</v>
      </c>
      <c r="CP7" s="38" t="s">
        <v>102</v>
      </c>
      <c r="CQ7" s="38">
        <v>26.25</v>
      </c>
      <c r="CR7" s="38" t="s">
        <v>102</v>
      </c>
      <c r="CS7" s="38" t="s">
        <v>102</v>
      </c>
      <c r="CT7" s="38" t="s">
        <v>102</v>
      </c>
      <c r="CU7" s="38" t="s">
        <v>102</v>
      </c>
      <c r="CV7" s="38">
        <v>30.19</v>
      </c>
      <c r="CW7" s="38">
        <v>32.979999999999997</v>
      </c>
      <c r="CX7" s="38" t="s">
        <v>102</v>
      </c>
      <c r="CY7" s="38" t="s">
        <v>102</v>
      </c>
      <c r="CZ7" s="38" t="s">
        <v>102</v>
      </c>
      <c r="DA7" s="38" t="s">
        <v>102</v>
      </c>
      <c r="DB7" s="38">
        <v>35.5</v>
      </c>
      <c r="DC7" s="38" t="s">
        <v>102</v>
      </c>
      <c r="DD7" s="38" t="s">
        <v>102</v>
      </c>
      <c r="DE7" s="38" t="s">
        <v>102</v>
      </c>
      <c r="DF7" s="38" t="s">
        <v>102</v>
      </c>
      <c r="DG7" s="38">
        <v>79.09</v>
      </c>
      <c r="DH7" s="38">
        <v>80.45</v>
      </c>
      <c r="DI7" s="38" t="s">
        <v>102</v>
      </c>
      <c r="DJ7" s="38" t="s">
        <v>102</v>
      </c>
      <c r="DK7" s="38" t="s">
        <v>102</v>
      </c>
      <c r="DL7" s="38" t="s">
        <v>102</v>
      </c>
      <c r="DM7" s="38">
        <v>3.96</v>
      </c>
      <c r="DN7" s="38" t="s">
        <v>102</v>
      </c>
      <c r="DO7" s="38" t="s">
        <v>102</v>
      </c>
      <c r="DP7" s="38" t="s">
        <v>102</v>
      </c>
      <c r="DQ7" s="38" t="s">
        <v>102</v>
      </c>
      <c r="DR7" s="38">
        <v>20.14</v>
      </c>
      <c r="DS7" s="38">
        <v>23.36</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1.6</v>
      </c>
      <c r="EO7" s="38">
        <v>1.0900000000000001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與那覇　武</cp:lastModifiedBy>
  <cp:lastPrinted>2022-01-18T06:07:07Z</cp:lastPrinted>
  <dcterms:created xsi:type="dcterms:W3CDTF">2021-12-03T07:36:59Z</dcterms:created>
  <dcterms:modified xsi:type="dcterms:W3CDTF">2022-01-18T06:07:10Z</dcterms:modified>
  <cp:category/>
</cp:coreProperties>
</file>