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s01\企画経営課\企画経営課共用\s庶務\依頼・回答・文書整理簿\令和3年度\局外文書\市長事務部局\財政課\220112_公営企業に係る経営比較分析表（令和２年度決算）の分析等について（依頼）\回答\"/>
    </mc:Choice>
  </mc:AlternateContent>
  <xr:revisionPtr revIDLastSave="0" documentId="13_ncr:1_{615FEA98-9A8C-4A27-BE94-FC5109861FB1}" xr6:coauthVersionLast="36" xr6:coauthVersionMax="36" xr10:uidLastSave="{00000000-0000-0000-0000-000000000000}"/>
  <workbookProtection workbookAlgorithmName="SHA-512" workbookHashValue="i4zzZAiVEib0KIXN8BjB51kM1kolubfhf9eXr0gw4tITb4MJP2HRD/lfTM9+IrDeiDxbeIqT+pWZ7ELiXFgxvQ==" workbookSaltValue="TtEVRjzklm4JRVvLFZLxI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H85" i="4"/>
  <c r="E85" i="4"/>
  <c r="BB10" i="4"/>
  <c r="AT10" i="4"/>
  <c r="AL10" i="4"/>
  <c r="W10" i="4"/>
  <c r="B10" i="4"/>
  <c r="BB8" i="4"/>
  <c r="AT8" i="4"/>
  <c r="AL8" i="4"/>
  <c r="W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<sst xmlns="http://schemas.openxmlformats.org/spreadsheetml/2006/main" count="228" uniqueCount="113">
  <si>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</si>
  <si>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</si>
  <si>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</si>
  <si>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</si>
  <si>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</si>
  <si>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</si>
  <si>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</si>
  <si>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</si>
  <si>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</si>
  <si>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</si>
  <si>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</si>
  <si>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</si>
  <si>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</si>
  <si>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</si>
  <si>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</si>
  <si>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</si>
  <si>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</si>
  <si>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</si>
  <si>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</si>
  <si>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</si>
  <si>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</si>
  <si>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</si>
  <si>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</si>
  <si>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</si>
  <si>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</si>
  <si>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</si>
  <si>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</si>
  <si>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</si>
  <si>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</si>
  <si>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</si>
  <si>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</si>
  <si>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</si>
  <si>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</si>
  <si>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</si>
  <si>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</si>
  <si>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</si>
  <si>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</si>
  <si>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</si>
  <si>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</si>
  <si>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</si>
  <si>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</si>
  <si>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</si>
  <si>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</si>
  <si>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</si>
  <si>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</si>
  <si>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</si>
  <si>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</si>
  <si>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</si>
  <si>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</si>
  <si>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</si>
  <si>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</si>
  <si>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</si>
  <si>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</si>
  <si>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</si>
  <si>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</si>
  <si>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</si>
  <si>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</si>
  <si>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</si>
  <si>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</si>
  <si>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</si>
  <si>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</si>
  <si>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</si>
  <si>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</si>
  <si>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</si>
  <si>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</si>
  <si>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</si>
  <si>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</si>
  <si>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</si>
  <si>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</si>
  <si>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</si>
  <si>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</si>
  <si>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</si>
  <si>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</si>
  <si>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</si>
  <si>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</si>
  <si>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</si>
  <si>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</si>
  <si>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</si>
  <si>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</si>
  <si>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</si>
  <si>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</si>
  <si>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</si>
  <si>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</si>
  <si>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</si>
  <si>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</si>
  <si>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</si>
  <si>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</si>
  <si>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</si>
  <si>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</si>
  <si>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</si>
  <si>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</si>
  <si>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</si>
  <si>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那覇市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</si>
  <si>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</si>
  <si>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</si>
  <si>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</si>
  <si>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</si>
  <si>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</si>
  <si>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</si>
  <si>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</si>
  <si>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</si>
  <si>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</si>
  <si>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</si>
  <si>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</si>
  <si>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</si>
  <si>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</si>
  <si>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</si>
  <si>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</si>
  <si>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</si>
  <si>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</si>
  <si>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①有形固定資産減価償却率は、一般的に数値が高い
　ほど法定耐用年数に近い資産が多いことを示して
　おり、類似団体平均値と同様に年々増加傾向にあ
　る。
②管路経年化率は、法定耐用年数を超えた管路延長
　の割合を表す指標で、管路の老朽化度合を示して
　いる。類似団体平均値より低い値となっている
　が、昭和47年の本土復帰以降に布設した多くの管
　路が法定耐用年数を迎えるため、今後この比率は
　増加していくと考えられる。
③管路更新率は類似団体平均値より低い値で推移し
　ているが、法定耐用年数を超える管路の割合が低
　い状況であることが主な要因であると考えられ
　る。</t>
    <rPh sb="14" eb="17">
      <t>イッパンテキ</t>
    </rPh>
    <rPh sb="18" eb="20">
      <t>スウチ</t>
    </rPh>
    <rPh sb="21" eb="22">
      <t>タカ</t>
    </rPh>
    <rPh sb="27" eb="33">
      <t>ホウテイタイヨウネンスウ</t>
    </rPh>
    <rPh sb="34" eb="35">
      <t>チカ</t>
    </rPh>
    <rPh sb="36" eb="38">
      <t>シサン</t>
    </rPh>
    <rPh sb="39" eb="40">
      <t>オオ</t>
    </rPh>
    <rPh sb="44" eb="45">
      <t>シメ</t>
    </rPh>
    <rPh sb="63" eb="65">
      <t>ネンネン</t>
    </rPh>
    <rPh sb="86" eb="92">
      <t>ホウテイタイヨウネンスウ</t>
    </rPh>
    <rPh sb="93" eb="94">
      <t>コ</t>
    </rPh>
    <rPh sb="103" eb="105">
      <t>ワリアイ</t>
    </rPh>
    <rPh sb="106" eb="107">
      <t>アラワ</t>
    </rPh>
    <rPh sb="108" eb="110">
      <t>シヒョウ</t>
    </rPh>
    <rPh sb="112" eb="114">
      <t>カンロ</t>
    </rPh>
    <rPh sb="115" eb="120">
      <t>ロウキュウカドア</t>
    </rPh>
    <rPh sb="121" eb="122">
      <t>シメ</t>
    </rPh>
    <rPh sb="151" eb="153">
      <t>ショウワ</t>
    </rPh>
    <rPh sb="155" eb="156">
      <t>ネン</t>
    </rPh>
    <rPh sb="157" eb="161">
      <t>ホンドフッキ</t>
    </rPh>
    <rPh sb="161" eb="163">
      <t>イコウ</t>
    </rPh>
    <rPh sb="164" eb="166">
      <t>フセツ</t>
    </rPh>
    <rPh sb="168" eb="169">
      <t>オオ</t>
    </rPh>
    <rPh sb="176" eb="182">
      <t>ホウテイタイヨウネンスウ</t>
    </rPh>
    <rPh sb="189" eb="191">
      <t>コンゴ</t>
    </rPh>
    <rPh sb="233" eb="235">
      <t>スイイ</t>
    </rPh>
    <phoneticPr fontId="4"/>
  </si>
  <si>
    <t>　新型コロナウイルス感染症の影響により給水収益の減少があったものの経常収支比率は100％以上を維持し、流動比率も高い水準で推移している。また、企業債残高も減少傾向にあることから、収支のバランスが取れた良好な状態を維持している。
　しかし、今後多くの管路が法定耐用年数を超え更新費用の増大が見込まれることから、引き続き事業の効率化に努める必要がある。
　令和３年３月に策定した「那覇市水道事業経営戦略」に示すように、必要な投資の試算とそれを賄うための財源を均衡させた「投資・財政計画」を中心として、経営基盤の強化と財政マネジメントの向上に取り組む。</t>
    <rPh sb="1" eb="3">
      <t>シンガタ</t>
    </rPh>
    <rPh sb="10" eb="13">
      <t>カンセンショウ</t>
    </rPh>
    <rPh sb="14" eb="16">
      <t>エイキョウ</t>
    </rPh>
    <rPh sb="19" eb="23">
      <t>キュウスイシュウエキ</t>
    </rPh>
    <rPh sb="24" eb="26">
      <t>ゲンショウ</t>
    </rPh>
    <rPh sb="33" eb="39">
      <t>ケイジョウシュウシヒリツ</t>
    </rPh>
    <rPh sb="44" eb="46">
      <t>イジョウ</t>
    </rPh>
    <rPh sb="47" eb="49">
      <t>イジ</t>
    </rPh>
    <rPh sb="51" eb="55">
      <t>リュウドウヒリツ</t>
    </rPh>
    <rPh sb="56" eb="57">
      <t>タカ</t>
    </rPh>
    <rPh sb="58" eb="60">
      <t>スイジュン</t>
    </rPh>
    <rPh sb="61" eb="63">
      <t>スイイ</t>
    </rPh>
    <rPh sb="77" eb="82">
      <t>ゲンショ</t>
    </rPh>
    <rPh sb="89" eb="91">
      <t>シュウシ</t>
    </rPh>
    <rPh sb="97" eb="98">
      <t>ト</t>
    </rPh>
    <rPh sb="100" eb="102">
      <t>リョウコウ</t>
    </rPh>
    <rPh sb="103" eb="105">
      <t>ジョウタイ</t>
    </rPh>
    <rPh sb="106" eb="108">
      <t>イジ</t>
    </rPh>
    <rPh sb="121" eb="122">
      <t>オオ</t>
    </rPh>
    <rPh sb="124" eb="126">
      <t>カンロ</t>
    </rPh>
    <rPh sb="127" eb="133">
      <t>ホウテイタイヨウネンスウ</t>
    </rPh>
    <rPh sb="134" eb="135">
      <t>コ</t>
    </rPh>
    <rPh sb="136" eb="138">
      <t>コウシン</t>
    </rPh>
    <rPh sb="138" eb="140">
      <t>ヒヨウ</t>
    </rPh>
    <rPh sb="141" eb="143">
      <t>ゾウダイ</t>
    </rPh>
    <rPh sb="144" eb="146">
      <t>ミコ</t>
    </rPh>
    <rPh sb="176" eb="178">
      <t>レイワ</t>
    </rPh>
    <rPh sb="179" eb="180">
      <t>ネン</t>
    </rPh>
    <rPh sb="181" eb="182">
      <t>ガツ</t>
    </rPh>
    <rPh sb="183" eb="185">
      <t>サクテイ</t>
    </rPh>
    <rPh sb="188" eb="191">
      <t>ナハシ</t>
    </rPh>
    <rPh sb="191" eb="195">
      <t>スイドウジギョウ</t>
    </rPh>
    <rPh sb="201" eb="202">
      <t>シメ</t>
    </rPh>
    <rPh sb="207" eb="209">
      <t>ヒツヨウ</t>
    </rPh>
    <rPh sb="210" eb="212">
      <t>トウシ</t>
    </rPh>
    <rPh sb="213" eb="215">
      <t>シサン</t>
    </rPh>
    <rPh sb="219" eb="220">
      <t>マカナ</t>
    </rPh>
    <rPh sb="224" eb="226">
      <t>ザイゲン</t>
    </rPh>
    <rPh sb="227" eb="229">
      <t>キンコウ</t>
    </rPh>
    <rPh sb="233" eb="235">
      <t>トウシ</t>
    </rPh>
    <rPh sb="236" eb="238">
      <t>ザイセイ</t>
    </rPh>
    <rPh sb="238" eb="240">
      <t>ケイカク</t>
    </rPh>
    <rPh sb="242" eb="244">
      <t>チュウシン</t>
    </rPh>
    <rPh sb="248" eb="250">
      <t>ケイエイ</t>
    </rPh>
    <rPh sb="269" eb="270">
      <t>マカナ</t>
    </rPh>
    <phoneticPr fontId="4"/>
  </si>
  <si>
    <t>①新型コロナウイルス感染症の影響による有収水量　
　の減少及び支援策として実施した水道料金の減免
　等により、経常収支比率は令和元年度と比べ10ポ
　イント以上減少しているが、100％以上を維持し
　ている。　
③短期的な債務に対する支払能力を表す指標の流動
　比率は1000％以上を維持しており、支払能力は十
　分な状況である。
④平成13年度以降新規起債を行っておらず、さらに
　繰上償還により企業債残高の縮減に取り組んだ成
　果もあり、企業債残高対給水収益比率は類似団体
　平均値より低い値で推移している。
⑤新型コロナウイルス感染症の支援策として実施し
　た水道料金の減免等により、令和２年度の料金回
　収率は100％を下回っている。
⑥自己水源が無く全給水量を県企業局からの浄水で
　賄っているため、給水原価は類似団体平均値より
　高い値となっている。
⑦施設利用率は一般的に高い数値であることが望ま
　れ、類似団体平均値より高い値となっている。
⑧漏水防止対策等の取り組みにより類似団体平均値
　に比べ高い値を維持している。</t>
    <rPh sb="62" eb="64">
      <t>レイワ</t>
    </rPh>
    <rPh sb="64" eb="65">
      <t>モト</t>
    </rPh>
    <rPh sb="92" eb="94">
      <t>イジョウ</t>
    </rPh>
    <rPh sb="95" eb="97">
      <t>イジ</t>
    </rPh>
    <rPh sb="138" eb="140">
      <t>イジョウ</t>
    </rPh>
    <rPh sb="180" eb="181">
      <t>オコナ</t>
    </rPh>
    <rPh sb="249" eb="251">
      <t>スイイ</t>
    </rPh>
    <rPh sb="259" eb="261">
      <t>シンガタ</t>
    </rPh>
    <rPh sb="268" eb="271">
      <t>カンセンショウ</t>
    </rPh>
    <rPh sb="272" eb="274">
      <t>シエン</t>
    </rPh>
    <rPh sb="274" eb="275">
      <t>サク</t>
    </rPh>
    <rPh sb="278" eb="280">
      <t>ジッシ</t>
    </rPh>
    <rPh sb="286" eb="288">
      <t>リョウキン</t>
    </rPh>
    <rPh sb="289" eb="291">
      <t>ゲンメン</t>
    </rPh>
    <rPh sb="291" eb="292">
      <t>トウ</t>
    </rPh>
    <rPh sb="296" eb="298">
      <t>レイワ</t>
    </rPh>
    <rPh sb="299" eb="301">
      <t>ネンド</t>
    </rPh>
    <rPh sb="315" eb="317">
      <t>シタマワ</t>
    </rPh>
    <rPh sb="325" eb="329">
      <t>ジコスイゲン</t>
    </rPh>
    <rPh sb="330" eb="331">
      <t>ナ</t>
    </rPh>
    <rPh sb="332" eb="333">
      <t>スベ</t>
    </rPh>
    <rPh sb="333" eb="336">
      <t>キュウスイリョウ</t>
    </rPh>
    <rPh sb="337" eb="338">
      <t>ケン</t>
    </rPh>
    <rPh sb="338" eb="341">
      <t>キギョウキョク</t>
    </rPh>
    <rPh sb="344" eb="346">
      <t>ジョウスイ</t>
    </rPh>
    <rPh sb="392" eb="395">
      <t>イッパンテキ</t>
    </rPh>
    <rPh sb="396" eb="397">
      <t>タカ</t>
    </rPh>
    <rPh sb="398" eb="400">
      <t>スウチ</t>
    </rPh>
    <rPh sb="406" eb="407">
      <t>ノゾ</t>
    </rPh>
    <rPh sb="438" eb="440">
      <t>タイサク</t>
    </rPh>
    <rPh sb="440" eb="441">
      <t>トウ</t>
    </rPh>
    <rPh sb="442" eb="443">
      <t>ト</t>
    </rPh>
    <rPh sb="444" eb="445">
      <t>ク</t>
    </rPh>
    <rPh sb="453" eb="456">
      <t>ヘイキンチ</t>
    </rPh>
    <rPh sb="461" eb="462">
      <t>クラ</t>
    </rPh>
    <rPh sb="465" eb="467">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</si>
</sst>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c:v>
                </c:pt>
                <c:pt idx="1">
                  <c:v>0.42</c:v>
                </c:pt>
                <c:pt idx="2">
                  <c:v>0.42</c:v>
                </c:pt>
                <c:pt idx="3">
                  <c:v>0.34</c:v>
                </c:pt>
                <c:pt idx="4">
                  <c:v>0.14000000000000001</c:v>
                </c:pt>
              </c:numCache>
            </c:numRef>
          </c:val>
          <c:extLst>
            <c:ext xmlns:c16="http://schemas.microsoft.com/office/drawing/2014/chart" uri="{C3380CC4-5D6E-409C-BE32-E72D297353CC}">
              <c16:uniqueId val="{00000000-C968-4080-BAE0-BEEDE73C4F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C968-4080-BAE0-BEEDE73C4F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77.05</c:v>
                </c:pt>
                <c:pt idx="1">
                  <c:v>76.52</c:v>
                </c:pt>
                <c:pt idx="2">
                  <c:v>75.790000000000006</c:v>
                </c:pt>
                <c:pt idx="3">
                  <c:v>85.97</c:v>
                </c:pt>
                <c:pt idx="4">
                  <c:v>72.48</c:v>
                </c:pt>
              </c:numCache>
            </c:numRef>
          </c:val>
          <c:extLst>
            <c:ext xmlns:c16="http://schemas.microsoft.com/office/drawing/2014/chart" uri="{C3380CC4-5D6E-409C-BE32-E72D297353CC}">
              <c16:uniqueId val="{00000000-81F6-462A-98A8-5A27296017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81F6-462A-98A8-5A27296017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96.33</c:v>
                </c:pt>
                <c:pt idx="1">
                  <c:v>96.66</c:v>
                </c:pt>
                <c:pt idx="2">
                  <c:v>96.61</c:v>
                </c:pt>
                <c:pt idx="3">
                  <c:v>96.66</c:v>
                </c:pt>
                <c:pt idx="4">
                  <c:v>96.5</c:v>
                </c:pt>
              </c:numCache>
            </c:numRef>
          </c:val>
          <c:extLst>
            <c:ext xmlns:c16="http://schemas.microsoft.com/office/drawing/2014/chart" uri="{C3380CC4-5D6E-409C-BE32-E72D297353CC}">
              <c16:uniqueId val="{00000000-CD66-4D23-B542-93C4BB917A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CD66-4D23-B542-93C4BB917A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116.06</c:v>
                </c:pt>
                <c:pt idx="1">
                  <c:v>113.58</c:v>
                </c:pt>
                <c:pt idx="2">
                  <c:v>115.62</c:v>
                </c:pt>
                <c:pt idx="3">
                  <c:v>113.85</c:v>
                </c:pt>
                <c:pt idx="4">
                  <c:v>100.76</c:v>
                </c:pt>
              </c:numCache>
            </c:numRef>
          </c:val>
          <c:extLst>
            <c:ext xmlns:c16="http://schemas.microsoft.com/office/drawing/2014/chart" uri="{C3380CC4-5D6E-409C-BE32-E72D297353CC}">
              <c16:uniqueId val="{00000000-5228-4F35-9A80-BEE8EF3D17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5228-4F35-9A80-BEE8EF3D17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46.93</c:v>
                </c:pt>
                <c:pt idx="1">
                  <c:v>47.88</c:v>
                </c:pt>
                <c:pt idx="2">
                  <c:v>49.32</c:v>
                </c:pt>
                <c:pt idx="3">
                  <c:v>50.37</c:v>
                </c:pt>
                <c:pt idx="4">
                  <c:v>52.11</c:v>
                </c:pt>
              </c:numCache>
            </c:numRef>
          </c:val>
          <c:extLst>
            <c:ext xmlns:c16="http://schemas.microsoft.com/office/drawing/2014/chart" uri="{C3380CC4-5D6E-409C-BE32-E72D297353CC}">
              <c16:uniqueId val="{00000000-E889-4CE2-8370-C2AABFE85C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E889-4CE2-8370-C2AABFE85C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1.25</c:v>
                </c:pt>
                <c:pt idx="1">
                  <c:v>1.23</c:v>
                </c:pt>
                <c:pt idx="2">
                  <c:v>1.19</c:v>
                </c:pt>
                <c:pt idx="3">
                  <c:v>1.19</c:v>
                </c:pt>
                <c:pt idx="4">
                  <c:v>1.1100000000000001</c:v>
                </c:pt>
              </c:numCache>
            </c:numRef>
          </c:val>
          <c:extLst>
            <c:ext xmlns:c16="http://schemas.microsoft.com/office/drawing/2014/chart" uri="{C3380CC4-5D6E-409C-BE32-E72D297353CC}">
              <c16:uniqueId val="{00000000-8CDF-41DF-98B7-5562799A18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8CDF-41DF-98B7-5562799A18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E6-4F8F-BAEB-94ACE584CD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9E6-4F8F-BAEB-94ACE584CD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1023.61</c:v>
                </c:pt>
                <c:pt idx="1">
                  <c:v>993.33</c:v>
                </c:pt>
                <c:pt idx="2">
                  <c:v>1178.33</c:v>
                </c:pt>
                <c:pt idx="3">
                  <c:v>1030.6199999999999</c:v>
                </c:pt>
                <c:pt idx="4">
                  <c:v>1015.93</c:v>
                </c:pt>
              </c:numCache>
            </c:numRef>
          </c:val>
          <c:extLst>
            <c:ext xmlns:c16="http://schemas.microsoft.com/office/drawing/2014/chart" uri="{C3380CC4-5D6E-409C-BE32-E72D297353CC}">
              <c16:uniqueId val="{00000000-44E5-4016-8221-0891C51865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44E5-4016-8221-0891C51865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34.11</c:v>
                </c:pt>
                <c:pt idx="1">
                  <c:v>30.22</c:v>
                </c:pt>
                <c:pt idx="2">
                  <c:v>26.45</c:v>
                </c:pt>
                <c:pt idx="3">
                  <c:v>22.69</c:v>
                </c:pt>
                <c:pt idx="4">
                  <c:v>22.16</c:v>
                </c:pt>
              </c:numCache>
            </c:numRef>
          </c:val>
          <c:extLst>
            <c:ext xmlns:c16="http://schemas.microsoft.com/office/drawing/2014/chart" uri="{C3380CC4-5D6E-409C-BE32-E72D297353CC}">
              <c16:uniqueId val="{00000000-2709-414B-8412-D2D7DA00E6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2709-414B-8412-D2D7DA00E6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109.03</c:v>
                </c:pt>
                <c:pt idx="1">
                  <c:v>107.29</c:v>
                </c:pt>
                <c:pt idx="2">
                  <c:v>108.93</c:v>
                </c:pt>
                <c:pt idx="3">
                  <c:v>108.93</c:v>
                </c:pt>
                <c:pt idx="4">
                  <c:v>94.24</c:v>
                </c:pt>
              </c:numCache>
            </c:numRef>
          </c:val>
          <c:extLst>
            <c:ext xmlns:c16="http://schemas.microsoft.com/office/drawing/2014/chart" uri="{C3380CC4-5D6E-409C-BE32-E72D297353CC}">
              <c16:uniqueId val="{00000000-8D87-4701-8A4D-37AA234B4E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8D87-4701-8A4D-37AA234B4E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168.64</c:v>
                </c:pt>
                <c:pt idx="1">
                  <c:v>171.84</c:v>
                </c:pt>
                <c:pt idx="2">
                  <c:v>169.34</c:v>
                </c:pt>
                <c:pt idx="3">
                  <c:v>169.01</c:v>
                </c:pt>
                <c:pt idx="4">
                  <c:v>173.71</c:v>
                </c:pt>
              </c:numCache>
            </c:numRef>
          </c:val>
          <c:extLst>
            <c:ext xmlns:c16="http://schemas.microsoft.com/office/drawing/2014/chart" uri="{C3380CC4-5D6E-409C-BE32-E72D297353CC}">
              <c16:uniqueId val="{00000000-9280-4E6C-8C7E-B53F86AC8A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9280-4E6C-8C7E-B53F86AC8A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那覇市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320467</v>
      </c>
      <c r="AM8" s="61"/>
      <c r="AN8" s="61"/>
      <c r="AO8" s="61"/>
      <c r="AP8" s="61"/>
      <c r="AQ8" s="61"/>
      <c r="AR8" s="61"/>
      <c r="AS8" s="61"/>
      <c r="AT8" s="52">
        <f>データ!$S$6</f>
        <v>41.42</v>
      </c>
      <c r="AU8" s="53"/>
      <c r="AV8" s="53"/>
      <c r="AW8" s="53"/>
      <c r="AX8" s="53"/>
      <c r="AY8" s="53"/>
      <c r="AZ8" s="53"/>
      <c r="BA8" s="53"/>
      <c r="BB8" s="54">
        <f>データ!$T$6</f>
        <v>7737.01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90.51</v>
      </c>
      <c r="J10" s="53"/>
      <c r="K10" s="53"/>
      <c r="L10" s="53"/>
      <c r="M10" s="53"/>
      <c r="N10" s="53"/>
      <c r="O10" s="64"/>
      <c r="P10" s="54">
        <f>データ!$P$6</f>
        <v>100</v>
      </c>
      <c r="Q10" s="54"/>
      <c r="R10" s="54"/>
      <c r="S10" s="54"/>
      <c r="T10" s="54"/>
      <c r="U10" s="54"/>
      <c r="V10" s="54"/>
      <c r="W10" s="61">
        <f>データ!$Q$6</f>
        <v>3041</v>
      </c>
      <c r="X10" s="61"/>
      <c r="Y10" s="61"/>
      <c r="Z10" s="61"/>
      <c r="AA10" s="61"/>
      <c r="AB10" s="61"/>
      <c r="AC10" s="61"/>
      <c r="AD10" s="2"/>
      <c r="AE10" s="2"/>
      <c r="AF10" s="2"/>
      <c r="AG10" s="2"/>
      <c r="AH10" s="4"/>
      <c r="AI10" s="4"/>
      <c r="AJ10" s="4"/>
      <c r="AK10" s="4"/>
      <c r="AL10" s="61">
        <f>データ!$U$6</f>
        <v>319012</v>
      </c>
      <c r="AM10" s="61"/>
      <c r="AN10" s="61"/>
      <c r="AO10" s="61"/>
      <c r="AP10" s="61"/>
      <c r="AQ10" s="61"/>
      <c r="AR10" s="61"/>
      <c r="AS10" s="61"/>
      <c r="AT10" s="52">
        <f>データ!$V$6</f>
        <v>41.42</v>
      </c>
      <c r="AU10" s="53"/>
      <c r="AV10" s="53"/>
      <c r="AW10" s="53"/>
      <c r="AX10" s="53"/>
      <c r="AY10" s="53"/>
      <c r="AZ10" s="53"/>
      <c r="BA10" s="53"/>
      <c r="BB10" s="54">
        <f>データ!$W$6</f>
        <v>7701.88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5FCJHRYRXPaHGy8SHoE/17Zi/1OB6Ao/gq7um0NDTCvayF/ZxeaEZVgt9NQXOQdbuqKxySF/CLNPoAJIrzKLw==" saltValue="QnKpaFcBbFC7XyjN3clHn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472018</v>
      </c>
      <c r="D6" s="34">
        <f t="shared" si="3"/>
        <v>46</v>
      </c>
      <c r="E6" s="34">
        <f t="shared" si="3"/>
        <v>1</v>
      </c>
      <c r="F6" s="34">
        <f t="shared" si="3"/>
        <v>0</v>
      </c>
      <c r="G6" s="34">
        <f t="shared" si="3"/>
        <v>1</v>
      </c>
      <c r="H6" s="34" t="str">
        <f t="shared" si="3"/>
        <v>沖縄県　那覇市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90.51</v>
      </c>
      <c r="P6" s="35">
        <f t="shared" si="3"/>
        <v>100</v>
      </c>
      <c r="Q6" s="35">
        <f t="shared" si="3"/>
        <v>3041</v>
      </c>
      <c r="R6" s="35">
        <f t="shared" si="3"/>
        <v>320467</v>
      </c>
      <c r="S6" s="35">
        <f t="shared" si="3"/>
        <v>41.42</v>
      </c>
      <c r="T6" s="35">
        <f t="shared" si="3"/>
        <v>7737.01</v>
      </c>
      <c r="U6" s="35">
        <f t="shared" si="3"/>
        <v>319012</v>
      </c>
      <c r="V6" s="35">
        <f t="shared" si="3"/>
        <v>41.42</v>
      </c>
      <c r="W6" s="35">
        <f t="shared" si="3"/>
        <v>7701.88</v>
      </c>
      <c r="X6" s="36">
        <f>IF(X7="",NA(),X7)</f>
        <v>116.06</v>
      </c>
      <c r="Y6" s="36">
        <f t="shared" ref="Y6:AG6" si="4">IF(Y7="",NA(),Y7)</f>
        <v>113.58</v>
      </c>
      <c r="Z6" s="36">
        <f t="shared" si="4"/>
        <v>115.62</v>
      </c>
      <c r="AA6" s="36">
        <f t="shared" si="4"/>
        <v>113.85</v>
      </c>
      <c r="AB6" s="36">
        <f t="shared" si="4"/>
        <v>100.76</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1023.61</v>
      </c>
      <c r="AU6" s="36">
        <f t="shared" ref="AU6:BC6" si="6">IF(AU7="",NA(),AU7)</f>
        <v>993.33</v>
      </c>
      <c r="AV6" s="36">
        <f t="shared" si="6"/>
        <v>1178.33</v>
      </c>
      <c r="AW6" s="36">
        <f t="shared" si="6"/>
        <v>1030.6199999999999</v>
      </c>
      <c r="AX6" s="36">
        <f t="shared" si="6"/>
        <v>1015.93</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34.11</v>
      </c>
      <c r="BF6" s="36">
        <f t="shared" ref="BF6:BN6" si="7">IF(BF7="",NA(),BF7)</f>
        <v>30.22</v>
      </c>
      <c r="BG6" s="36">
        <f t="shared" si="7"/>
        <v>26.45</v>
      </c>
      <c r="BH6" s="36">
        <f t="shared" si="7"/>
        <v>22.69</v>
      </c>
      <c r="BI6" s="36">
        <f t="shared" si="7"/>
        <v>22.16</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109.03</v>
      </c>
      <c r="BQ6" s="36">
        <f t="shared" ref="BQ6:BY6" si="8">IF(BQ7="",NA(),BQ7)</f>
        <v>107.29</v>
      </c>
      <c r="BR6" s="36">
        <f t="shared" si="8"/>
        <v>108.93</v>
      </c>
      <c r="BS6" s="36">
        <f t="shared" si="8"/>
        <v>108.93</v>
      </c>
      <c r="BT6" s="36">
        <f t="shared" si="8"/>
        <v>94.24</v>
      </c>
      <c r="BU6" s="36">
        <f t="shared" si="8"/>
        <v>110.87</v>
      </c>
      <c r="BV6" s="36">
        <f t="shared" si="8"/>
        <v>110.3</v>
      </c>
      <c r="BW6" s="36">
        <f t="shared" si="8"/>
        <v>109.12</v>
      </c>
      <c r="BX6" s="36">
        <f t="shared" si="8"/>
        <v>107.42</v>
      </c>
      <c r="BY6" s="36">
        <f t="shared" si="8"/>
        <v>105.07</v>
      </c>
      <c r="BZ6" s="35" t="str">
        <f>IF(BZ7="","",IF(BZ7="-","【-】","【"&amp;SUBSTITUTE(TEXT(BZ7,"#,##0.00"),"-","△")&amp;"】"))</f>
        <v>【100.05】</v>
      </c>
      <c r="CA6" s="36">
        <f>IF(CA7="",NA(),CA7)</f>
        <v>168.64</v>
      </c>
      <c r="CB6" s="36">
        <f t="shared" ref="CB6:CJ6" si="9">IF(CB7="",NA(),CB7)</f>
        <v>171.84</v>
      </c>
      <c r="CC6" s="36">
        <f t="shared" si="9"/>
        <v>169.34</v>
      </c>
      <c r="CD6" s="36">
        <f t="shared" si="9"/>
        <v>169.01</v>
      </c>
      <c r="CE6" s="36">
        <f t="shared" si="9"/>
        <v>173.71</v>
      </c>
      <c r="CF6" s="36">
        <f t="shared" si="9"/>
        <v>150.54</v>
      </c>
      <c r="CG6" s="36">
        <f t="shared" si="9"/>
        <v>151.85</v>
      </c>
      <c r="CH6" s="36">
        <f t="shared" si="9"/>
        <v>153.88</v>
      </c>
      <c r="CI6" s="36">
        <f t="shared" si="9"/>
        <v>157.19</v>
      </c>
      <c r="CJ6" s="36">
        <f t="shared" si="9"/>
        <v>153.71</v>
      </c>
      <c r="CK6" s="35" t="str">
        <f>IF(CK7="","",IF(CK7="-","【-】","【"&amp;SUBSTITUTE(TEXT(CK7,"#,##0.00"),"-","△")&amp;"】"))</f>
        <v>【166.40】</v>
      </c>
      <c r="CL6" s="36">
        <f>IF(CL7="",NA(),CL7)</f>
        <v>77.05</v>
      </c>
      <c r="CM6" s="36">
        <f t="shared" ref="CM6:CU6" si="10">IF(CM7="",NA(),CM7)</f>
        <v>76.52</v>
      </c>
      <c r="CN6" s="36">
        <f t="shared" si="10"/>
        <v>75.790000000000006</v>
      </c>
      <c r="CO6" s="36">
        <f t="shared" si="10"/>
        <v>85.97</v>
      </c>
      <c r="CP6" s="36">
        <f t="shared" si="10"/>
        <v>72.48</v>
      </c>
      <c r="CQ6" s="36">
        <f t="shared" si="10"/>
        <v>63.18</v>
      </c>
      <c r="CR6" s="36">
        <f t="shared" si="10"/>
        <v>63.54</v>
      </c>
      <c r="CS6" s="36">
        <f t="shared" si="10"/>
        <v>63.53</v>
      </c>
      <c r="CT6" s="36">
        <f t="shared" si="10"/>
        <v>63.16</v>
      </c>
      <c r="CU6" s="36">
        <f t="shared" si="10"/>
        <v>64.41</v>
      </c>
      <c r="CV6" s="35" t="str">
        <f>IF(CV7="","",IF(CV7="-","【-】","【"&amp;SUBSTITUTE(TEXT(CV7,"#,##0.00"),"-","△")&amp;"】"))</f>
        <v>【60.69】</v>
      </c>
      <c r="CW6" s="36">
        <f>IF(CW7="",NA(),CW7)</f>
        <v>96.33</v>
      </c>
      <c r="CX6" s="36">
        <f t="shared" ref="CX6:DF6" si="11">IF(CX7="",NA(),CX7)</f>
        <v>96.66</v>
      </c>
      <c r="CY6" s="36">
        <f t="shared" si="11"/>
        <v>96.61</v>
      </c>
      <c r="CZ6" s="36">
        <f t="shared" si="11"/>
        <v>96.66</v>
      </c>
      <c r="DA6" s="36">
        <f t="shared" si="11"/>
        <v>96.5</v>
      </c>
      <c r="DB6" s="36">
        <f t="shared" si="11"/>
        <v>91.6</v>
      </c>
      <c r="DC6" s="36">
        <f t="shared" si="11"/>
        <v>91.48</v>
      </c>
      <c r="DD6" s="36">
        <f t="shared" si="11"/>
        <v>91.58</v>
      </c>
      <c r="DE6" s="36">
        <f t="shared" si="11"/>
        <v>91.48</v>
      </c>
      <c r="DF6" s="36">
        <f t="shared" si="11"/>
        <v>91.64</v>
      </c>
      <c r="DG6" s="35" t="str">
        <f>IF(DG7="","",IF(DG7="-","【-】","【"&amp;SUBSTITUTE(TEXT(DG7,"#,##0.00"),"-","△")&amp;"】"))</f>
        <v>【89.82】</v>
      </c>
      <c r="DH6" s="36">
        <f>IF(DH7="",NA(),DH7)</f>
        <v>46.93</v>
      </c>
      <c r="DI6" s="36">
        <f t="shared" ref="DI6:DQ6" si="12">IF(DI7="",NA(),DI7)</f>
        <v>47.88</v>
      </c>
      <c r="DJ6" s="36">
        <f t="shared" si="12"/>
        <v>49.32</v>
      </c>
      <c r="DK6" s="36">
        <f t="shared" si="12"/>
        <v>50.37</v>
      </c>
      <c r="DL6" s="36">
        <f t="shared" si="12"/>
        <v>52.11</v>
      </c>
      <c r="DM6" s="36">
        <f t="shared" si="12"/>
        <v>49.1</v>
      </c>
      <c r="DN6" s="36">
        <f t="shared" si="12"/>
        <v>49.66</v>
      </c>
      <c r="DO6" s="36">
        <f t="shared" si="12"/>
        <v>50.41</v>
      </c>
      <c r="DP6" s="36">
        <f t="shared" si="12"/>
        <v>51.13</v>
      </c>
      <c r="DQ6" s="36">
        <f t="shared" si="12"/>
        <v>51.62</v>
      </c>
      <c r="DR6" s="35" t="str">
        <f>IF(DR7="","",IF(DR7="-","【-】","【"&amp;SUBSTITUTE(TEXT(DR7,"#,##0.00"),"-","△")&amp;"】"))</f>
        <v>【50.19】</v>
      </c>
      <c r="DS6" s="36">
        <f>IF(DS7="",NA(),DS7)</f>
        <v>1.25</v>
      </c>
      <c r="DT6" s="36">
        <f t="shared" ref="DT6:EB6" si="13">IF(DT7="",NA(),DT7)</f>
        <v>1.23</v>
      </c>
      <c r="DU6" s="36">
        <f t="shared" si="13"/>
        <v>1.19</v>
      </c>
      <c r="DV6" s="36">
        <f t="shared" si="13"/>
        <v>1.19</v>
      </c>
      <c r="DW6" s="36">
        <f t="shared" si="13"/>
        <v>1.1100000000000001</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0.3</v>
      </c>
      <c r="EE6" s="36">
        <f t="shared" ref="EE6:EM6" si="14">IF(EE7="",NA(),EE7)</f>
        <v>0.42</v>
      </c>
      <c r="EF6" s="36">
        <f t="shared" si="14"/>
        <v>0.42</v>
      </c>
      <c r="EG6" s="36">
        <f t="shared" si="14"/>
        <v>0.34</v>
      </c>
      <c r="EH6" s="36">
        <f t="shared" si="14"/>
        <v>0.14000000000000001</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472018</v>
      </c>
      <c r="D7" s="38">
        <v>46</v>
      </c>
      <c r="E7" s="38">
        <v>1</v>
      </c>
      <c r="F7" s="38">
        <v>0</v>
      </c>
      <c r="G7" s="38">
        <v>1</v>
      </c>
      <c r="H7" s="38" t="s">
        <v>92</v>
      </c>
      <c r="I7" s="38" t="s">
        <v>93</v>
      </c>
      <c r="J7" s="38" t="s">
        <v>94</v>
      </c>
      <c r="K7" s="38" t="s">
        <v>95</v>
      </c>
      <c r="L7" s="38" t="s">
        <v>96</v>
      </c>
      <c r="M7" s="38" t="s">
        <v>97</v>
      </c>
      <c r="N7" s="39" t="s">
        <v>98</v>
      </c>
      <c r="O7" s="39">
        <v>90.51</v>
      </c>
      <c r="P7" s="39">
        <v>100</v>
      </c>
      <c r="Q7" s="39">
        <v>3041</v>
      </c>
      <c r="R7" s="39">
        <v>320467</v>
      </c>
      <c r="S7" s="39">
        <v>41.42</v>
      </c>
      <c r="T7" s="39">
        <v>7737.01</v>
      </c>
      <c r="U7" s="39">
        <v>319012</v>
      </c>
      <c r="V7" s="39">
        <v>41.42</v>
      </c>
      <c r="W7" s="39">
        <v>7701.88</v>
      </c>
      <c r="X7" s="39">
        <v>116.06</v>
      </c>
      <c r="Y7" s="39">
        <v>113.58</v>
      </c>
      <c r="Z7" s="39">
        <v>115.62</v>
      </c>
      <c r="AA7" s="39">
        <v>113.85</v>
      </c>
      <c r="AB7" s="39">
        <v>100.76</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1023.61</v>
      </c>
      <c r="AU7" s="39">
        <v>993.33</v>
      </c>
      <c r="AV7" s="39">
        <v>1178.33</v>
      </c>
      <c r="AW7" s="39">
        <v>1030.6199999999999</v>
      </c>
      <c r="AX7" s="39">
        <v>1015.93</v>
      </c>
      <c r="AY7" s="39">
        <v>249.08</v>
      </c>
      <c r="AZ7" s="39">
        <v>254.05</v>
      </c>
      <c r="BA7" s="39">
        <v>258.22000000000003</v>
      </c>
      <c r="BB7" s="39">
        <v>250.03</v>
      </c>
      <c r="BC7" s="39">
        <v>239.45</v>
      </c>
      <c r="BD7" s="39">
        <v>260.31</v>
      </c>
      <c r="BE7" s="39">
        <v>34.11</v>
      </c>
      <c r="BF7" s="39">
        <v>30.22</v>
      </c>
      <c r="BG7" s="39">
        <v>26.45</v>
      </c>
      <c r="BH7" s="39">
        <v>22.69</v>
      </c>
      <c r="BI7" s="39">
        <v>22.16</v>
      </c>
      <c r="BJ7" s="39">
        <v>266.66000000000003</v>
      </c>
      <c r="BK7" s="39">
        <v>258.63</v>
      </c>
      <c r="BL7" s="39">
        <v>255.12</v>
      </c>
      <c r="BM7" s="39">
        <v>254.19</v>
      </c>
      <c r="BN7" s="39">
        <v>259.56</v>
      </c>
      <c r="BO7" s="39">
        <v>275.67</v>
      </c>
      <c r="BP7" s="39">
        <v>109.03</v>
      </c>
      <c r="BQ7" s="39">
        <v>107.29</v>
      </c>
      <c r="BR7" s="39">
        <v>108.93</v>
      </c>
      <c r="BS7" s="39">
        <v>108.93</v>
      </c>
      <c r="BT7" s="39">
        <v>94.24</v>
      </c>
      <c r="BU7" s="39">
        <v>110.87</v>
      </c>
      <c r="BV7" s="39">
        <v>110.3</v>
      </c>
      <c r="BW7" s="39">
        <v>109.12</v>
      </c>
      <c r="BX7" s="39">
        <v>107.42</v>
      </c>
      <c r="BY7" s="39">
        <v>105.07</v>
      </c>
      <c r="BZ7" s="39">
        <v>100.05</v>
      </c>
      <c r="CA7" s="39">
        <v>168.64</v>
      </c>
      <c r="CB7" s="39">
        <v>171.84</v>
      </c>
      <c r="CC7" s="39">
        <v>169.34</v>
      </c>
      <c r="CD7" s="39">
        <v>169.01</v>
      </c>
      <c r="CE7" s="39">
        <v>173.71</v>
      </c>
      <c r="CF7" s="39">
        <v>150.54</v>
      </c>
      <c r="CG7" s="39">
        <v>151.85</v>
      </c>
      <c r="CH7" s="39">
        <v>153.88</v>
      </c>
      <c r="CI7" s="39">
        <v>157.19</v>
      </c>
      <c r="CJ7" s="39">
        <v>153.71</v>
      </c>
      <c r="CK7" s="39">
        <v>166.4</v>
      </c>
      <c r="CL7" s="39">
        <v>77.05</v>
      </c>
      <c r="CM7" s="39">
        <v>76.52</v>
      </c>
      <c r="CN7" s="39">
        <v>75.790000000000006</v>
      </c>
      <c r="CO7" s="39">
        <v>85.97</v>
      </c>
      <c r="CP7" s="39">
        <v>72.48</v>
      </c>
      <c r="CQ7" s="39">
        <v>63.18</v>
      </c>
      <c r="CR7" s="39">
        <v>63.54</v>
      </c>
      <c r="CS7" s="39">
        <v>63.53</v>
      </c>
      <c r="CT7" s="39">
        <v>63.16</v>
      </c>
      <c r="CU7" s="39">
        <v>64.41</v>
      </c>
      <c r="CV7" s="39">
        <v>60.69</v>
      </c>
      <c r="CW7" s="39">
        <v>96.33</v>
      </c>
      <c r="CX7" s="39">
        <v>96.66</v>
      </c>
      <c r="CY7" s="39">
        <v>96.61</v>
      </c>
      <c r="CZ7" s="39">
        <v>96.66</v>
      </c>
      <c r="DA7" s="39">
        <v>96.5</v>
      </c>
      <c r="DB7" s="39">
        <v>91.6</v>
      </c>
      <c r="DC7" s="39">
        <v>91.48</v>
      </c>
      <c r="DD7" s="39">
        <v>91.58</v>
      </c>
      <c r="DE7" s="39">
        <v>91.48</v>
      </c>
      <c r="DF7" s="39">
        <v>91.64</v>
      </c>
      <c r="DG7" s="39">
        <v>89.82</v>
      </c>
      <c r="DH7" s="39">
        <v>46.93</v>
      </c>
      <c r="DI7" s="39">
        <v>47.88</v>
      </c>
      <c r="DJ7" s="39">
        <v>49.32</v>
      </c>
      <c r="DK7" s="39">
        <v>50.37</v>
      </c>
      <c r="DL7" s="39">
        <v>52.11</v>
      </c>
      <c r="DM7" s="39">
        <v>49.1</v>
      </c>
      <c r="DN7" s="39">
        <v>49.66</v>
      </c>
      <c r="DO7" s="39">
        <v>50.41</v>
      </c>
      <c r="DP7" s="39">
        <v>51.13</v>
      </c>
      <c r="DQ7" s="39">
        <v>51.62</v>
      </c>
      <c r="DR7" s="39">
        <v>50.19</v>
      </c>
      <c r="DS7" s="39">
        <v>1.25</v>
      </c>
      <c r="DT7" s="39">
        <v>1.23</v>
      </c>
      <c r="DU7" s="39">
        <v>1.19</v>
      </c>
      <c r="DV7" s="39">
        <v>1.19</v>
      </c>
      <c r="DW7" s="39">
        <v>1.1100000000000001</v>
      </c>
      <c r="DX7" s="39">
        <v>17.420000000000002</v>
      </c>
      <c r="DY7" s="39">
        <v>18.940000000000001</v>
      </c>
      <c r="DZ7" s="39">
        <v>20.36</v>
      </c>
      <c r="EA7" s="39">
        <v>22.41</v>
      </c>
      <c r="EB7" s="39">
        <v>23.68</v>
      </c>
      <c r="EC7" s="39">
        <v>20.63</v>
      </c>
      <c r="ED7" s="39">
        <v>0.3</v>
      </c>
      <c r="EE7" s="39">
        <v>0.42</v>
      </c>
      <c r="EF7" s="39">
        <v>0.42</v>
      </c>
      <c r="EG7" s="39">
        <v>0.34</v>
      </c>
      <c r="EH7" s="39">
        <v>0.14000000000000001</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