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\\NFSVNAS01\share\商工労働部\雇用政策課\6.若年者雇用対策チーム【NEW!】\01.事業関係\14.奨学金返還支援事業\☆奨学金返還支援事業\R8\01 HP掲載\"/>
    </mc:Choice>
  </mc:AlternateContent>
  <xr:revisionPtr revIDLastSave="0" documentId="13_ncr:1_{7C2A7195-F0FD-4CA1-A72C-127AC6847F05}" xr6:coauthVersionLast="47" xr6:coauthVersionMax="47" xr10:uidLastSave="{00000000-0000-0000-0000-000000000000}"/>
  <bookViews>
    <workbookView xWindow="28680" yWindow="-120" windowWidth="29040" windowHeight="15720" firstSheet="1" activeTab="1" xr2:uid="{00000000-000D-0000-FFFF-FFFF00000000}"/>
  </bookViews>
  <sheets>
    <sheet name="様式４(実績報告書)" sheetId="10" r:id="rId1"/>
    <sheet name="入力用①" sheetId="3" r:id="rId2"/>
    <sheet name="※【必ずご確認ください】計画書記載例" sheetId="2" r:id="rId3"/>
    <sheet name="入力用②（計画書変更ありのみ）" sheetId="1" r:id="rId4"/>
    <sheet name="入力用② (計画書に変更ありのみ、6人以上)" sheetId="8" r:id="rId5"/>
  </sheets>
  <definedNames>
    <definedName name="_xlnm.Print_Area" localSheetId="2">※【必ずご確認ください】計画書記載例!$A$1:$I$21</definedName>
    <definedName name="_xlnm.Print_Area" localSheetId="1">入力用①!$A$1:$D$21</definedName>
    <definedName name="_xlnm.Print_Area" localSheetId="4">'入力用② (計画書に変更ありのみ、6人以上)'!$A$2:$I$21</definedName>
    <definedName name="_xlnm.Print_Area" localSheetId="3">'入力用②（計画書変更ありのみ）'!$A$2:$I$18</definedName>
    <definedName name="_xlnm.Print_Area" localSheetId="0">'様式４(実績報告書)'!$A$1:$F$37</definedName>
    <definedName name="_xlnm.Print_Titles" localSheetId="4">'入力用② (計画書に変更ありのみ、6人以上)'!$11:$11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I20" i="2" l="1"/>
  <c r="H20" i="2"/>
  <c r="G20" i="2"/>
  <c r="E12" i="10"/>
  <c r="E10" i="10"/>
  <c r="E11" i="10"/>
  <c r="E13" i="10"/>
  <c r="C13" i="10"/>
  <c r="C12" i="10"/>
  <c r="C11" i="10"/>
  <c r="C10" i="10"/>
  <c r="E9" i="10"/>
  <c r="C9" i="10"/>
  <c r="E8" i="10"/>
  <c r="R12" i="1"/>
  <c r="Q12" i="1"/>
  <c r="M12" i="1"/>
  <c r="L12" i="1"/>
  <c r="L14" i="8"/>
  <c r="N14" i="8" s="1"/>
  <c r="M14" i="8"/>
  <c r="Q13" i="1"/>
  <c r="S13" i="1" s="1"/>
  <c r="R13" i="1"/>
  <c r="Q14" i="1"/>
  <c r="R14" i="1"/>
  <c r="Q15" i="1"/>
  <c r="R15" i="1"/>
  <c r="Q16" i="1"/>
  <c r="R16" i="1"/>
  <c r="S16" i="1"/>
  <c r="L13" i="1"/>
  <c r="N13" i="1" s="1"/>
  <c r="I13" i="1" s="1"/>
  <c r="M13" i="1"/>
  <c r="L14" i="1"/>
  <c r="N14" i="1" s="1"/>
  <c r="M14" i="1"/>
  <c r="L15" i="1"/>
  <c r="M15" i="1"/>
  <c r="L16" i="1"/>
  <c r="M16" i="1"/>
  <c r="N16" i="1"/>
  <c r="I16" i="1" s="1"/>
  <c r="S12" i="1" l="1"/>
  <c r="N12" i="1"/>
  <c r="I12" i="1" s="1"/>
  <c r="S14" i="1"/>
  <c r="I14" i="1" s="1"/>
  <c r="S15" i="1"/>
  <c r="N15" i="1"/>
  <c r="L13" i="8"/>
  <c r="M13" i="8"/>
  <c r="Q13" i="8"/>
  <c r="S13" i="8" s="1"/>
  <c r="R13" i="8"/>
  <c r="Q14" i="8"/>
  <c r="R14" i="8"/>
  <c r="L15" i="8"/>
  <c r="N15" i="8" s="1"/>
  <c r="M15" i="8"/>
  <c r="Q15" i="8"/>
  <c r="R15" i="8"/>
  <c r="S15" i="8"/>
  <c r="L16" i="8"/>
  <c r="M16" i="8"/>
  <c r="Q16" i="8"/>
  <c r="R16" i="8"/>
  <c r="L17" i="8"/>
  <c r="M17" i="8"/>
  <c r="Q17" i="8"/>
  <c r="R17" i="8"/>
  <c r="L18" i="8"/>
  <c r="M18" i="8"/>
  <c r="Q18" i="8"/>
  <c r="R18" i="8"/>
  <c r="S18" i="8"/>
  <c r="L19" i="8"/>
  <c r="M19" i="8"/>
  <c r="N19" i="8"/>
  <c r="Q19" i="8"/>
  <c r="S19" i="8" s="1"/>
  <c r="R19" i="8"/>
  <c r="R12" i="8"/>
  <c r="Q12" i="8"/>
  <c r="S12" i="8" s="1"/>
  <c r="M12" i="8"/>
  <c r="L12" i="8"/>
  <c r="N12" i="8" l="1"/>
  <c r="I12" i="8" s="1"/>
  <c r="S17" i="8"/>
  <c r="S16" i="8"/>
  <c r="I13" i="8"/>
  <c r="N13" i="8"/>
  <c r="I15" i="8"/>
  <c r="I15" i="1"/>
  <c r="I19" i="8"/>
  <c r="S14" i="8"/>
  <c r="N17" i="8"/>
  <c r="I17" i="8" s="1"/>
  <c r="N18" i="8"/>
  <c r="I18" i="8" s="1"/>
  <c r="I14" i="8"/>
  <c r="N16" i="8"/>
  <c r="I16" i="8" s="1"/>
  <c r="H20" i="8"/>
  <c r="I20" i="8" l="1"/>
  <c r="C6" i="8" l="1"/>
  <c r="C6" i="1"/>
  <c r="D18" i="10" l="1"/>
  <c r="A18" i="10"/>
  <c r="F5" i="10"/>
  <c r="G20" i="8" l="1"/>
  <c r="H17" i="1" l="1"/>
  <c r="I1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D12" authorId="0" shapeId="0" xr:uid="{00000000-0006-0000-0200-000001000000}">
      <text>
        <r>
          <rPr>
            <b/>
            <sz val="14"/>
            <color indexed="81"/>
            <rFont val="MS P ゴシック"/>
            <family val="3"/>
            <charset val="128"/>
          </rPr>
          <t>沖縄県からの交付決定通知書中段の日付（印鑑左の日付）</t>
        </r>
      </text>
    </comment>
    <comment ref="D13" authorId="0" shapeId="0" xr:uid="{00000000-0006-0000-0200-000002000000}">
      <text>
        <r>
          <rPr>
            <b/>
            <sz val="14"/>
            <color indexed="81"/>
            <rFont val="MS P ゴシック"/>
            <family val="3"/>
            <charset val="128"/>
          </rPr>
          <t>沖縄県からの交付決定通知書の左上の数字（沖縄県指令商第</t>
        </r>
        <r>
          <rPr>
            <b/>
            <u/>
            <sz val="14"/>
            <color indexed="81"/>
            <rFont val="MS P ゴシック"/>
            <family val="3"/>
            <charset val="128"/>
          </rPr>
          <t>○○</t>
        </r>
        <r>
          <rPr>
            <b/>
            <sz val="14"/>
            <color indexed="81"/>
            <rFont val="MS P ゴシック"/>
            <family val="3"/>
            <charset val="128"/>
          </rPr>
          <t>号）</t>
        </r>
      </text>
    </comment>
    <comment ref="D18" authorId="0" shapeId="0" xr:uid="{00000000-0006-0000-0200-000004000000}">
      <text>
        <r>
          <rPr>
            <b/>
            <sz val="14"/>
            <color indexed="81"/>
            <rFont val="MS P ゴシック"/>
            <family val="3"/>
            <charset val="128"/>
          </rPr>
          <t>1日付でご記入ください。
※申請月以前から奨学金返還支援を行っている場合も、申請月の初日をご記入ください。
例：令和〇年度12月１日</t>
        </r>
      </text>
    </comment>
    <comment ref="D19" authorId="0" shapeId="0" xr:uid="{00000000-0006-0000-0200-000005000000}">
      <text>
        <r>
          <rPr>
            <b/>
            <sz val="14"/>
            <color indexed="81"/>
            <rFont val="MS P ゴシック"/>
            <family val="3"/>
            <charset val="128"/>
          </rPr>
          <t>年度途中で終了の予定がなければ、年度末の日付をご記入ください。
例：令和〇年度３月31日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C4" authorId="0" shapeId="0" xr:uid="{00000000-0006-0000-0300-000001000000}">
      <text>
        <r>
          <rPr>
            <b/>
            <sz val="14"/>
            <color indexed="81"/>
            <rFont val="MS P ゴシック"/>
            <family val="3"/>
            <charset val="128"/>
          </rPr>
          <t>・代理返還又は手当による支給
・支給時期（例：毎月）</t>
        </r>
      </text>
    </comment>
    <comment ref="C5" authorId="0" shapeId="0" xr:uid="{00000000-0006-0000-0300-000002000000}">
      <text>
        <r>
          <rPr>
            <b/>
            <sz val="14"/>
            <color indexed="81"/>
            <rFont val="MS P ゴシック"/>
            <family val="3"/>
            <charset val="128"/>
          </rPr>
          <t>申請月以降の今年度の支援予定回数。（申請月含む）</t>
        </r>
      </text>
    </comment>
    <comment ref="C6" authorId="0" shapeId="0" xr:uid="{00000000-0006-0000-0300-000003000000}">
      <text>
        <r>
          <rPr>
            <b/>
            <u/>
            <sz val="18"/>
            <color indexed="10"/>
            <rFont val="MS P ゴシック"/>
            <family val="3"/>
            <charset val="128"/>
          </rPr>
          <t>青く着色されているセルは入力不要</t>
        </r>
      </text>
    </comment>
    <comment ref="C7" authorId="0" shapeId="0" xr:uid="{00000000-0006-0000-0300-000004000000}">
      <text>
        <r>
          <rPr>
            <b/>
            <sz val="14"/>
            <color indexed="81"/>
            <rFont val="MS P ゴシック"/>
            <family val="3"/>
            <charset val="128"/>
          </rPr>
          <t>貴社における、奨学金返還支援の対象となるための要件</t>
        </r>
      </text>
    </comment>
    <comment ref="G11" authorId="0" shapeId="0" xr:uid="{00000000-0006-0000-0300-000005000000}">
      <text>
        <r>
          <rPr>
            <b/>
            <sz val="14"/>
            <color indexed="10"/>
            <rFont val="MS P ゴシック"/>
            <family val="3"/>
            <charset val="128"/>
          </rPr>
          <t>一年間</t>
        </r>
        <r>
          <rPr>
            <b/>
            <sz val="14"/>
            <color indexed="81"/>
            <rFont val="MS P ゴシック"/>
            <family val="3"/>
            <charset val="128"/>
          </rPr>
          <t>の返還予定総額をご記入ください</t>
        </r>
      </text>
    </comment>
    <comment ref="H11" authorId="0" shapeId="0" xr:uid="{00000000-0006-0000-0300-000006000000}">
      <text>
        <r>
          <rPr>
            <b/>
            <sz val="14"/>
            <color indexed="81"/>
            <rFont val="MS P ゴシック"/>
            <family val="3"/>
            <charset val="128"/>
          </rPr>
          <t>申請月以降の代理返済予定額（申請月含む）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  <author>Administrator</author>
  </authors>
  <commentList>
    <comment ref="C4" authorId="0" shapeId="0" xr:uid="{00000000-0006-0000-0400-000001000000}">
      <text>
        <r>
          <rPr>
            <b/>
            <sz val="14"/>
            <color indexed="81"/>
            <rFont val="MS P ゴシック"/>
            <family val="3"/>
            <charset val="128"/>
          </rPr>
          <t>・代理返還又は手当による支給
・支給時期（例：毎月）</t>
        </r>
      </text>
    </comment>
    <comment ref="C5" authorId="0" shapeId="0" xr:uid="{00000000-0006-0000-0400-000002000000}">
      <text>
        <r>
          <rPr>
            <b/>
            <sz val="14"/>
            <color indexed="81"/>
            <rFont val="MS P ゴシック"/>
            <family val="3"/>
            <charset val="128"/>
          </rPr>
          <t>申請月以降の今年度の支援予定回数。（申請月含む）</t>
        </r>
      </text>
    </comment>
    <comment ref="C6" authorId="0" shapeId="0" xr:uid="{00000000-0006-0000-0400-000003000000}">
      <text>
        <r>
          <rPr>
            <b/>
            <u/>
            <sz val="18"/>
            <color indexed="10"/>
            <rFont val="MS P ゴシック"/>
            <family val="3"/>
            <charset val="128"/>
          </rPr>
          <t>青く着色されているセルは入力不要</t>
        </r>
      </text>
    </comment>
    <comment ref="C7" authorId="0" shapeId="0" xr:uid="{00000000-0006-0000-0400-000004000000}">
      <text>
        <r>
          <rPr>
            <b/>
            <sz val="14"/>
            <color indexed="81"/>
            <rFont val="MS P ゴシック"/>
            <family val="3"/>
            <charset val="128"/>
          </rPr>
          <t>貴社における、奨学金返還支援の対象となるための要件</t>
        </r>
      </text>
    </comment>
    <comment ref="H11" authorId="0" shapeId="0" xr:uid="{00000000-0006-0000-0400-000005000000}">
      <text>
        <r>
          <rPr>
            <b/>
            <sz val="14"/>
            <color indexed="81"/>
            <rFont val="MS P ゴシック"/>
            <family val="3"/>
            <charset val="128"/>
          </rPr>
          <t>申請月以降の代理返済等予定額（申請月含む）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I18" authorId="1" shapeId="0" xr:uid="{00000000-0006-0000-0400-000006000000}">
      <text>
        <r>
          <rPr>
            <b/>
            <sz val="14"/>
            <color indexed="81"/>
            <rFont val="MS P ゴシック"/>
            <family val="3"/>
            <charset val="128"/>
          </rPr>
          <t>行が足りない場合はコピーして挿入してください（数式ごとコピーしてください）。</t>
        </r>
      </text>
    </comment>
  </commentList>
</comments>
</file>

<file path=xl/sharedStrings.xml><?xml version="1.0" encoding="utf-8"?>
<sst xmlns="http://schemas.openxmlformats.org/spreadsheetml/2006/main" count="173" uniqueCount="96">
  <si>
    <t>番号</t>
    <rPh sb="0" eb="2">
      <t>バンゴウ</t>
    </rPh>
    <phoneticPr fontId="1"/>
  </si>
  <si>
    <t>住所</t>
    <rPh sb="0" eb="2">
      <t>ジュウショ</t>
    </rPh>
    <phoneticPr fontId="1"/>
  </si>
  <si>
    <t>所属する事業所の住所</t>
    <rPh sb="0" eb="2">
      <t>ショゾク</t>
    </rPh>
    <rPh sb="4" eb="7">
      <t>ジギョウショ</t>
    </rPh>
    <rPh sb="8" eb="10">
      <t>ジュウショ</t>
    </rPh>
    <phoneticPr fontId="1"/>
  </si>
  <si>
    <t>氏名</t>
    <rPh sb="0" eb="2">
      <t>シメイ</t>
    </rPh>
    <phoneticPr fontId="1"/>
  </si>
  <si>
    <t>申請年度の奨学金返還予定総額</t>
    <rPh sb="0" eb="2">
      <t>シンセイ</t>
    </rPh>
    <rPh sb="2" eb="4">
      <t>ネンド</t>
    </rPh>
    <rPh sb="5" eb="8">
      <t>ショウガクキン</t>
    </rPh>
    <rPh sb="8" eb="10">
      <t>ヘンカン</t>
    </rPh>
    <rPh sb="10" eb="12">
      <t>ヨテイ</t>
    </rPh>
    <rPh sb="12" eb="14">
      <t>ソウガク</t>
    </rPh>
    <phoneticPr fontId="1"/>
  </si>
  <si>
    <t>補助金申請額</t>
    <rPh sb="0" eb="3">
      <t>ホジョキン</t>
    </rPh>
    <rPh sb="3" eb="6">
      <t>シンセイガク</t>
    </rPh>
    <phoneticPr fontId="1"/>
  </si>
  <si>
    <t>※行が足りない場合は追加すること</t>
    <rPh sb="1" eb="2">
      <t>ギョウ</t>
    </rPh>
    <rPh sb="3" eb="4">
      <t>タ</t>
    </rPh>
    <rPh sb="7" eb="9">
      <t>バアイ</t>
    </rPh>
    <rPh sb="10" eb="12">
      <t>ツイカ</t>
    </rPh>
    <phoneticPr fontId="1"/>
  </si>
  <si>
    <t>（単位：円）</t>
    <rPh sb="1" eb="3">
      <t>タンイ</t>
    </rPh>
    <rPh sb="4" eb="5">
      <t>エン</t>
    </rPh>
    <phoneticPr fontId="1"/>
  </si>
  <si>
    <t>２　支援計画</t>
    <rPh sb="2" eb="4">
      <t>シエン</t>
    </rPh>
    <rPh sb="4" eb="6">
      <t>ケイカク</t>
    </rPh>
    <phoneticPr fontId="1"/>
  </si>
  <si>
    <t>合計</t>
    <rPh sb="0" eb="2">
      <t>ゴウケイ</t>
    </rPh>
    <phoneticPr fontId="1"/>
  </si>
  <si>
    <t>事　業　計　画　書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1"/>
  </si>
  <si>
    <t>１　支給内容</t>
    <rPh sb="2" eb="4">
      <t>シキュウ</t>
    </rPh>
    <rPh sb="4" eb="6">
      <t>ナイヨウ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</si>
  <si>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</si>
  <si>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支給方法</t>
    <rPh sb="0" eb="2">
      <t>シキュウ</t>
    </rPh>
    <rPh sb="2" eb="4">
      <t>ホウホウ</t>
    </rPh>
    <phoneticPr fontId="1"/>
  </si>
  <si>
    <t>支給予定期間</t>
    <rPh sb="0" eb="2">
      <t>シキュウ</t>
    </rPh>
    <rPh sb="2" eb="4">
      <t>ヨテイ</t>
    </rPh>
    <rPh sb="4" eb="6">
      <t>キカン</t>
    </rPh>
    <phoneticPr fontId="1"/>
  </si>
  <si>
    <t>支給条件</t>
    <rPh sb="0" eb="2">
      <t>シキュウ</t>
    </rPh>
    <rPh sb="2" eb="4">
      <t>ジョウケン</t>
    </rPh>
    <phoneticPr fontId="1"/>
  </si>
  <si>
    <t>支給回数</t>
    <rPh sb="0" eb="2">
      <t>シキュウ</t>
    </rPh>
    <rPh sb="2" eb="4">
      <t>カイスウ</t>
    </rPh>
    <phoneticPr fontId="1"/>
  </si>
  <si>
    <t>※対象従業員の職種等によって支援内容が異なる場合は、詳細が分かるようにすること（詳細は別紙とすることも可）</t>
    <rPh sb="1" eb="3">
      <t>タイショウ</t>
    </rPh>
    <rPh sb="3" eb="6">
      <t>ジュウギョウイン</t>
    </rPh>
    <rPh sb="7" eb="9">
      <t>ショクシュ</t>
    </rPh>
    <rPh sb="9" eb="10">
      <t>トウ</t>
    </rPh>
    <rPh sb="14" eb="16">
      <t>シエン</t>
    </rPh>
    <rPh sb="16" eb="18">
      <t>ナイヨウ</t>
    </rPh>
    <rPh sb="19" eb="20">
      <t>コト</t>
    </rPh>
    <rPh sb="22" eb="24">
      <t>バアイ</t>
    </rPh>
    <rPh sb="26" eb="28">
      <t>ショウサイ</t>
    </rPh>
    <rPh sb="29" eb="30">
      <t>ワ</t>
    </rPh>
    <rPh sb="40" eb="42">
      <t>ショウサイ</t>
    </rPh>
    <rPh sb="43" eb="45">
      <t>ベッシ</t>
    </rPh>
    <rPh sb="51" eb="52">
      <t>カ</t>
    </rPh>
    <phoneticPr fontId="1"/>
  </si>
  <si>
    <t>１２回</t>
    <rPh sb="2" eb="3">
      <t>カイ</t>
    </rPh>
    <phoneticPr fontId="1"/>
  </si>
  <si>
    <t>令和○年４月～令和○年３月</t>
    <phoneticPr fontId="1"/>
  </si>
  <si>
    <t>正社員、入社10年以内、従業員負担の半額を支援</t>
    <rPh sb="0" eb="3">
      <t>セイシャイン</t>
    </rPh>
    <rPh sb="4" eb="6">
      <t>ニュウシャ</t>
    </rPh>
    <rPh sb="8" eb="9">
      <t>ネン</t>
    </rPh>
    <rPh sb="9" eb="11">
      <t>イナイ</t>
    </rPh>
    <rPh sb="12" eb="15">
      <t>ジュウギョウイン</t>
    </rPh>
    <rPh sb="15" eb="17">
      <t>フタン</t>
    </rPh>
    <rPh sb="18" eb="20">
      <t>ハンガク</t>
    </rPh>
    <rPh sb="21" eb="23">
      <t>シエン</t>
    </rPh>
    <phoneticPr fontId="1"/>
  </si>
  <si>
    <t>aaaa/bb/cc</t>
    <phoneticPr fontId="1"/>
  </si>
  <si>
    <t>dddd/ee/ff</t>
    <phoneticPr fontId="1"/>
  </si>
  <si>
    <t>gggg/hh/ii</t>
    <phoneticPr fontId="1"/>
  </si>
  <si>
    <t>○○市○○</t>
    <rPh sb="0" eb="3">
      <t>マルマルシ</t>
    </rPh>
    <phoneticPr fontId="1"/>
  </si>
  <si>
    <t>○○町○○</t>
    <rPh sb="2" eb="3">
      <t>チョウ</t>
    </rPh>
    <phoneticPr fontId="1"/>
  </si>
  <si>
    <t>○○村○○</t>
    <rPh sb="2" eb="3">
      <t>ソン</t>
    </rPh>
    <phoneticPr fontId="1"/>
  </si>
  <si>
    <t>事　業　計　画　書（記載例）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rPh sb="10" eb="13">
      <t>キサイレイ</t>
    </rPh>
    <phoneticPr fontId="1"/>
  </si>
  <si>
    <t>A</t>
    <phoneticPr fontId="1"/>
  </si>
  <si>
    <t>B</t>
    <phoneticPr fontId="1"/>
  </si>
  <si>
    <t>C</t>
    <phoneticPr fontId="1"/>
  </si>
  <si>
    <t>記</t>
  </si>
  <si>
    <t>事業者名</t>
    <rPh sb="0" eb="4">
      <t>ジギョウシャメイ</t>
    </rPh>
    <phoneticPr fontId="1"/>
  </si>
  <si>
    <t xml:space="preserve">
</t>
    <phoneticPr fontId="1"/>
  </si>
  <si>
    <t>記入例</t>
    <rPh sb="0" eb="3">
      <t>キニュウレイ</t>
    </rPh>
    <phoneticPr fontId="1"/>
  </si>
  <si>
    <t>入力欄</t>
    <rPh sb="0" eb="3">
      <t>ニュウリョクラン</t>
    </rPh>
    <phoneticPr fontId="1"/>
  </si>
  <si>
    <t>今年度の支援開始日</t>
    <rPh sb="0" eb="3">
      <t>コンネンド</t>
    </rPh>
    <rPh sb="4" eb="6">
      <t>シエン</t>
    </rPh>
    <rPh sb="6" eb="9">
      <t>カイシビ</t>
    </rPh>
    <phoneticPr fontId="1"/>
  </si>
  <si>
    <t>今年度の支援最終日</t>
    <rPh sb="4" eb="6">
      <t>シエン</t>
    </rPh>
    <phoneticPr fontId="1"/>
  </si>
  <si>
    <t>098-866-2330</t>
    <phoneticPr fontId="1"/>
  </si>
  <si>
    <t>実績報告書</t>
  </si>
  <si>
    <t>２　添付書類</t>
  </si>
  <si>
    <t>（備考） １ 別途指定された書類を添付すること</t>
  </si>
  <si>
    <t>沖縄県知事　殿</t>
    <phoneticPr fontId="1"/>
  </si>
  <si>
    <t>１　実施結果</t>
    <phoneticPr fontId="1"/>
  </si>
  <si>
    <t>　　</t>
    <phoneticPr fontId="1"/>
  </si>
  <si>
    <t xml:space="preserve">      事業計画書のとおり</t>
    <phoneticPr fontId="1"/>
  </si>
  <si>
    <t xml:space="preserve">      別紙のとおり</t>
    <phoneticPr fontId="1"/>
  </si>
  <si>
    <t>補助金交付決定日</t>
    <rPh sb="0" eb="5">
      <t>ホジョキンコウフ</t>
    </rPh>
    <rPh sb="5" eb="8">
      <t>ケッテイビ</t>
    </rPh>
    <phoneticPr fontId="1"/>
  </si>
  <si>
    <t>交付決定番号</t>
    <rPh sb="0" eb="6">
      <t>コウフケッテイバンゴウ</t>
    </rPh>
    <phoneticPr fontId="1"/>
  </si>
  <si>
    <t>付け沖縄県指令商第</t>
    <phoneticPr fontId="1"/>
  </si>
  <si>
    <t>事業所住所(番地以降は下段)</t>
    <rPh sb="0" eb="5">
      <t>ジギョウショジュウショ</t>
    </rPh>
    <rPh sb="6" eb="8">
      <t>バンチ</t>
    </rPh>
    <rPh sb="8" eb="10">
      <t>イコウ</t>
    </rPh>
    <rPh sb="11" eb="13">
      <t>カダン</t>
    </rPh>
    <phoneticPr fontId="1"/>
  </si>
  <si>
    <t>※事業計画書に変更がある場合は、以下の欄もご記入ください。</t>
    <rPh sb="1" eb="6">
      <t>ジギョウケイカクショ</t>
    </rPh>
    <rPh sb="7" eb="9">
      <t>ヘンコウ</t>
    </rPh>
    <rPh sb="12" eb="14">
      <t>バアイ</t>
    </rPh>
    <rPh sb="16" eb="18">
      <t>イカ</t>
    </rPh>
    <rPh sb="19" eb="20">
      <t>ラン</t>
    </rPh>
    <rPh sb="22" eb="24">
      <t>キニュウ</t>
    </rPh>
    <phoneticPr fontId="1"/>
  </si>
  <si>
    <t>補助金交付申請額</t>
    <rPh sb="0" eb="5">
      <t>ホジョキンコウフ</t>
    </rPh>
    <rPh sb="5" eb="8">
      <t>シンセイガク</t>
    </rPh>
    <phoneticPr fontId="1"/>
  </si>
  <si>
    <t>本データ提出日</t>
    <rPh sb="0" eb="1">
      <t>ホン</t>
    </rPh>
    <rPh sb="4" eb="7">
      <t>テイシュツビ</t>
    </rPh>
    <phoneticPr fontId="1"/>
  </si>
  <si>
    <t>○○株式会社</t>
    <rPh sb="2" eb="6">
      <t>カブシキガイシャ</t>
    </rPh>
    <phoneticPr fontId="1"/>
  </si>
  <si>
    <t>000</t>
    <phoneticPr fontId="1"/>
  </si>
  <si>
    <t xml:space="preserve">          　   ２ 用紙の大きさは、日本工業規格A列４とする。</t>
    <phoneticPr fontId="1"/>
  </si>
  <si>
    <t>事業所住所②（建物名以降）</t>
    <rPh sb="0" eb="5">
      <t>ジギョウショジュウショ</t>
    </rPh>
    <rPh sb="7" eb="9">
      <t>タテモノ</t>
    </rPh>
    <rPh sb="9" eb="10">
      <t>メイ</t>
    </rPh>
    <rPh sb="10" eb="12">
      <t>イコウ</t>
    </rPh>
    <phoneticPr fontId="1"/>
  </si>
  <si>
    <t>沖縄県那覇市泉崎1-1-1</t>
    <rPh sb="0" eb="3">
      <t>オキナワケン</t>
    </rPh>
    <rPh sb="3" eb="5">
      <t>ナハ</t>
    </rPh>
    <rPh sb="5" eb="6">
      <t>シ</t>
    </rPh>
    <rPh sb="6" eb="8">
      <t>イズミザキ</t>
    </rPh>
    <phoneticPr fontId="1"/>
  </si>
  <si>
    <t>沖縄県庁8階</t>
    <rPh sb="0" eb="4">
      <t>オキナワケンチョウ</t>
    </rPh>
    <rPh sb="5" eb="6">
      <t>カイ</t>
    </rPh>
    <phoneticPr fontId="1"/>
  </si>
  <si>
    <t>有</t>
  </si>
  <si>
    <t>号で交付決定の通知を受けた上記</t>
    <rPh sb="10" eb="11">
      <t>ウ</t>
    </rPh>
    <phoneticPr fontId="1"/>
  </si>
  <si>
    <t>通常企業（認証無）</t>
    <rPh sb="0" eb="2">
      <t>ツウジョウ</t>
    </rPh>
    <rPh sb="2" eb="4">
      <t>キギョウ</t>
    </rPh>
    <rPh sb="5" eb="7">
      <t>ニンショウ</t>
    </rPh>
    <rPh sb="7" eb="8">
      <t>ナシ</t>
    </rPh>
    <phoneticPr fontId="1"/>
  </si>
  <si>
    <t>認証企業</t>
    <rPh sb="0" eb="2">
      <t>ニンショウ</t>
    </rPh>
    <rPh sb="2" eb="4">
      <t>キギョウ</t>
    </rPh>
    <phoneticPr fontId="1"/>
  </si>
  <si>
    <t>行の追加の場合、この列までコピーしてください。</t>
    <rPh sb="0" eb="1">
      <t>ギョウ</t>
    </rPh>
    <rPh sb="2" eb="4">
      <t>ツイカ</t>
    </rPh>
    <rPh sb="5" eb="7">
      <t>バアイ</t>
    </rPh>
    <rPh sb="10" eb="11">
      <t>レツ</t>
    </rPh>
    <phoneticPr fontId="1"/>
  </si>
  <si>
    <t>補助上限額</t>
    <rPh sb="0" eb="2">
      <t>ホジョ</t>
    </rPh>
    <rPh sb="2" eb="5">
      <t>ジョウゲンガク</t>
    </rPh>
    <phoneticPr fontId="1"/>
  </si>
  <si>
    <t>年返済額に係る上限額</t>
    <rPh sb="0" eb="4">
      <t>ネンヘンサイガク</t>
    </rPh>
    <rPh sb="5" eb="6">
      <t>カカ</t>
    </rPh>
    <rPh sb="7" eb="10">
      <t>ジョウゲンガク</t>
    </rPh>
    <phoneticPr fontId="1"/>
  </si>
  <si>
    <t>年支給額に係る上限額</t>
    <rPh sb="0" eb="1">
      <t>ネン</t>
    </rPh>
    <rPh sb="1" eb="4">
      <t>シキュウガク</t>
    </rPh>
    <rPh sb="5" eb="6">
      <t>カカ</t>
    </rPh>
    <rPh sb="7" eb="10">
      <t>ジョウゲンガク</t>
    </rPh>
    <phoneticPr fontId="1"/>
  </si>
  <si>
    <t>補助額</t>
    <rPh sb="0" eb="3">
      <t>ホジョガク</t>
    </rPh>
    <phoneticPr fontId="1"/>
  </si>
  <si>
    <t>沖縄県所得向上応援企業認証等の有無</t>
    <rPh sb="0" eb="3">
      <t>オキナワケン</t>
    </rPh>
    <rPh sb="3" eb="7">
      <t>ショトクコウジョウ</t>
    </rPh>
    <rPh sb="7" eb="11">
      <t>オウエンキギョウ</t>
    </rPh>
    <rPh sb="11" eb="13">
      <t>ニンショウ</t>
    </rPh>
    <rPh sb="13" eb="14">
      <t>トウ</t>
    </rPh>
    <rPh sb="15" eb="17">
      <t>ウム</t>
    </rPh>
    <phoneticPr fontId="1"/>
  </si>
  <si>
    <t>連絡先</t>
    <phoneticPr fontId="1"/>
  </si>
  <si>
    <t>代表者役職/氏名</t>
    <rPh sb="0" eb="3">
      <t>ダイヒョウシャ</t>
    </rPh>
    <rPh sb="3" eb="5">
      <t>ヤクショク</t>
    </rPh>
    <rPh sb="6" eb="8">
      <t>シメイ</t>
    </rPh>
    <phoneticPr fontId="1"/>
  </si>
  <si>
    <t>代表取締役社長　沖縄 太郎</t>
    <rPh sb="0" eb="2">
      <t>ダイヒョウ</t>
    </rPh>
    <rPh sb="2" eb="5">
      <t>トリシマリヤク</t>
    </rPh>
    <rPh sb="5" eb="7">
      <t>シャチョウ</t>
    </rPh>
    <rPh sb="8" eb="10">
      <t>オキナワ</t>
    </rPh>
    <rPh sb="11" eb="13">
      <t>タロウ</t>
    </rPh>
    <phoneticPr fontId="1"/>
  </si>
  <si>
    <t>沖縄 次郎</t>
    <rPh sb="0" eb="2">
      <t>オキナワ</t>
    </rPh>
    <rPh sb="3" eb="5">
      <t>ジロウ</t>
    </rPh>
    <phoneticPr fontId="1"/>
  </si>
  <si>
    <t>事業者の住所</t>
    <phoneticPr fontId="1"/>
  </si>
  <si>
    <t>申請年度の奨学金返還予定総額
（ア）</t>
    <rPh sb="0" eb="2">
      <t>シンセイ</t>
    </rPh>
    <rPh sb="2" eb="4">
      <t>ネンド</t>
    </rPh>
    <rPh sb="5" eb="8">
      <t>ショウガクキン</t>
    </rPh>
    <rPh sb="8" eb="10">
      <t>ヘンカン</t>
    </rPh>
    <rPh sb="10" eb="12">
      <t>ヨテイ</t>
    </rPh>
    <rPh sb="12" eb="14">
      <t>ソウガク</t>
    </rPh>
    <phoneticPr fontId="1"/>
  </si>
  <si>
    <t>補助金申請額
（ウ）</t>
    <rPh sb="0" eb="3">
      <t>ホジョキン</t>
    </rPh>
    <rPh sb="3" eb="6">
      <t>シンセイガク</t>
    </rPh>
    <phoneticPr fontId="1"/>
  </si>
  <si>
    <t>D</t>
    <phoneticPr fontId="1"/>
  </si>
  <si>
    <t>E</t>
    <phoneticPr fontId="1"/>
  </si>
  <si>
    <t>F</t>
    <phoneticPr fontId="1"/>
  </si>
  <si>
    <t>G</t>
    <phoneticPr fontId="1"/>
  </si>
  <si>
    <t>H</t>
    <phoneticPr fontId="1"/>
  </si>
  <si>
    <t>I</t>
    <phoneticPr fontId="1"/>
  </si>
  <si>
    <t>様式第４号（第10条関係）</t>
    <phoneticPr fontId="1"/>
  </si>
  <si>
    <t>沖縄県奨学金代理返還支援事業補助金</t>
    <rPh sb="6" eb="8">
      <t>ダイリ</t>
    </rPh>
    <phoneticPr fontId="1"/>
  </si>
  <si>
    <t>下記のとおり報告します。</t>
    <rPh sb="0" eb="2">
      <t>カキ</t>
    </rPh>
    <phoneticPr fontId="1"/>
  </si>
  <si>
    <t>2026/4/31</t>
    <phoneticPr fontId="1"/>
  </si>
  <si>
    <t>申請年度末時点の年齢</t>
    <rPh sb="0" eb="4">
      <t>シンセイネンド</t>
    </rPh>
    <rPh sb="4" eb="5">
      <t>マツ</t>
    </rPh>
    <rPh sb="5" eb="7">
      <t>ジテン</t>
    </rPh>
    <rPh sb="8" eb="10">
      <t>ネンレイ</t>
    </rPh>
    <phoneticPr fontId="1"/>
  </si>
  <si>
    <t>○○歳</t>
    <rPh sb="2" eb="3">
      <t>サイ</t>
    </rPh>
    <phoneticPr fontId="1"/>
  </si>
  <si>
    <t>申請年度末時点の年齢</t>
    <rPh sb="0" eb="7">
      <t>シンセイネンドマツジテン</t>
    </rPh>
    <rPh sb="8" eb="10">
      <t>ネンレイ</t>
    </rPh>
    <phoneticPr fontId="1"/>
  </si>
  <si>
    <t>代理返済等の年間予定額
（イ）</t>
    <rPh sb="0" eb="4">
      <t>ダイリヘンサイ</t>
    </rPh>
    <rPh sb="4" eb="5">
      <t>トウ</t>
    </rPh>
    <rPh sb="6" eb="8">
      <t>ネンカン</t>
    </rPh>
    <rPh sb="8" eb="11">
      <t>ヨテイガク</t>
    </rPh>
    <phoneticPr fontId="1"/>
  </si>
  <si>
    <t>代理返済等の年間予定額</t>
    <rPh sb="0" eb="2">
      <t>ダイリ</t>
    </rPh>
    <rPh sb="2" eb="4">
      <t>ヘンサイ</t>
    </rPh>
    <rPh sb="4" eb="5">
      <t>トウ</t>
    </rPh>
    <rPh sb="6" eb="8">
      <t>ネンカン</t>
    </rPh>
    <rPh sb="8" eb="11">
      <t>ヨテイガク</t>
    </rPh>
    <phoneticPr fontId="1"/>
  </si>
  <si>
    <t>代理返済等の年間予定額</t>
    <rPh sb="0" eb="4">
      <t>ダイリヘンサイ</t>
    </rPh>
    <rPh sb="4" eb="5">
      <t>トウ</t>
    </rPh>
    <rPh sb="6" eb="8">
      <t>ネンカン</t>
    </rPh>
    <rPh sb="8" eb="11">
      <t>ヨテイガク</t>
    </rPh>
    <phoneticPr fontId="1"/>
  </si>
  <si>
    <t>の補助事業について、沖縄県奨学金代理返還支援事業補助金交付要綱第10条に基づき、</t>
    <rPh sb="16" eb="18">
      <t>ダイリ</t>
    </rPh>
    <rPh sb="27" eb="29">
      <t>コウフ</t>
    </rPh>
    <phoneticPr fontId="1"/>
  </si>
  <si>
    <t>担当者氏名(フルネーム)</t>
    <rPh sb="0" eb="3">
      <t>タントウシャ</t>
    </rPh>
    <rPh sb="3" eb="4">
      <t>シ</t>
    </rPh>
    <rPh sb="4" eb="5">
      <t>メイ</t>
    </rPh>
    <phoneticPr fontId="1"/>
  </si>
  <si>
    <t>毎月代理返済</t>
    <rPh sb="0" eb="2">
      <t>マイツキ</t>
    </rPh>
    <rPh sb="2" eb="6">
      <t>ダイリヘンサイ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</si>
</sst>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[$-411]ggge&quot;年&quot;m&quot;月&quot;d&quot;日&quot;;@"/>
  </numFmts>
  <fonts count="2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.5"/>
      <color rgb="FF00000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b/>
      <u/>
      <sz val="18"/>
      <color indexed="10"/>
      <name val="MS P ゴシック"/>
      <family val="3"/>
      <charset val="128"/>
    </font>
    <font>
      <b/>
      <sz val="14"/>
      <color rgb="FFFF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4"/>
      <color indexed="10"/>
      <name val="MS P ゴシック"/>
      <family val="3"/>
      <charset val="128"/>
    </font>
    <font>
      <sz val="10.5"/>
      <color rgb="FF00000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u/>
      <sz val="14"/>
      <color indexed="81"/>
      <name val="MS P ゴシック"/>
      <family val="3"/>
      <charset val="128"/>
    </font>
    <font>
      <sz val="12"/>
      <color rgb="FFFF0000"/>
      <name val="游ゴシック"/>
      <family val="2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justify"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58" fontId="0" fillId="0" borderId="0" xfId="0" applyNumberFormat="1">
      <alignment vertical="center"/>
    </xf>
    <xf numFmtId="176" fontId="6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58" fontId="0" fillId="0" borderId="1" xfId="0" applyNumberForma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4" fontId="5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>
      <alignment vertical="center"/>
    </xf>
    <xf numFmtId="38" fontId="0" fillId="0" borderId="0" xfId="1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 indent="15"/>
    </xf>
    <xf numFmtId="0" fontId="0" fillId="0" borderId="2" xfId="0" applyBorder="1" applyAlignment="1">
      <alignment vertical="center" wrapText="1"/>
    </xf>
    <xf numFmtId="0" fontId="0" fillId="0" borderId="0" xfId="0" applyAlignment="1">
      <alignment horizontal="left" vertical="center"/>
    </xf>
    <xf numFmtId="0" fontId="16" fillId="0" borderId="0" xfId="0" applyFont="1">
      <alignment vertical="center"/>
    </xf>
    <xf numFmtId="3" fontId="0" fillId="0" borderId="1" xfId="0" applyNumberFormat="1" applyBorder="1" applyAlignment="1">
      <alignment horizontal="left" vertical="center"/>
    </xf>
    <xf numFmtId="49" fontId="0" fillId="0" borderId="2" xfId="0" applyNumberFormat="1" applyBorder="1" applyAlignment="1">
      <alignment horizontal="left" vertical="center" wrapText="1"/>
    </xf>
    <xf numFmtId="0" fontId="18" fillId="2" borderId="1" xfId="0" applyFont="1" applyFill="1" applyBorder="1" applyAlignment="1" applyProtection="1">
      <alignment horizontal="center" vertical="center"/>
      <protection locked="0"/>
    </xf>
    <xf numFmtId="0" fontId="19" fillId="2" borderId="1" xfId="0" applyFont="1" applyFill="1" applyBorder="1" applyAlignment="1" applyProtection="1">
      <alignment horizontal="center" vertical="center"/>
      <protection locked="0"/>
    </xf>
    <xf numFmtId="0" fontId="20" fillId="0" borderId="1" xfId="0" applyFont="1" applyBorder="1">
      <alignment vertical="center"/>
    </xf>
    <xf numFmtId="58" fontId="0" fillId="0" borderId="0" xfId="0" applyNumberFormat="1" applyAlignment="1">
      <alignment horizontal="right" vertical="center"/>
    </xf>
    <xf numFmtId="0" fontId="0" fillId="0" borderId="1" xfId="0" applyBorder="1" applyAlignment="1">
      <alignment horizontal="left" vertical="center"/>
    </xf>
    <xf numFmtId="0" fontId="0" fillId="0" borderId="4" xfId="0" applyBorder="1">
      <alignment vertical="center"/>
    </xf>
    <xf numFmtId="176" fontId="0" fillId="0" borderId="3" xfId="0" applyNumberFormat="1" applyBorder="1" applyAlignment="1">
      <alignment horizontal="left" vertical="center"/>
    </xf>
    <xf numFmtId="3" fontId="0" fillId="0" borderId="3" xfId="0" applyNumberFormat="1" applyBorder="1" applyAlignment="1">
      <alignment horizontal="left" vertical="center"/>
    </xf>
    <xf numFmtId="0" fontId="21" fillId="0" borderId="1" xfId="0" applyFont="1" applyBorder="1">
      <alignment vertical="center"/>
    </xf>
    <xf numFmtId="58" fontId="20" fillId="0" borderId="1" xfId="0" applyNumberFormat="1" applyFont="1" applyBorder="1" applyAlignment="1">
      <alignment horizontal="left" vertical="center"/>
    </xf>
    <xf numFmtId="49" fontId="20" fillId="0" borderId="1" xfId="0" applyNumberFormat="1" applyFont="1" applyBorder="1">
      <alignment vertical="center"/>
    </xf>
    <xf numFmtId="176" fontId="19" fillId="2" borderId="1" xfId="0" applyNumberFormat="1" applyFont="1" applyFill="1" applyBorder="1" applyAlignment="1" applyProtection="1">
      <alignment horizontal="center" vertical="center"/>
      <protection locked="0"/>
    </xf>
    <xf numFmtId="0" fontId="22" fillId="0" borderId="0" xfId="0" applyFont="1">
      <alignment vertical="center"/>
    </xf>
    <xf numFmtId="0" fontId="0" fillId="0" borderId="5" xfId="0" applyBorder="1">
      <alignment vertical="center"/>
    </xf>
    <xf numFmtId="0" fontId="2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shrinkToFit="1"/>
    </xf>
    <xf numFmtId="58" fontId="21" fillId="2" borderId="1" xfId="0" applyNumberFormat="1" applyFont="1" applyFill="1" applyBorder="1" applyAlignment="1" applyProtection="1">
      <alignment horizontal="left" vertical="center"/>
      <protection locked="0"/>
    </xf>
    <xf numFmtId="0" fontId="20" fillId="2" borderId="1" xfId="0" applyFont="1" applyFill="1" applyBorder="1" applyProtection="1">
      <alignment vertical="center"/>
      <protection locked="0"/>
    </xf>
    <xf numFmtId="14" fontId="20" fillId="2" borderId="1" xfId="0" quotePrefix="1" applyNumberFormat="1" applyFont="1" applyFill="1" applyBorder="1" applyProtection="1">
      <alignment vertical="center"/>
      <protection locked="0"/>
    </xf>
    <xf numFmtId="49" fontId="20" fillId="2" borderId="1" xfId="0" applyNumberFormat="1" applyFont="1" applyFill="1" applyBorder="1" applyAlignment="1" applyProtection="1">
      <alignment horizontal="left" vertical="center"/>
      <protection locked="0"/>
    </xf>
    <xf numFmtId="0" fontId="20" fillId="2" borderId="1" xfId="0" applyFont="1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58" fontId="0" fillId="2" borderId="1" xfId="0" applyNumberFormat="1" applyFill="1" applyBorder="1" applyAlignment="1" applyProtection="1">
      <alignment horizontal="left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176" fontId="0" fillId="2" borderId="1" xfId="0" applyNumberFormat="1" applyFill="1" applyBorder="1" applyAlignment="1" applyProtection="1">
      <alignment horizontal="left" vertical="center"/>
      <protection locked="0"/>
    </xf>
    <xf numFmtId="0" fontId="15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Protection="1">
      <alignment vertical="center"/>
      <protection locked="0"/>
    </xf>
    <xf numFmtId="177" fontId="5" fillId="3" borderId="1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190500</xdr:colOff>
      <xdr:row>3</xdr:row>
      <xdr:rowOff>119063</xdr:rowOff>
    </xdr:from>
    <xdr:to>
      <xdr:col>15</xdr:col>
      <xdr:colOff>265111</xdr:colOff>
      <xdr:row>8</xdr:row>
      <xdr:rowOff>23812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7244E0-6997-45AF-B8EF-4F6F459B3C63}"/>
            </a:ext>
          </a:extLst>
        </xdr:cNvPr>
        <xdr:cNvSpPr txBox="1"/>
      </xdr:nvSpPr>
      <xdr:spPr>
        <a:xfrm>
          <a:off x="5798344" y="797719"/>
          <a:ext cx="6634955" cy="1035843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入力用①に必要事項を記載することで本様式は自動的に作成されます。</a:t>
          </a:r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ja-JP" altLang="en-US" sz="1400" b="1">
              <a:solidFill>
                <a:srgbClr val="FF0000"/>
              </a:solidFill>
            </a:rPr>
            <a:t>入力用①に必要事項記入後、本様式を県に提出してください。</a:t>
          </a:r>
          <a:r>
            <a:rPr kumimoji="1" lang="ja-JP" altLang="ja-JP" sz="12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（本エクセルデータをそのまま提出いただいてもかまいません。）</a:t>
          </a:r>
          <a:endParaRPr kumimoji="1" lang="ja-JP" altLang="en-US" sz="1400" b="1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57150</xdr:rowOff>
    </xdr:from>
    <xdr:to>
      <xdr:col>3</xdr:col>
      <xdr:colOff>2165349</xdr:colOff>
      <xdr:row>1</xdr:row>
      <xdr:rowOff>521758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A30BE36-44D4-07BA-1572-FFED671E564B}"/>
            </a:ext>
          </a:extLst>
        </xdr:cNvPr>
        <xdr:cNvSpPr txBox="1"/>
      </xdr:nvSpPr>
      <xdr:spPr>
        <a:xfrm>
          <a:off x="0" y="57150"/>
          <a:ext cx="8822266" cy="697441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>
              <a:solidFill>
                <a:srgbClr val="FF0000"/>
              </a:solidFill>
            </a:rPr>
            <a:t>本シートを入力して作成される「様式４</a:t>
          </a:r>
          <a:r>
            <a:rPr kumimoji="1" lang="en-US" altLang="ja-JP" sz="1200" b="1">
              <a:solidFill>
                <a:srgbClr val="FF0000"/>
              </a:solidFill>
            </a:rPr>
            <a:t>(</a:t>
          </a:r>
          <a:r>
            <a:rPr kumimoji="1" lang="ja-JP" altLang="en-US" sz="1200" b="1">
              <a:solidFill>
                <a:srgbClr val="FF0000"/>
              </a:solidFill>
            </a:rPr>
            <a:t>実績報告書</a:t>
          </a:r>
          <a:r>
            <a:rPr kumimoji="1" lang="en-US" altLang="ja-JP" sz="1200" b="1">
              <a:solidFill>
                <a:srgbClr val="FF0000"/>
              </a:solidFill>
            </a:rPr>
            <a:t>)</a:t>
          </a:r>
          <a:r>
            <a:rPr kumimoji="1" lang="ja-JP" altLang="en-US" sz="1200" b="1">
              <a:solidFill>
                <a:srgbClr val="FF0000"/>
              </a:solidFill>
            </a:rPr>
            <a:t>」及び「請求書」（緑のシート）を県に提出してください。（本エクセルデータをそのまま提出いただいてもかまいません。）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279398</xdr:colOff>
      <xdr:row>2</xdr:row>
      <xdr:rowOff>161924</xdr:rowOff>
    </xdr:from>
    <xdr:to>
      <xdr:col>26</xdr:col>
      <xdr:colOff>272142</xdr:colOff>
      <xdr:row>8</xdr:row>
      <xdr:rowOff>127000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9441541" y="787853"/>
          <a:ext cx="11250387" cy="2296433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「２　支援計画」作成のポイント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</a:t>
          </a:r>
          <a:r>
            <a:rPr kumimoji="1" lang="ja-JP" altLang="en-US" sz="1200" b="1">
              <a:solidFill>
                <a:sysClr val="windowText" lastClr="000000"/>
              </a:solidFill>
            </a:rPr>
            <a:t>申請年度の奨学金返還予定額（ア）</a:t>
          </a:r>
          <a:r>
            <a:rPr kumimoji="1" lang="ja-JP" altLang="en-US" sz="1200">
              <a:solidFill>
                <a:sysClr val="windowText" lastClr="000000"/>
              </a:solidFill>
            </a:rPr>
            <a:t>は、年度途中の申請でも</a:t>
          </a:r>
          <a:r>
            <a:rPr kumimoji="1" lang="ja-JP" altLang="en-US" sz="1200" u="sng">
              <a:solidFill>
                <a:srgbClr val="FF0000"/>
              </a:solidFill>
            </a:rPr>
            <a:t>１年分として記載</a:t>
          </a:r>
          <a:r>
            <a:rPr kumimoji="1" lang="ja-JP" altLang="en-US" sz="1200">
              <a:solidFill>
                <a:sysClr val="windowText" lastClr="000000"/>
              </a:solidFill>
            </a:rPr>
            <a:t>して下さい、また、複数の奨学金を同時に返還している場合は合算して下さい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</a:t>
          </a:r>
          <a:r>
            <a:rPr kumimoji="1" lang="ja-JP" altLang="en-US" sz="1200" b="1">
              <a:solidFill>
                <a:sysClr val="windowText" lastClr="000000"/>
              </a:solidFill>
            </a:rPr>
            <a:t>代理返済等の年間予定額（イ）</a:t>
          </a:r>
          <a:r>
            <a:rPr kumimoji="1" lang="ja-JP" altLang="en-US" sz="1200">
              <a:solidFill>
                <a:sysClr val="windowText" lastClr="000000"/>
              </a:solidFill>
            </a:rPr>
            <a:t>は</a:t>
          </a:r>
          <a:r>
            <a:rPr kumimoji="1" lang="ja-JP" altLang="en-US" sz="1200" u="sng">
              <a:solidFill>
                <a:srgbClr val="FF0000"/>
              </a:solidFill>
            </a:rPr>
            <a:t>申請した月以降の年度内で代理返済等を行う額を記載</a:t>
          </a:r>
          <a:r>
            <a:rPr kumimoji="1" lang="ja-JP" altLang="en-US" sz="1200">
              <a:solidFill>
                <a:sysClr val="windowText" lastClr="000000"/>
              </a:solidFill>
            </a:rPr>
            <a:t>して下さい（</a:t>
          </a:r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年度途中に申請する場合は申請以降に代理返済等を行う額）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・</a:t>
          </a:r>
          <a:r>
            <a:rPr kumimoji="1" lang="ja-JP" altLang="en-US" sz="1200" b="1">
              <a:solidFill>
                <a:sysClr val="windowText" lastClr="000000"/>
              </a:solidFill>
            </a:rPr>
            <a:t>補助金申請額（ウ）</a:t>
          </a:r>
          <a:r>
            <a:rPr kumimoji="1" lang="ja-JP" altLang="en-US" sz="1200">
              <a:solidFill>
                <a:sysClr val="windowText" lastClr="000000"/>
              </a:solidFill>
            </a:rPr>
            <a:t>は下記のとおり自動で算出されます。</a:t>
          </a:r>
          <a:br>
            <a:rPr kumimoji="1" lang="en-US" altLang="ja-JP" sz="1200">
              <a:solidFill>
                <a:sysClr val="windowText" lastClr="000000"/>
              </a:solidFill>
            </a:rPr>
          </a:br>
          <a:r>
            <a:rPr kumimoji="1" lang="en-US" altLang="ja-JP" sz="1200">
              <a:solidFill>
                <a:sysClr val="windowText" lastClr="000000"/>
              </a:solidFill>
            </a:rPr>
            <a:t>【</a:t>
          </a:r>
          <a:r>
            <a:rPr kumimoji="1" lang="ja-JP" altLang="en-US" sz="1200">
              <a:solidFill>
                <a:sysClr val="windowText" lastClr="000000"/>
              </a:solidFill>
            </a:rPr>
            <a:t>補助金額算出の流れ</a:t>
          </a:r>
          <a:r>
            <a:rPr kumimoji="1" lang="en-US" altLang="ja-JP" sz="1200">
              <a:solidFill>
                <a:sysClr val="windowText" lastClr="000000"/>
              </a:solidFill>
            </a:rPr>
            <a:t>】</a:t>
          </a:r>
        </a:p>
        <a:p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従業員の年間返済額（毎月返済額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×12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か月）に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を掛けて補助対象となる額を算出（①）、手当等の年間支給予定額を算出（②）、</a:t>
          </a:r>
          <a:r>
            <a:rPr kumimoji="0" lang="ja-JP" altLang="en-US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①と②のうち低い額に対し</a:t>
          </a:r>
          <a:r>
            <a:rPr kumimoji="0" lang="en-US" altLang="ja-JP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1/2</a:t>
          </a:r>
          <a:r>
            <a:rPr kumimoji="0" lang="ja-JP" altLang="en-US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（認証企業は</a:t>
          </a:r>
          <a:r>
            <a:rPr kumimoji="0" lang="en-US" altLang="ja-JP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3/4</a:t>
          </a:r>
          <a:r>
            <a:rPr kumimoji="0" lang="ja-JP" altLang="en-US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）をかけた額（③）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と</a:t>
          </a:r>
          <a:r>
            <a:rPr kumimoji="0" lang="ja-JP" altLang="en-US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上限額９万円（認証企業は</a:t>
          </a:r>
          <a:r>
            <a:rPr kumimoji="0" lang="en-US" altLang="ja-JP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13.5</a:t>
          </a:r>
          <a:r>
            <a:rPr kumimoji="0" lang="ja-JP" altLang="en-US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万円）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を比較し</a:t>
          </a:r>
          <a:r>
            <a:rPr kumimoji="0" lang="ja-JP" altLang="en-US" sz="1200" b="0" i="0" u="sng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低い額が県の補助金額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となります。</a:t>
          </a:r>
          <a:b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b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6</xdr:col>
      <xdr:colOff>1220258</xdr:colOff>
      <xdr:row>20</xdr:row>
      <xdr:rowOff>109009</xdr:rowOff>
    </xdr:from>
    <xdr:to>
      <xdr:col>7</xdr:col>
      <xdr:colOff>338667</xdr:colOff>
      <xdr:row>23</xdr:row>
      <xdr:rowOff>42334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221008" y="6099176"/>
          <a:ext cx="356659" cy="642408"/>
        </a:xfrm>
        <a:prstGeom prst="downArrow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311150</xdr:colOff>
      <xdr:row>20</xdr:row>
      <xdr:rowOff>120650</xdr:rowOff>
    </xdr:from>
    <xdr:to>
      <xdr:col>8</xdr:col>
      <xdr:colOff>670984</xdr:colOff>
      <xdr:row>23</xdr:row>
      <xdr:rowOff>57150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8502650" y="6121400"/>
          <a:ext cx="359834" cy="666750"/>
        </a:xfrm>
        <a:prstGeom prst="downArrow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504825</xdr:colOff>
      <xdr:row>23</xdr:row>
      <xdr:rowOff>60322</xdr:rowOff>
    </xdr:from>
    <xdr:to>
      <xdr:col>7</xdr:col>
      <xdr:colOff>525992</xdr:colOff>
      <xdr:row>26</xdr:row>
      <xdr:rowOff>197907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6505575" y="6759572"/>
          <a:ext cx="1259417" cy="836085"/>
        </a:xfrm>
        <a:prstGeom prst="rect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交付申請書の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補助対象経費の総額と一致</a:t>
          </a:r>
        </a:p>
      </xdr:txBody>
    </xdr:sp>
    <xdr:clientData/>
  </xdr:twoCellAnchor>
  <xdr:twoCellAnchor>
    <xdr:from>
      <xdr:col>7</xdr:col>
      <xdr:colOff>776817</xdr:colOff>
      <xdr:row>23</xdr:row>
      <xdr:rowOff>85722</xdr:rowOff>
    </xdr:from>
    <xdr:to>
      <xdr:col>9</xdr:col>
      <xdr:colOff>131234</xdr:colOff>
      <xdr:row>26</xdr:row>
      <xdr:rowOff>223307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8015817" y="6784972"/>
          <a:ext cx="1259417" cy="836085"/>
        </a:xfrm>
        <a:prstGeom prst="rect">
          <a:avLst/>
        </a:prstGeom>
        <a:solidFill>
          <a:schemeClr val="accent4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交付申請書の</a:t>
          </a:r>
          <a:endParaRPr kumimoji="1" lang="en-US" altLang="ja-JP" sz="12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補助金交付申請額と一致</a:t>
          </a:r>
        </a:p>
      </xdr:txBody>
    </xdr:sp>
    <xdr:clientData/>
  </xdr:twoCellAnchor>
  <xdr:twoCellAnchor>
    <xdr:from>
      <xdr:col>9</xdr:col>
      <xdr:colOff>237823</xdr:colOff>
      <xdr:row>9</xdr:row>
      <xdr:rowOff>19502</xdr:rowOff>
    </xdr:from>
    <xdr:to>
      <xdr:col>29</xdr:col>
      <xdr:colOff>272144</xdr:colOff>
      <xdr:row>55</xdr:row>
      <xdr:rowOff>63500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9817252" y="3267073"/>
          <a:ext cx="13278606" cy="12771213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 u="none">
              <a:solidFill>
                <a:sysClr val="windowText" lastClr="000000"/>
              </a:solidFill>
            </a:rPr>
            <a:t>（例１）従業員返還額の</a:t>
          </a:r>
          <a:r>
            <a:rPr kumimoji="1" lang="ja-JP" altLang="en-US" sz="1200" b="1" u="sng">
              <a:solidFill>
                <a:sysClr val="windowText" lastClr="000000"/>
              </a:solidFill>
            </a:rPr>
            <a:t>全額を支援</a:t>
          </a:r>
          <a:r>
            <a:rPr kumimoji="1" lang="ja-JP" altLang="en-US" sz="1200" b="1" u="none">
              <a:solidFill>
                <a:sysClr val="windowText" lastClr="000000"/>
              </a:solidFill>
            </a:rPr>
            <a:t>する場合</a:t>
          </a:r>
          <a:endParaRPr kumimoji="1" lang="en-US" altLang="ja-JP" sz="1200" b="1" u="none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>
              <a:solidFill>
                <a:sysClr val="windowText" lastClr="000000"/>
              </a:solidFill>
            </a:rPr>
            <a:t>従業員Ａさん：年間返済額</a:t>
          </a:r>
          <a:r>
            <a:rPr kumimoji="1" lang="en-US" altLang="ja-JP" sz="1200">
              <a:solidFill>
                <a:sysClr val="windowText" lastClr="000000"/>
              </a:solidFill>
            </a:rPr>
            <a:t>24</a:t>
          </a:r>
          <a:r>
            <a:rPr kumimoji="1" lang="ja-JP" altLang="en-US" sz="1200">
              <a:solidFill>
                <a:sysClr val="windowText" lastClr="000000"/>
              </a:solidFill>
            </a:rPr>
            <a:t>万円（</a:t>
          </a:r>
          <a:r>
            <a:rPr kumimoji="1" lang="ja-JP" altLang="en-US" sz="1200" u="sng">
              <a:solidFill>
                <a:srgbClr val="FF0000"/>
              </a:solidFill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</a:rPr>
            <a:t>1/2</a:t>
          </a:r>
          <a:r>
            <a:rPr kumimoji="1" lang="ja-JP" altLang="en-US" sz="1200" u="sng">
              <a:solidFill>
                <a:srgbClr val="FF0000"/>
              </a:solidFill>
            </a:rPr>
            <a:t>→</a:t>
          </a:r>
          <a:r>
            <a:rPr kumimoji="1" lang="en-US" altLang="ja-JP" sz="1200" u="sng">
              <a:solidFill>
                <a:srgbClr val="FF0000"/>
              </a:solidFill>
            </a:rPr>
            <a:t>12</a:t>
          </a:r>
          <a:r>
            <a:rPr kumimoji="1" lang="ja-JP" altLang="en-US" sz="1200" u="sng">
              <a:solidFill>
                <a:srgbClr val="FF0000"/>
              </a:solidFill>
            </a:rPr>
            <a:t>万円</a:t>
          </a:r>
          <a:r>
            <a:rPr kumimoji="1" lang="ja-JP" altLang="en-US" sz="1200">
              <a:solidFill>
                <a:sysClr val="windowText" lastClr="000000"/>
              </a:solidFill>
            </a:rPr>
            <a:t>）、</a:t>
          </a:r>
          <a:r>
            <a:rPr kumimoji="1" lang="ja-JP" altLang="en-US" sz="1200">
              <a:solidFill>
                <a:srgbClr val="FF0000"/>
              </a:solidFill>
            </a:rPr>
            <a:t>企業支援</a:t>
          </a:r>
          <a:r>
            <a:rPr kumimoji="1" lang="en-US" altLang="ja-JP" sz="1200">
              <a:solidFill>
                <a:srgbClr val="FF0000"/>
              </a:solidFill>
            </a:rPr>
            <a:t>24</a:t>
          </a:r>
          <a:r>
            <a:rPr kumimoji="1" lang="ja-JP" altLang="en-US" sz="1200">
              <a:solidFill>
                <a:srgbClr val="FF0000"/>
              </a:solidFill>
            </a:rPr>
            <a:t>万円（</a:t>
          </a:r>
          <a:r>
            <a:rPr kumimoji="1" lang="ja-JP" altLang="en-US" sz="1200" u="sng">
              <a:solidFill>
                <a:srgbClr val="FF0000"/>
              </a:solidFill>
            </a:rPr>
            <a:t>②</a:t>
          </a:r>
          <a:r>
            <a:rPr kumimoji="1" lang="ja-JP" altLang="en-US" sz="1200">
              <a:solidFill>
                <a:srgbClr val="FF0000"/>
              </a:solidFill>
            </a:rPr>
            <a:t>）　</a:t>
          </a:r>
          <a:r>
            <a:rPr kumimoji="1" lang="ja-JP" altLang="en-US" sz="1200">
              <a:solidFill>
                <a:sysClr val="windowText" lastClr="000000"/>
              </a:solidFill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</a:rPr>
            <a:t>12</a:t>
          </a:r>
          <a:r>
            <a:rPr kumimoji="1" lang="ja-JP" altLang="en-US" sz="1200">
              <a:solidFill>
                <a:sysClr val="windowText" lastClr="000000"/>
              </a:solidFill>
            </a:rPr>
            <a:t>万円と②</a:t>
          </a:r>
          <a:r>
            <a:rPr kumimoji="1" lang="en-US" altLang="ja-JP" sz="1200">
              <a:solidFill>
                <a:sysClr val="windowText" lastClr="000000"/>
              </a:solidFill>
            </a:rPr>
            <a:t>24</a:t>
          </a:r>
          <a:r>
            <a:rPr kumimoji="1" lang="ja-JP" altLang="en-US" sz="1200">
              <a:solidFill>
                <a:sysClr val="windowText" lastClr="000000"/>
              </a:solidFill>
            </a:rPr>
            <a:t>万円を比較すると①が低くなるため、①にさらに</a:t>
          </a:r>
          <a:r>
            <a:rPr kumimoji="1" lang="en-US" altLang="ja-JP" sz="1200">
              <a:solidFill>
                <a:sysClr val="windowText" lastClr="000000"/>
              </a:solidFill>
            </a:rPr>
            <a:t>1/2</a:t>
          </a:r>
          <a:r>
            <a:rPr kumimoji="1" lang="ja-JP" altLang="en-US" sz="1200">
              <a:solidFill>
                <a:sysClr val="windowText" lastClr="000000"/>
              </a:solidFill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</a:rPr>
            <a:t>6</a:t>
          </a:r>
          <a:r>
            <a:rPr kumimoji="1" lang="ja-JP" altLang="en-US" sz="1200" u="sng">
              <a:solidFill>
                <a:srgbClr val="FF0000"/>
              </a:solidFill>
            </a:rPr>
            <a:t>万円（③）</a:t>
          </a:r>
          <a:r>
            <a:rPr kumimoji="1" lang="ja-JP" altLang="en-US" sz="1200">
              <a:solidFill>
                <a:sysClr val="windowText" lastClr="000000"/>
              </a:solidFill>
            </a:rPr>
            <a:t>が算出され、③と上限額</a:t>
          </a:r>
          <a:r>
            <a:rPr kumimoji="1" lang="en-US" altLang="ja-JP" sz="1200">
              <a:solidFill>
                <a:sysClr val="windowText" lastClr="000000"/>
              </a:solidFill>
            </a:rPr>
            <a:t>9</a:t>
          </a:r>
          <a:r>
            <a:rPr kumimoji="1" lang="ja-JP" altLang="en-US" sz="1200">
              <a:solidFill>
                <a:sysClr val="windowText" lastClr="000000"/>
              </a:solidFill>
            </a:rPr>
            <a:t>万円を比較すると③の方が低くなるため、</a:t>
          </a:r>
          <a:r>
            <a:rPr kumimoji="1" lang="ja-JP" altLang="en-US" sz="1200" u="sng">
              <a:solidFill>
                <a:srgbClr val="FF0000"/>
              </a:solidFill>
            </a:rPr>
            <a:t>６万円が県補助額</a:t>
          </a:r>
          <a:r>
            <a:rPr kumimoji="1" lang="ja-JP" altLang="en-US" sz="1200">
              <a:solidFill>
                <a:sysClr val="windowText" lastClr="000000"/>
              </a:solidFill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</a:rPr>
          </a:br>
          <a:r>
            <a:rPr kumimoji="1" lang="ja-JP" altLang="en-US" sz="1200">
              <a:solidFill>
                <a:sysClr val="windowText" lastClr="000000"/>
              </a:solidFill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</a:rPr>
            <a:t>※</a:t>
          </a:r>
          <a:r>
            <a:rPr kumimoji="1" lang="ja-JP" altLang="en-US" sz="1200">
              <a:solidFill>
                <a:sysClr val="windowText" lastClr="000000"/>
              </a:solidFill>
            </a:rPr>
            <a:t>認証企業の場合は、①に</a:t>
          </a:r>
          <a:r>
            <a:rPr kumimoji="1" lang="en-US" altLang="ja-JP" sz="1200">
              <a:solidFill>
                <a:srgbClr val="FF0000"/>
              </a:solidFill>
            </a:rPr>
            <a:t>3/4</a:t>
          </a:r>
          <a:r>
            <a:rPr kumimoji="1" lang="ja-JP" altLang="en-US" sz="1200">
              <a:solidFill>
                <a:sysClr val="windowText" lastClr="000000"/>
              </a:solidFill>
            </a:rPr>
            <a:t>をかけた</a:t>
          </a:r>
          <a:r>
            <a:rPr kumimoji="1" lang="ja-JP" altLang="en-US" sz="1200" u="sng">
              <a:solidFill>
                <a:srgbClr val="FF0000"/>
              </a:solidFill>
            </a:rPr>
            <a:t>９万円（③）</a:t>
          </a:r>
          <a:r>
            <a:rPr kumimoji="1" lang="ja-JP" altLang="en-US" sz="1200">
              <a:solidFill>
                <a:sysClr val="windowText" lastClr="000000"/>
              </a:solidFill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</a:rPr>
            <a:t>13.5</a:t>
          </a:r>
          <a:r>
            <a:rPr kumimoji="1" lang="ja-JP" altLang="en-US" sz="1200">
              <a:solidFill>
                <a:sysClr val="windowText" lastClr="000000"/>
              </a:solidFill>
            </a:rPr>
            <a:t>万円を比較し、</a:t>
          </a:r>
          <a:r>
            <a:rPr kumimoji="1" lang="ja-JP" altLang="en-US" sz="1200" u="sng">
              <a:solidFill>
                <a:srgbClr val="FF0000"/>
              </a:solidFill>
            </a:rPr>
            <a:t>９万円が県の補助額</a:t>
          </a:r>
          <a:r>
            <a:rPr kumimoji="1" lang="ja-JP" altLang="en-US" sz="1200">
              <a:solidFill>
                <a:sysClr val="windowText" lastClr="000000"/>
              </a:solidFill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</a:rPr>
          </a:br>
          <a:endParaRPr kumimoji="1" lang="en-US" altLang="ja-JP" sz="1200">
            <a:solidFill>
              <a:sysClr val="windowText" lastClr="000000"/>
            </a:solidFill>
          </a:endParaRPr>
        </a:p>
        <a:p>
          <a:r>
            <a:rPr kumimoji="1" lang="ja-JP" altLang="en-US" sz="1200">
              <a:solidFill>
                <a:sysClr val="windowText" lastClr="000000"/>
              </a:solidFill>
            </a:rPr>
            <a:t>従業員Ｂさん</a:t>
          </a:r>
          <a:r>
            <a:rPr kumimoji="1" lang="ja-JP" altLang="en-US" sz="1400">
              <a:solidFill>
                <a:sysClr val="windowText" lastClr="000000"/>
              </a:solidFill>
            </a:rPr>
            <a:t>：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年間返済額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万円と②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万円を比較すると①が低くなるため、①にさらに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が算出され、③と上限額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上限額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の方が低くなるため、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認証企業の場合は、①に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22.5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万円を比較し、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万円が県の補助額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b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en-US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（例２）従業員返還額の</a:t>
          </a:r>
          <a:r>
            <a:rPr kumimoji="1" lang="ja-JP" alt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半額を支援</a:t>
          </a:r>
          <a:r>
            <a:rPr kumimoji="1" lang="ja-JP" altLang="en-US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する場合</a:t>
          </a:r>
          <a:endParaRPr kumimoji="1" lang="en-US" altLang="ja-JP" sz="1200" b="1" u="none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従業員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Ｃ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さん：年間返済額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36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万円と②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を比較すると同額の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ため、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にさらに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が算出され、③と上限額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同額のため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認証企業の場合は、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万円を比較すると同額のため、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万円が県の補助額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従業員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Ｄ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さん：年間返済額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48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万円と②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万円を比較すると同額のため、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万円にさらに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が算出され、③と上限額９万円を比較すると上限額の方が低くなるため、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９万円が県補助額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認証企業の場合は、①に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万円を比較し、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万円が県の補助額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lang="ja-JP" altLang="en-US" sz="1200" b="1" u="none">
              <a:solidFill>
                <a:sysClr val="windowText" lastClr="000000"/>
              </a:solidFill>
              <a:effectLst/>
            </a:rPr>
            <a:t>（例３）従業員返還額の</a:t>
          </a:r>
          <a:r>
            <a:rPr lang="en-US" altLang="ja-JP" sz="1200" b="1" u="sng">
              <a:solidFill>
                <a:sysClr val="windowText" lastClr="000000"/>
              </a:solidFill>
              <a:effectLst/>
            </a:rPr>
            <a:t>1/3</a:t>
          </a:r>
          <a:r>
            <a:rPr lang="ja-JP" altLang="en-US" sz="1200" b="1" u="sng">
              <a:solidFill>
                <a:sysClr val="windowText" lastClr="000000"/>
              </a:solidFill>
              <a:effectLst/>
            </a:rPr>
            <a:t>を支援</a:t>
          </a:r>
          <a:r>
            <a:rPr lang="ja-JP" altLang="en-US" sz="1200" b="1" u="none">
              <a:solidFill>
                <a:sysClr val="windowText" lastClr="000000"/>
              </a:solidFill>
              <a:effectLst/>
            </a:rPr>
            <a:t>する場合</a:t>
          </a:r>
          <a:endParaRPr lang="en-US" altLang="ja-JP" sz="1200" b="1" u="none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従業員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Ｅ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さん：年間返済額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万円と②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が低くなるため、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にさらに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が算出され、③と上限額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万円を比較すると③の方が低くなるため、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endParaRPr kumimoji="1" lang="en-US" altLang="ja-JP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認証企業の場合は、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万円を比較し、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万円が県の補助額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従業員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さん：年間返済額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60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万円と②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が低くなるため、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にさらに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が算出され、③と上限額９万円を比較すると上限額の方が低くなるため、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９万円が県補助額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認証企業の場合は、①に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万円を比較し、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万円が県の補助額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（例</a:t>
          </a:r>
          <a:r>
            <a:rPr kumimoji="1" lang="ja-JP" altLang="en-US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kumimoji="1" lang="ja-JP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）従業員返還額</a:t>
          </a:r>
          <a:r>
            <a:rPr kumimoji="1" lang="ja-JP" altLang="en-US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にかかわらず</a:t>
          </a:r>
          <a:r>
            <a:rPr kumimoji="1" lang="ja-JP" alt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毎月定額を</a:t>
          </a:r>
          <a:r>
            <a:rPr kumimoji="1" lang="ja-JP" altLang="ja-JP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支援</a:t>
          </a:r>
          <a:r>
            <a:rPr kumimoji="1" lang="ja-JP" altLang="ja-JP" sz="1200" b="1" u="none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する場合</a:t>
          </a:r>
          <a:endParaRPr lang="ja-JP" altLang="ja-JP" sz="1400" b="1" u="none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従業員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Ｇ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（企業負担毎月１万円）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：年間返済額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万円と②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同額のため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にさらに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ja-JP" alt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が算出され、③と上限額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③の方が低くなるため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６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認証企業の場合は、②に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万円を比較し、</a:t>
          </a:r>
          <a:r>
            <a:rPr kumimoji="1" lang="ja-JP" altLang="en-US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万円が県の補助額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従業員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Ｈ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さん（企業負担毎月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万円）：年間返済額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48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万円と②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万円を比較すると②が低くなるため、②にさらに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が算出され、③と上限額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万円を比較すると同額のため、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９万円が県補助額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認証企業の場合は、②に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万円を比較し、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万円が県の補助額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</a:t>
          </a:r>
          <a:r>
            <a:rPr kumimoji="1" lang="ja-JP" altLang="ja-JP" sz="11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従業員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さん（企業負担毎月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万円）：年間返済額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36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①年間返済額の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→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企業支援</a:t>
          </a:r>
          <a:r>
            <a:rPr kumimoji="1" lang="en-US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→　①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万円と②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が低くなるため、</a:t>
          </a:r>
          <a:r>
            <a:rPr kumimoji="1" lang="ja-JP" altLang="en-US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にさらに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1/2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ja-JP" altLang="ja-JP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が算出され、③と上限額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9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万円を比較すると同額のため、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９万円が県補助額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認証企業の場合は、②に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3/4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をかけた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万円（③）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と上限額</a:t>
          </a:r>
          <a: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万円を比較し、</a:t>
          </a:r>
          <a:r>
            <a:rPr kumimoji="1" lang="en-US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kumimoji="1" lang="ja-JP" altLang="ja-JP" sz="1200" u="sng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万円が県の補助額</a:t>
          </a:r>
          <a:r>
            <a:rPr kumimoji="1" lang="ja-JP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となる。</a:t>
          </a: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br>
            <a:rPr kumimoji="1" lang="en-US" altLang="ja-JP" sz="12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1" lang="en-US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年度途中で支援開始</a:t>
          </a:r>
          <a:r>
            <a:rPr kumimoji="1" lang="ja-JP" altLang="ja-JP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する場合</a:t>
          </a:r>
          <a:r>
            <a:rPr kumimoji="1" lang="ja-JP" altLang="en-US" sz="12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の補助額算定方法</a:t>
          </a:r>
          <a:endParaRPr kumimoji="1" lang="en-US" altLang="ja-JP" sz="12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＜例＞</a:t>
          </a:r>
          <a:b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（１）年間返済額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万円（月返済額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1.5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万円）の従業員に対し、毎月１万円の支援を、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ア）６月から開始した場合、①９万円（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18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×1/2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）、②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10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×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６～３月分）　→　  補助金額  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4.5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万円（①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×1/2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）　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認証企業は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6.75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（①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×3/4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　</a:t>
          </a: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イ）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月から開始した場合、①９万円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18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×1/2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、②４万円（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1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万円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×12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～３月分）　→　  補助金額   ２万円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×1/2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※</a:t>
          </a: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認証企業は   ３万円 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×3/4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　</a:t>
          </a:r>
          <a:b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（２）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年間返済額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48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万円（月返済額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万円）の従業員に対し、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毎月半額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の支援を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、</a:t>
          </a:r>
          <a:br>
            <a:rPr kumimoji="0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ウ）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６月から開始した場合、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①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48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×1/2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）、②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20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６～３月分）　→　  補助金額  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９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×1/2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＞上限９万円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認証企業は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②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×3/4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＞上限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　</a:t>
          </a:r>
          <a:endParaRPr lang="ja-JP" altLang="ja-JP" sz="1200">
            <a:solidFill>
              <a:sysClr val="windowText" lastClr="000000"/>
            </a:solidFill>
            <a:effectLst/>
          </a:endParaRPr>
        </a:p>
        <a:p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エ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12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月から開始した場合、①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24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48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×1/2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）、②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８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×12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～３月分）　→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補助金額  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４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万円（②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×1/2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上限９万円）　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認証企業は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６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万円（②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×3/4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＜上限</a:t>
          </a:r>
          <a:r>
            <a:rPr lang="en-US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13.5</a:t>
          </a:r>
          <a:r>
            <a:rPr lang="ja-JP" altLang="en-US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万円</a:t>
          </a:r>
          <a:r>
            <a:rPr lang="ja-JP" altLang="ja-JP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）　</a:t>
          </a:r>
          <a:br>
            <a:rPr lang="en-US" altLang="ja-JP" sz="11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endParaRPr kumimoji="0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3</xdr:col>
      <xdr:colOff>255361</xdr:colOff>
      <xdr:row>19</xdr:row>
      <xdr:rowOff>149679</xdr:rowOff>
    </xdr:from>
    <xdr:to>
      <xdr:col>3</xdr:col>
      <xdr:colOff>636267</xdr:colOff>
      <xdr:row>23</xdr:row>
      <xdr:rowOff>115648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81915F88-2245-464C-BED4-E84611EAE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46111" y="7763329"/>
          <a:ext cx="380906" cy="1051819"/>
        </a:xfrm>
        <a:prstGeom prst="rect">
          <a:avLst/>
        </a:prstGeom>
      </xdr:spPr>
    </xdr:pic>
    <xdr:clientData/>
  </xdr:twoCellAnchor>
  <xdr:twoCellAnchor>
    <xdr:from>
      <xdr:col>2</xdr:col>
      <xdr:colOff>734786</xdr:colOff>
      <xdr:row>23</xdr:row>
      <xdr:rowOff>183243</xdr:rowOff>
    </xdr:from>
    <xdr:to>
      <xdr:col>4</xdr:col>
      <xdr:colOff>843643</xdr:colOff>
      <xdr:row>29</xdr:row>
      <xdr:rowOff>217714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C84C738-C1F4-4418-B403-9C6C6A0237A1}"/>
            </a:ext>
          </a:extLst>
        </xdr:cNvPr>
        <xdr:cNvSpPr/>
      </xdr:nvSpPr>
      <xdr:spPr>
        <a:xfrm>
          <a:off x="1973036" y="8882743"/>
          <a:ext cx="2013857" cy="1406071"/>
        </a:xfrm>
        <a:prstGeom prst="rect">
          <a:avLst/>
        </a:prstGeom>
        <a:solidFill>
          <a:srgbClr val="FFC000"/>
        </a:solidFill>
        <a:ln w="12700" cap="flat" cmpd="sng" algn="ctr">
          <a:solidFill>
            <a:srgbClr val="5B9BD5">
              <a:shade val="50000"/>
            </a:srgbClr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（例）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令和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8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年度の申請の場合、令和９年３月</a:t>
          </a:r>
          <a:r>
            <a:rPr kumimoji="1" lang="en-US" altLang="ja-JP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31</a:t>
          </a:r>
          <a:r>
            <a:rPr kumimoji="1" lang="ja-JP" altLang="en-US" sz="12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游ゴシック" panose="020B0400000000000000" pitchFamily="50" charset="-128"/>
              <a:cs typeface="+mn-cs"/>
            </a:rPr>
            <a:t>日時点の年齢を入力</a:t>
          </a: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2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游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42333</xdr:rowOff>
    </xdr:from>
    <xdr:to>
      <xdr:col>5</xdr:col>
      <xdr:colOff>1188509</xdr:colOff>
      <xdr:row>0</xdr:row>
      <xdr:rowOff>421217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54A885D3-55E4-4DF5-A1A2-8E5C66D26C6B}"/>
            </a:ext>
          </a:extLst>
        </xdr:cNvPr>
        <xdr:cNvSpPr txBox="1"/>
      </xdr:nvSpPr>
      <xdr:spPr>
        <a:xfrm>
          <a:off x="0" y="42333"/>
          <a:ext cx="5760509" cy="37888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事業計画書に変更がある場合のみ提出（支援従業員</a:t>
          </a:r>
          <a:r>
            <a:rPr kumimoji="1" lang="en-US" altLang="ja-JP" sz="1400" b="1">
              <a:solidFill>
                <a:srgbClr val="FF0000"/>
              </a:solidFill>
            </a:rPr>
            <a:t>5</a:t>
          </a:r>
          <a:r>
            <a:rPr kumimoji="1" lang="ja-JP" altLang="en-US" sz="1400" b="1">
              <a:solidFill>
                <a:srgbClr val="FF0000"/>
              </a:solidFill>
            </a:rPr>
            <a:t>人以内）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52917</xdr:colOff>
      <xdr:row>5</xdr:row>
      <xdr:rowOff>148167</xdr:rowOff>
    </xdr:from>
    <xdr:to>
      <xdr:col>10</xdr:col>
      <xdr:colOff>275166</xdr:colOff>
      <xdr:row>10</xdr:row>
      <xdr:rowOff>444500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8100B9A8-0984-48CB-9199-B11F53D8D27A}"/>
            </a:ext>
          </a:extLst>
        </xdr:cNvPr>
        <xdr:cNvCxnSpPr/>
      </xdr:nvCxnSpPr>
      <xdr:spPr>
        <a:xfrm flipH="1">
          <a:off x="9196917" y="2307167"/>
          <a:ext cx="910166" cy="1947333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49740</xdr:colOff>
      <xdr:row>0</xdr:row>
      <xdr:rowOff>122767</xdr:rowOff>
    </xdr:from>
    <xdr:to>
      <xdr:col>5</xdr:col>
      <xdr:colOff>1238249</xdr:colOff>
      <xdr:row>0</xdr:row>
      <xdr:rowOff>501651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138836-5AA2-44C0-BAE4-FA1962413C9A}"/>
            </a:ext>
          </a:extLst>
        </xdr:cNvPr>
        <xdr:cNvSpPr txBox="1"/>
      </xdr:nvSpPr>
      <xdr:spPr>
        <a:xfrm>
          <a:off x="49740" y="122767"/>
          <a:ext cx="5760509" cy="378884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事業計画書に変更がある場合のみ提出（支援従業員</a:t>
          </a:r>
          <a:r>
            <a:rPr kumimoji="1" lang="en-US" altLang="ja-JP" sz="1400" b="1">
              <a:solidFill>
                <a:srgbClr val="FF0000"/>
              </a:solidFill>
            </a:rPr>
            <a:t>5</a:t>
          </a:r>
          <a:r>
            <a:rPr kumimoji="1" lang="ja-JP" altLang="en-US" sz="1400" b="1">
              <a:solidFill>
                <a:srgbClr val="FF0000"/>
              </a:solidFill>
            </a:rPr>
            <a:t>人以上）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3:G33"/>
  <sheetViews>
    <sheetView view="pageBreakPreview" zoomScale="80" zoomScaleNormal="100" zoomScaleSheetLayoutView="80" workbookViewId="0">
      <selection activeCell="H17" sqref="H17"/>
    </sheetView>
  </sheetViews>
  <sheetFormatPr defaultRowHeight="18"/>
  <cols>
    <col min="1" max="1" width="16.25" bestFit="1" customWidth="1"/>
    <col min="4" max="4" width="10.08203125" customWidth="1"/>
    <col min="5" max="6" width="15" customWidth="1"/>
    <col min="7" max="7" width="17.33203125" bestFit="1" customWidth="1"/>
  </cols>
  <sheetData>
    <row r="3" spans="1:6">
      <c r="A3" t="s">
        <v>83</v>
      </c>
      <c r="C3" s="14"/>
    </row>
    <row r="4" spans="1:6">
      <c r="C4" s="27"/>
    </row>
    <row r="5" spans="1:6">
      <c r="C5" s="14"/>
      <c r="F5" s="17">
        <f>入力用①!C4</f>
        <v>0</v>
      </c>
    </row>
    <row r="6" spans="1:6">
      <c r="C6" s="14"/>
    </row>
    <row r="7" spans="1:6">
      <c r="A7" t="s">
        <v>42</v>
      </c>
      <c r="C7" s="28"/>
    </row>
    <row r="8" spans="1:6">
      <c r="C8" t="s">
        <v>74</v>
      </c>
      <c r="E8" s="60">
        <f>入力用①!$C$6</f>
        <v>0</v>
      </c>
      <c r="F8" s="60"/>
    </row>
    <row r="9" spans="1:6">
      <c r="C9" t="str">
        <f>IF(入力用①!$C$7="","事業者名","")</f>
        <v>事業者名</v>
      </c>
      <c r="E9" s="60">
        <f>IF(入力用①!$C$7="",入力用①!$C$5,入力用①!$C$7)</f>
        <v>0</v>
      </c>
      <c r="F9" s="60"/>
    </row>
    <row r="10" spans="1:6">
      <c r="C10" t="str">
        <f>IF(入力用①!$C$7="","代表者の役職・氏名","事業者名")</f>
        <v>代表者の役職・氏名</v>
      </c>
      <c r="E10" s="60">
        <f>IF(入力用①!$C$7="",入力用①!$C$8,入力用①!$C$5)</f>
        <v>0</v>
      </c>
      <c r="F10" s="60"/>
    </row>
    <row r="11" spans="1:6">
      <c r="C11" t="str">
        <f>IF(入力用①!$C$7="","担当者名","代表者の役職・氏名")</f>
        <v>担当者名</v>
      </c>
      <c r="E11" s="30">
        <f>IF(入力用①!$C$7="",入力用①!$C$9,入力用①!$C$8)</f>
        <v>0</v>
      </c>
    </row>
    <row r="12" spans="1:6">
      <c r="C12" t="str">
        <f>IF(入力用①!$C$7="","連絡先","担当者名")</f>
        <v>連絡先</v>
      </c>
      <c r="E12" s="60">
        <f>IF(入力用①!$C$7="",入力用①!$C$10,入力用①!$C$9)</f>
        <v>0</v>
      </c>
      <c r="F12" s="60"/>
    </row>
    <row r="13" spans="1:6">
      <c r="C13" t="str">
        <f>IF(入力用①!$C$7="","","連絡先")</f>
        <v/>
      </c>
      <c r="E13" s="49" t="str">
        <f>IF(入力用①!$C$7="","",入力用①!$C$10)</f>
        <v/>
      </c>
      <c r="F13" s="49"/>
    </row>
    <row r="14" spans="1:6">
      <c r="E14" s="49"/>
      <c r="F14" s="49"/>
    </row>
    <row r="15" spans="1:6">
      <c r="A15" s="59" t="s">
        <v>84</v>
      </c>
      <c r="B15" s="59"/>
      <c r="C15" s="59"/>
      <c r="D15" s="59"/>
      <c r="E15" s="59"/>
      <c r="F15" s="59"/>
    </row>
    <row r="16" spans="1:6">
      <c r="A16" s="59" t="s">
        <v>39</v>
      </c>
      <c r="B16" s="59"/>
      <c r="C16" s="59"/>
      <c r="D16" s="59"/>
      <c r="E16" s="59"/>
      <c r="F16" s="59"/>
    </row>
    <row r="17" spans="1:7">
      <c r="C17" s="14"/>
    </row>
    <row r="18" spans="1:7">
      <c r="A18" s="37">
        <f>入力用①!C12</f>
        <v>0</v>
      </c>
      <c r="B18" t="s">
        <v>49</v>
      </c>
      <c r="C18" s="14"/>
      <c r="D18">
        <f>入力用①!C13</f>
        <v>0</v>
      </c>
      <c r="E18" t="s">
        <v>61</v>
      </c>
    </row>
    <row r="19" spans="1:7">
      <c r="A19" t="s">
        <v>93</v>
      </c>
      <c r="C19" s="14"/>
    </row>
    <row r="20" spans="1:7">
      <c r="A20" t="s">
        <v>85</v>
      </c>
      <c r="C20" s="21"/>
    </row>
    <row r="21" spans="1:7">
      <c r="C21" s="1" t="s">
        <v>31</v>
      </c>
    </row>
    <row r="23" spans="1:7">
      <c r="A23" t="s">
        <v>43</v>
      </c>
      <c r="C23" s="14"/>
    </row>
    <row r="24" spans="1:7">
      <c r="A24" t="s">
        <v>45</v>
      </c>
      <c r="C24" s="14"/>
    </row>
    <row r="25" spans="1:7">
      <c r="G25" s="16"/>
    </row>
    <row r="27" spans="1:7">
      <c r="A27" t="s">
        <v>40</v>
      </c>
      <c r="C27" s="14" t="s">
        <v>44</v>
      </c>
    </row>
    <row r="28" spans="1:7">
      <c r="A28" t="s">
        <v>46</v>
      </c>
      <c r="C28" s="14"/>
    </row>
    <row r="29" spans="1:7">
      <c r="C29" s="14"/>
    </row>
    <row r="30" spans="1:7">
      <c r="C30" s="14"/>
    </row>
    <row r="31" spans="1:7">
      <c r="C31" s="14" t="s">
        <v>44</v>
      </c>
    </row>
    <row r="32" spans="1:7">
      <c r="A32" t="s">
        <v>41</v>
      </c>
      <c r="C32" s="14"/>
    </row>
    <row r="33" spans="1:3">
      <c r="A33" t="s">
        <v>56</v>
      </c>
      <c r="C33" s="14"/>
    </row>
  </sheetData>
  <sheetProtection algorithmName="SHA-512" hashValue="F5a+VAN0vNMY6Fl0lAgVp+Wr5QDyZ+ShUES/8Re8fJhUtu0Hn4fe+DU8dbO5LUB8/fArMkle+/d8rh3OB/RCHw==" saltValue="kpm/1ENkrOIBUeFfPystvg==" spinCount="100000" sheet="1" objects="1" scenarios="1"/>
  <mergeCells count="6">
    <mergeCell ref="A16:F16"/>
    <mergeCell ref="E8:F8"/>
    <mergeCell ref="E9:F9"/>
    <mergeCell ref="E10:F10"/>
    <mergeCell ref="A15:F15"/>
    <mergeCell ref="E12:F1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I19"/>
  <sheetViews>
    <sheetView tabSelected="1" view="pageBreakPreview" zoomScale="90" zoomScaleNormal="100" zoomScaleSheetLayoutView="90" workbookViewId="0">
      <selection activeCell="C4" sqref="C4"/>
    </sheetView>
  </sheetViews>
  <sheetFormatPr defaultRowHeight="18"/>
  <cols>
    <col min="2" max="2" width="33.83203125" bestFit="1" customWidth="1"/>
    <col min="3" max="3" width="44.83203125" customWidth="1"/>
    <col min="4" max="4" width="29" customWidth="1"/>
  </cols>
  <sheetData>
    <row r="2" spans="2:9" ht="43.5" customHeight="1"/>
    <row r="3" spans="2:9" ht="22.5">
      <c r="C3" s="25" t="s">
        <v>35</v>
      </c>
      <c r="D3" s="25" t="s">
        <v>34</v>
      </c>
    </row>
    <row r="4" spans="2:9">
      <c r="B4" s="15" t="s">
        <v>53</v>
      </c>
      <c r="C4" s="50"/>
      <c r="D4" s="43">
        <v>46461</v>
      </c>
    </row>
    <row r="5" spans="2:9">
      <c r="B5" s="15" t="s">
        <v>32</v>
      </c>
      <c r="C5" s="51"/>
      <c r="D5" s="36" t="s">
        <v>54</v>
      </c>
    </row>
    <row r="6" spans="2:9">
      <c r="B6" s="15" t="s">
        <v>50</v>
      </c>
      <c r="C6" s="52"/>
      <c r="D6" s="36" t="s">
        <v>58</v>
      </c>
    </row>
    <row r="7" spans="2:9">
      <c r="B7" s="15" t="s">
        <v>57</v>
      </c>
      <c r="C7" s="53"/>
      <c r="D7" s="44" t="s">
        <v>59</v>
      </c>
    </row>
    <row r="8" spans="2:9">
      <c r="B8" s="15" t="s">
        <v>71</v>
      </c>
      <c r="C8" s="54"/>
      <c r="D8" s="36" t="s">
        <v>72</v>
      </c>
    </row>
    <row r="9" spans="2:9">
      <c r="B9" s="15" t="s">
        <v>94</v>
      </c>
      <c r="C9" s="54"/>
      <c r="D9" s="36" t="s">
        <v>73</v>
      </c>
    </row>
    <row r="10" spans="2:9">
      <c r="B10" s="15" t="s">
        <v>70</v>
      </c>
      <c r="C10" s="54"/>
      <c r="D10" s="15" t="s">
        <v>38</v>
      </c>
    </row>
    <row r="11" spans="2:9">
      <c r="B11" s="42" t="s">
        <v>69</v>
      </c>
      <c r="C11" s="55"/>
      <c r="D11" s="38" t="s">
        <v>60</v>
      </c>
    </row>
    <row r="12" spans="2:9" ht="18.75" customHeight="1">
      <c r="B12" s="19" t="s">
        <v>47</v>
      </c>
      <c r="C12" s="56"/>
      <c r="D12" s="20" t="s">
        <v>86</v>
      </c>
      <c r="E12" s="16"/>
      <c r="F12" s="16"/>
      <c r="G12" s="16"/>
      <c r="H12" s="16"/>
      <c r="I12" s="16" t="s">
        <v>33</v>
      </c>
    </row>
    <row r="13" spans="2:9" ht="18.75" customHeight="1">
      <c r="B13" s="29" t="s">
        <v>48</v>
      </c>
      <c r="C13" s="57"/>
      <c r="D13" s="33" t="s">
        <v>55</v>
      </c>
      <c r="E13" s="16"/>
      <c r="F13" s="16"/>
      <c r="G13" s="16"/>
      <c r="H13" s="16"/>
    </row>
    <row r="14" spans="2:9">
      <c r="B14" s="15" t="s">
        <v>52</v>
      </c>
      <c r="C14" s="58"/>
      <c r="D14" s="32">
        <v>100000</v>
      </c>
      <c r="E14" s="16"/>
      <c r="F14" s="16"/>
      <c r="G14" s="16"/>
      <c r="H14" s="16"/>
    </row>
    <row r="15" spans="2:9">
      <c r="B15" s="39"/>
      <c r="C15" s="40"/>
      <c r="D15" s="41"/>
      <c r="E15" s="16"/>
      <c r="F15" s="16"/>
      <c r="G15" s="16"/>
      <c r="H15" s="16"/>
    </row>
    <row r="17" spans="2:4">
      <c r="B17" s="31" t="s">
        <v>51</v>
      </c>
      <c r="C17" s="30"/>
    </row>
    <row r="18" spans="2:4">
      <c r="B18" s="19" t="s">
        <v>36</v>
      </c>
      <c r="C18" s="56"/>
      <c r="D18" s="20">
        <v>46113</v>
      </c>
    </row>
    <row r="19" spans="2:4">
      <c r="B19" s="19" t="s">
        <v>37</v>
      </c>
      <c r="C19" s="56"/>
      <c r="D19" s="20">
        <v>46477</v>
      </c>
    </row>
  </sheetData>
  <sheetProtection algorithmName="SHA-512" hashValue="DVpBeQerEqYrBwV7xUfOEx9aIurEIGY3CY1c8XZrSPAoZpkEnV0pvqk5ZaLHObkMRGX/Vz4OmGGXdtHjHSmQbA==" saltValue="MD6dA9a8VJvuBtHob03nxw==" spinCount="100000" sheet="1" objects="1" scenarios="1"/>
  <phoneticPr fontId="1"/>
  <dataValidations count="1">
    <dataValidation type="list" allowBlank="1" showInputMessage="1" showErrorMessage="1" sqref="C11:D11" xr:uid="{00000000-0002-0000-0200-000000000000}">
      <formula1>"有,無"</formula1>
    </dataValidation>
  </dataValidations>
  <pageMargins left="0.7" right="0.7" top="0.75" bottom="0.75" header="0.3" footer="0.3"/>
  <pageSetup paperSize="9" scale="6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I21"/>
  <sheetViews>
    <sheetView view="pageBreakPreview" zoomScale="70" zoomScaleNormal="100" zoomScaleSheetLayoutView="70" workbookViewId="0">
      <selection activeCell="C4" sqref="C4:I4"/>
    </sheetView>
  </sheetViews>
  <sheetFormatPr defaultRowHeight="18"/>
  <cols>
    <col min="1" max="1" width="5" customWidth="1"/>
    <col min="2" max="2" width="11.25" customWidth="1"/>
    <col min="3" max="4" width="12.5" customWidth="1"/>
    <col min="5" max="6" width="18.75" customWidth="1"/>
    <col min="7" max="7" width="16.25" customWidth="1"/>
    <col min="8" max="9" width="15.25" customWidth="1"/>
  </cols>
  <sheetData>
    <row r="1" spans="1:9" ht="26.5">
      <c r="A1" s="63" t="s">
        <v>27</v>
      </c>
      <c r="B1" s="63"/>
      <c r="C1" s="63"/>
      <c r="D1" s="63"/>
      <c r="E1" s="63"/>
      <c r="F1" s="63"/>
      <c r="G1" s="63"/>
      <c r="H1" s="63"/>
      <c r="I1" s="63"/>
    </row>
    <row r="2" spans="1:9" ht="22.5">
      <c r="A2" s="7" t="s">
        <v>11</v>
      </c>
    </row>
    <row r="3" spans="1:9" ht="37.5" customHeight="1">
      <c r="A3" s="61" t="s">
        <v>13</v>
      </c>
      <c r="B3" s="61"/>
      <c r="C3" s="62" t="s">
        <v>95</v>
      </c>
      <c r="D3" s="62"/>
      <c r="E3" s="62"/>
      <c r="F3" s="62"/>
      <c r="G3" s="62"/>
      <c r="H3" s="62"/>
      <c r="I3" s="62"/>
    </row>
    <row r="4" spans="1:9" ht="37.5" customHeight="1">
      <c r="A4" s="61" t="s">
        <v>16</v>
      </c>
      <c r="B4" s="61"/>
      <c r="C4" s="62" t="s">
        <v>18</v>
      </c>
      <c r="D4" s="62"/>
      <c r="E4" s="62"/>
      <c r="F4" s="62"/>
      <c r="G4" s="62"/>
      <c r="H4" s="62"/>
      <c r="I4" s="62"/>
    </row>
    <row r="5" spans="1:9" ht="37.5" customHeight="1">
      <c r="A5" s="61" t="s">
        <v>14</v>
      </c>
      <c r="B5" s="61"/>
      <c r="C5" s="62" t="s">
        <v>19</v>
      </c>
      <c r="D5" s="62"/>
      <c r="E5" s="62"/>
      <c r="F5" s="62"/>
      <c r="G5" s="62"/>
      <c r="H5" s="62"/>
      <c r="I5" s="62"/>
    </row>
    <row r="6" spans="1:9" ht="37.5" customHeight="1">
      <c r="A6" s="61" t="s">
        <v>15</v>
      </c>
      <c r="B6" s="61"/>
      <c r="C6" s="62" t="s">
        <v>20</v>
      </c>
      <c r="D6" s="62"/>
      <c r="E6" s="62"/>
      <c r="F6" s="62"/>
      <c r="G6" s="62"/>
      <c r="H6" s="62"/>
      <c r="I6" s="62"/>
    </row>
    <row r="7" spans="1:9" ht="18" customHeight="1">
      <c r="A7" s="13" t="s">
        <v>17</v>
      </c>
      <c r="B7" s="11"/>
      <c r="C7" s="12"/>
      <c r="D7" s="12"/>
      <c r="E7" s="12"/>
      <c r="F7" s="12"/>
      <c r="G7" s="12"/>
      <c r="H7" s="12"/>
      <c r="I7" s="12"/>
    </row>
    <row r="8" spans="1:9" ht="14.25" customHeight="1"/>
    <row r="9" spans="1:9" ht="22.5" customHeight="1">
      <c r="A9" s="7" t="s">
        <v>8</v>
      </c>
      <c r="I9" s="1" t="s">
        <v>7</v>
      </c>
    </row>
    <row r="10" spans="1:9" ht="76" customHeight="1">
      <c r="A10" s="8" t="s">
        <v>0</v>
      </c>
      <c r="B10" s="8" t="s">
        <v>3</v>
      </c>
      <c r="C10" s="9" t="s">
        <v>12</v>
      </c>
      <c r="D10" s="9" t="s">
        <v>87</v>
      </c>
      <c r="E10" s="8" t="s">
        <v>1</v>
      </c>
      <c r="F10" s="9" t="s">
        <v>2</v>
      </c>
      <c r="G10" s="9" t="s">
        <v>75</v>
      </c>
      <c r="H10" s="9" t="s">
        <v>90</v>
      </c>
      <c r="I10" s="9" t="s">
        <v>76</v>
      </c>
    </row>
    <row r="11" spans="1:9" ht="30" customHeight="1">
      <c r="A11" s="10">
        <v>1</v>
      </c>
      <c r="B11" s="2" t="s">
        <v>28</v>
      </c>
      <c r="C11" s="6" t="s">
        <v>21</v>
      </c>
      <c r="D11" s="6" t="s">
        <v>88</v>
      </c>
      <c r="E11" s="2" t="s">
        <v>24</v>
      </c>
      <c r="F11" s="2" t="s">
        <v>26</v>
      </c>
      <c r="G11" s="3">
        <v>240000</v>
      </c>
      <c r="H11" s="3">
        <v>180000</v>
      </c>
      <c r="I11" s="3">
        <v>60000</v>
      </c>
    </row>
    <row r="12" spans="1:9" ht="30" customHeight="1">
      <c r="A12" s="10">
        <v>2</v>
      </c>
      <c r="B12" s="2" t="s">
        <v>29</v>
      </c>
      <c r="C12" s="2" t="s">
        <v>22</v>
      </c>
      <c r="D12" s="6" t="s">
        <v>88</v>
      </c>
      <c r="E12" s="2" t="s">
        <v>25</v>
      </c>
      <c r="F12" s="2" t="s">
        <v>24</v>
      </c>
      <c r="G12" s="3">
        <v>600000</v>
      </c>
      <c r="H12" s="3">
        <v>600000</v>
      </c>
      <c r="I12" s="3">
        <v>90000</v>
      </c>
    </row>
    <row r="13" spans="1:9" ht="30" customHeight="1">
      <c r="A13" s="10">
        <v>3</v>
      </c>
      <c r="B13" s="2" t="s">
        <v>30</v>
      </c>
      <c r="C13" s="2" t="s">
        <v>23</v>
      </c>
      <c r="D13" s="6" t="s">
        <v>88</v>
      </c>
      <c r="E13" s="2" t="s">
        <v>26</v>
      </c>
      <c r="F13" s="2" t="s">
        <v>25</v>
      </c>
      <c r="G13" s="3">
        <v>360000</v>
      </c>
      <c r="H13" s="3">
        <v>180000</v>
      </c>
      <c r="I13" s="3">
        <v>90000</v>
      </c>
    </row>
    <row r="14" spans="1:9" ht="30" customHeight="1">
      <c r="A14" s="10">
        <v>4</v>
      </c>
      <c r="B14" s="2" t="s">
        <v>77</v>
      </c>
      <c r="C14" s="6" t="s">
        <v>21</v>
      </c>
      <c r="D14" s="6" t="s">
        <v>88</v>
      </c>
      <c r="E14" s="2" t="s">
        <v>24</v>
      </c>
      <c r="F14" s="2" t="s">
        <v>26</v>
      </c>
      <c r="G14" s="3">
        <v>480000</v>
      </c>
      <c r="H14" s="3">
        <v>240000</v>
      </c>
      <c r="I14" s="3">
        <v>90000</v>
      </c>
    </row>
    <row r="15" spans="1:9" ht="30" customHeight="1">
      <c r="A15" s="10">
        <v>5</v>
      </c>
      <c r="B15" s="2" t="s">
        <v>78</v>
      </c>
      <c r="C15" s="2" t="s">
        <v>22</v>
      </c>
      <c r="D15" s="6" t="s">
        <v>88</v>
      </c>
      <c r="E15" s="2" t="s">
        <v>25</v>
      </c>
      <c r="F15" s="2" t="s">
        <v>24</v>
      </c>
      <c r="G15" s="3">
        <v>240000</v>
      </c>
      <c r="H15" s="3">
        <v>80000</v>
      </c>
      <c r="I15" s="3">
        <v>40000</v>
      </c>
    </row>
    <row r="16" spans="1:9" ht="30" customHeight="1">
      <c r="A16" s="10">
        <v>6</v>
      </c>
      <c r="B16" s="2" t="s">
        <v>79</v>
      </c>
      <c r="C16" s="2" t="s">
        <v>23</v>
      </c>
      <c r="D16" s="6" t="s">
        <v>88</v>
      </c>
      <c r="E16" s="2" t="s">
        <v>26</v>
      </c>
      <c r="F16" s="2" t="s">
        <v>25</v>
      </c>
      <c r="G16" s="3">
        <v>600000</v>
      </c>
      <c r="H16" s="3">
        <v>200000</v>
      </c>
      <c r="I16" s="3">
        <v>90000</v>
      </c>
    </row>
    <row r="17" spans="1:9" ht="30" customHeight="1">
      <c r="A17" s="10">
        <v>7</v>
      </c>
      <c r="B17" s="2" t="s">
        <v>80</v>
      </c>
      <c r="C17" s="6" t="s">
        <v>21</v>
      </c>
      <c r="D17" s="6" t="s">
        <v>88</v>
      </c>
      <c r="E17" s="2" t="s">
        <v>24</v>
      </c>
      <c r="F17" s="2" t="s">
        <v>26</v>
      </c>
      <c r="G17" s="3">
        <v>240000</v>
      </c>
      <c r="H17" s="3">
        <v>120000</v>
      </c>
      <c r="I17" s="3">
        <v>60000</v>
      </c>
    </row>
    <row r="18" spans="1:9" ht="30" customHeight="1">
      <c r="A18" s="10">
        <v>8</v>
      </c>
      <c r="B18" s="2" t="s">
        <v>81</v>
      </c>
      <c r="C18" s="2" t="s">
        <v>22</v>
      </c>
      <c r="D18" s="6" t="s">
        <v>88</v>
      </c>
      <c r="E18" s="2" t="s">
        <v>25</v>
      </c>
      <c r="F18" s="2" t="s">
        <v>24</v>
      </c>
      <c r="G18" s="3">
        <v>480000</v>
      </c>
      <c r="H18" s="3">
        <v>180000</v>
      </c>
      <c r="I18" s="3">
        <v>90000</v>
      </c>
    </row>
    <row r="19" spans="1:9" ht="30" customHeight="1">
      <c r="A19" s="10">
        <v>9</v>
      </c>
      <c r="B19" s="2" t="s">
        <v>82</v>
      </c>
      <c r="C19" s="2" t="s">
        <v>23</v>
      </c>
      <c r="D19" s="6" t="s">
        <v>88</v>
      </c>
      <c r="E19" s="2" t="s">
        <v>26</v>
      </c>
      <c r="F19" s="2" t="s">
        <v>25</v>
      </c>
      <c r="G19" s="3">
        <v>360000</v>
      </c>
      <c r="H19" s="3">
        <v>240000</v>
      </c>
      <c r="I19" s="3">
        <v>90000</v>
      </c>
    </row>
    <row r="20" spans="1:9" ht="30" customHeight="1">
      <c r="A20" s="4"/>
      <c r="B20" s="5"/>
      <c r="C20" s="5"/>
      <c r="D20" s="5"/>
      <c r="E20" s="5"/>
      <c r="F20" s="2" t="s">
        <v>9</v>
      </c>
      <c r="G20" s="3">
        <f>SUM(G11:G19)</f>
        <v>3600000</v>
      </c>
      <c r="H20" s="3">
        <f>SUM(H11:H19)</f>
        <v>2020000</v>
      </c>
      <c r="I20" s="3">
        <f>SUM(I11:I19)</f>
        <v>700000</v>
      </c>
    </row>
    <row r="21" spans="1:9" ht="19.5" customHeight="1">
      <c r="A21" s="13" t="s">
        <v>6</v>
      </c>
      <c r="B21" s="4"/>
      <c r="C21" s="4"/>
      <c r="D21" s="4"/>
      <c r="E21" s="4"/>
      <c r="F21" s="4"/>
      <c r="G21" s="4"/>
      <c r="H21" s="4"/>
      <c r="I21" s="4"/>
    </row>
  </sheetData>
  <sheetProtection algorithmName="SHA-512" hashValue="9AS/FximI6lbs3F1lXBPrDGAHeCjMKKicW0w3+uT9NcdOwZE046aBAeujJXzYfToFPghaTccZyk0YsWb0spNOQ==" saltValue="X4nkPrgoy+uvL/A7cO4psw==" spinCount="100000" sheet="1" objects="1" scenarios="1"/>
  <mergeCells count="9">
    <mergeCell ref="A6:B6"/>
    <mergeCell ref="C6:I6"/>
    <mergeCell ref="A1:I1"/>
    <mergeCell ref="A3:B3"/>
    <mergeCell ref="C3:I3"/>
    <mergeCell ref="A4:B4"/>
    <mergeCell ref="C4:I4"/>
    <mergeCell ref="A5:B5"/>
    <mergeCell ref="C5:I5"/>
  </mergeCells>
  <phoneticPr fontId="1"/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S18"/>
  <sheetViews>
    <sheetView view="pageBreakPreview" zoomScale="90" zoomScaleNormal="100" zoomScaleSheetLayoutView="90" workbookViewId="0">
      <selection activeCell="P5" sqref="P5"/>
    </sheetView>
  </sheetViews>
  <sheetFormatPr defaultRowHeight="18"/>
  <cols>
    <col min="1" max="1" width="5" customWidth="1"/>
    <col min="2" max="2" width="18.5" customWidth="1"/>
    <col min="3" max="3" width="12.5" customWidth="1"/>
    <col min="4" max="4" width="11.08203125" customWidth="1"/>
    <col min="5" max="5" width="21.4140625" customWidth="1"/>
    <col min="6" max="6" width="18.75" customWidth="1"/>
    <col min="7" max="7" width="16.25" customWidth="1"/>
    <col min="8" max="9" width="12.5" customWidth="1"/>
  </cols>
  <sheetData>
    <row r="1" spans="1:19" ht="37.5" customHeight="1"/>
    <row r="2" spans="1:19" ht="26.5">
      <c r="A2" s="63" t="s">
        <v>10</v>
      </c>
      <c r="B2" s="63"/>
      <c r="C2" s="63"/>
      <c r="D2" s="63"/>
      <c r="E2" s="63"/>
      <c r="F2" s="63"/>
      <c r="G2" s="63"/>
      <c r="H2" s="63"/>
      <c r="I2" s="63"/>
    </row>
    <row r="3" spans="1:19" ht="22.5">
      <c r="A3" s="7" t="s">
        <v>11</v>
      </c>
    </row>
    <row r="4" spans="1:19" ht="37.5" customHeight="1">
      <c r="A4" s="61" t="s">
        <v>13</v>
      </c>
      <c r="B4" s="61"/>
      <c r="C4" s="64"/>
      <c r="D4" s="64"/>
      <c r="E4" s="64"/>
      <c r="F4" s="64"/>
      <c r="G4" s="64"/>
      <c r="H4" s="64"/>
      <c r="I4" s="64"/>
    </row>
    <row r="5" spans="1:19" ht="37.5" customHeight="1">
      <c r="A5" s="61" t="s">
        <v>16</v>
      </c>
      <c r="B5" s="61"/>
      <c r="C5" s="64"/>
      <c r="D5" s="64"/>
      <c r="E5" s="64"/>
      <c r="F5" s="64"/>
      <c r="G5" s="64"/>
      <c r="H5" s="64"/>
      <c r="I5" s="64"/>
    </row>
    <row r="6" spans="1:19" ht="37.5" customHeight="1">
      <c r="A6" s="61" t="s">
        <v>14</v>
      </c>
      <c r="B6" s="61"/>
      <c r="C6" s="65" t="str">
        <f>TEXT(入力用①!C18,"ggge年m月d日")&amp;"～"&amp;TEXT(入力用①!C19,"ggge年m月d日")</f>
        <v>明治33年1月0日～明治33年1月0日</v>
      </c>
      <c r="D6" s="65"/>
      <c r="E6" s="65"/>
      <c r="F6" s="65"/>
      <c r="G6" s="65"/>
      <c r="H6" s="65"/>
      <c r="I6" s="65"/>
    </row>
    <row r="7" spans="1:19" ht="37.5" customHeight="1">
      <c r="A7" s="61" t="s">
        <v>15</v>
      </c>
      <c r="B7" s="61"/>
      <c r="C7" s="64"/>
      <c r="D7" s="64"/>
      <c r="E7" s="64"/>
      <c r="F7" s="64"/>
      <c r="G7" s="64"/>
      <c r="H7" s="64"/>
      <c r="I7" s="64"/>
    </row>
    <row r="8" spans="1:19" ht="18" customHeight="1">
      <c r="A8" s="13" t="s">
        <v>17</v>
      </c>
      <c r="B8" s="11"/>
      <c r="C8" s="12"/>
      <c r="D8" s="12"/>
      <c r="E8" s="12"/>
      <c r="F8" s="12"/>
      <c r="G8" s="12"/>
      <c r="H8" s="12"/>
      <c r="I8" s="12"/>
    </row>
    <row r="9" spans="1:19" ht="14.25" customHeight="1"/>
    <row r="10" spans="1:19" ht="22.5" customHeight="1">
      <c r="A10" s="7" t="s">
        <v>8</v>
      </c>
      <c r="I10" s="1" t="s">
        <v>7</v>
      </c>
      <c r="K10" t="s">
        <v>62</v>
      </c>
      <c r="P10" t="s">
        <v>63</v>
      </c>
    </row>
    <row r="11" spans="1:19" ht="37.5" customHeight="1">
      <c r="A11" s="8" t="s">
        <v>0</v>
      </c>
      <c r="B11" s="8" t="s">
        <v>3</v>
      </c>
      <c r="C11" s="9" t="s">
        <v>12</v>
      </c>
      <c r="D11" s="9" t="s">
        <v>89</v>
      </c>
      <c r="E11" s="8" t="s">
        <v>1</v>
      </c>
      <c r="F11" s="9" t="s">
        <v>2</v>
      </c>
      <c r="G11" s="9" t="s">
        <v>4</v>
      </c>
      <c r="H11" s="9" t="s">
        <v>91</v>
      </c>
      <c r="I11" s="9" t="s">
        <v>5</v>
      </c>
      <c r="K11" s="48" t="s">
        <v>65</v>
      </c>
      <c r="L11" s="48" t="s">
        <v>66</v>
      </c>
      <c r="M11" s="48" t="s">
        <v>67</v>
      </c>
      <c r="N11" s="48" t="s">
        <v>68</v>
      </c>
      <c r="P11" s="48" t="s">
        <v>65</v>
      </c>
      <c r="Q11" s="48" t="s">
        <v>66</v>
      </c>
      <c r="R11" s="48" t="s">
        <v>67</v>
      </c>
      <c r="S11" s="48" t="s">
        <v>68</v>
      </c>
    </row>
    <row r="12" spans="1:19" ht="30" customHeight="1">
      <c r="A12" s="10">
        <v>1</v>
      </c>
      <c r="B12" s="34"/>
      <c r="C12" s="23"/>
      <c r="D12" s="23"/>
      <c r="E12" s="22"/>
      <c r="F12" s="22"/>
      <c r="G12" s="24"/>
      <c r="H12" s="24"/>
      <c r="I12" s="18">
        <f>IF(入力用①!$C$11="有",S12,N12)</f>
        <v>0</v>
      </c>
      <c r="K12" s="26">
        <v>90000</v>
      </c>
      <c r="L12" s="26">
        <f>ROUNDDOWN(G12/4,0)</f>
        <v>0</v>
      </c>
      <c r="M12" s="26">
        <f>ROUNDDOWN(H12/2,0)</f>
        <v>0</v>
      </c>
      <c r="N12" s="26">
        <f>MIN(K12,L12,M12)</f>
        <v>0</v>
      </c>
      <c r="P12" s="26">
        <v>135000</v>
      </c>
      <c r="Q12" s="26">
        <f>ROUNDDOWN(G12/2*3/4,0)</f>
        <v>0</v>
      </c>
      <c r="R12" s="26">
        <f>ROUNDDOWN(H12*0.75,0)</f>
        <v>0</v>
      </c>
      <c r="S12" s="26">
        <f>MIN(P12,Q12,R12)</f>
        <v>0</v>
      </c>
    </row>
    <row r="13" spans="1:19" ht="30" customHeight="1">
      <c r="A13" s="10">
        <v>2</v>
      </c>
      <c r="B13" s="35"/>
      <c r="C13" s="23"/>
      <c r="D13" s="23"/>
      <c r="E13" s="22"/>
      <c r="F13" s="22"/>
      <c r="G13" s="24"/>
      <c r="H13" s="24"/>
      <c r="I13" s="18">
        <f>IF(入力用①!$C$11="有",S13,N13)</f>
        <v>0</v>
      </c>
      <c r="K13" s="26">
        <v>90000</v>
      </c>
      <c r="L13" s="26">
        <f t="shared" ref="L13:L16" si="0">ROUNDDOWN(G13/4,0)</f>
        <v>0</v>
      </c>
      <c r="M13" s="26">
        <f t="shared" ref="M13:M16" si="1">ROUNDDOWN(H13/2,0)</f>
        <v>0</v>
      </c>
      <c r="N13" s="26">
        <f t="shared" ref="N13:N16" si="2">MIN(K13,L13,M13)</f>
        <v>0</v>
      </c>
      <c r="P13" s="26">
        <v>135000</v>
      </c>
      <c r="Q13" s="26">
        <f t="shared" ref="Q13:Q16" si="3">ROUNDDOWN(G13/2*3/4,0)</f>
        <v>0</v>
      </c>
      <c r="R13" s="26">
        <f t="shared" ref="R13:R16" si="4">ROUNDDOWN(H13*0.75,0)</f>
        <v>0</v>
      </c>
      <c r="S13" s="26">
        <f t="shared" ref="S13:S16" si="5">MIN(P13,Q13,R13)</f>
        <v>0</v>
      </c>
    </row>
    <row r="14" spans="1:19" ht="30" customHeight="1">
      <c r="A14" s="10">
        <v>3</v>
      </c>
      <c r="B14" s="22"/>
      <c r="C14" s="22"/>
      <c r="D14" s="22"/>
      <c r="E14" s="22"/>
      <c r="F14" s="22"/>
      <c r="G14" s="24"/>
      <c r="H14" s="24"/>
      <c r="I14" s="18">
        <f>IF(入力用①!$C$11="有",S14,N14)</f>
        <v>0</v>
      </c>
      <c r="K14" s="26">
        <v>90000</v>
      </c>
      <c r="L14" s="26">
        <f t="shared" si="0"/>
        <v>0</v>
      </c>
      <c r="M14" s="26">
        <f t="shared" si="1"/>
        <v>0</v>
      </c>
      <c r="N14" s="26">
        <f t="shared" si="2"/>
        <v>0</v>
      </c>
      <c r="P14" s="26">
        <v>135000</v>
      </c>
      <c r="Q14" s="26">
        <f t="shared" si="3"/>
        <v>0</v>
      </c>
      <c r="R14" s="26">
        <f t="shared" si="4"/>
        <v>0</v>
      </c>
      <c r="S14" s="26">
        <f t="shared" si="5"/>
        <v>0</v>
      </c>
    </row>
    <row r="15" spans="1:19" ht="30" customHeight="1">
      <c r="A15" s="10">
        <v>4</v>
      </c>
      <c r="B15" s="22"/>
      <c r="C15" s="22"/>
      <c r="D15" s="22"/>
      <c r="E15" s="22"/>
      <c r="F15" s="22"/>
      <c r="G15" s="24"/>
      <c r="H15" s="24"/>
      <c r="I15" s="18">
        <f>IF(入力用①!$C$11="有",S15,N15)</f>
        <v>0</v>
      </c>
      <c r="K15" s="26">
        <v>90000</v>
      </c>
      <c r="L15" s="26">
        <f t="shared" si="0"/>
        <v>0</v>
      </c>
      <c r="M15" s="26">
        <f t="shared" si="1"/>
        <v>0</v>
      </c>
      <c r="N15" s="26">
        <f t="shared" si="2"/>
        <v>0</v>
      </c>
      <c r="P15" s="26">
        <v>135000</v>
      </c>
      <c r="Q15" s="26">
        <f t="shared" si="3"/>
        <v>0</v>
      </c>
      <c r="R15" s="26">
        <f t="shared" si="4"/>
        <v>0</v>
      </c>
      <c r="S15" s="26">
        <f t="shared" si="5"/>
        <v>0</v>
      </c>
    </row>
    <row r="16" spans="1:19" ht="30" customHeight="1">
      <c r="A16" s="10">
        <v>5</v>
      </c>
      <c r="B16" s="22"/>
      <c r="C16" s="22"/>
      <c r="D16" s="22"/>
      <c r="E16" s="22"/>
      <c r="F16" s="22"/>
      <c r="G16" s="45"/>
      <c r="H16" s="45"/>
      <c r="I16" s="18">
        <f>IF(入力用①!$C$11="有",S16,N16)</f>
        <v>0</v>
      </c>
      <c r="K16" s="26">
        <v>90000</v>
      </c>
      <c r="L16" s="26">
        <f t="shared" si="0"/>
        <v>0</v>
      </c>
      <c r="M16" s="26">
        <f t="shared" si="1"/>
        <v>0</v>
      </c>
      <c r="N16" s="26">
        <f t="shared" si="2"/>
        <v>0</v>
      </c>
      <c r="P16" s="26">
        <v>135000</v>
      </c>
      <c r="Q16" s="26">
        <f t="shared" si="3"/>
        <v>0</v>
      </c>
      <c r="R16" s="26">
        <f t="shared" si="4"/>
        <v>0</v>
      </c>
      <c r="S16" s="26">
        <f t="shared" si="5"/>
        <v>0</v>
      </c>
    </row>
    <row r="17" spans="1:9" ht="30" customHeight="1">
      <c r="A17" s="4"/>
      <c r="B17" s="5"/>
      <c r="C17" s="5"/>
      <c r="D17" s="5"/>
      <c r="E17" s="5"/>
      <c r="F17" s="2" t="s">
        <v>9</v>
      </c>
      <c r="G17" s="18">
        <f>SUM(G12:G16)</f>
        <v>0</v>
      </c>
      <c r="H17" s="18">
        <f t="shared" ref="H17:I17" si="6">SUM(H12:H16)</f>
        <v>0</v>
      </c>
      <c r="I17" s="18">
        <f t="shared" si="6"/>
        <v>0</v>
      </c>
    </row>
    <row r="18" spans="1:9" ht="19.5" customHeight="1">
      <c r="A18" s="13"/>
      <c r="B18" s="4"/>
      <c r="C18" s="4"/>
      <c r="D18" s="4"/>
      <c r="E18" s="4"/>
      <c r="F18" s="4"/>
      <c r="G18" s="4"/>
      <c r="H18" s="4"/>
      <c r="I18" s="4"/>
    </row>
  </sheetData>
  <sheetProtection algorithmName="SHA-512" hashValue="YRSY23uBvguEghMUkdoDvCcHl0auAaCHFNK6KxnY/HQtoB8zQ5HRcOqMsIsPfsLygRx5I77C3WeQ7nMyvbDRzw==" saltValue="rAmgRwMh+T3qpn5RUcq6Qg==" spinCount="100000" sheet="1" objects="1" scenarios="1"/>
  <mergeCells count="9">
    <mergeCell ref="A2:I2"/>
    <mergeCell ref="A4:B4"/>
    <mergeCell ref="A5:B5"/>
    <mergeCell ref="A6:B6"/>
    <mergeCell ref="A7:B7"/>
    <mergeCell ref="C4:I4"/>
    <mergeCell ref="C5:I5"/>
    <mergeCell ref="C6:I6"/>
    <mergeCell ref="C7:I7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T21"/>
  <sheetViews>
    <sheetView view="pageBreakPreview" zoomScale="90" zoomScaleNormal="100" zoomScaleSheetLayoutView="90" workbookViewId="0">
      <selection activeCell="H12" sqref="H12"/>
    </sheetView>
  </sheetViews>
  <sheetFormatPr defaultRowHeight="18"/>
  <cols>
    <col min="1" max="1" width="5" customWidth="1"/>
    <col min="2" max="2" width="18.75" customWidth="1"/>
    <col min="3" max="3" width="12.5" customWidth="1"/>
    <col min="4" max="4" width="11" customWidth="1"/>
    <col min="5" max="5" width="21.5" customWidth="1"/>
    <col min="6" max="6" width="20.9140625" customWidth="1"/>
    <col min="7" max="7" width="16.25" customWidth="1"/>
    <col min="8" max="9" width="12.5" customWidth="1"/>
  </cols>
  <sheetData>
    <row r="1" spans="1:20" ht="45" customHeight="1"/>
    <row r="2" spans="1:20" ht="26.5">
      <c r="A2" s="63" t="s">
        <v>10</v>
      </c>
      <c r="B2" s="63"/>
      <c r="C2" s="63"/>
      <c r="D2" s="63"/>
      <c r="E2" s="63"/>
      <c r="F2" s="63"/>
      <c r="G2" s="63"/>
      <c r="H2" s="63"/>
      <c r="I2" s="63"/>
    </row>
    <row r="3" spans="1:20" ht="22.5">
      <c r="A3" s="7" t="s">
        <v>11</v>
      </c>
    </row>
    <row r="4" spans="1:20" ht="37.5" customHeight="1">
      <c r="A4" s="61" t="s">
        <v>13</v>
      </c>
      <c r="B4" s="61"/>
      <c r="C4" s="64"/>
      <c r="D4" s="64"/>
      <c r="E4" s="64"/>
      <c r="F4" s="64"/>
      <c r="G4" s="64"/>
      <c r="H4" s="64"/>
      <c r="I4" s="64"/>
    </row>
    <row r="5" spans="1:20" ht="37.5" customHeight="1">
      <c r="A5" s="61" t="s">
        <v>16</v>
      </c>
      <c r="B5" s="61"/>
      <c r="C5" s="64"/>
      <c r="D5" s="64"/>
      <c r="E5" s="64"/>
      <c r="F5" s="64"/>
      <c r="G5" s="64"/>
      <c r="H5" s="64"/>
      <c r="I5" s="64"/>
    </row>
    <row r="6" spans="1:20" ht="37.5" customHeight="1">
      <c r="A6" s="61" t="s">
        <v>14</v>
      </c>
      <c r="B6" s="61"/>
      <c r="C6" s="65" t="str">
        <f>TEXT(入力用①!C18,"ggge年m月d日")&amp;"～"&amp;TEXT(入力用①!C19,"ggge年m月d日")</f>
        <v>明治33年1月0日～明治33年1月0日</v>
      </c>
      <c r="D6" s="65"/>
      <c r="E6" s="65"/>
      <c r="F6" s="65"/>
      <c r="G6" s="65"/>
      <c r="H6" s="65"/>
      <c r="I6" s="65"/>
    </row>
    <row r="7" spans="1:20" ht="37.5" customHeight="1">
      <c r="A7" s="61" t="s">
        <v>15</v>
      </c>
      <c r="B7" s="61"/>
      <c r="C7" s="64"/>
      <c r="D7" s="64"/>
      <c r="E7" s="64"/>
      <c r="F7" s="64"/>
      <c r="G7" s="64"/>
      <c r="H7" s="64"/>
      <c r="I7" s="64"/>
    </row>
    <row r="8" spans="1:20" ht="18" customHeight="1">
      <c r="A8" s="13" t="s">
        <v>17</v>
      </c>
      <c r="B8" s="11"/>
      <c r="C8" s="12"/>
      <c r="D8" s="12"/>
      <c r="E8" s="12"/>
      <c r="F8" s="12"/>
      <c r="G8" s="12"/>
      <c r="H8" s="12"/>
      <c r="I8" s="12"/>
    </row>
    <row r="9" spans="1:20" ht="14.25" customHeight="1"/>
    <row r="10" spans="1:20" ht="22.5" customHeight="1">
      <c r="A10" s="7" t="s">
        <v>8</v>
      </c>
      <c r="I10" s="1" t="s">
        <v>7</v>
      </c>
      <c r="K10" t="s">
        <v>62</v>
      </c>
      <c r="P10" t="s">
        <v>63</v>
      </c>
      <c r="S10" s="46" t="s">
        <v>64</v>
      </c>
    </row>
    <row r="11" spans="1:20" ht="37.5" customHeight="1">
      <c r="A11" s="8" t="s">
        <v>0</v>
      </c>
      <c r="B11" s="8" t="s">
        <v>3</v>
      </c>
      <c r="C11" s="9" t="s">
        <v>12</v>
      </c>
      <c r="D11" s="9" t="s">
        <v>89</v>
      </c>
      <c r="E11" s="8" t="s">
        <v>1</v>
      </c>
      <c r="F11" s="9" t="s">
        <v>2</v>
      </c>
      <c r="G11" s="9" t="s">
        <v>4</v>
      </c>
      <c r="H11" s="9" t="s">
        <v>92</v>
      </c>
      <c r="I11" s="9" t="s">
        <v>5</v>
      </c>
      <c r="K11" s="48" t="s">
        <v>65</v>
      </c>
      <c r="L11" s="48" t="s">
        <v>66</v>
      </c>
      <c r="M11" s="48" t="s">
        <v>67</v>
      </c>
      <c r="N11" s="48" t="s">
        <v>68</v>
      </c>
      <c r="P11" s="48" t="s">
        <v>65</v>
      </c>
      <c r="Q11" s="48" t="s">
        <v>66</v>
      </c>
      <c r="R11" s="48" t="s">
        <v>67</v>
      </c>
      <c r="S11" s="48" t="s">
        <v>68</v>
      </c>
      <c r="T11" s="47"/>
    </row>
    <row r="12" spans="1:20" ht="30" customHeight="1">
      <c r="A12" s="10">
        <v>1</v>
      </c>
      <c r="B12" s="22"/>
      <c r="C12" s="23"/>
      <c r="D12" s="23"/>
      <c r="E12" s="22"/>
      <c r="F12" s="22"/>
      <c r="G12" s="24"/>
      <c r="H12" s="24"/>
      <c r="I12" s="18">
        <f>IF(入力用①!$C$11="有",S12,N12)</f>
        <v>0</v>
      </c>
      <c r="K12" s="26">
        <v>90000</v>
      </c>
      <c r="L12" s="26">
        <f>ROUNDDOWN(G12/4,0)</f>
        <v>0</v>
      </c>
      <c r="M12" s="26">
        <f>ROUNDDOWN(H12/2,0)</f>
        <v>0</v>
      </c>
      <c r="N12" s="26">
        <f>MIN(K12,L12,M12)</f>
        <v>0</v>
      </c>
      <c r="P12" s="26">
        <v>135000</v>
      </c>
      <c r="Q12" s="26">
        <f>ROUNDDOWN(G12/2*3/4,0)</f>
        <v>0</v>
      </c>
      <c r="R12" s="26">
        <f>ROUNDDOWN(H12*0.75,0)</f>
        <v>0</v>
      </c>
      <c r="S12" s="26">
        <f>MIN(P12,Q12,R12)</f>
        <v>0</v>
      </c>
      <c r="T12" s="47"/>
    </row>
    <row r="13" spans="1:20" ht="30" customHeight="1">
      <c r="A13" s="10">
        <v>2</v>
      </c>
      <c r="B13" s="22"/>
      <c r="C13" s="23"/>
      <c r="D13" s="23"/>
      <c r="E13" s="22"/>
      <c r="F13" s="22"/>
      <c r="G13" s="24"/>
      <c r="H13" s="24"/>
      <c r="I13" s="18">
        <f>IF(入力用①!$C$11="有",S13,N13)</f>
        <v>0</v>
      </c>
      <c r="K13" s="26">
        <v>90000</v>
      </c>
      <c r="L13" s="26">
        <f t="shared" ref="L13:L19" si="0">ROUNDDOWN(G13/4,0)</f>
        <v>0</v>
      </c>
      <c r="M13" s="26">
        <f t="shared" ref="M13:M19" si="1">ROUNDDOWN(H13/2,0)</f>
        <v>0</v>
      </c>
      <c r="N13" s="26">
        <f>MIN(K13,L13,M13)</f>
        <v>0</v>
      </c>
      <c r="P13" s="26">
        <v>135000</v>
      </c>
      <c r="Q13" s="26">
        <f t="shared" ref="Q13:Q19" si="2">ROUNDDOWN(G13/2*3/4,0)</f>
        <v>0</v>
      </c>
      <c r="R13" s="26">
        <f t="shared" ref="R13:R19" si="3">ROUNDDOWN(H13*0.75,0)</f>
        <v>0</v>
      </c>
      <c r="S13" s="26">
        <f t="shared" ref="S13:S18" si="4">MIN(P13,Q13,R13)</f>
        <v>0</v>
      </c>
      <c r="T13" s="47"/>
    </row>
    <row r="14" spans="1:20" ht="30" customHeight="1">
      <c r="A14" s="10">
        <v>3</v>
      </c>
      <c r="B14" s="22"/>
      <c r="C14" s="22"/>
      <c r="D14" s="22"/>
      <c r="E14" s="22"/>
      <c r="F14" s="22"/>
      <c r="G14" s="24"/>
      <c r="H14" s="24"/>
      <c r="I14" s="18">
        <f>IF(入力用①!$C$11="有",S14,N14)</f>
        <v>0</v>
      </c>
      <c r="K14" s="26">
        <v>90000</v>
      </c>
      <c r="L14" s="26">
        <f>ROUNDDOWN(G14/4,0)</f>
        <v>0</v>
      </c>
      <c r="M14" s="26">
        <f>ROUNDDOWN(H14/2,0)</f>
        <v>0</v>
      </c>
      <c r="N14" s="26">
        <f>MIN(K14,L14,M14)</f>
        <v>0</v>
      </c>
      <c r="P14" s="26">
        <v>135000</v>
      </c>
      <c r="Q14" s="26">
        <f t="shared" si="2"/>
        <v>0</v>
      </c>
      <c r="R14" s="26">
        <f t="shared" si="3"/>
        <v>0</v>
      </c>
      <c r="S14" s="26">
        <f t="shared" si="4"/>
        <v>0</v>
      </c>
      <c r="T14" s="47"/>
    </row>
    <row r="15" spans="1:20" ht="30" customHeight="1">
      <c r="A15" s="10">
        <v>4</v>
      </c>
      <c r="B15" s="22"/>
      <c r="C15" s="22"/>
      <c r="D15" s="22"/>
      <c r="E15" s="22"/>
      <c r="F15" s="22"/>
      <c r="G15" s="24"/>
      <c r="H15" s="24"/>
      <c r="I15" s="18">
        <f>IF(入力用①!$C$11="有",S15,N15)</f>
        <v>0</v>
      </c>
      <c r="K15" s="26">
        <v>90000</v>
      </c>
      <c r="L15" s="26">
        <f t="shared" si="0"/>
        <v>0</v>
      </c>
      <c r="M15" s="26">
        <f t="shared" si="1"/>
        <v>0</v>
      </c>
      <c r="N15" s="26">
        <f t="shared" ref="N15:N19" si="5">MIN(K15,L15,M15)</f>
        <v>0</v>
      </c>
      <c r="P15" s="26">
        <v>135000</v>
      </c>
      <c r="Q15" s="26">
        <f t="shared" si="2"/>
        <v>0</v>
      </c>
      <c r="R15" s="26">
        <f t="shared" si="3"/>
        <v>0</v>
      </c>
      <c r="S15" s="26">
        <f t="shared" si="4"/>
        <v>0</v>
      </c>
      <c r="T15" s="47"/>
    </row>
    <row r="16" spans="1:20" ht="30" customHeight="1">
      <c r="A16" s="10">
        <v>5</v>
      </c>
      <c r="B16" s="22"/>
      <c r="C16" s="22"/>
      <c r="D16" s="22"/>
      <c r="E16" s="22"/>
      <c r="F16" s="22"/>
      <c r="G16" s="45"/>
      <c r="H16" s="45"/>
      <c r="I16" s="18">
        <f>IF(入力用①!$C$11="有",S16,N16)</f>
        <v>0</v>
      </c>
      <c r="K16" s="26">
        <v>90000</v>
      </c>
      <c r="L16" s="26">
        <f t="shared" si="0"/>
        <v>0</v>
      </c>
      <c r="M16" s="26">
        <f t="shared" si="1"/>
        <v>0</v>
      </c>
      <c r="N16" s="26">
        <f t="shared" si="5"/>
        <v>0</v>
      </c>
      <c r="P16" s="26">
        <v>135000</v>
      </c>
      <c r="Q16" s="26">
        <f t="shared" si="2"/>
        <v>0</v>
      </c>
      <c r="R16" s="26">
        <f t="shared" si="3"/>
        <v>0</v>
      </c>
      <c r="S16" s="26">
        <f t="shared" si="4"/>
        <v>0</v>
      </c>
      <c r="T16" s="47"/>
    </row>
    <row r="17" spans="1:20" ht="30" customHeight="1">
      <c r="A17" s="10">
        <v>6</v>
      </c>
      <c r="B17" s="22"/>
      <c r="C17" s="22"/>
      <c r="D17" s="22"/>
      <c r="E17" s="22"/>
      <c r="F17" s="22"/>
      <c r="G17" s="24"/>
      <c r="H17" s="24"/>
      <c r="I17" s="18">
        <f>IF(入力用①!$C$11="有",S17,N17)</f>
        <v>0</v>
      </c>
      <c r="K17" s="26">
        <v>90000</v>
      </c>
      <c r="L17" s="26">
        <f t="shared" si="0"/>
        <v>0</v>
      </c>
      <c r="M17" s="26">
        <f t="shared" si="1"/>
        <v>0</v>
      </c>
      <c r="N17" s="26">
        <f t="shared" si="5"/>
        <v>0</v>
      </c>
      <c r="P17" s="26">
        <v>135000</v>
      </c>
      <c r="Q17" s="26">
        <f t="shared" si="2"/>
        <v>0</v>
      </c>
      <c r="R17" s="26">
        <f t="shared" si="3"/>
        <v>0</v>
      </c>
      <c r="S17" s="26">
        <f t="shared" si="4"/>
        <v>0</v>
      </c>
      <c r="T17" s="47"/>
    </row>
    <row r="18" spans="1:20" ht="30" customHeight="1">
      <c r="A18" s="10">
        <v>7</v>
      </c>
      <c r="B18" s="22"/>
      <c r="C18" s="22"/>
      <c r="D18" s="22"/>
      <c r="E18" s="22"/>
      <c r="F18" s="22"/>
      <c r="G18" s="45"/>
      <c r="H18" s="45"/>
      <c r="I18" s="18">
        <f>IF(入力用①!$C$11="有",S18,N18)</f>
        <v>0</v>
      </c>
      <c r="K18" s="26">
        <v>90000</v>
      </c>
      <c r="L18" s="26">
        <f t="shared" si="0"/>
        <v>0</v>
      </c>
      <c r="M18" s="26">
        <f t="shared" si="1"/>
        <v>0</v>
      </c>
      <c r="N18" s="26">
        <f t="shared" si="5"/>
        <v>0</v>
      </c>
      <c r="P18" s="26">
        <v>135000</v>
      </c>
      <c r="Q18" s="26">
        <f t="shared" si="2"/>
        <v>0</v>
      </c>
      <c r="R18" s="26">
        <f t="shared" si="3"/>
        <v>0</v>
      </c>
      <c r="S18" s="26">
        <f t="shared" si="4"/>
        <v>0</v>
      </c>
      <c r="T18" s="47"/>
    </row>
    <row r="19" spans="1:20" ht="30" customHeight="1">
      <c r="A19" s="10">
        <v>8</v>
      </c>
      <c r="B19" s="22"/>
      <c r="C19" s="22"/>
      <c r="D19" s="22"/>
      <c r="E19" s="22"/>
      <c r="F19" s="22"/>
      <c r="G19" s="24"/>
      <c r="H19" s="24"/>
      <c r="I19" s="18">
        <f>IF(入力用①!$C$11="有",S19,N19)</f>
        <v>0</v>
      </c>
      <c r="K19" s="26">
        <v>90000</v>
      </c>
      <c r="L19" s="26">
        <f t="shared" si="0"/>
        <v>0</v>
      </c>
      <c r="M19" s="26">
        <f t="shared" si="1"/>
        <v>0</v>
      </c>
      <c r="N19" s="26">
        <f t="shared" si="5"/>
        <v>0</v>
      </c>
      <c r="P19" s="26">
        <v>135000</v>
      </c>
      <c r="Q19" s="26">
        <f t="shared" si="2"/>
        <v>0</v>
      </c>
      <c r="R19" s="26">
        <f t="shared" si="3"/>
        <v>0</v>
      </c>
      <c r="S19" s="26">
        <f>MIN(P19,Q19,R19)</f>
        <v>0</v>
      </c>
      <c r="T19" s="47"/>
    </row>
    <row r="20" spans="1:20" ht="30" customHeight="1">
      <c r="A20" s="4"/>
      <c r="B20" s="5"/>
      <c r="C20" s="5"/>
      <c r="D20" s="5"/>
      <c r="E20" s="5"/>
      <c r="F20" s="2" t="s">
        <v>9</v>
      </c>
      <c r="G20" s="18">
        <f>SUM(G12:G19)</f>
        <v>0</v>
      </c>
      <c r="H20" s="18">
        <f>SUM(H12:H19)</f>
        <v>0</v>
      </c>
      <c r="I20" s="18">
        <f>SUM(I12:I19)</f>
        <v>0</v>
      </c>
    </row>
    <row r="21" spans="1:20" ht="19.5" customHeight="1">
      <c r="A21" s="13" t="s">
        <v>6</v>
      </c>
      <c r="B21" s="4"/>
      <c r="C21" s="4"/>
      <c r="D21" s="4"/>
      <c r="E21" s="4"/>
      <c r="F21" s="4"/>
      <c r="G21" s="4"/>
      <c r="H21" s="4"/>
      <c r="I21" s="4"/>
    </row>
  </sheetData>
  <sheetProtection algorithmName="SHA-512" hashValue="rQXWWnIOjkznZpr1AiD5s03mu+wgdCRY0Pa34J+DMNdQr5/iXj8XNLWsnXx/Ae9UpJZBkgkokd2X9xc927/WEQ==" saltValue="Ka+c8g7YAvkfU7l/pSJBFw==" spinCount="100000" sheet="1" objects="1" scenarios="1"/>
  <mergeCells count="9">
    <mergeCell ref="A7:B7"/>
    <mergeCell ref="C7:I7"/>
    <mergeCell ref="A2:I2"/>
    <mergeCell ref="A4:B4"/>
    <mergeCell ref="C4:I4"/>
    <mergeCell ref="A5:B5"/>
    <mergeCell ref="C5:I5"/>
    <mergeCell ref="A6:B6"/>
    <mergeCell ref="C6:I6"/>
  </mergeCells>
  <phoneticPr fontId="1"/>
  <pageMargins left="0.70866141732283472" right="0.70866141732283472" top="0.74803149606299213" bottom="0.74803149606299213" header="0.31496062992125984" footer="0.31496062992125984"/>
  <pageSetup paperSize="9" scale="92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6</vt:i4>
      </vt:variant>
    </vt:vector>
  </HeadingPairs>
  <TitlesOfParts>
    <vt:vector size="11" baseType="lpstr">
      <vt:lpstr>様式４(実績報告書)</vt:lpstr>
      <vt:lpstr>入力用①</vt:lpstr>
      <vt:lpstr>※【必ずご確認ください】計画書記載例</vt:lpstr>
      <vt:lpstr>入力用②（計画書変更ありのみ）</vt:lpstr>
      <vt:lpstr>入力用② (計画書に変更ありのみ、6人以上)</vt:lpstr>
      <vt:lpstr>※【必ずご確認ください】計画書記載例!Print_Area</vt:lpstr>
      <vt:lpstr>入力用①!Print_Area</vt:lpstr>
      <vt:lpstr>'入力用② (計画書に変更ありのみ、6人以上)'!Print_Area</vt:lpstr>
      <vt:lpstr>'入力用②（計画書変更ありのみ）'!Print_Area</vt:lpstr>
      <vt:lpstr>'様式４(実績報告書)'!Print_Area</vt:lpstr>
      <vt:lpstr>'入力用② (計画書に変更ありのみ、6人以上)'!Print_Titles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産業政策課　池原</dc:creator>
  <cp:lastModifiedBy>徳元　一真</cp:lastModifiedBy>
  <cp:lastPrinted>2026-03-24T09:01:35Z</cp:lastPrinted>
  <dcterms:created xsi:type="dcterms:W3CDTF">2022-03-02T09:45:45Z</dcterms:created>
  <dcterms:modified xsi:type="dcterms:W3CDTF">2026-04-02T10:36:26Z</dcterms:modified>
</cp:coreProperties>
</file>