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200" windowHeight="9420" activeTab="2"/>
  </bookViews>
  <sheets>
    <sheet name="計算式 (1)" sheetId="3" r:id="rId1"/>
    <sheet name="審査表" sheetId="2" r:id="rId2"/>
    <sheet name="ばい煙発生施設リスト" sheetId="7" r:id="rId3"/>
  </sheets>
  <definedNames>
    <definedName name="_xlnm.Print_Area" localSheetId="0">'計算式 (1)'!$A$1:$AD$60</definedName>
    <definedName name="_xlnm.Print_Area" localSheetId="1">審査表!$A$1:$AC$35</definedName>
  </definedNames>
  <calcPr calcId="145621"/>
</workbook>
</file>

<file path=xl/calcChain.xml><?xml version="1.0" encoding="utf-8"?>
<calcChain xmlns="http://schemas.openxmlformats.org/spreadsheetml/2006/main">
  <c r="J10" i="2" l="1"/>
  <c r="G4" i="3" l="1"/>
  <c r="I27" i="2" l="1"/>
  <c r="I48" i="3" l="1"/>
  <c r="I26" i="2"/>
  <c r="R6" i="3" l="1"/>
  <c r="G6" i="3"/>
  <c r="G5" i="3"/>
  <c r="V55" i="3" l="1"/>
  <c r="N55" i="3"/>
  <c r="F55" i="3"/>
  <c r="P30" i="3"/>
  <c r="M53" i="3" s="1"/>
  <c r="S25" i="3"/>
  <c r="N25" i="3"/>
  <c r="I25" i="3"/>
  <c r="U10" i="3"/>
  <c r="U9" i="3"/>
  <c r="Q37" i="3" l="1"/>
  <c r="N57" i="3" s="1"/>
  <c r="W25" i="3"/>
  <c r="N56" i="3"/>
  <c r="F53" i="3"/>
  <c r="V53" i="3" s="1"/>
  <c r="U57" i="3" s="1"/>
  <c r="J42" i="3" s="1"/>
  <c r="M23" i="3" l="1"/>
  <c r="H8" i="3"/>
  <c r="N58" i="3"/>
  <c r="N59" i="3" s="1"/>
  <c r="P40" i="3" s="1"/>
  <c r="J46" i="3" s="1"/>
  <c r="U8" i="3"/>
  <c r="I25" i="2" l="1"/>
  <c r="U59" i="3"/>
  <c r="I49" i="3"/>
  <c r="Q8" i="3" s="1"/>
  <c r="R25" i="2" s="1"/>
</calcChain>
</file>

<file path=xl/comments1.xml><?xml version="1.0" encoding="utf-8"?>
<comments xmlns="http://schemas.openxmlformats.org/spreadsheetml/2006/main">
  <authors>
    <author>沖縄県</author>
  </authors>
  <commentList>
    <comment ref="S9" authorId="0">
      <text>
        <r>
          <rPr>
            <b/>
            <sz val="9"/>
            <color indexed="81"/>
            <rFont val="ＭＳ Ｐゴシック"/>
            <family val="3"/>
            <charset val="128"/>
          </rPr>
          <t>沖縄県:</t>
        </r>
        <r>
          <rPr>
            <sz val="9"/>
            <color indexed="81"/>
            <rFont val="ＭＳ Ｐゴシック"/>
            <family val="3"/>
            <charset val="128"/>
          </rPr>
          <t xml:space="preserve">
基数入力（数字のみ）</t>
        </r>
      </text>
    </comment>
  </commentList>
</comments>
</file>

<file path=xl/sharedStrings.xml><?xml version="1.0" encoding="utf-8"?>
<sst xmlns="http://schemas.openxmlformats.org/spreadsheetml/2006/main" count="229" uniqueCount="164">
  <si>
    <t>事業所名</t>
    <rPh sb="0" eb="3">
      <t>ジギョウショ</t>
    </rPh>
    <phoneticPr fontId="2"/>
  </si>
  <si>
    <t>事業所所在地</t>
    <rPh sb="0" eb="3">
      <t>ジギョウショ</t>
    </rPh>
    <phoneticPr fontId="2"/>
  </si>
  <si>
    <t>施設種類</t>
    <rPh sb="2" eb="4">
      <t>シュルイ</t>
    </rPh>
    <phoneticPr fontId="2"/>
  </si>
  <si>
    <t>排出基準</t>
  </si>
  <si>
    <t>審査結果</t>
    <rPh sb="0" eb="2">
      <t>シンサ</t>
    </rPh>
    <rPh sb="2" eb="4">
      <t>ケッカ</t>
    </rPh>
    <phoneticPr fontId="2"/>
  </si>
  <si>
    <t>種類</t>
    <rPh sb="0" eb="2">
      <t>シュルイ</t>
    </rPh>
    <phoneticPr fontId="2"/>
  </si>
  <si>
    <t>硫黄酸化物の排出基準計算結果</t>
  </si>
  <si>
    <t>(1)硫黄酸化物排出量算出式</t>
    <rPh sb="3" eb="5">
      <t>イオウ</t>
    </rPh>
    <rPh sb="5" eb="8">
      <t>サンカブツ</t>
    </rPh>
    <rPh sb="8" eb="11">
      <t>ハイシュツリョウ</t>
    </rPh>
    <rPh sb="11" eb="13">
      <t>サンシュツ</t>
    </rPh>
    <rPh sb="13" eb="14">
      <t>シキ</t>
    </rPh>
    <phoneticPr fontId="2"/>
  </si>
  <si>
    <t>項    目</t>
  </si>
  <si>
    <t>単　　位</t>
  </si>
  <si>
    <t>届出値</t>
    <rPh sb="0" eb="2">
      <t>トドケデ</t>
    </rPh>
    <rPh sb="2" eb="3">
      <t>チ</t>
    </rPh>
    <phoneticPr fontId="2"/>
  </si>
  <si>
    <t>W:</t>
  </si>
  <si>
    <t>W(l/h又はkg/h)</t>
  </si>
  <si>
    <t>最大</t>
    <rPh sb="0" eb="2">
      <t>サイダイ</t>
    </rPh>
    <phoneticPr fontId="2"/>
  </si>
  <si>
    <t>d:</t>
  </si>
  <si>
    <t>燃料の比重</t>
  </si>
  <si>
    <t>s:</t>
  </si>
  <si>
    <t>硫黄分</t>
  </si>
  <si>
    <t>(%)</t>
  </si>
  <si>
    <t>硫黄酸化物排出量</t>
    <rPh sb="0" eb="2">
      <t>イオウ</t>
    </rPh>
    <rPh sb="2" eb="5">
      <t>サンカブツ</t>
    </rPh>
    <rPh sb="5" eb="8">
      <t>ハイシュツリョウ</t>
    </rPh>
    <phoneticPr fontId="2"/>
  </si>
  <si>
    <t>(2)当該施設の硫黄酸化物排出基準値</t>
    <rPh sb="3" eb="5">
      <t>トウガイ</t>
    </rPh>
    <rPh sb="5" eb="7">
      <t>シセツ</t>
    </rPh>
    <rPh sb="8" eb="10">
      <t>イオウ</t>
    </rPh>
    <rPh sb="10" eb="13">
      <t>サンカブツ</t>
    </rPh>
    <rPh sb="13" eb="15">
      <t>ハイシュツ</t>
    </rPh>
    <rPh sb="15" eb="18">
      <t>キジュンチ</t>
    </rPh>
    <phoneticPr fontId="2"/>
  </si>
  <si>
    <t>K:</t>
  </si>
  <si>
    <t>Ｋ値</t>
  </si>
  <si>
    <t>T:</t>
  </si>
  <si>
    <t>排ガス温度</t>
  </si>
  <si>
    <t>( )内は絶対温度</t>
    <rPh sb="3" eb="4">
      <t>ナイ</t>
    </rPh>
    <phoneticPr fontId="2"/>
  </si>
  <si>
    <t>（</t>
  </si>
  <si>
    <t>Ho:</t>
  </si>
  <si>
    <t>煙突実高</t>
  </si>
  <si>
    <t>(m)</t>
  </si>
  <si>
    <t>総排出ガス量</t>
    <rPh sb="0" eb="1">
      <t>ソウ</t>
    </rPh>
    <rPh sb="1" eb="3">
      <t>ハイシュツ</t>
    </rPh>
    <rPh sb="5" eb="6">
      <t>リョウ</t>
    </rPh>
    <phoneticPr fontId="2"/>
  </si>
  <si>
    <t>Q:</t>
  </si>
  <si>
    <t>排ガス量</t>
  </si>
  <si>
    <r>
      <t>※m</t>
    </r>
    <r>
      <rPr>
        <vertAlign val="superscript"/>
        <sz val="10"/>
        <rFont val="ＭＳ Ｐゴシック"/>
        <family val="3"/>
        <charset val="128"/>
      </rPr>
      <t>３</t>
    </r>
    <r>
      <rPr>
        <sz val="10"/>
        <rFont val="ＭＳ Ｐゴシック"/>
        <family val="3"/>
        <charset val="128"/>
      </rPr>
      <t>/s at 15℃換算値</t>
    </r>
    <rPh sb="12" eb="14">
      <t>カンサン</t>
    </rPh>
    <rPh sb="14" eb="15">
      <t>チ</t>
    </rPh>
    <phoneticPr fontId="2"/>
  </si>
  <si>
    <t>排ガス速度</t>
  </si>
  <si>
    <t>V:</t>
  </si>
  <si>
    <t>(m/s)</t>
  </si>
  <si>
    <t>＜計算式＞</t>
    <rPh sb="1" eb="4">
      <t>ケイサンシキ</t>
    </rPh>
    <phoneticPr fontId="2"/>
  </si>
  <si>
    <t>J</t>
  </si>
  <si>
    <t>＝</t>
  </si>
  <si>
    <t>(1460－296×</t>
  </si>
  <si>
    <t>)</t>
  </si>
  <si>
    <t>＋</t>
  </si>
  <si>
    <t>Q・V</t>
  </si>
  <si>
    <t>T-288</t>
  </si>
  <si>
    <t>Ht</t>
  </si>
  <si>
    <t>Hm</t>
  </si>
  <si>
    <t>V・Q</t>
  </si>
  <si>
    <t>1+</t>
  </si>
  <si>
    <t>V</t>
  </si>
  <si>
    <t>He</t>
  </si>
  <si>
    <t>Ho+0.65(Hm+Ht)</t>
  </si>
  <si>
    <t>※煙突に傘がある場合は、煙突実高を手入力(He=Ho)</t>
    <rPh sb="1" eb="3">
      <t>エントツ</t>
    </rPh>
    <rPh sb="4" eb="5">
      <t>カサ</t>
    </rPh>
    <rPh sb="8" eb="10">
      <t>バアイ</t>
    </rPh>
    <rPh sb="12" eb="14">
      <t>エントツ</t>
    </rPh>
    <rPh sb="14" eb="15">
      <t>ジッコウ</t>
    </rPh>
    <rPh sb="15" eb="16">
      <t>タカ</t>
    </rPh>
    <rPh sb="17" eb="18">
      <t>テ</t>
    </rPh>
    <rPh sb="18" eb="20">
      <t>ニュウリョク</t>
    </rPh>
    <phoneticPr fontId="2"/>
  </si>
  <si>
    <t>q</t>
  </si>
  <si>
    <t>ファクターの計算</t>
    <rPh sb="6" eb="8">
      <t>ケイサンショ</t>
    </rPh>
    <phoneticPr fontId="2"/>
  </si>
  <si>
    <t>形式的要件</t>
    <rPh sb="0" eb="2">
      <t>ケイシキ</t>
    </rPh>
    <rPh sb="2" eb="3">
      <t>テキ</t>
    </rPh>
    <rPh sb="3" eb="5">
      <t>ヨウケン</t>
    </rPh>
    <phoneticPr fontId="2"/>
  </si>
  <si>
    <t>届出書</t>
    <rPh sb="0" eb="3">
      <t>トドケデショ</t>
    </rPh>
    <phoneticPr fontId="2"/>
  </si>
  <si>
    <t>ばい煙発生施設の種類及び施設数</t>
    <rPh sb="2" eb="3">
      <t>エン</t>
    </rPh>
    <rPh sb="3" eb="5">
      <t>ハッセイ</t>
    </rPh>
    <rPh sb="5" eb="7">
      <t>シセツ</t>
    </rPh>
    <rPh sb="8" eb="10">
      <t>シュルイ</t>
    </rPh>
    <rPh sb="10" eb="11">
      <t>オヨ</t>
    </rPh>
    <rPh sb="12" eb="15">
      <t>シセツスウ</t>
    </rPh>
    <phoneticPr fontId="2"/>
  </si>
  <si>
    <t>ばい煙発生施設の構造（別紙1）</t>
    <rPh sb="2" eb="3">
      <t>エン</t>
    </rPh>
    <rPh sb="3" eb="5">
      <t>ハッセイ</t>
    </rPh>
    <rPh sb="5" eb="7">
      <t>シセツ</t>
    </rPh>
    <rPh sb="8" eb="10">
      <t>コウゾウ</t>
    </rPh>
    <rPh sb="11" eb="13">
      <t>ベッシ</t>
    </rPh>
    <phoneticPr fontId="2"/>
  </si>
  <si>
    <t>ばい煙発生施設の使用の方法（別紙2）</t>
    <rPh sb="2" eb="3">
      <t>エン</t>
    </rPh>
    <rPh sb="3" eb="5">
      <t>ハッセイ</t>
    </rPh>
    <rPh sb="5" eb="7">
      <t>シセツ</t>
    </rPh>
    <rPh sb="8" eb="10">
      <t>シヨウ</t>
    </rPh>
    <rPh sb="11" eb="13">
      <t>ホウホウ</t>
    </rPh>
    <rPh sb="14" eb="16">
      <t>ベッシ</t>
    </rPh>
    <phoneticPr fontId="2"/>
  </si>
  <si>
    <t>ばい煙の処理の方法（別紙3）</t>
    <rPh sb="2" eb="3">
      <t>エン</t>
    </rPh>
    <rPh sb="4" eb="6">
      <t>ショリ</t>
    </rPh>
    <rPh sb="7" eb="9">
      <t>ホウホウ</t>
    </rPh>
    <rPh sb="10" eb="12">
      <t>ベッシ</t>
    </rPh>
    <phoneticPr fontId="2"/>
  </si>
  <si>
    <t>添付書類</t>
    <rPh sb="0" eb="2">
      <t>テンプ</t>
    </rPh>
    <rPh sb="2" eb="4">
      <t>ショルイ</t>
    </rPh>
    <phoneticPr fontId="2"/>
  </si>
  <si>
    <t>工場・事業場内での施設の配置図</t>
    <rPh sb="0" eb="2">
      <t>コウジョウ</t>
    </rPh>
    <rPh sb="3" eb="6">
      <t>ジギョウジョウ</t>
    </rPh>
    <rPh sb="6" eb="7">
      <t>ナイ</t>
    </rPh>
    <rPh sb="9" eb="11">
      <t>シセツ</t>
    </rPh>
    <rPh sb="12" eb="15">
      <t>ハイチズ</t>
    </rPh>
    <phoneticPr fontId="2"/>
  </si>
  <si>
    <t>付近の見取り図及び所在地を示す縮尺５万分の１の地形図</t>
    <rPh sb="0" eb="2">
      <t>フキン</t>
    </rPh>
    <rPh sb="3" eb="5">
      <t>ミト</t>
    </rPh>
    <rPh sb="6" eb="7">
      <t>ズ</t>
    </rPh>
    <rPh sb="7" eb="8">
      <t>オヨ</t>
    </rPh>
    <rPh sb="9" eb="12">
      <t>ショザイチ</t>
    </rPh>
    <rPh sb="13" eb="14">
      <t>シメ</t>
    </rPh>
    <rPh sb="15" eb="17">
      <t>シュクシャク</t>
    </rPh>
    <rPh sb="18" eb="19">
      <t>マン</t>
    </rPh>
    <rPh sb="19" eb="20">
      <t>ブン</t>
    </rPh>
    <rPh sb="23" eb="26">
      <t>チケイズ</t>
    </rPh>
    <phoneticPr fontId="2"/>
  </si>
  <si>
    <t>ばい煙発生施設の構造図</t>
    <rPh sb="2" eb="3">
      <t>エン</t>
    </rPh>
    <rPh sb="3" eb="5">
      <t>ハッセイ</t>
    </rPh>
    <rPh sb="5" eb="7">
      <t>シセツ</t>
    </rPh>
    <rPh sb="8" eb="10">
      <t>コウゾウ</t>
    </rPh>
    <rPh sb="10" eb="11">
      <t>ズ</t>
    </rPh>
    <phoneticPr fontId="2"/>
  </si>
  <si>
    <t>燃料の性状</t>
    <rPh sb="0" eb="2">
      <t>ネンリョウ</t>
    </rPh>
    <rPh sb="3" eb="5">
      <t>セイジョウ</t>
    </rPh>
    <phoneticPr fontId="2"/>
  </si>
  <si>
    <t>緊急連絡用の電話番号及び緊急時における連絡方法</t>
    <rPh sb="0" eb="2">
      <t>キンキュウ</t>
    </rPh>
    <rPh sb="2" eb="5">
      <t>レンラクヨウ</t>
    </rPh>
    <rPh sb="6" eb="8">
      <t>デンワ</t>
    </rPh>
    <rPh sb="8" eb="10">
      <t>バンゴウ</t>
    </rPh>
    <rPh sb="10" eb="11">
      <t>オヨ</t>
    </rPh>
    <rPh sb="12" eb="15">
      <t>キンキュウジ</t>
    </rPh>
    <rPh sb="19" eb="21">
      <t>レンラク</t>
    </rPh>
    <rPh sb="21" eb="23">
      <t>ホウホウ</t>
    </rPh>
    <phoneticPr fontId="2"/>
  </si>
  <si>
    <t>その他参考となる資料</t>
    <rPh sb="2" eb="3">
      <t>タ</t>
    </rPh>
    <rPh sb="3" eb="5">
      <t>サンコウ</t>
    </rPh>
    <rPh sb="8" eb="10">
      <t>シリョウ</t>
    </rPh>
    <phoneticPr fontId="2"/>
  </si>
  <si>
    <t>具体的要件</t>
    <rPh sb="0" eb="3">
      <t>グタイテキ</t>
    </rPh>
    <rPh sb="3" eb="5">
      <t>ヨウケン</t>
    </rPh>
    <phoneticPr fontId="2"/>
  </si>
  <si>
    <t>〔所見〕</t>
    <rPh sb="1" eb="3">
      <t>ショケン</t>
    </rPh>
    <phoneticPr fontId="2"/>
  </si>
  <si>
    <t>(傘有り)</t>
    <rPh sb="1" eb="2">
      <t>カサ</t>
    </rPh>
    <rPh sb="2" eb="3">
      <t>ア</t>
    </rPh>
    <phoneticPr fontId="2"/>
  </si>
  <si>
    <t>(傘無し）</t>
    <rPh sb="1" eb="2">
      <t>カサ</t>
    </rPh>
    <rPh sb="2" eb="3">
      <t>ナ</t>
    </rPh>
    <phoneticPr fontId="2"/>
  </si>
  <si>
    <t>該当  非該当</t>
    <rPh sb="0" eb="2">
      <t>ガイトウ</t>
    </rPh>
    <rPh sb="4" eb="5">
      <t>ヒ</t>
    </rPh>
    <rPh sb="5" eb="7">
      <t>ガイトウ</t>
    </rPh>
    <phoneticPr fontId="2"/>
  </si>
  <si>
    <t>有　　無</t>
    <rPh sb="0" eb="1">
      <t>ア</t>
    </rPh>
    <rPh sb="3" eb="4">
      <t>ナ</t>
    </rPh>
    <phoneticPr fontId="2"/>
  </si>
  <si>
    <t>適　　不適</t>
    <rPh sb="0" eb="1">
      <t>テキ</t>
    </rPh>
    <rPh sb="3" eb="5">
      <t>フテキ</t>
    </rPh>
    <phoneticPr fontId="2"/>
  </si>
  <si>
    <t>　適　　不適</t>
    <rPh sb="1" eb="2">
      <t>テキ</t>
    </rPh>
    <rPh sb="4" eb="6">
      <t>フテキ</t>
    </rPh>
    <phoneticPr fontId="2"/>
  </si>
  <si>
    <t>排出量</t>
    <phoneticPr fontId="2"/>
  </si>
  <si>
    <r>
      <t>Sox(Nm</t>
    </r>
    <r>
      <rPr>
        <vertAlign val="superscript"/>
        <sz val="11"/>
        <rFont val="ＭＳ Ｐゴシック"/>
        <family val="3"/>
        <charset val="128"/>
      </rPr>
      <t>3</t>
    </r>
    <r>
      <rPr>
        <sz val="11"/>
        <rFont val="ＭＳ Ｐゴシック"/>
        <family val="3"/>
        <charset val="128"/>
      </rPr>
      <t>/h)</t>
    </r>
    <phoneticPr fontId="2"/>
  </si>
  <si>
    <r>
      <t>ばいじん(g/Nm</t>
    </r>
    <r>
      <rPr>
        <vertAlign val="superscript"/>
        <sz val="11"/>
        <rFont val="ＭＳ Ｐゴシック"/>
        <family val="3"/>
        <charset val="128"/>
      </rPr>
      <t>3</t>
    </r>
    <r>
      <rPr>
        <sz val="11"/>
        <rFont val="ＭＳ Ｐゴシック"/>
        <family val="3"/>
        <charset val="128"/>
      </rPr>
      <t>)</t>
    </r>
    <phoneticPr fontId="2"/>
  </si>
  <si>
    <r>
      <t>N</t>
    </r>
    <r>
      <rPr>
        <sz val="11"/>
        <rFont val="ＭＳ Ｐゴシック"/>
        <family val="3"/>
        <charset val="128"/>
      </rPr>
      <t>ox(ppm)</t>
    </r>
    <phoneticPr fontId="2"/>
  </si>
  <si>
    <r>
      <t>有害物質(mg/Nm</t>
    </r>
    <r>
      <rPr>
        <vertAlign val="superscript"/>
        <sz val="11"/>
        <rFont val="ＭＳ Ｐゴシック"/>
        <family val="3"/>
        <charset val="128"/>
      </rPr>
      <t>3</t>
    </r>
    <r>
      <rPr>
        <sz val="11"/>
        <rFont val="ＭＳ Ｐゴシック"/>
        <family val="3"/>
        <charset val="128"/>
      </rPr>
      <t>)</t>
    </r>
    <rPh sb="0" eb="2">
      <t>ユウガイ</t>
    </rPh>
    <rPh sb="2" eb="4">
      <t>ブッシツ</t>
    </rPh>
    <phoneticPr fontId="2"/>
  </si>
  <si>
    <t>ｑ＝0.007×Ｗ×ｄ×Ｓ</t>
    <phoneticPr fontId="2"/>
  </si>
  <si>
    <t xml:space="preserve"> </t>
    <phoneticPr fontId="2"/>
  </si>
  <si>
    <t>最大燃料使用量</t>
    <phoneticPr fontId="2"/>
  </si>
  <si>
    <t>q:</t>
    <phoneticPr fontId="2"/>
  </si>
  <si>
    <t>Nm3/h</t>
    <phoneticPr fontId="2"/>
  </si>
  <si>
    <t>q</t>
    <phoneticPr fontId="2"/>
  </si>
  <si>
    <t>＝</t>
    <phoneticPr fontId="2"/>
  </si>
  <si>
    <t>×</t>
    <phoneticPr fontId="2"/>
  </si>
  <si>
    <t>Ｗ(</t>
    <phoneticPr fontId="2"/>
  </si>
  <si>
    <t>)</t>
    <phoneticPr fontId="2"/>
  </si>
  <si>
    <t>ｄ(</t>
    <phoneticPr fontId="2"/>
  </si>
  <si>
    <t>Ｓ(</t>
    <phoneticPr fontId="2"/>
  </si>
  <si>
    <t>(Nm3/h)</t>
    <phoneticPr fontId="2"/>
  </si>
  <si>
    <t>）</t>
    <phoneticPr fontId="2"/>
  </si>
  <si>
    <r>
      <t>(m</t>
    </r>
    <r>
      <rPr>
        <vertAlign val="superscript"/>
        <sz val="11"/>
        <rFont val="ＭＳ Ｐゴシック"/>
        <family val="3"/>
        <charset val="128"/>
      </rPr>
      <t>３</t>
    </r>
    <r>
      <rPr>
        <sz val="11"/>
        <rFont val="ＭＳ Ｐゴシック"/>
        <family val="3"/>
        <charset val="128"/>
      </rPr>
      <t>/ｈ)</t>
    </r>
    <phoneticPr fontId="2"/>
  </si>
  <si>
    <r>
      <t>(m</t>
    </r>
    <r>
      <rPr>
        <vertAlign val="superscript"/>
        <sz val="11"/>
        <rFont val="ＭＳ Ｐゴシック"/>
        <family val="3"/>
        <charset val="128"/>
      </rPr>
      <t>3</t>
    </r>
    <r>
      <rPr>
        <sz val="11"/>
        <rFont val="ＭＳ Ｐゴシック"/>
        <family val="3"/>
        <charset val="128"/>
      </rPr>
      <t>/s)</t>
    </r>
    <phoneticPr fontId="2"/>
  </si>
  <si>
    <t>※</t>
    <phoneticPr fontId="2"/>
  </si>
  <si>
    <t>V</t>
    <phoneticPr fontId="2"/>
  </si>
  <si>
    <r>
      <t>2.01×10</t>
    </r>
    <r>
      <rPr>
        <vertAlign val="superscript"/>
        <sz val="11"/>
        <rFont val="ＭＳ Ｐゴシック"/>
        <family val="3"/>
        <charset val="128"/>
      </rPr>
      <t>-3</t>
    </r>
    <r>
      <rPr>
        <sz val="11"/>
        <rFont val="ＭＳ Ｐゴシック"/>
        <family val="3"/>
        <charset val="128"/>
      </rPr>
      <t>・Q・(T-288)・(2.3logJ+1/J-1)</t>
    </r>
    <phoneticPr fontId="2"/>
  </si>
  <si>
    <r>
      <t>K×10</t>
    </r>
    <r>
      <rPr>
        <vertAlign val="superscript"/>
        <sz val="11"/>
        <rFont val="ＭＳ Ｐゴシック"/>
        <family val="3"/>
        <charset val="128"/>
      </rPr>
      <t>-3</t>
    </r>
    <r>
      <rPr>
        <sz val="11"/>
        <rFont val="ＭＳ Ｐゴシック"/>
        <family val="3"/>
        <charset val="128"/>
      </rPr>
      <t>・He</t>
    </r>
    <r>
      <rPr>
        <vertAlign val="superscript"/>
        <sz val="11"/>
        <rFont val="ＭＳ Ｐゴシック"/>
        <family val="3"/>
        <charset val="128"/>
      </rPr>
      <t>2</t>
    </r>
    <phoneticPr fontId="2"/>
  </si>
  <si>
    <t>　Q・V</t>
    <phoneticPr fontId="2"/>
  </si>
  <si>
    <t>Ｔ－２８８</t>
    <phoneticPr fontId="2"/>
  </si>
  <si>
    <r>
      <t>2.01×10</t>
    </r>
    <r>
      <rPr>
        <vertAlign val="superscript"/>
        <sz val="11"/>
        <rFont val="ＭＳ Ｐゴシック"/>
        <family val="3"/>
        <charset val="128"/>
      </rPr>
      <t>-3</t>
    </r>
    <phoneticPr fontId="2"/>
  </si>
  <si>
    <t xml:space="preserve">  Q・V</t>
    <phoneticPr fontId="2"/>
  </si>
  <si>
    <t>Q・(T-288)</t>
    <phoneticPr fontId="2"/>
  </si>
  <si>
    <t>2.3logJ</t>
    <phoneticPr fontId="2"/>
  </si>
  <si>
    <t>Hm</t>
    <phoneticPr fontId="2"/>
  </si>
  <si>
    <t>=</t>
    <phoneticPr fontId="2"/>
  </si>
  <si>
    <t>1/J-1</t>
    <phoneticPr fontId="2"/>
  </si>
  <si>
    <t>Hm+Ht</t>
    <phoneticPr fontId="2"/>
  </si>
  <si>
    <t>排出量</t>
    <phoneticPr fontId="2"/>
  </si>
  <si>
    <r>
      <t>Sox(Nm</t>
    </r>
    <r>
      <rPr>
        <vertAlign val="superscript"/>
        <sz val="11"/>
        <rFont val="ＭＳ Ｐゴシック"/>
        <family val="3"/>
        <charset val="128"/>
      </rPr>
      <t>3</t>
    </r>
    <r>
      <rPr>
        <sz val="11"/>
        <rFont val="ＭＳ Ｐゴシック"/>
        <family val="3"/>
        <charset val="128"/>
      </rPr>
      <t>/h)</t>
    </r>
    <phoneticPr fontId="2"/>
  </si>
  <si>
    <r>
      <t>ばいじん(g/Nm</t>
    </r>
    <r>
      <rPr>
        <vertAlign val="superscript"/>
        <sz val="11"/>
        <rFont val="ＭＳ Ｐゴシック"/>
        <family val="3"/>
        <charset val="128"/>
      </rPr>
      <t>3</t>
    </r>
    <r>
      <rPr>
        <sz val="11"/>
        <rFont val="ＭＳ Ｐゴシック"/>
        <family val="3"/>
        <charset val="128"/>
      </rPr>
      <t>)</t>
    </r>
    <phoneticPr fontId="2"/>
  </si>
  <si>
    <t>Nox(ppm)</t>
    <phoneticPr fontId="2"/>
  </si>
  <si>
    <t>審査担当者：</t>
    <phoneticPr fontId="2"/>
  </si>
  <si>
    <t>ボイラー</t>
    <phoneticPr fontId="2"/>
  </si>
  <si>
    <r>
      <t>ばいじん(g/Nm</t>
    </r>
    <r>
      <rPr>
        <vertAlign val="superscript"/>
        <sz val="11"/>
        <rFont val="ＭＳ Ｐゴシック"/>
        <family val="3"/>
        <charset val="128"/>
      </rPr>
      <t>3</t>
    </r>
    <r>
      <rPr>
        <sz val="11"/>
        <rFont val="ＭＳ Ｐゴシック"/>
        <family val="3"/>
        <charset val="128"/>
      </rPr>
      <t>)</t>
    </r>
    <phoneticPr fontId="2"/>
  </si>
  <si>
    <r>
      <t>ばいじん(g/Nm</t>
    </r>
    <r>
      <rPr>
        <vertAlign val="superscript"/>
        <sz val="11"/>
        <rFont val="ＭＳ Ｐゴシック"/>
        <family val="3"/>
        <charset val="128"/>
      </rPr>
      <t>3</t>
    </r>
    <r>
      <rPr>
        <sz val="11"/>
        <rFont val="ＭＳ Ｐゴシック"/>
        <family val="3"/>
        <charset val="128"/>
      </rPr>
      <t>)</t>
    </r>
    <r>
      <rPr>
        <sz val="9"/>
        <rFont val="ＭＳ Ｐゴシック"/>
        <family val="3"/>
        <charset val="128"/>
      </rPr>
      <t>※</t>
    </r>
    <phoneticPr fontId="2"/>
  </si>
  <si>
    <r>
      <t>Nox(ppm)</t>
    </r>
    <r>
      <rPr>
        <vertAlign val="superscript"/>
        <sz val="9"/>
        <rFont val="ＭＳ Ｐゴシック"/>
        <family val="3"/>
        <charset val="128"/>
      </rPr>
      <t>※</t>
    </r>
    <phoneticPr fontId="2"/>
  </si>
  <si>
    <t xml:space="preserve">
・上記のとおり、形式的要件及び排出基準を満たしている。
</t>
    <rPh sb="2" eb="4">
      <t>ジョウキ</t>
    </rPh>
    <rPh sb="9" eb="12">
      <t>ケイシキテキ</t>
    </rPh>
    <rPh sb="12" eb="14">
      <t>ヨウケン</t>
    </rPh>
    <rPh sb="14" eb="15">
      <t>オヨ</t>
    </rPh>
    <rPh sb="16" eb="18">
      <t>ハイシュツ</t>
    </rPh>
    <rPh sb="18" eb="20">
      <t>キジュン</t>
    </rPh>
    <rPh sb="21" eb="22">
      <t>ミ</t>
    </rPh>
    <phoneticPr fontId="2"/>
  </si>
  <si>
    <t>届出年月日</t>
    <rPh sb="0" eb="2">
      <t>トドケデ</t>
    </rPh>
    <rPh sb="2" eb="5">
      <t>ネンガッピ</t>
    </rPh>
    <phoneticPr fontId="2"/>
  </si>
  <si>
    <t>届出者氏名</t>
    <rPh sb="0" eb="3">
      <t>トドケデシャ</t>
    </rPh>
    <rPh sb="3" eb="5">
      <t>シメイ</t>
    </rPh>
    <phoneticPr fontId="2"/>
  </si>
  <si>
    <t>届出者住所</t>
    <rPh sb="0" eb="3">
      <t>トドケデシャ</t>
    </rPh>
    <rPh sb="3" eb="5">
      <t>ジュウショ</t>
    </rPh>
    <phoneticPr fontId="2"/>
  </si>
  <si>
    <t>着手予定年月日</t>
    <rPh sb="0" eb="2">
      <t>チャクシュ</t>
    </rPh>
    <rPh sb="2" eb="4">
      <t>ヨテイ</t>
    </rPh>
    <rPh sb="4" eb="7">
      <t>ネンガッピ</t>
    </rPh>
    <phoneticPr fontId="2"/>
  </si>
  <si>
    <t>-</t>
    <phoneticPr fontId="2"/>
  </si>
  <si>
    <t>-</t>
  </si>
  <si>
    <t>Nox(ppm)</t>
    <phoneticPr fontId="2"/>
  </si>
  <si>
    <r>
      <t>　　燃焼能力　　 l/h (重油換算)　
　　伝熱面積　　 m</t>
    </r>
    <r>
      <rPr>
        <vertAlign val="superscript"/>
        <sz val="10"/>
        <rFont val="ＭＳ Ｐゴシック"/>
        <family val="3"/>
        <charset val="128"/>
      </rPr>
      <t>2</t>
    </r>
    <r>
      <rPr>
        <sz val="10"/>
        <rFont val="ＭＳ Ｐゴシック"/>
        <family val="3"/>
        <charset val="128"/>
      </rPr>
      <t>　</t>
    </r>
    <rPh sb="14" eb="16">
      <t>ジュウユ</t>
    </rPh>
    <rPh sb="16" eb="18">
      <t>カンサン</t>
    </rPh>
    <rPh sb="23" eb="25">
      <t>デンネツ</t>
    </rPh>
    <rPh sb="25" eb="27">
      <t>メンセキ</t>
    </rPh>
    <phoneticPr fontId="2"/>
  </si>
  <si>
    <t>届出者</t>
    <rPh sb="0" eb="2">
      <t>トドケデ</t>
    </rPh>
    <rPh sb="2" eb="3">
      <t>シャ</t>
    </rPh>
    <phoneticPr fontId="2"/>
  </si>
  <si>
    <t>氏名</t>
    <rPh sb="0" eb="2">
      <t>シメイ</t>
    </rPh>
    <phoneticPr fontId="2"/>
  </si>
  <si>
    <t>届出者住所</t>
    <rPh sb="0" eb="2">
      <t>トドケデ</t>
    </rPh>
    <rPh sb="2" eb="3">
      <t>シャ</t>
    </rPh>
    <rPh sb="3" eb="5">
      <t>ジュウショ</t>
    </rPh>
    <phoneticPr fontId="2"/>
  </si>
  <si>
    <t>事業所名</t>
    <rPh sb="0" eb="3">
      <t>ジギョウショ</t>
    </rPh>
    <rPh sb="3" eb="4">
      <t>メイ</t>
    </rPh>
    <phoneticPr fontId="2"/>
  </si>
  <si>
    <t>事業所所在地</t>
    <rPh sb="0" eb="3">
      <t>ジギョウショ</t>
    </rPh>
    <rPh sb="3" eb="6">
      <t>ショザイチ</t>
    </rPh>
    <phoneticPr fontId="2"/>
  </si>
  <si>
    <t>SOx,NOx,ばいじん値の計算の根拠</t>
    <rPh sb="12" eb="13">
      <t>チ</t>
    </rPh>
    <rPh sb="14" eb="16">
      <t>ケイサン</t>
    </rPh>
    <rPh sb="17" eb="19">
      <t>コンキョ</t>
    </rPh>
    <phoneticPr fontId="2"/>
  </si>
  <si>
    <t>ばい煙発生施設に該当するのか</t>
    <rPh sb="2" eb="3">
      <t>エン</t>
    </rPh>
    <rPh sb="3" eb="5">
      <t>ハッセイ</t>
    </rPh>
    <rPh sb="5" eb="7">
      <t>シセツ</t>
    </rPh>
    <rPh sb="8" eb="10">
      <t>ガイトウ</t>
    </rPh>
    <phoneticPr fontId="2"/>
  </si>
  <si>
    <t>廃棄物焼却炉</t>
  </si>
  <si>
    <t>項</t>
    <rPh sb="0" eb="1">
      <t>コウ</t>
    </rPh>
    <phoneticPr fontId="2"/>
  </si>
  <si>
    <t>施設の種類</t>
    <rPh sb="0" eb="2">
      <t>シセツ</t>
    </rPh>
    <rPh sb="3" eb="5">
      <t>シュルイ</t>
    </rPh>
    <phoneticPr fontId="2"/>
  </si>
  <si>
    <t>施設の規模</t>
    <rPh sb="0" eb="2">
      <t>シセツ</t>
    </rPh>
    <rPh sb="3" eb="5">
      <t>キボ</t>
    </rPh>
    <phoneticPr fontId="2"/>
  </si>
  <si>
    <t>種類説明</t>
    <rPh sb="0" eb="2">
      <t>シュルイ</t>
    </rPh>
    <rPh sb="2" eb="4">
      <t>セツメイ</t>
    </rPh>
    <phoneticPr fontId="2"/>
  </si>
  <si>
    <t>令別表第１第１項</t>
    <rPh sb="0" eb="1">
      <t>レイ</t>
    </rPh>
    <rPh sb="1" eb="3">
      <t>ベッピョウ</t>
    </rPh>
    <rPh sb="3" eb="4">
      <t>ダイ</t>
    </rPh>
    <rPh sb="5" eb="6">
      <t>ダイ</t>
    </rPh>
    <rPh sb="7" eb="8">
      <t>コウ</t>
    </rPh>
    <phoneticPr fontId="2"/>
  </si>
  <si>
    <t>令別表第１第２項</t>
    <rPh sb="0" eb="1">
      <t>レイ</t>
    </rPh>
    <rPh sb="1" eb="3">
      <t>ベッピョウ</t>
    </rPh>
    <rPh sb="3" eb="4">
      <t>ダイ</t>
    </rPh>
    <rPh sb="5" eb="6">
      <t>ダイ</t>
    </rPh>
    <rPh sb="7" eb="8">
      <t>コウ</t>
    </rPh>
    <phoneticPr fontId="2"/>
  </si>
  <si>
    <t>令別表第１第３項</t>
    <rPh sb="0" eb="1">
      <t>レイ</t>
    </rPh>
    <rPh sb="1" eb="3">
      <t>ベッピョウ</t>
    </rPh>
    <rPh sb="3" eb="4">
      <t>ダイ</t>
    </rPh>
    <rPh sb="5" eb="6">
      <t>ダイ</t>
    </rPh>
    <rPh sb="7" eb="8">
      <t>コウ</t>
    </rPh>
    <phoneticPr fontId="2"/>
  </si>
  <si>
    <t>令別表第１第４項</t>
    <rPh sb="0" eb="1">
      <t>レイ</t>
    </rPh>
    <rPh sb="1" eb="3">
      <t>ベッピョウ</t>
    </rPh>
    <rPh sb="3" eb="4">
      <t>ダイ</t>
    </rPh>
    <rPh sb="5" eb="6">
      <t>ダイ</t>
    </rPh>
    <rPh sb="7" eb="8">
      <t>コウ</t>
    </rPh>
    <phoneticPr fontId="2"/>
  </si>
  <si>
    <t>令別表第１第５項</t>
    <rPh sb="0" eb="1">
      <t>レイ</t>
    </rPh>
    <rPh sb="1" eb="3">
      <t>ベッピョウ</t>
    </rPh>
    <rPh sb="3" eb="4">
      <t>ダイ</t>
    </rPh>
    <rPh sb="5" eb="6">
      <t>ダイ</t>
    </rPh>
    <rPh sb="7" eb="8">
      <t>コウ</t>
    </rPh>
    <phoneticPr fontId="2"/>
  </si>
  <si>
    <t>ボイラー</t>
  </si>
  <si>
    <t>【条例】ばい煙発生施設設置届出等に係る排出基準値審査票</t>
    <rPh sb="1" eb="3">
      <t>ジョウレイ</t>
    </rPh>
    <rPh sb="6" eb="7">
      <t>エン</t>
    </rPh>
    <rPh sb="7" eb="9">
      <t>ハッセイ</t>
    </rPh>
    <rPh sb="9" eb="11">
      <t>シセツ</t>
    </rPh>
    <rPh sb="11" eb="13">
      <t>セッチ</t>
    </rPh>
    <rPh sb="13" eb="15">
      <t>トドケデ</t>
    </rPh>
    <rPh sb="15" eb="16">
      <t>トウ</t>
    </rPh>
    <rPh sb="17" eb="18">
      <t>カカ</t>
    </rPh>
    <rPh sb="19" eb="21">
      <t>ハイシュツ</t>
    </rPh>
    <rPh sb="21" eb="23">
      <t>キジュン</t>
    </rPh>
    <rPh sb="23" eb="24">
      <t>チ</t>
    </rPh>
    <rPh sb="26" eb="27">
      <t>ヒョウ</t>
    </rPh>
    <phoneticPr fontId="2"/>
  </si>
  <si>
    <t>【条例】ばい煙発生施設設置届出等審査票</t>
    <rPh sb="1" eb="3">
      <t>ジョウレイ</t>
    </rPh>
    <rPh sb="6" eb="7">
      <t>エン</t>
    </rPh>
    <rPh sb="7" eb="9">
      <t>ハッセイ</t>
    </rPh>
    <rPh sb="9" eb="11">
      <t>シセツ</t>
    </rPh>
    <rPh sb="11" eb="13">
      <t>セッチ</t>
    </rPh>
    <rPh sb="13" eb="15">
      <t>トドケデ</t>
    </rPh>
    <rPh sb="15" eb="16">
      <t>トウ</t>
    </rPh>
    <rPh sb="18" eb="19">
      <t>ヒョウ</t>
    </rPh>
    <phoneticPr fontId="2"/>
  </si>
  <si>
    <t>火子面積が１平方メートル以上２平方メートル未満であるか、又は焼却能力が１時間当たり100キログラム以上200キログラム未満であること。</t>
  </si>
  <si>
    <t>日本工業規格（以下「規格」という。）Ｂ8201及びＢ8203の伝熱面積の項で定めるところにより算定した伝熱面積が、５平方メートル以上10平方メートル未満であること。</t>
    <phoneticPr fontId="2"/>
  </si>
  <si>
    <t>火格子面積（火格子の水平投影面積をいう。以下同じ。）が、0.5平方メートル以上１平方メートル未満であるか、羽口面断面積（羽口の最下端の高さにおける炉の内壁で囲まれた部分の水平断面積をいう。以下同じ。）が、0.2平方メートル以上0.5平方メートル未満であるか、バーナーの燃焼能力が重油換算１時間当たり25リットル以上50リットル未満であるか、又は変圧器の定格容量が 100キロボルトアンペア以上200キロボルトアンペア未満であること。</t>
    <phoneticPr fontId="2"/>
  </si>
  <si>
    <t>（熱風ボイラーを含み、熱源として電気又は廃熱のみを使用するもの及び硫黄化合物の含有率が体積比で0.1パーセント以下であるガス（以下「希硫ガス」という。）を燃料として専焼させるものを除く。）</t>
    <phoneticPr fontId="2"/>
  </si>
  <si>
    <t>金属の精製又は鋳造の用に供する溶解炉（電気炉、転炉、平炉及び希硫ガスを燃料として専焼させるものを除く。）</t>
    <phoneticPr fontId="2"/>
  </si>
  <si>
    <t>窯業製品の製造の用に供する焼成炉及び溶融炉（電気炉及び希硫ガスを燃料として専焼させるものを除く。）</t>
    <phoneticPr fontId="2"/>
  </si>
  <si>
    <t>無機化学工業品又は食料品の製造の用に供する反応炉（カーボンブラック製造用燃焼装置を含む。）及び直火炉（希硫ガスを燃料として専焼させるものを除く。）</t>
    <phoneticPr fontId="2"/>
  </si>
  <si>
    <t>※希硫ガス・・・いおう化合物の含有率が体積比で0.1パーセント以下であるガスをいう。</t>
    <phoneticPr fontId="2"/>
  </si>
  <si>
    <t>金属精製用溶解炉</t>
    <phoneticPr fontId="2"/>
  </si>
  <si>
    <t>窯業製品製造用焼成炉・溶融炉</t>
    <phoneticPr fontId="2"/>
  </si>
  <si>
    <t>無機化学工業品・食料品製造用反応炉・直火炉</t>
    <phoneticPr fontId="2"/>
  </si>
  <si>
    <t>操業の系統図(ばい煙発生施設の使用方法がわかる物）</t>
    <rPh sb="0" eb="2">
      <t>ソウギョウ</t>
    </rPh>
    <rPh sb="3" eb="6">
      <t>ケイトウズ</t>
    </rPh>
    <rPh sb="9" eb="10">
      <t>エン</t>
    </rPh>
    <rPh sb="10" eb="12">
      <t>ハッセイ</t>
    </rPh>
    <rPh sb="12" eb="14">
      <t>シセツ</t>
    </rPh>
    <rPh sb="15" eb="17">
      <t>シヨウ</t>
    </rPh>
    <rPh sb="17" eb="19">
      <t>ホウホウ</t>
    </rPh>
    <rPh sb="23" eb="24">
      <t>モノ</t>
    </rPh>
    <phoneticPr fontId="2"/>
  </si>
  <si>
    <t>ばい煙濃度の計算式</t>
    <rPh sb="2" eb="3">
      <t>エン</t>
    </rPh>
    <rPh sb="3" eb="5">
      <t>ノウド</t>
    </rPh>
    <rPh sb="6" eb="9">
      <t>ケイサンシキ</t>
    </rPh>
    <phoneticPr fontId="2"/>
  </si>
  <si>
    <t>ばい煙処理施設の構造図（ばい煙測定口の位置がわかる物）</t>
    <rPh sb="2" eb="3">
      <t>バイエン</t>
    </rPh>
    <rPh sb="3" eb="5">
      <t>ショリ</t>
    </rPh>
    <rPh sb="5" eb="7">
      <t>シセツ</t>
    </rPh>
    <rPh sb="8" eb="11">
      <t>コウゾウズ</t>
    </rPh>
    <rPh sb="14" eb="15">
      <t>エン</t>
    </rPh>
    <rPh sb="15" eb="17">
      <t>ソクテイ</t>
    </rPh>
    <rPh sb="17" eb="18">
      <t>クチ</t>
    </rPh>
    <rPh sb="19" eb="21">
      <t>イチ</t>
    </rPh>
    <rPh sb="25" eb="26">
      <t>モノ</t>
    </rPh>
    <phoneticPr fontId="2"/>
  </si>
  <si>
    <t>表示用</t>
    <rPh sb="0" eb="3">
      <t>ヒョウジヨウ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</si>
</sst>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_ "/>
    <numFmt numFmtId="177" formatCode="0.00_ "/>
    <numFmt numFmtId="178" formatCode="0.000"/>
    <numFmt numFmtId="179" formatCode="0.000000"/>
    <numFmt numFmtId="180" formatCode="0.0_ "/>
    <numFmt numFmtId="181" formatCode="0.0000_ "/>
    <numFmt numFmtId="182" formatCode="[$-411]ggge&quot;年&quot;m&quot;月&quot;d&quot;日&quot;;@"/>
    <numFmt numFmtId="183" formatCode="0.00000"/>
    <numFmt numFmtId="184" formatCode="0_ "/>
    <numFmt numFmtId="185" formatCode="#,##0.00_ "/>
    <numFmt numFmtId="186" formatCode="&quot;（&quot;0&quot;基）&quot;"/>
  </numFmts>
  <fonts count="2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vertAlign val="superscript"/>
      <sz val="11"/>
      <name val="ＭＳ Ｐゴシック"/>
      <family val="3"/>
      <charset val="128"/>
    </font>
    <font>
      <sz val="9"/>
      <name val="ＭＳ Ｐゴシック"/>
      <family val="3"/>
      <charset val="128"/>
    </font>
    <font>
      <sz val="10"/>
      <name val="ＭＳ Ｐゴシック"/>
      <family val="3"/>
      <charset val="128"/>
    </font>
    <font>
      <vertAlign val="superscript"/>
      <sz val="10"/>
      <name val="ＭＳ Ｐゴシック"/>
      <family val="3"/>
      <charset val="128"/>
    </font>
    <font>
      <b/>
      <sz val="11"/>
      <name val="ＭＳ Ｐゴシック"/>
      <family val="3"/>
      <charset val="128"/>
    </font>
    <font>
      <sz val="11"/>
      <name val="ＭＳ Ｐゴシック"/>
      <family val="3"/>
      <charset val="128"/>
    </font>
    <font>
      <sz val="12"/>
      <name val="Arial"/>
      <family val="2"/>
    </font>
    <font>
      <vertAlign val="superscript"/>
      <sz val="9"/>
      <name val="ＭＳ Ｐゴシック"/>
      <family val="3"/>
      <charset val="128"/>
    </font>
    <font>
      <sz val="11"/>
      <name val="ＭＳ Ｐゴシック"/>
      <family val="3"/>
      <charset val="128"/>
    </font>
    <font>
      <b/>
      <sz val="10"/>
      <color indexed="10"/>
      <name val="ＭＳ Ｐゴシック"/>
      <family val="3"/>
      <charset val="128"/>
    </font>
    <font>
      <b/>
      <sz val="11"/>
      <color indexed="10"/>
      <name val="ＭＳ Ｐゴシック"/>
      <family val="3"/>
      <charset val="128"/>
    </font>
    <font>
      <sz val="11"/>
      <color indexed="10"/>
      <name val="ＭＳ Ｐゴシック"/>
      <family val="3"/>
      <charset val="128"/>
    </font>
    <font>
      <sz val="10"/>
      <color indexed="10"/>
      <name val="ＭＳ Ｐゴシック"/>
      <family val="3"/>
      <charset val="128"/>
    </font>
    <font>
      <vertAlign val="superscript"/>
      <sz val="12"/>
      <name val="ＭＳ Ｐゴシック"/>
      <family val="3"/>
      <charset val="128"/>
    </font>
    <font>
      <sz val="12"/>
      <name val="ＭＳ Ｐゴシック"/>
      <family val="3"/>
      <charset val="128"/>
    </font>
    <font>
      <sz val="11"/>
      <color rgb="FFFF0000"/>
      <name val="ＭＳ Ｐ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0.5"/>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s>
  <cellStyleXfs count="2">
    <xf numFmtId="0" fontId="0" fillId="0" borderId="0"/>
    <xf numFmtId="0" fontId="1" fillId="0" borderId="0">
      <alignment vertical="center"/>
    </xf>
  </cellStyleXfs>
  <cellXfs count="345">
    <xf numFmtId="0" fontId="0" fillId="0" borderId="0" xfId="0"/>
    <xf numFmtId="0" fontId="6" fillId="0" borderId="1" xfId="0" applyFont="1" applyFill="1" applyBorder="1" applyAlignment="1" applyProtection="1">
      <alignment horizontal="right" vertical="center"/>
      <protection locked="0"/>
    </xf>
    <xf numFmtId="0" fontId="5"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pplyProtection="1">
      <alignment vertical="center"/>
      <protection locked="0"/>
    </xf>
    <xf numFmtId="0" fontId="10" fillId="0" borderId="0" xfId="0" applyFont="1" applyFill="1"/>
    <xf numFmtId="0" fontId="6" fillId="0" borderId="0" xfId="0" applyFont="1" applyFill="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distributed" vertical="center"/>
    </xf>
    <xf numFmtId="0" fontId="12" fillId="0" borderId="0" xfId="0" applyFont="1" applyFill="1" applyAlignment="1">
      <alignment vertical="center"/>
    </xf>
    <xf numFmtId="0" fontId="9" fillId="0" borderId="3"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4"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Alignment="1" applyProtection="1">
      <alignment vertical="center"/>
      <protection locked="0"/>
    </xf>
    <xf numFmtId="0" fontId="9" fillId="0" borderId="0" xfId="0" applyFont="1" applyFill="1" applyBorder="1" applyAlignment="1">
      <alignment horizontal="center" vertical="center" shrinkToFit="1"/>
    </xf>
    <xf numFmtId="0" fontId="9" fillId="0" borderId="2" xfId="0" applyFont="1" applyFill="1" applyBorder="1" applyAlignment="1">
      <alignment vertical="center"/>
    </xf>
    <xf numFmtId="0" fontId="9" fillId="0" borderId="5" xfId="0" applyFont="1" applyFill="1" applyBorder="1" applyAlignment="1">
      <alignment vertical="center"/>
    </xf>
    <xf numFmtId="0" fontId="9" fillId="0" borderId="1" xfId="0" applyFont="1" applyFill="1" applyBorder="1" applyAlignment="1">
      <alignment vertical="center"/>
    </xf>
    <xf numFmtId="0" fontId="9" fillId="0" borderId="5" xfId="0" applyFont="1" applyFill="1" applyBorder="1" applyAlignment="1">
      <alignment horizontal="right" vertical="center"/>
    </xf>
    <xf numFmtId="0" fontId="9" fillId="0" borderId="1" xfId="0" applyFont="1" applyFill="1" applyBorder="1" applyAlignment="1">
      <alignment vertical="center" shrinkToFit="1"/>
    </xf>
    <xf numFmtId="0" fontId="9" fillId="0" borderId="0" xfId="0" applyFont="1" applyFill="1" applyBorder="1" applyAlignment="1" applyProtection="1">
      <alignment horizontal="right" vertical="center"/>
      <protection locked="0"/>
    </xf>
    <xf numFmtId="0" fontId="9" fillId="0" borderId="0" xfId="0" applyFont="1" applyFill="1" applyAlignment="1">
      <alignment horizontal="right" vertical="center"/>
    </xf>
    <xf numFmtId="0" fontId="9" fillId="0" borderId="4" xfId="0" applyFont="1" applyFill="1" applyBorder="1" applyAlignment="1">
      <alignment vertical="center"/>
    </xf>
    <xf numFmtId="176" fontId="9" fillId="0" borderId="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center" vertical="center"/>
      <protection locked="0"/>
    </xf>
    <xf numFmtId="176" fontId="9" fillId="0" borderId="0" xfId="0" applyNumberFormat="1" applyFont="1" applyFill="1" applyAlignment="1" applyProtection="1">
      <alignment vertical="center"/>
      <protection locked="0"/>
    </xf>
    <xf numFmtId="0" fontId="9" fillId="0" borderId="6" xfId="0" applyFont="1" applyFill="1" applyBorder="1" applyAlignment="1">
      <alignment vertical="center"/>
    </xf>
    <xf numFmtId="0" fontId="9" fillId="0" borderId="3"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8" xfId="0" applyFont="1" applyFill="1" applyBorder="1" applyAlignment="1">
      <alignment horizontal="righ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57" fontId="9" fillId="0" borderId="0" xfId="0" applyNumberFormat="1" applyFont="1" applyFill="1" applyAlignment="1">
      <alignment vertical="center"/>
    </xf>
    <xf numFmtId="0" fontId="9" fillId="0" borderId="3" xfId="0" applyFont="1" applyFill="1" applyBorder="1" applyAlignment="1">
      <alignment horizontal="center" vertical="center" shrinkToFit="1"/>
    </xf>
    <xf numFmtId="0" fontId="8" fillId="0" borderId="6" xfId="0" applyFont="1" applyFill="1" applyBorder="1" applyAlignment="1">
      <alignment horizontal="left" vertical="top"/>
    </xf>
    <xf numFmtId="0" fontId="8" fillId="0" borderId="3" xfId="0" applyFont="1" applyFill="1" applyBorder="1" applyAlignment="1">
      <alignment horizontal="left" vertical="top"/>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textRotation="255"/>
    </xf>
    <xf numFmtId="0" fontId="9" fillId="0" borderId="3" xfId="0" applyFont="1" applyFill="1" applyBorder="1" applyAlignment="1">
      <alignment vertical="center" shrinkToFit="1"/>
    </xf>
    <xf numFmtId="0" fontId="8" fillId="0" borderId="8" xfId="0" applyFont="1" applyFill="1" applyBorder="1" applyAlignment="1">
      <alignment horizontal="center" vertical="top" textRotation="255"/>
    </xf>
    <xf numFmtId="0" fontId="8" fillId="0" borderId="0" xfId="0" applyFont="1" applyFill="1" applyBorder="1" applyAlignment="1">
      <alignment horizontal="center" vertical="top" textRotation="255"/>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9" xfId="0" applyFont="1" applyFill="1" applyBorder="1" applyAlignment="1">
      <alignment vertical="center"/>
    </xf>
    <xf numFmtId="0" fontId="9" fillId="0" borderId="0" xfId="0" applyFont="1" applyFill="1" applyBorder="1" applyAlignment="1">
      <alignment vertical="center" shrinkToFit="1"/>
    </xf>
    <xf numFmtId="0" fontId="8" fillId="0" borderId="10" xfId="0" applyFont="1" applyFill="1" applyBorder="1" applyAlignment="1">
      <alignment horizontal="center" vertical="top" textRotation="255"/>
    </xf>
    <xf numFmtId="0" fontId="8" fillId="0" borderId="4" xfId="0" applyFont="1" applyFill="1" applyBorder="1" applyAlignment="1">
      <alignment horizontal="center" vertical="top" textRotation="255"/>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shrinkToFit="1"/>
    </xf>
    <xf numFmtId="0" fontId="9" fillId="0" borderId="4" xfId="0" applyFont="1" applyFill="1" applyBorder="1" applyAlignment="1">
      <alignment vertical="center" shrinkToFit="1"/>
    </xf>
    <xf numFmtId="0" fontId="16" fillId="0" borderId="11" xfId="0" applyFont="1" applyFill="1" applyBorder="1" applyAlignment="1" applyProtection="1">
      <alignment horizontal="right" vertical="center"/>
      <protection locked="0"/>
    </xf>
    <xf numFmtId="0" fontId="0" fillId="0" borderId="0" xfId="0" applyFill="1" applyBorder="1" applyAlignment="1">
      <alignment vertical="center"/>
    </xf>
    <xf numFmtId="0" fontId="9" fillId="4" borderId="0" xfId="0" applyFont="1" applyFill="1" applyAlignment="1">
      <alignment vertical="center"/>
    </xf>
    <xf numFmtId="0" fontId="9" fillId="5" borderId="0" xfId="0" applyFont="1" applyFill="1" applyAlignment="1">
      <alignment vertical="center"/>
    </xf>
    <xf numFmtId="0" fontId="9" fillId="4"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center" vertical="center"/>
    </xf>
    <xf numFmtId="176" fontId="9" fillId="0" borderId="0" xfId="0" applyNumberFormat="1" applyFont="1" applyFill="1" applyAlignment="1" applyProtection="1">
      <alignment horizontal="center" vertical="center"/>
      <protection locked="0"/>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Border="1" applyAlignment="1" applyProtection="1">
      <alignment horizontal="right" vertical="center"/>
    </xf>
    <xf numFmtId="0" fontId="9" fillId="0" borderId="2" xfId="0" applyFont="1" applyFill="1" applyBorder="1" applyAlignment="1">
      <alignment horizontal="center" vertical="center"/>
    </xf>
    <xf numFmtId="0" fontId="9" fillId="0" borderId="8"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0" fontId="9" fillId="0" borderId="0" xfId="0" applyFont="1" applyFill="1" applyAlignment="1">
      <alignment vertical="center"/>
    </xf>
    <xf numFmtId="0" fontId="9" fillId="0" borderId="0" xfId="0" applyFont="1" applyFill="1" applyBorder="1" applyAlignment="1">
      <alignment vertical="center"/>
    </xf>
    <xf numFmtId="0" fontId="0" fillId="0" borderId="0" xfId="0" applyBorder="1"/>
    <xf numFmtId="0" fontId="20" fillId="0" borderId="12" xfId="0" applyFont="1" applyFill="1" applyBorder="1" applyAlignment="1">
      <alignment horizontal="justify" vertical="center" wrapText="1"/>
    </xf>
    <xf numFmtId="0" fontId="0" fillId="0" borderId="12" xfId="0" applyBorder="1" applyAlignment="1">
      <alignment horizontal="center" vertical="center"/>
    </xf>
    <xf numFmtId="0" fontId="0" fillId="0" borderId="0" xfId="0"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justify" vertical="center" wrapText="1"/>
    </xf>
    <xf numFmtId="0" fontId="20" fillId="0" borderId="12" xfId="0" applyFont="1" applyBorder="1" applyAlignment="1">
      <alignment vertical="center" wrapText="1"/>
    </xf>
    <xf numFmtId="0" fontId="0" fillId="0" borderId="0" xfId="0" applyFont="1" applyFill="1" applyAlignment="1">
      <alignment vertical="center"/>
    </xf>
    <xf numFmtId="0" fontId="23" fillId="0" borderId="12" xfId="0" applyFont="1" applyBorder="1" applyAlignment="1">
      <alignment horizontal="justify" vertical="center" wrapText="1"/>
    </xf>
    <xf numFmtId="0" fontId="23" fillId="0" borderId="12" xfId="0" applyFont="1" applyBorder="1" applyAlignment="1">
      <alignment vertical="center" wrapText="1"/>
    </xf>
    <xf numFmtId="0" fontId="9" fillId="0" borderId="0" xfId="0" applyFont="1" applyFill="1" applyAlignment="1">
      <alignment vertical="center"/>
    </xf>
    <xf numFmtId="0" fontId="9" fillId="0" borderId="16"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23" fillId="0" borderId="3" xfId="0" applyFont="1" applyFill="1" applyBorder="1" applyAlignment="1">
      <alignment vertical="center"/>
    </xf>
    <xf numFmtId="0" fontId="0" fillId="0" borderId="8"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3" fillId="0" borderId="0" xfId="0" applyFont="1" applyFill="1" applyAlignment="1">
      <alignment horizontal="center" vertical="center"/>
    </xf>
    <xf numFmtId="0" fontId="9" fillId="2" borderId="2" xfId="0" applyFont="1" applyFill="1" applyBorder="1" applyAlignment="1">
      <alignment horizontal="distributed" vertical="center"/>
    </xf>
    <xf numFmtId="0" fontId="9" fillId="2" borderId="5" xfId="0" applyFont="1" applyFill="1" applyBorder="1" applyAlignment="1">
      <alignment horizontal="distributed" vertical="center"/>
    </xf>
    <xf numFmtId="0" fontId="9" fillId="2" borderId="1" xfId="0" applyFont="1" applyFill="1" applyBorder="1" applyAlignment="1">
      <alignment horizontal="distributed" vertical="center"/>
    </xf>
    <xf numFmtId="0" fontId="0" fillId="0" borderId="2" xfId="0" applyFill="1" applyBorder="1" applyAlignment="1">
      <alignment horizontal="left" vertical="center" indent="1"/>
    </xf>
    <xf numFmtId="0" fontId="9" fillId="0" borderId="5" xfId="0" applyFont="1" applyFill="1" applyBorder="1" applyAlignment="1">
      <alignment horizontal="left" vertical="center" indent="1"/>
    </xf>
    <xf numFmtId="0" fontId="9" fillId="0" borderId="1" xfId="0" applyFont="1" applyFill="1" applyBorder="1" applyAlignment="1">
      <alignment horizontal="left" vertical="center" indent="1"/>
    </xf>
    <xf numFmtId="0" fontId="5" fillId="0" borderId="2"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vertical="center"/>
    </xf>
    <xf numFmtId="0" fontId="0" fillId="2" borderId="2"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182" fontId="0" fillId="0" borderId="2" xfId="0" applyNumberFormat="1" applyFill="1" applyBorder="1" applyAlignment="1">
      <alignment horizontal="center" vertical="center"/>
    </xf>
    <xf numFmtId="182" fontId="9" fillId="0" borderId="5"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xf>
    <xf numFmtId="0" fontId="12" fillId="0" borderId="12" xfId="0" applyFont="1" applyFill="1" applyBorder="1" applyAlignment="1">
      <alignment horizontal="center" vertical="center"/>
    </xf>
    <xf numFmtId="184" fontId="15" fillId="6" borderId="12" xfId="0" quotePrefix="1" applyNumberFormat="1" applyFont="1" applyFill="1" applyBorder="1" applyAlignment="1" applyProtection="1">
      <alignment horizontal="center" vertical="center"/>
      <protection locked="0"/>
    </xf>
    <xf numFmtId="184" fontId="15" fillId="6" borderId="12" xfId="0" applyNumberFormat="1"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177" fontId="9" fillId="0" borderId="12"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177" fontId="9" fillId="0" borderId="12" xfId="0" applyNumberFormat="1" applyFont="1" applyFill="1" applyBorder="1" applyAlignment="1" applyProtection="1">
      <alignment horizontal="center" vertical="center"/>
    </xf>
    <xf numFmtId="49" fontId="15" fillId="6" borderId="12" xfId="0" quotePrefix="1" applyNumberFormat="1" applyFont="1" applyFill="1" applyBorder="1" applyAlignment="1" applyProtection="1">
      <alignment horizontal="center" vertical="center"/>
      <protection locked="0"/>
    </xf>
    <xf numFmtId="49" fontId="15" fillId="6" borderId="12" xfId="0" applyNumberFormat="1"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shrinkToFit="1"/>
    </xf>
    <xf numFmtId="0" fontId="9" fillId="0" borderId="6"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1" xfId="0" applyFont="1" applyFill="1" applyBorder="1" applyAlignment="1">
      <alignment horizontal="center" vertical="center"/>
    </xf>
    <xf numFmtId="0" fontId="9" fillId="3" borderId="12" xfId="0" applyFont="1" applyFill="1" applyBorder="1" applyAlignment="1">
      <alignment horizontal="center" vertical="center" textRotation="255"/>
    </xf>
    <xf numFmtId="177" fontId="15" fillId="6" borderId="12" xfId="0" applyNumberFormat="1" applyFont="1" applyFill="1" applyBorder="1" applyAlignment="1" applyProtection="1">
      <alignment horizontal="center" vertical="center"/>
      <protection locked="0"/>
    </xf>
    <xf numFmtId="177" fontId="15" fillId="6" borderId="2" xfId="0" applyNumberFormat="1" applyFont="1" applyFill="1" applyBorder="1" applyAlignment="1" applyProtection="1">
      <alignment horizontal="center" vertical="center"/>
      <protection locked="0"/>
    </xf>
    <xf numFmtId="0" fontId="9" fillId="0" borderId="5" xfId="0" applyFont="1" applyFill="1" applyBorder="1" applyAlignment="1">
      <alignment horizontal="left" vertical="center"/>
    </xf>
    <xf numFmtId="0" fontId="9" fillId="0" borderId="1" xfId="0" applyFont="1" applyFill="1" applyBorder="1" applyAlignment="1">
      <alignment horizontal="left" vertical="center"/>
    </xf>
    <xf numFmtId="0" fontId="19" fillId="6" borderId="2"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1" xfId="0" applyFont="1" applyFill="1" applyBorder="1" applyAlignment="1">
      <alignment horizontal="center" vertical="center"/>
    </xf>
    <xf numFmtId="0" fontId="17" fillId="0" borderId="0" xfId="0" applyFont="1" applyFill="1" applyBorder="1" applyAlignment="1">
      <alignment horizontal="left" wrapText="1"/>
    </xf>
    <xf numFmtId="0" fontId="18" fillId="0" borderId="0" xfId="0" applyFont="1" applyFill="1" applyAlignment="1">
      <alignment horizontal="left" wrapText="1"/>
    </xf>
    <xf numFmtId="0" fontId="9" fillId="0" borderId="0" xfId="0" applyFont="1" applyFill="1" applyBorder="1" applyAlignment="1">
      <alignment horizontal="center" vertical="center"/>
    </xf>
    <xf numFmtId="179" fontId="9" fillId="0" borderId="2" xfId="0" applyNumberFormat="1" applyFont="1" applyFill="1" applyBorder="1" applyAlignment="1">
      <alignment horizontal="center" vertical="center"/>
    </xf>
    <xf numFmtId="179" fontId="9" fillId="0" borderId="5"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5" xfId="0" applyFont="1" applyFill="1" applyBorder="1" applyAlignment="1">
      <alignment horizontal="left" vertical="center" shrinkToFit="1"/>
    </xf>
    <xf numFmtId="0" fontId="9" fillId="0" borderId="1" xfId="0" applyFont="1" applyFill="1" applyBorder="1" applyAlignment="1">
      <alignment horizontal="left" vertical="center" shrinkToFit="1"/>
    </xf>
    <xf numFmtId="183" fontId="9" fillId="0" borderId="2" xfId="0" applyNumberFormat="1" applyFont="1" applyFill="1" applyBorder="1" applyAlignment="1">
      <alignment horizontal="center" vertical="center"/>
    </xf>
    <xf numFmtId="183" fontId="9" fillId="0" borderId="5" xfId="0" applyNumberFormat="1" applyFont="1" applyFill="1" applyBorder="1" applyAlignment="1">
      <alignment horizontal="center" vertical="center"/>
    </xf>
    <xf numFmtId="183" fontId="9" fillId="0" borderId="1" xfId="0" applyNumberFormat="1" applyFont="1" applyFill="1" applyBorder="1" applyAlignment="1">
      <alignment horizontal="center" vertical="center"/>
    </xf>
    <xf numFmtId="0" fontId="9" fillId="0" borderId="0" xfId="0" applyFont="1" applyFill="1" applyAlignment="1">
      <alignment horizontal="center" vertical="center"/>
    </xf>
    <xf numFmtId="0" fontId="15" fillId="6" borderId="2"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185" fontId="15" fillId="6" borderId="2" xfId="0" applyNumberFormat="1" applyFont="1" applyFill="1" applyBorder="1" applyAlignment="1">
      <alignment horizontal="center" vertical="center"/>
    </xf>
    <xf numFmtId="185" fontId="15" fillId="6" borderId="5" xfId="0" applyNumberFormat="1" applyFont="1" applyFill="1" applyBorder="1" applyAlignment="1">
      <alignment horizontal="center" vertical="center"/>
    </xf>
    <xf numFmtId="179" fontId="9" fillId="0" borderId="2" xfId="0" applyNumberFormat="1" applyFont="1" applyFill="1" applyBorder="1" applyAlignment="1" applyProtection="1">
      <alignment horizontal="center" vertical="center"/>
      <protection locked="0"/>
    </xf>
    <xf numFmtId="179" fontId="9" fillId="0" borderId="5" xfId="0" applyNumberFormat="1" applyFont="1" applyFill="1" applyBorder="1" applyAlignment="1" applyProtection="1">
      <alignment horizontal="center" vertical="center"/>
      <protection locked="0"/>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9" fillId="0" borderId="0" xfId="0" applyFont="1" applyFill="1" applyBorder="1" applyAlignment="1" applyProtection="1">
      <alignment horizontal="right" vertical="center"/>
    </xf>
    <xf numFmtId="0" fontId="9" fillId="0" borderId="0" xfId="0" applyFont="1" applyFill="1" applyAlignment="1" applyProtection="1">
      <alignment vertical="center"/>
    </xf>
    <xf numFmtId="0" fontId="9" fillId="0" borderId="0" xfId="0" applyFont="1" applyFill="1" applyBorder="1" applyAlignment="1">
      <alignment vertical="center"/>
    </xf>
    <xf numFmtId="180" fontId="9" fillId="0" borderId="0" xfId="0" applyNumberFormat="1" applyFont="1" applyFill="1" applyBorder="1" applyAlignment="1" applyProtection="1">
      <alignment horizontal="center" vertical="center"/>
      <protection locked="0"/>
    </xf>
    <xf numFmtId="176" fontId="9" fillId="0" borderId="0" xfId="0" applyNumberFormat="1" applyFont="1" applyFill="1" applyAlignment="1" applyProtection="1">
      <alignment horizontal="center" vertical="center"/>
      <protection locked="0"/>
    </xf>
    <xf numFmtId="176" fontId="9" fillId="0" borderId="0" xfId="0" applyNumberFormat="1" applyFont="1" applyFill="1" applyBorder="1" applyAlignment="1">
      <alignment horizontal="center" vertical="center"/>
    </xf>
    <xf numFmtId="181" fontId="9" fillId="0" borderId="0" xfId="0" applyNumberFormat="1"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left" vertical="center"/>
    </xf>
    <xf numFmtId="181" fontId="9" fillId="5" borderId="2" xfId="0" applyNumberFormat="1" applyFont="1" applyFill="1" applyBorder="1" applyAlignment="1">
      <alignment horizontal="center" vertical="center"/>
    </xf>
    <xf numFmtId="181" fontId="9" fillId="5" borderId="5" xfId="0" applyNumberFormat="1" applyFont="1" applyFill="1" applyBorder="1" applyAlignment="1">
      <alignment horizontal="center" vertical="center"/>
    </xf>
    <xf numFmtId="0" fontId="9" fillId="5" borderId="5"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181" fontId="9" fillId="4" borderId="2" xfId="0" applyNumberFormat="1" applyFont="1" applyFill="1" applyBorder="1" applyAlignment="1">
      <alignment horizontal="center" vertical="center"/>
    </xf>
    <xf numFmtId="181" fontId="9" fillId="4" borderId="5" xfId="0" applyNumberFormat="1" applyFont="1" applyFill="1" applyBorder="1" applyAlignment="1">
      <alignment horizontal="center" vertical="center"/>
    </xf>
    <xf numFmtId="0" fontId="9" fillId="4" borderId="5"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178"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pplyProtection="1">
      <alignment horizontal="center" vertical="center"/>
      <protection locked="0"/>
    </xf>
    <xf numFmtId="0" fontId="9" fillId="0" borderId="4" xfId="0" applyFont="1" applyFill="1" applyBorder="1" applyAlignment="1">
      <alignment horizontal="right" vertical="center"/>
    </xf>
    <xf numFmtId="0" fontId="9" fillId="0" borderId="29"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6" fillId="0" borderId="35"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36" xfId="0" applyFont="1" applyFill="1" applyBorder="1" applyAlignment="1">
      <alignment horizontal="center" vertical="center"/>
    </xf>
    <xf numFmtId="0" fontId="9" fillId="3" borderId="2"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6" fillId="0" borderId="25"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0" fillId="0" borderId="6" xfId="0" applyFont="1" applyFill="1" applyBorder="1" applyAlignment="1">
      <alignment horizontal="center" vertical="center"/>
    </xf>
    <xf numFmtId="0" fontId="9" fillId="0" borderId="6"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6"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9" fillId="0" borderId="8"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9" fillId="0" borderId="24" xfId="0" applyFont="1" applyFill="1" applyBorder="1" applyAlignment="1" applyProtection="1">
      <alignment horizontal="center" vertical="center" shrinkToFit="1"/>
      <protection locked="0"/>
    </xf>
    <xf numFmtId="0" fontId="14" fillId="0" borderId="13" xfId="0" applyFont="1" applyFill="1" applyBorder="1" applyAlignment="1">
      <alignment horizontal="center" vertical="center" textRotation="255"/>
    </xf>
    <xf numFmtId="0" fontId="14" fillId="0" borderId="14"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14" xfId="0" applyFont="1" applyFill="1" applyBorder="1" applyAlignment="1">
      <alignment horizontal="center" vertical="center" textRotation="255"/>
    </xf>
    <xf numFmtId="49" fontId="9" fillId="0" borderId="6" xfId="0" applyNumberFormat="1"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27" xfId="0" applyFont="1" applyFill="1" applyBorder="1" applyAlignment="1">
      <alignment vertical="center"/>
    </xf>
    <xf numFmtId="0" fontId="9" fillId="0" borderId="27" xfId="0" applyFont="1" applyFill="1" applyBorder="1" applyAlignment="1">
      <alignment vertical="center"/>
    </xf>
    <xf numFmtId="0" fontId="6" fillId="0" borderId="28" xfId="0" applyFont="1" applyFill="1" applyBorder="1" applyAlignment="1">
      <alignment vertical="center"/>
    </xf>
    <xf numFmtId="0" fontId="9" fillId="0" borderId="28" xfId="0" applyFont="1" applyFill="1" applyBorder="1" applyAlignment="1">
      <alignment vertical="center"/>
    </xf>
    <xf numFmtId="177" fontId="9" fillId="0" borderId="2" xfId="0" applyNumberFormat="1" applyFont="1" applyFill="1" applyBorder="1" applyAlignment="1" applyProtection="1">
      <alignment horizontal="center" vertical="center"/>
    </xf>
    <xf numFmtId="180" fontId="9" fillId="0" borderId="12" xfId="0" applyNumberFormat="1" applyFont="1" applyFill="1" applyBorder="1" applyAlignment="1" applyProtection="1">
      <alignment horizontal="center" vertical="center"/>
      <protection locked="0"/>
    </xf>
    <xf numFmtId="180" fontId="9" fillId="0" borderId="2" xfId="0" applyNumberFormat="1" applyFont="1" applyFill="1" applyBorder="1" applyAlignment="1" applyProtection="1">
      <alignment horizontal="center" vertical="center"/>
      <protection locked="0"/>
    </xf>
    <xf numFmtId="0" fontId="0" fillId="0" borderId="12" xfId="0" applyFont="1" applyFill="1" applyBorder="1" applyAlignment="1">
      <alignment horizontal="center" vertical="center" shrinkToFit="1"/>
    </xf>
    <xf numFmtId="49" fontId="0" fillId="0" borderId="12" xfId="0" applyNumberFormat="1" applyFont="1" applyFill="1" applyBorder="1" applyAlignment="1" applyProtection="1">
      <alignment horizontal="center" vertical="center" wrapText="1"/>
      <protection locked="0"/>
    </xf>
    <xf numFmtId="0" fontId="9" fillId="0" borderId="12" xfId="0" applyNumberFormat="1" applyFont="1" applyFill="1" applyBorder="1" applyAlignment="1" applyProtection="1">
      <alignment horizontal="center" vertical="center"/>
      <protection locked="0"/>
    </xf>
    <xf numFmtId="0" fontId="6" fillId="0" borderId="26"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184" fontId="9" fillId="0" borderId="6" xfId="0" applyNumberFormat="1" applyFont="1" applyFill="1" applyBorder="1" applyAlignment="1" applyProtection="1">
      <alignment horizontal="center" vertical="center" shrinkToFit="1"/>
      <protection locked="0"/>
    </xf>
    <xf numFmtId="184" fontId="9" fillId="0" borderId="3" xfId="0" applyNumberFormat="1" applyFont="1" applyFill="1" applyBorder="1" applyAlignment="1" applyProtection="1">
      <alignment horizontal="center" vertical="center" shrinkToFit="1"/>
      <protection locked="0"/>
    </xf>
    <xf numFmtId="184" fontId="9" fillId="0" borderId="7" xfId="0" applyNumberFormat="1" applyFont="1" applyFill="1" applyBorder="1" applyAlignment="1" applyProtection="1">
      <alignment horizontal="center" vertical="center" shrinkToFit="1"/>
      <protection locked="0"/>
    </xf>
    <xf numFmtId="184" fontId="9" fillId="0" borderId="10" xfId="0" applyNumberFormat="1" applyFont="1" applyFill="1" applyBorder="1" applyAlignment="1" applyProtection="1">
      <alignment horizontal="center" vertical="center" shrinkToFit="1"/>
      <protection locked="0"/>
    </xf>
    <xf numFmtId="184" fontId="9" fillId="0" borderId="4" xfId="0" applyNumberFormat="1" applyFont="1" applyFill="1" applyBorder="1" applyAlignment="1" applyProtection="1">
      <alignment horizontal="center" vertical="center" shrinkToFit="1"/>
      <protection locked="0"/>
    </xf>
    <xf numFmtId="184" fontId="9" fillId="0" borderId="11" xfId="0" applyNumberFormat="1" applyFont="1" applyFill="1" applyBorder="1" applyAlignment="1" applyProtection="1">
      <alignment horizontal="center" vertical="center" shrinkToFit="1"/>
      <protection locked="0"/>
    </xf>
    <xf numFmtId="0" fontId="6" fillId="0" borderId="41"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6" fillId="0" borderId="26" xfId="0" applyFont="1" applyFill="1" applyBorder="1" applyAlignment="1">
      <alignment vertical="center" shrinkToFit="1"/>
    </xf>
    <xf numFmtId="0" fontId="9" fillId="0" borderId="26" xfId="0" applyFont="1" applyFill="1" applyBorder="1" applyAlignment="1">
      <alignment vertical="center" shrinkToFit="1"/>
    </xf>
    <xf numFmtId="0" fontId="9" fillId="0" borderId="16"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186" fontId="0" fillId="6" borderId="39" xfId="0" applyNumberFormat="1" applyFont="1" applyFill="1" applyBorder="1" applyAlignment="1">
      <alignment horizontal="right" vertical="center" wrapText="1"/>
    </xf>
    <xf numFmtId="186" fontId="0" fillId="6" borderId="40" xfId="0" applyNumberFormat="1" applyFont="1" applyFill="1" applyBorder="1" applyAlignment="1">
      <alignment horizontal="right" vertical="center" wrapText="1"/>
    </xf>
    <xf numFmtId="0" fontId="0" fillId="6" borderId="43"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6" xfId="0"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0" fillId="0" borderId="8" xfId="0"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0" fillId="0" borderId="4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6" fillId="0" borderId="26" xfId="0" applyFont="1" applyFill="1" applyBorder="1" applyAlignment="1">
      <alignment vertical="center"/>
    </xf>
    <xf numFmtId="0" fontId="9" fillId="0" borderId="26" xfId="0" applyFont="1" applyFill="1" applyBorder="1" applyAlignment="1">
      <alignment vertical="center"/>
    </xf>
    <xf numFmtId="0" fontId="14" fillId="2" borderId="12" xfId="0" applyFont="1" applyFill="1" applyBorder="1" applyAlignment="1">
      <alignment horizontal="distributed" vertical="center"/>
    </xf>
    <xf numFmtId="182" fontId="0" fillId="6" borderId="12" xfId="0" applyNumberFormat="1" applyFont="1" applyFill="1" applyBorder="1" applyAlignment="1">
      <alignment horizontal="left" vertical="center" indent="1"/>
    </xf>
    <xf numFmtId="182" fontId="9" fillId="6" borderId="12" xfId="0" applyNumberFormat="1" applyFont="1" applyFill="1" applyBorder="1" applyAlignment="1">
      <alignment horizontal="left" vertical="center" indent="1"/>
    </xf>
    <xf numFmtId="0" fontId="14" fillId="2" borderId="12" xfId="0" applyFont="1" applyFill="1" applyBorder="1" applyAlignment="1">
      <alignment horizontal="center" vertical="center" shrinkToFit="1"/>
    </xf>
    <xf numFmtId="182" fontId="9" fillId="6" borderId="12" xfId="0" applyNumberFormat="1" applyFont="1" applyFill="1" applyBorder="1" applyAlignment="1">
      <alignment horizontal="center" vertical="center"/>
    </xf>
    <xf numFmtId="182" fontId="9" fillId="6" borderId="12" xfId="0" applyNumberFormat="1" applyFont="1" applyFill="1" applyBorder="1"/>
    <xf numFmtId="0" fontId="0" fillId="6" borderId="5" xfId="0" applyFont="1" applyFill="1" applyBorder="1" applyAlignment="1">
      <alignment horizontal="center" vertical="center"/>
    </xf>
    <xf numFmtId="0" fontId="0" fillId="6" borderId="1" xfId="0" applyFont="1" applyFill="1" applyBorder="1" applyAlignment="1">
      <alignment horizontal="center" vertical="center"/>
    </xf>
    <xf numFmtId="0" fontId="15" fillId="2" borderId="12" xfId="0" applyFont="1" applyFill="1" applyBorder="1" applyAlignment="1">
      <alignment horizontal="distributed" vertical="center"/>
    </xf>
    <xf numFmtId="0" fontId="0" fillId="6" borderId="12" xfId="0" applyFont="1" applyFill="1" applyBorder="1" applyAlignment="1">
      <alignment horizontal="left" vertical="center" indent="1"/>
    </xf>
    <xf numFmtId="0" fontId="9" fillId="6" borderId="12" xfId="0" applyFont="1" applyFill="1" applyBorder="1"/>
    <xf numFmtId="0" fontId="15" fillId="2" borderId="2" xfId="0" applyFont="1" applyFill="1" applyBorder="1" applyAlignment="1">
      <alignment horizontal="distributed" vertical="center"/>
    </xf>
    <xf numFmtId="0" fontId="15" fillId="2" borderId="5" xfId="0" applyFont="1" applyFill="1" applyBorder="1" applyAlignment="1">
      <alignment horizontal="distributed" vertical="center"/>
    </xf>
    <xf numFmtId="0" fontId="15" fillId="2" borderId="1" xfId="0" applyFont="1" applyFill="1" applyBorder="1" applyAlignment="1">
      <alignment horizontal="distributed" vertical="center"/>
    </xf>
    <xf numFmtId="0" fontId="0" fillId="6" borderId="2" xfId="0" applyFont="1" applyFill="1" applyBorder="1" applyAlignment="1">
      <alignment vertical="center" shrinkToFit="1"/>
    </xf>
    <xf numFmtId="0" fontId="0" fillId="6" borderId="5" xfId="0" applyFont="1" applyFill="1" applyBorder="1" applyAlignment="1">
      <alignment vertical="center" shrinkToFit="1"/>
    </xf>
    <xf numFmtId="0" fontId="0" fillId="6" borderId="2" xfId="0" applyFont="1" applyFill="1" applyBorder="1" applyAlignment="1">
      <alignment vertical="center"/>
    </xf>
    <xf numFmtId="0" fontId="0" fillId="6" borderId="5" xfId="0" applyFont="1" applyFill="1" applyBorder="1" applyAlignment="1">
      <alignment vertical="center"/>
    </xf>
    <xf numFmtId="0" fontId="0" fillId="6" borderId="4" xfId="0" applyFont="1" applyFill="1" applyBorder="1" applyAlignment="1">
      <alignment vertical="center"/>
    </xf>
    <xf numFmtId="0" fontId="0" fillId="6" borderId="11" xfId="0" applyFont="1" applyFill="1" applyBorder="1" applyAlignment="1">
      <alignment vertical="center"/>
    </xf>
    <xf numFmtId="0" fontId="13" fillId="0" borderId="13" xfId="0" applyFont="1" applyFill="1" applyBorder="1" applyAlignment="1">
      <alignment horizontal="center" vertical="center" textRotation="255"/>
    </xf>
    <xf numFmtId="0" fontId="13" fillId="0" borderId="14" xfId="0" applyFont="1" applyFill="1" applyBorder="1" applyAlignment="1">
      <alignment horizontal="center" vertical="center" textRotation="255"/>
    </xf>
    <xf numFmtId="0" fontId="15" fillId="0" borderId="15"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0" fontId="13" fillId="0" borderId="9" xfId="0" applyFont="1" applyFill="1" applyBorder="1" applyAlignment="1">
      <alignment horizontal="center" vertical="center" textRotation="255"/>
    </xf>
    <xf numFmtId="0" fontId="13" fillId="0" borderId="10" xfId="0" applyFont="1" applyFill="1" applyBorder="1" applyAlignment="1">
      <alignment horizontal="center" vertical="center" textRotation="255"/>
    </xf>
    <xf numFmtId="0" fontId="13" fillId="0" borderId="11" xfId="0" applyFont="1" applyFill="1" applyBorder="1" applyAlignment="1">
      <alignment horizontal="center" vertical="center" textRotation="255"/>
    </xf>
    <xf numFmtId="0" fontId="6" fillId="0" borderId="25" xfId="0" applyFont="1" applyFill="1" applyBorder="1" applyAlignment="1">
      <alignment vertical="center" wrapText="1"/>
    </xf>
    <xf numFmtId="0" fontId="9" fillId="0" borderId="25" xfId="0" applyFont="1" applyFill="1" applyBorder="1" applyAlignment="1">
      <alignment vertical="center" wrapText="1"/>
    </xf>
    <xf numFmtId="0" fontId="9" fillId="0" borderId="25" xfId="0" applyFont="1" applyFill="1" applyBorder="1" applyAlignment="1">
      <alignment vertical="center"/>
    </xf>
    <xf numFmtId="0" fontId="6" fillId="0" borderId="1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25" xfId="0" applyFont="1" applyFill="1" applyBorder="1" applyAlignment="1">
      <alignment vertical="center"/>
    </xf>
    <xf numFmtId="0" fontId="9" fillId="0" borderId="22" xfId="0" applyFont="1" applyFill="1" applyBorder="1" applyAlignment="1">
      <alignment horizontal="center" vertical="center" shrinkToFit="1"/>
    </xf>
    <xf numFmtId="0" fontId="6" fillId="6" borderId="37" xfId="0" applyFont="1" applyFill="1" applyBorder="1" applyAlignment="1">
      <alignment vertical="center" wrapText="1" shrinkToFit="1"/>
    </xf>
    <xf numFmtId="0" fontId="6" fillId="6" borderId="17" xfId="0" applyFont="1" applyFill="1" applyBorder="1" applyAlignment="1">
      <alignment vertical="center" wrapText="1" shrinkToFit="1"/>
    </xf>
    <xf numFmtId="0" fontId="6" fillId="6" borderId="18" xfId="0" applyFont="1" applyFill="1" applyBorder="1" applyAlignment="1">
      <alignment vertical="center" wrapText="1" shrinkToFit="1"/>
    </xf>
    <xf numFmtId="0" fontId="6" fillId="0" borderId="38" xfId="0" applyFont="1" applyFill="1" applyBorder="1" applyAlignment="1">
      <alignment horizontal="center" vertical="center" wrapText="1" shrinkToFit="1"/>
    </xf>
    <xf numFmtId="0" fontId="6" fillId="0" borderId="39"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2" fillId="0" borderId="10" xfId="0" applyFont="1" applyFill="1" applyBorder="1" applyAlignment="1" applyProtection="1">
      <alignment horizontal="center" vertical="center" wrapText="1" shrinkToFit="1"/>
      <protection locked="0"/>
    </xf>
    <xf numFmtId="0" fontId="2" fillId="0" borderId="4" xfId="0" applyFont="1" applyFill="1" applyBorder="1" applyAlignment="1" applyProtection="1">
      <alignment horizontal="center" vertical="center" wrapText="1" shrinkToFit="1"/>
      <protection locked="0"/>
    </xf>
    <xf numFmtId="0" fontId="2" fillId="0" borderId="11" xfId="0" applyFont="1" applyFill="1" applyBorder="1" applyAlignment="1" applyProtection="1">
      <alignment horizontal="center" vertical="center" wrapText="1" shrinkToFit="1"/>
      <protection locked="0"/>
    </xf>
    <xf numFmtId="0" fontId="6" fillId="0" borderId="16" xfId="0" applyFont="1" applyFill="1" applyBorder="1" applyAlignment="1" applyProtection="1">
      <alignment horizontal="left" vertical="center" wrapText="1" shrinkToFit="1"/>
      <protection locked="0"/>
    </xf>
    <xf numFmtId="0" fontId="6" fillId="0" borderId="17" xfId="0" applyFont="1" applyFill="1" applyBorder="1" applyAlignment="1" applyProtection="1">
      <alignment horizontal="left" vertical="center" wrapText="1" shrinkToFit="1"/>
      <protection locked="0"/>
    </xf>
    <xf numFmtId="0" fontId="6" fillId="0" borderId="18" xfId="0" applyFont="1" applyFill="1" applyBorder="1" applyAlignment="1" applyProtection="1">
      <alignment horizontal="left" vertical="center" wrapText="1" shrinkToFit="1"/>
      <protection locked="0"/>
    </xf>
    <xf numFmtId="0" fontId="23" fillId="0" borderId="12" xfId="0" applyFont="1" applyBorder="1" applyAlignment="1">
      <alignment horizontal="justify" vertical="center" wrapText="1"/>
    </xf>
  </cellXfs>
  <cellStyles count="2">
    <cellStyle name="標準" xfId="0" builtinId="0"/>
    <cellStyle name="標準 2" xfId="1"/>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xdr:colOff>
      <xdr:row>36</xdr:row>
      <xdr:rowOff>161925</xdr:rowOff>
    </xdr:from>
    <xdr:to>
      <xdr:col>5</xdr:col>
      <xdr:colOff>85725</xdr:colOff>
      <xdr:row>36</xdr:row>
      <xdr:rowOff>161925</xdr:rowOff>
    </xdr:to>
    <xdr:sp macro="" textlink="">
      <xdr:nvSpPr>
        <xdr:cNvPr id="2" name="Line 1"/>
        <xdr:cNvSpPr>
          <a:spLocks noChangeShapeType="1"/>
        </xdr:cNvSpPr>
      </xdr:nvSpPr>
      <xdr:spPr bwMode="auto">
        <a:xfrm>
          <a:off x="742950" y="7343775"/>
          <a:ext cx="542925" cy="0"/>
        </a:xfrm>
        <a:prstGeom prst="line">
          <a:avLst/>
        </a:prstGeom>
        <a:noFill/>
        <a:ln w="9525">
          <a:solidFill>
            <a:srgbClr val="000000"/>
          </a:solidFill>
          <a:round/>
          <a:headEnd/>
          <a:tailEnd/>
        </a:ln>
      </xdr:spPr>
    </xdr:sp>
    <xdr:clientData/>
  </xdr:twoCellAnchor>
  <xdr:twoCellAnchor>
    <xdr:from>
      <xdr:col>3</xdr:col>
      <xdr:colOff>57150</xdr:colOff>
      <xdr:row>37</xdr:row>
      <xdr:rowOff>19050</xdr:rowOff>
    </xdr:from>
    <xdr:to>
      <xdr:col>4</xdr:col>
      <xdr:colOff>200025</xdr:colOff>
      <xdr:row>38</xdr:row>
      <xdr:rowOff>0</xdr:rowOff>
    </xdr:to>
    <xdr:grpSp>
      <xdr:nvGrpSpPr>
        <xdr:cNvPr id="3" name="Group 2"/>
        <xdr:cNvGrpSpPr>
          <a:grpSpLocks/>
        </xdr:cNvGrpSpPr>
      </xdr:nvGrpSpPr>
      <xdr:grpSpPr bwMode="auto">
        <a:xfrm>
          <a:off x="779463" y="7432675"/>
          <a:ext cx="381000" cy="155575"/>
          <a:chOff x="82" y="642"/>
          <a:chExt cx="40" cy="16"/>
        </a:xfrm>
      </xdr:grpSpPr>
      <xdr:sp macro="" textlink="">
        <xdr:nvSpPr>
          <xdr:cNvPr id="4" name="Line 3"/>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5" name="Line 4"/>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6" name="Line 5"/>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9</xdr:col>
      <xdr:colOff>228600</xdr:colOff>
      <xdr:row>37</xdr:row>
      <xdr:rowOff>0</xdr:rowOff>
    </xdr:from>
    <xdr:to>
      <xdr:col>11</xdr:col>
      <xdr:colOff>219075</xdr:colOff>
      <xdr:row>37</xdr:row>
      <xdr:rowOff>0</xdr:rowOff>
    </xdr:to>
    <xdr:sp macro="" textlink="">
      <xdr:nvSpPr>
        <xdr:cNvPr id="7" name="Line 6"/>
        <xdr:cNvSpPr>
          <a:spLocks noChangeShapeType="1"/>
        </xdr:cNvSpPr>
      </xdr:nvSpPr>
      <xdr:spPr bwMode="auto">
        <a:xfrm>
          <a:off x="2371725" y="7353300"/>
          <a:ext cx="466725" cy="0"/>
        </a:xfrm>
        <a:prstGeom prst="line">
          <a:avLst/>
        </a:prstGeom>
        <a:noFill/>
        <a:ln w="9525">
          <a:solidFill>
            <a:srgbClr val="000000"/>
          </a:solidFill>
          <a:round/>
          <a:headEnd/>
          <a:tailEnd/>
        </a:ln>
      </xdr:spPr>
    </xdr:sp>
    <xdr:clientData/>
  </xdr:twoCellAnchor>
  <xdr:twoCellAnchor>
    <xdr:from>
      <xdr:col>3</xdr:col>
      <xdr:colOff>66675</xdr:colOff>
      <xdr:row>41</xdr:row>
      <xdr:rowOff>0</xdr:rowOff>
    </xdr:from>
    <xdr:to>
      <xdr:col>3</xdr:col>
      <xdr:colOff>85725</xdr:colOff>
      <xdr:row>41</xdr:row>
      <xdr:rowOff>0</xdr:rowOff>
    </xdr:to>
    <xdr:sp macro="" textlink="">
      <xdr:nvSpPr>
        <xdr:cNvPr id="8" name="Line 7"/>
        <xdr:cNvSpPr>
          <a:spLocks noChangeShapeType="1"/>
        </xdr:cNvSpPr>
      </xdr:nvSpPr>
      <xdr:spPr bwMode="auto">
        <a:xfrm flipV="1">
          <a:off x="790575" y="8067675"/>
          <a:ext cx="19050" cy="0"/>
        </a:xfrm>
        <a:prstGeom prst="line">
          <a:avLst/>
        </a:prstGeom>
        <a:noFill/>
        <a:ln w="9525">
          <a:solidFill>
            <a:srgbClr val="000000"/>
          </a:solidFill>
          <a:round/>
          <a:headEnd/>
          <a:tailEnd/>
        </a:ln>
      </xdr:spPr>
    </xdr:sp>
    <xdr:clientData/>
  </xdr:twoCellAnchor>
  <xdr:twoCellAnchor>
    <xdr:from>
      <xdr:col>3</xdr:col>
      <xdr:colOff>47625</xdr:colOff>
      <xdr:row>41</xdr:row>
      <xdr:rowOff>0</xdr:rowOff>
    </xdr:from>
    <xdr:to>
      <xdr:col>3</xdr:col>
      <xdr:colOff>66675</xdr:colOff>
      <xdr:row>41</xdr:row>
      <xdr:rowOff>9525</xdr:rowOff>
    </xdr:to>
    <xdr:sp macro="" textlink="">
      <xdr:nvSpPr>
        <xdr:cNvPr id="9" name="Line 8"/>
        <xdr:cNvSpPr>
          <a:spLocks noChangeShapeType="1"/>
        </xdr:cNvSpPr>
      </xdr:nvSpPr>
      <xdr:spPr bwMode="auto">
        <a:xfrm>
          <a:off x="771525" y="8067675"/>
          <a:ext cx="19050" cy="9525"/>
        </a:xfrm>
        <a:prstGeom prst="line">
          <a:avLst/>
        </a:prstGeom>
        <a:noFill/>
        <a:ln w="9525">
          <a:solidFill>
            <a:srgbClr val="000000"/>
          </a:solidFill>
          <a:round/>
          <a:headEnd/>
          <a:tailEnd/>
        </a:ln>
      </xdr:spPr>
    </xdr:sp>
    <xdr:clientData/>
  </xdr:twoCellAnchor>
  <xdr:twoCellAnchor>
    <xdr:from>
      <xdr:col>1</xdr:col>
      <xdr:colOff>228600</xdr:colOff>
      <xdr:row>54</xdr:row>
      <xdr:rowOff>152400</xdr:rowOff>
    </xdr:from>
    <xdr:to>
      <xdr:col>4</xdr:col>
      <xdr:colOff>0</xdr:colOff>
      <xdr:row>54</xdr:row>
      <xdr:rowOff>152400</xdr:rowOff>
    </xdr:to>
    <xdr:sp macro="" textlink="">
      <xdr:nvSpPr>
        <xdr:cNvPr id="10" name="Line 9"/>
        <xdr:cNvSpPr>
          <a:spLocks noChangeShapeType="1"/>
        </xdr:cNvSpPr>
      </xdr:nvSpPr>
      <xdr:spPr bwMode="auto">
        <a:xfrm>
          <a:off x="476250" y="10506075"/>
          <a:ext cx="485775" cy="0"/>
        </a:xfrm>
        <a:prstGeom prst="line">
          <a:avLst/>
        </a:prstGeom>
        <a:noFill/>
        <a:ln w="9525">
          <a:solidFill>
            <a:srgbClr val="000000"/>
          </a:solidFill>
          <a:round/>
          <a:headEnd/>
          <a:tailEnd/>
        </a:ln>
      </xdr:spPr>
    </xdr:sp>
    <xdr:clientData/>
  </xdr:twoCellAnchor>
  <xdr:twoCellAnchor>
    <xdr:from>
      <xdr:col>2</xdr:col>
      <xdr:colOff>200025</xdr:colOff>
      <xdr:row>42</xdr:row>
      <xdr:rowOff>0</xdr:rowOff>
    </xdr:from>
    <xdr:to>
      <xdr:col>7</xdr:col>
      <xdr:colOff>104775</xdr:colOff>
      <xdr:row>42</xdr:row>
      <xdr:rowOff>0</xdr:rowOff>
    </xdr:to>
    <xdr:sp macro="" textlink="">
      <xdr:nvSpPr>
        <xdr:cNvPr id="11" name="Line 10"/>
        <xdr:cNvSpPr>
          <a:spLocks noChangeShapeType="1"/>
        </xdr:cNvSpPr>
      </xdr:nvSpPr>
      <xdr:spPr bwMode="auto">
        <a:xfrm>
          <a:off x="685800" y="8239125"/>
          <a:ext cx="1095375" cy="0"/>
        </a:xfrm>
        <a:prstGeom prst="line">
          <a:avLst/>
        </a:prstGeom>
        <a:noFill/>
        <a:ln w="9525">
          <a:solidFill>
            <a:srgbClr val="000000"/>
          </a:solidFill>
          <a:round/>
          <a:headEnd/>
          <a:tailEnd/>
        </a:ln>
      </xdr:spPr>
    </xdr:sp>
    <xdr:clientData/>
  </xdr:twoCellAnchor>
  <xdr:twoCellAnchor>
    <xdr:from>
      <xdr:col>4</xdr:col>
      <xdr:colOff>9525</xdr:colOff>
      <xdr:row>43</xdr:row>
      <xdr:rowOff>9525</xdr:rowOff>
    </xdr:from>
    <xdr:to>
      <xdr:col>6</xdr:col>
      <xdr:colOff>19050</xdr:colOff>
      <xdr:row>43</xdr:row>
      <xdr:rowOff>9525</xdr:rowOff>
    </xdr:to>
    <xdr:sp macro="" textlink="">
      <xdr:nvSpPr>
        <xdr:cNvPr id="12" name="Line 11"/>
        <xdr:cNvSpPr>
          <a:spLocks noChangeShapeType="1"/>
        </xdr:cNvSpPr>
      </xdr:nvSpPr>
      <xdr:spPr bwMode="auto">
        <a:xfrm>
          <a:off x="971550" y="8420100"/>
          <a:ext cx="485775" cy="0"/>
        </a:xfrm>
        <a:prstGeom prst="line">
          <a:avLst/>
        </a:prstGeom>
        <a:noFill/>
        <a:ln w="9525">
          <a:solidFill>
            <a:srgbClr val="000000"/>
          </a:solidFill>
          <a:round/>
          <a:headEnd/>
          <a:tailEnd/>
        </a:ln>
      </xdr:spPr>
    </xdr:sp>
    <xdr:clientData/>
  </xdr:twoCellAnchor>
  <xdr:twoCellAnchor>
    <xdr:from>
      <xdr:col>18</xdr:col>
      <xdr:colOff>9525</xdr:colOff>
      <xdr:row>55</xdr:row>
      <xdr:rowOff>9525</xdr:rowOff>
    </xdr:from>
    <xdr:to>
      <xdr:col>20</xdr:col>
      <xdr:colOff>19050</xdr:colOff>
      <xdr:row>55</xdr:row>
      <xdr:rowOff>9525</xdr:rowOff>
    </xdr:to>
    <xdr:sp macro="" textlink="">
      <xdr:nvSpPr>
        <xdr:cNvPr id="13" name="Line 12"/>
        <xdr:cNvSpPr>
          <a:spLocks noChangeShapeType="1"/>
        </xdr:cNvSpPr>
      </xdr:nvSpPr>
      <xdr:spPr bwMode="auto">
        <a:xfrm>
          <a:off x="4343400" y="10563225"/>
          <a:ext cx="485775" cy="0"/>
        </a:xfrm>
        <a:prstGeom prst="line">
          <a:avLst/>
        </a:prstGeom>
        <a:noFill/>
        <a:ln w="9525">
          <a:solidFill>
            <a:srgbClr val="000000"/>
          </a:solidFill>
          <a:round/>
          <a:headEnd/>
          <a:tailEnd/>
        </a:ln>
      </xdr:spPr>
    </xdr:sp>
    <xdr:clientData/>
  </xdr:twoCellAnchor>
  <xdr:twoCellAnchor>
    <xdr:from>
      <xdr:col>5</xdr:col>
      <xdr:colOff>47625</xdr:colOff>
      <xdr:row>41</xdr:row>
      <xdr:rowOff>0</xdr:rowOff>
    </xdr:from>
    <xdr:to>
      <xdr:col>6</xdr:col>
      <xdr:colOff>190500</xdr:colOff>
      <xdr:row>41</xdr:row>
      <xdr:rowOff>152400</xdr:rowOff>
    </xdr:to>
    <xdr:grpSp>
      <xdr:nvGrpSpPr>
        <xdr:cNvPr id="14" name="Group 13"/>
        <xdr:cNvGrpSpPr>
          <a:grpSpLocks/>
        </xdr:cNvGrpSpPr>
      </xdr:nvGrpSpPr>
      <xdr:grpSpPr bwMode="auto">
        <a:xfrm>
          <a:off x="1246188" y="8135938"/>
          <a:ext cx="381000" cy="152400"/>
          <a:chOff x="82" y="642"/>
          <a:chExt cx="40" cy="16"/>
        </a:xfrm>
      </xdr:grpSpPr>
      <xdr:sp macro="" textlink="">
        <xdr:nvSpPr>
          <xdr:cNvPr id="15" name="Line 14"/>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16" name="Line 15"/>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17" name="Line 16"/>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2</xdr:col>
      <xdr:colOff>28575</xdr:colOff>
      <xdr:row>55</xdr:row>
      <xdr:rowOff>28575</xdr:rowOff>
    </xdr:from>
    <xdr:to>
      <xdr:col>3</xdr:col>
      <xdr:colOff>171450</xdr:colOff>
      <xdr:row>56</xdr:row>
      <xdr:rowOff>0</xdr:rowOff>
    </xdr:to>
    <xdr:grpSp>
      <xdr:nvGrpSpPr>
        <xdr:cNvPr id="18" name="Group 17"/>
        <xdr:cNvGrpSpPr>
          <a:grpSpLocks/>
        </xdr:cNvGrpSpPr>
      </xdr:nvGrpSpPr>
      <xdr:grpSpPr bwMode="auto">
        <a:xfrm>
          <a:off x="512763" y="10680700"/>
          <a:ext cx="381000" cy="146050"/>
          <a:chOff x="82" y="642"/>
          <a:chExt cx="40" cy="16"/>
        </a:xfrm>
      </xdr:grpSpPr>
      <xdr:sp macro="" textlink="">
        <xdr:nvSpPr>
          <xdr:cNvPr id="19" name="Line 18"/>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20" name="Line 19"/>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21" name="Line 20"/>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2</xdr:col>
      <xdr:colOff>57150</xdr:colOff>
      <xdr:row>52</xdr:row>
      <xdr:rowOff>19050</xdr:rowOff>
    </xdr:from>
    <xdr:to>
      <xdr:col>3</xdr:col>
      <xdr:colOff>200025</xdr:colOff>
      <xdr:row>53</xdr:row>
      <xdr:rowOff>0</xdr:rowOff>
    </xdr:to>
    <xdr:grpSp>
      <xdr:nvGrpSpPr>
        <xdr:cNvPr id="22" name="Group 21"/>
        <xdr:cNvGrpSpPr>
          <a:grpSpLocks/>
        </xdr:cNvGrpSpPr>
      </xdr:nvGrpSpPr>
      <xdr:grpSpPr bwMode="auto">
        <a:xfrm>
          <a:off x="541338" y="10123488"/>
          <a:ext cx="381000" cy="155575"/>
          <a:chOff x="82" y="642"/>
          <a:chExt cx="40" cy="16"/>
        </a:xfrm>
      </xdr:grpSpPr>
      <xdr:sp macro="" textlink="">
        <xdr:nvSpPr>
          <xdr:cNvPr id="23" name="Line 22"/>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24" name="Line 23"/>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25" name="Line 24"/>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19</xdr:col>
      <xdr:colOff>38100</xdr:colOff>
      <xdr:row>52</xdr:row>
      <xdr:rowOff>9525</xdr:rowOff>
    </xdr:from>
    <xdr:to>
      <xdr:col>20</xdr:col>
      <xdr:colOff>180975</xdr:colOff>
      <xdr:row>52</xdr:row>
      <xdr:rowOff>161925</xdr:rowOff>
    </xdr:to>
    <xdr:grpSp>
      <xdr:nvGrpSpPr>
        <xdr:cNvPr id="26" name="Group 25"/>
        <xdr:cNvGrpSpPr>
          <a:grpSpLocks/>
        </xdr:cNvGrpSpPr>
      </xdr:nvGrpSpPr>
      <xdr:grpSpPr bwMode="auto">
        <a:xfrm>
          <a:off x="4610100" y="10113963"/>
          <a:ext cx="381000" cy="152400"/>
          <a:chOff x="82" y="642"/>
          <a:chExt cx="40" cy="16"/>
        </a:xfrm>
      </xdr:grpSpPr>
      <xdr:sp macro="" textlink="">
        <xdr:nvSpPr>
          <xdr:cNvPr id="27" name="Line 26"/>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28" name="Line 27"/>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29" name="Line 28"/>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7</xdr:col>
      <xdr:colOff>7937</xdr:colOff>
      <xdr:row>10</xdr:row>
      <xdr:rowOff>15875</xdr:rowOff>
    </xdr:from>
    <xdr:to>
      <xdr:col>9</xdr:col>
      <xdr:colOff>222250</xdr:colOff>
      <xdr:row>12</xdr:row>
      <xdr:rowOff>0</xdr:rowOff>
    </xdr:to>
    <xdr:cxnSp macro="">
      <xdr:nvCxnSpPr>
        <xdr:cNvPr id="31" name="直線コネクタ 30"/>
        <xdr:cNvCxnSpPr/>
      </xdr:nvCxnSpPr>
      <xdr:spPr>
        <a:xfrm flipH="1">
          <a:off x="1682750" y="2452688"/>
          <a:ext cx="682625" cy="365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15875</xdr:colOff>
      <xdr:row>10</xdr:row>
      <xdr:rowOff>15875</xdr:rowOff>
    </xdr:from>
    <xdr:to>
      <xdr:col>18</xdr:col>
      <xdr:colOff>230188</xdr:colOff>
      <xdr:row>11</xdr:row>
      <xdr:rowOff>166687</xdr:rowOff>
    </xdr:to>
    <xdr:cxnSp macro="">
      <xdr:nvCxnSpPr>
        <xdr:cNvPr id="32" name="直線コネクタ 31"/>
        <xdr:cNvCxnSpPr/>
      </xdr:nvCxnSpPr>
      <xdr:spPr>
        <a:xfrm flipH="1">
          <a:off x="3817938" y="2452688"/>
          <a:ext cx="746125" cy="3413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35</xdr:row>
      <xdr:rowOff>0</xdr:rowOff>
    </xdr:from>
    <xdr:to>
      <xdr:col>5</xdr:col>
      <xdr:colOff>85725</xdr:colOff>
      <xdr:row>35</xdr:row>
      <xdr:rowOff>0</xdr:rowOff>
    </xdr:to>
    <xdr:sp macro="" textlink="">
      <xdr:nvSpPr>
        <xdr:cNvPr id="2049" name="Line 1"/>
        <xdr:cNvSpPr>
          <a:spLocks noChangeShapeType="1"/>
        </xdr:cNvSpPr>
      </xdr:nvSpPr>
      <xdr:spPr bwMode="auto">
        <a:xfrm>
          <a:off x="714375" y="8886825"/>
          <a:ext cx="523875" cy="0"/>
        </a:xfrm>
        <a:prstGeom prst="line">
          <a:avLst/>
        </a:prstGeom>
        <a:noFill/>
        <a:ln w="9525">
          <a:solidFill>
            <a:srgbClr val="000000"/>
          </a:solidFill>
          <a:round/>
          <a:headEnd/>
          <a:tailEnd/>
        </a:ln>
      </xdr:spPr>
    </xdr:sp>
    <xdr:clientData/>
  </xdr:twoCellAnchor>
  <xdr:twoCellAnchor>
    <xdr:from>
      <xdr:col>3</xdr:col>
      <xdr:colOff>57150</xdr:colOff>
      <xdr:row>35</xdr:row>
      <xdr:rowOff>0</xdr:rowOff>
    </xdr:from>
    <xdr:to>
      <xdr:col>4</xdr:col>
      <xdr:colOff>200025</xdr:colOff>
      <xdr:row>35</xdr:row>
      <xdr:rowOff>0</xdr:rowOff>
    </xdr:to>
    <xdr:grpSp>
      <xdr:nvGrpSpPr>
        <xdr:cNvPr id="2050" name="Group 2"/>
        <xdr:cNvGrpSpPr>
          <a:grpSpLocks/>
        </xdr:cNvGrpSpPr>
      </xdr:nvGrpSpPr>
      <xdr:grpSpPr bwMode="auto">
        <a:xfrm>
          <a:off x="752475" y="9525000"/>
          <a:ext cx="371475" cy="0"/>
          <a:chOff x="82" y="642"/>
          <a:chExt cx="40" cy="16"/>
        </a:xfrm>
      </xdr:grpSpPr>
      <xdr:sp macro="" textlink="">
        <xdr:nvSpPr>
          <xdr:cNvPr id="2051" name="Line 3"/>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2052" name="Line 4"/>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2053" name="Line 5"/>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9</xdr:col>
      <xdr:colOff>228600</xdr:colOff>
      <xdr:row>35</xdr:row>
      <xdr:rowOff>0</xdr:rowOff>
    </xdr:from>
    <xdr:to>
      <xdr:col>11</xdr:col>
      <xdr:colOff>219075</xdr:colOff>
      <xdr:row>35</xdr:row>
      <xdr:rowOff>0</xdr:rowOff>
    </xdr:to>
    <xdr:sp macro="" textlink="">
      <xdr:nvSpPr>
        <xdr:cNvPr id="2054" name="Line 6"/>
        <xdr:cNvSpPr>
          <a:spLocks noChangeShapeType="1"/>
        </xdr:cNvSpPr>
      </xdr:nvSpPr>
      <xdr:spPr bwMode="auto">
        <a:xfrm>
          <a:off x="2238375" y="8886825"/>
          <a:ext cx="419100" cy="0"/>
        </a:xfrm>
        <a:prstGeom prst="line">
          <a:avLst/>
        </a:prstGeom>
        <a:noFill/>
        <a:ln w="9525">
          <a:solidFill>
            <a:srgbClr val="000000"/>
          </a:solidFill>
          <a:round/>
          <a:headEnd/>
          <a:tailEnd/>
        </a:ln>
      </xdr:spPr>
    </xdr:sp>
    <xdr:clientData/>
  </xdr:twoCellAnchor>
  <xdr:twoCellAnchor>
    <xdr:from>
      <xdr:col>3</xdr:col>
      <xdr:colOff>66675</xdr:colOff>
      <xdr:row>35</xdr:row>
      <xdr:rowOff>0</xdr:rowOff>
    </xdr:from>
    <xdr:to>
      <xdr:col>3</xdr:col>
      <xdr:colOff>85725</xdr:colOff>
      <xdr:row>35</xdr:row>
      <xdr:rowOff>0</xdr:rowOff>
    </xdr:to>
    <xdr:sp macro="" textlink="">
      <xdr:nvSpPr>
        <xdr:cNvPr id="2055" name="Line 7"/>
        <xdr:cNvSpPr>
          <a:spLocks noChangeShapeType="1"/>
        </xdr:cNvSpPr>
      </xdr:nvSpPr>
      <xdr:spPr bwMode="auto">
        <a:xfrm flipV="1">
          <a:off x="762000" y="8886825"/>
          <a:ext cx="19050" cy="0"/>
        </a:xfrm>
        <a:prstGeom prst="line">
          <a:avLst/>
        </a:prstGeom>
        <a:noFill/>
        <a:ln w="9525">
          <a:solidFill>
            <a:srgbClr val="000000"/>
          </a:solidFill>
          <a:round/>
          <a:headEnd/>
          <a:tailEnd/>
        </a:ln>
      </xdr:spPr>
    </xdr:sp>
    <xdr:clientData/>
  </xdr:twoCellAnchor>
  <xdr:twoCellAnchor>
    <xdr:from>
      <xdr:col>3</xdr:col>
      <xdr:colOff>47625</xdr:colOff>
      <xdr:row>35</xdr:row>
      <xdr:rowOff>0</xdr:rowOff>
    </xdr:from>
    <xdr:to>
      <xdr:col>3</xdr:col>
      <xdr:colOff>66675</xdr:colOff>
      <xdr:row>35</xdr:row>
      <xdr:rowOff>0</xdr:rowOff>
    </xdr:to>
    <xdr:sp macro="" textlink="">
      <xdr:nvSpPr>
        <xdr:cNvPr id="2056" name="Line 8"/>
        <xdr:cNvSpPr>
          <a:spLocks noChangeShapeType="1"/>
        </xdr:cNvSpPr>
      </xdr:nvSpPr>
      <xdr:spPr bwMode="auto">
        <a:xfrm>
          <a:off x="742950" y="8886825"/>
          <a:ext cx="19050" cy="0"/>
        </a:xfrm>
        <a:prstGeom prst="line">
          <a:avLst/>
        </a:prstGeom>
        <a:noFill/>
        <a:ln w="9525">
          <a:solidFill>
            <a:srgbClr val="000000"/>
          </a:solidFill>
          <a:round/>
          <a:headEnd/>
          <a:tailEnd/>
        </a:ln>
      </xdr:spPr>
    </xdr:sp>
    <xdr:clientData/>
  </xdr:twoCellAnchor>
  <xdr:twoCellAnchor>
    <xdr:from>
      <xdr:col>2</xdr:col>
      <xdr:colOff>200025</xdr:colOff>
      <xdr:row>35</xdr:row>
      <xdr:rowOff>0</xdr:rowOff>
    </xdr:from>
    <xdr:to>
      <xdr:col>7</xdr:col>
      <xdr:colOff>104775</xdr:colOff>
      <xdr:row>35</xdr:row>
      <xdr:rowOff>0</xdr:rowOff>
    </xdr:to>
    <xdr:sp macro="" textlink="">
      <xdr:nvSpPr>
        <xdr:cNvPr id="2057" name="Line 9"/>
        <xdr:cNvSpPr>
          <a:spLocks noChangeShapeType="1"/>
        </xdr:cNvSpPr>
      </xdr:nvSpPr>
      <xdr:spPr bwMode="auto">
        <a:xfrm>
          <a:off x="666750" y="8886825"/>
          <a:ext cx="1047750" cy="0"/>
        </a:xfrm>
        <a:prstGeom prst="line">
          <a:avLst/>
        </a:prstGeom>
        <a:noFill/>
        <a:ln w="9525">
          <a:solidFill>
            <a:srgbClr val="000000"/>
          </a:solidFill>
          <a:round/>
          <a:headEnd/>
          <a:tailEnd/>
        </a:ln>
      </xdr:spPr>
    </xdr:sp>
    <xdr:clientData/>
  </xdr:twoCellAnchor>
  <xdr:twoCellAnchor>
    <xdr:from>
      <xdr:col>4</xdr:col>
      <xdr:colOff>9525</xdr:colOff>
      <xdr:row>35</xdr:row>
      <xdr:rowOff>0</xdr:rowOff>
    </xdr:from>
    <xdr:to>
      <xdr:col>6</xdr:col>
      <xdr:colOff>19050</xdr:colOff>
      <xdr:row>35</xdr:row>
      <xdr:rowOff>0</xdr:rowOff>
    </xdr:to>
    <xdr:sp macro="" textlink="">
      <xdr:nvSpPr>
        <xdr:cNvPr id="2058" name="Line 10"/>
        <xdr:cNvSpPr>
          <a:spLocks noChangeShapeType="1"/>
        </xdr:cNvSpPr>
      </xdr:nvSpPr>
      <xdr:spPr bwMode="auto">
        <a:xfrm>
          <a:off x="933450" y="8886825"/>
          <a:ext cx="466725" cy="0"/>
        </a:xfrm>
        <a:prstGeom prst="line">
          <a:avLst/>
        </a:prstGeom>
        <a:noFill/>
        <a:ln w="9525">
          <a:solidFill>
            <a:srgbClr val="000000"/>
          </a:solidFill>
          <a:round/>
          <a:headEnd/>
          <a:tailEnd/>
        </a:ln>
      </xdr:spPr>
    </xdr:sp>
    <xdr:clientData/>
  </xdr:twoCellAnchor>
  <xdr:twoCellAnchor>
    <xdr:from>
      <xdr:col>29</xdr:col>
      <xdr:colOff>0</xdr:colOff>
      <xdr:row>35</xdr:row>
      <xdr:rowOff>0</xdr:rowOff>
    </xdr:from>
    <xdr:to>
      <xdr:col>29</xdr:col>
      <xdr:colOff>0</xdr:colOff>
      <xdr:row>35</xdr:row>
      <xdr:rowOff>0</xdr:rowOff>
    </xdr:to>
    <xdr:sp macro="" textlink="">
      <xdr:nvSpPr>
        <xdr:cNvPr id="2059" name="Line 11"/>
        <xdr:cNvSpPr>
          <a:spLocks noChangeShapeType="1"/>
        </xdr:cNvSpPr>
      </xdr:nvSpPr>
      <xdr:spPr bwMode="auto">
        <a:xfrm>
          <a:off x="6524625" y="8886825"/>
          <a:ext cx="0" cy="0"/>
        </a:xfrm>
        <a:prstGeom prst="line">
          <a:avLst/>
        </a:prstGeom>
        <a:noFill/>
        <a:ln w="9525">
          <a:solidFill>
            <a:srgbClr val="000000"/>
          </a:solidFill>
          <a:round/>
          <a:headEnd/>
          <a:tailEnd/>
        </a:ln>
      </xdr:spPr>
    </xdr:sp>
    <xdr:clientData/>
  </xdr:twoCellAnchor>
  <xdr:twoCellAnchor>
    <xdr:from>
      <xdr:col>29</xdr:col>
      <xdr:colOff>0</xdr:colOff>
      <xdr:row>35</xdr:row>
      <xdr:rowOff>0</xdr:rowOff>
    </xdr:from>
    <xdr:to>
      <xdr:col>29</xdr:col>
      <xdr:colOff>0</xdr:colOff>
      <xdr:row>35</xdr:row>
      <xdr:rowOff>0</xdr:rowOff>
    </xdr:to>
    <xdr:grpSp>
      <xdr:nvGrpSpPr>
        <xdr:cNvPr id="2060" name="Group 12"/>
        <xdr:cNvGrpSpPr>
          <a:grpSpLocks/>
        </xdr:cNvGrpSpPr>
      </xdr:nvGrpSpPr>
      <xdr:grpSpPr bwMode="auto">
        <a:xfrm>
          <a:off x="6524625" y="9525000"/>
          <a:ext cx="0" cy="0"/>
          <a:chOff x="82" y="642"/>
          <a:chExt cx="40" cy="16"/>
        </a:xfrm>
      </xdr:grpSpPr>
      <xdr:sp macro="" textlink="">
        <xdr:nvSpPr>
          <xdr:cNvPr id="2061" name="Line 13"/>
          <xdr:cNvSpPr>
            <a:spLocks noChangeShapeType="1"/>
          </xdr:cNvSpPr>
        </xdr:nvSpPr>
        <xdr:spPr bwMode="auto">
          <a:xfrm>
            <a:off x="82" y="651"/>
            <a:ext cx="2" cy="7"/>
          </a:xfrm>
          <a:prstGeom prst="line">
            <a:avLst/>
          </a:prstGeom>
          <a:noFill/>
          <a:ln w="9525">
            <a:solidFill>
              <a:srgbClr val="000000"/>
            </a:solidFill>
            <a:round/>
            <a:headEnd/>
            <a:tailEnd/>
          </a:ln>
        </xdr:spPr>
      </xdr:sp>
      <xdr:sp macro="" textlink="">
        <xdr:nvSpPr>
          <xdr:cNvPr id="2062" name="Line 14"/>
          <xdr:cNvSpPr>
            <a:spLocks noChangeShapeType="1"/>
          </xdr:cNvSpPr>
        </xdr:nvSpPr>
        <xdr:spPr bwMode="auto">
          <a:xfrm flipV="1">
            <a:off x="84" y="643"/>
            <a:ext cx="2" cy="15"/>
          </a:xfrm>
          <a:prstGeom prst="line">
            <a:avLst/>
          </a:prstGeom>
          <a:noFill/>
          <a:ln w="9525">
            <a:solidFill>
              <a:srgbClr val="000000"/>
            </a:solidFill>
            <a:round/>
            <a:headEnd/>
            <a:tailEnd/>
          </a:ln>
        </xdr:spPr>
      </xdr:sp>
      <xdr:sp macro="" textlink="">
        <xdr:nvSpPr>
          <xdr:cNvPr id="2063" name="Line 15"/>
          <xdr:cNvSpPr>
            <a:spLocks noChangeShapeType="1"/>
          </xdr:cNvSpPr>
        </xdr:nvSpPr>
        <xdr:spPr bwMode="auto">
          <a:xfrm>
            <a:off x="86" y="642"/>
            <a:ext cx="36" cy="0"/>
          </a:xfrm>
          <a:prstGeom prst="line">
            <a:avLst/>
          </a:prstGeom>
          <a:noFill/>
          <a:ln w="9525">
            <a:solidFill>
              <a:srgbClr val="000000"/>
            </a:solidFill>
            <a:round/>
            <a:headEnd/>
            <a:tailEnd/>
          </a:ln>
        </xdr:spPr>
      </xdr:sp>
    </xdr:grpSp>
    <xdr:clientData/>
  </xdr:twoCellAnchor>
  <xdr:twoCellAnchor>
    <xdr:from>
      <xdr:col>21</xdr:col>
      <xdr:colOff>57150</xdr:colOff>
      <xdr:row>10</xdr:row>
      <xdr:rowOff>114300</xdr:rowOff>
    </xdr:from>
    <xdr:to>
      <xdr:col>22</xdr:col>
      <xdr:colOff>85725</xdr:colOff>
      <xdr:row>10</xdr:row>
      <xdr:rowOff>323850</xdr:rowOff>
    </xdr:to>
    <xdr:sp macro="" textlink="">
      <xdr:nvSpPr>
        <xdr:cNvPr id="2065" name="Oval 17"/>
        <xdr:cNvSpPr>
          <a:spLocks noChangeArrowheads="1"/>
        </xdr:cNvSpPr>
      </xdr:nvSpPr>
      <xdr:spPr bwMode="auto">
        <a:xfrm>
          <a:off x="4695825" y="2362200"/>
          <a:ext cx="323850" cy="209550"/>
        </a:xfrm>
        <a:prstGeom prst="ellipse">
          <a:avLst/>
        </a:prstGeom>
        <a:noFill/>
        <a:ln w="12700">
          <a:solidFill>
            <a:srgbClr val="000000"/>
          </a:solidFill>
          <a:round/>
          <a:headEnd/>
          <a:tailEnd/>
        </a:ln>
      </xdr:spPr>
    </xdr:sp>
    <xdr:clientData/>
  </xdr:twoCellAnchor>
  <xdr:twoCellAnchor>
    <xdr:from>
      <xdr:col>21</xdr:col>
      <xdr:colOff>114300</xdr:colOff>
      <xdr:row>11</xdr:row>
      <xdr:rowOff>47625</xdr:rowOff>
    </xdr:from>
    <xdr:to>
      <xdr:col>22</xdr:col>
      <xdr:colOff>95250</xdr:colOff>
      <xdr:row>11</xdr:row>
      <xdr:rowOff>228600</xdr:rowOff>
    </xdr:to>
    <xdr:sp macro="" textlink="">
      <xdr:nvSpPr>
        <xdr:cNvPr id="2066" name="Oval 18"/>
        <xdr:cNvSpPr>
          <a:spLocks noChangeArrowheads="1"/>
        </xdr:cNvSpPr>
      </xdr:nvSpPr>
      <xdr:spPr bwMode="auto">
        <a:xfrm>
          <a:off x="4752975" y="2190750"/>
          <a:ext cx="276225" cy="180975"/>
        </a:xfrm>
        <a:prstGeom prst="ellipse">
          <a:avLst/>
        </a:prstGeom>
        <a:noFill/>
        <a:ln w="12700">
          <a:solidFill>
            <a:srgbClr val="000000"/>
          </a:solidFill>
          <a:round/>
          <a:headEnd/>
          <a:tailEnd/>
        </a:ln>
      </xdr:spPr>
    </xdr:sp>
    <xdr:clientData/>
  </xdr:twoCellAnchor>
  <xdr:twoCellAnchor>
    <xdr:from>
      <xdr:col>21</xdr:col>
      <xdr:colOff>104775</xdr:colOff>
      <xdr:row>12</xdr:row>
      <xdr:rowOff>47625</xdr:rowOff>
    </xdr:from>
    <xdr:to>
      <xdr:col>22</xdr:col>
      <xdr:colOff>85725</xdr:colOff>
      <xdr:row>12</xdr:row>
      <xdr:rowOff>228600</xdr:rowOff>
    </xdr:to>
    <xdr:sp macro="" textlink="">
      <xdr:nvSpPr>
        <xdr:cNvPr id="2067" name="Oval 19"/>
        <xdr:cNvSpPr>
          <a:spLocks noChangeArrowheads="1"/>
        </xdr:cNvSpPr>
      </xdr:nvSpPr>
      <xdr:spPr bwMode="auto">
        <a:xfrm>
          <a:off x="4743450" y="2447925"/>
          <a:ext cx="276225" cy="180975"/>
        </a:xfrm>
        <a:prstGeom prst="ellipse">
          <a:avLst/>
        </a:prstGeom>
        <a:noFill/>
        <a:ln w="12700">
          <a:solidFill>
            <a:srgbClr val="000000"/>
          </a:solidFill>
          <a:round/>
          <a:headEnd/>
          <a:tailEnd/>
        </a:ln>
      </xdr:spPr>
    </xdr:sp>
    <xdr:clientData/>
  </xdr:twoCellAnchor>
  <xdr:twoCellAnchor>
    <xdr:from>
      <xdr:col>21</xdr:col>
      <xdr:colOff>114300</xdr:colOff>
      <xdr:row>13</xdr:row>
      <xdr:rowOff>47625</xdr:rowOff>
    </xdr:from>
    <xdr:to>
      <xdr:col>22</xdr:col>
      <xdr:colOff>95250</xdr:colOff>
      <xdr:row>13</xdr:row>
      <xdr:rowOff>228600</xdr:rowOff>
    </xdr:to>
    <xdr:sp macro="" textlink="">
      <xdr:nvSpPr>
        <xdr:cNvPr id="2068" name="Oval 20"/>
        <xdr:cNvSpPr>
          <a:spLocks noChangeArrowheads="1"/>
        </xdr:cNvSpPr>
      </xdr:nvSpPr>
      <xdr:spPr bwMode="auto">
        <a:xfrm>
          <a:off x="4752975" y="2705100"/>
          <a:ext cx="276225" cy="180975"/>
        </a:xfrm>
        <a:prstGeom prst="ellipse">
          <a:avLst/>
        </a:prstGeom>
        <a:noFill/>
        <a:ln w="12700">
          <a:solidFill>
            <a:srgbClr val="000000"/>
          </a:solidFill>
          <a:round/>
          <a:headEnd/>
          <a:tailEnd/>
        </a:ln>
      </xdr:spPr>
    </xdr:sp>
    <xdr:clientData/>
  </xdr:twoCellAnchor>
  <xdr:twoCellAnchor>
    <xdr:from>
      <xdr:col>21</xdr:col>
      <xdr:colOff>152400</xdr:colOff>
      <xdr:row>14</xdr:row>
      <xdr:rowOff>57150</xdr:rowOff>
    </xdr:from>
    <xdr:to>
      <xdr:col>22</xdr:col>
      <xdr:colOff>133350</xdr:colOff>
      <xdr:row>14</xdr:row>
      <xdr:rowOff>238125</xdr:rowOff>
    </xdr:to>
    <xdr:sp macro="" textlink="">
      <xdr:nvSpPr>
        <xdr:cNvPr id="2069" name="Oval 21"/>
        <xdr:cNvSpPr>
          <a:spLocks noChangeArrowheads="1"/>
        </xdr:cNvSpPr>
      </xdr:nvSpPr>
      <xdr:spPr bwMode="auto">
        <a:xfrm>
          <a:off x="4791075" y="2971800"/>
          <a:ext cx="276225" cy="180975"/>
        </a:xfrm>
        <a:prstGeom prst="ellipse">
          <a:avLst/>
        </a:prstGeom>
        <a:noFill/>
        <a:ln w="12700">
          <a:solidFill>
            <a:srgbClr val="000000"/>
          </a:solidFill>
          <a:round/>
          <a:headEnd/>
          <a:tailEnd/>
        </a:ln>
      </xdr:spPr>
    </xdr:sp>
    <xdr:clientData/>
  </xdr:twoCellAnchor>
  <xdr:twoCellAnchor>
    <xdr:from>
      <xdr:col>21</xdr:col>
      <xdr:colOff>161925</xdr:colOff>
      <xdr:row>15</xdr:row>
      <xdr:rowOff>47625</xdr:rowOff>
    </xdr:from>
    <xdr:to>
      <xdr:col>22</xdr:col>
      <xdr:colOff>142875</xdr:colOff>
      <xdr:row>15</xdr:row>
      <xdr:rowOff>228600</xdr:rowOff>
    </xdr:to>
    <xdr:sp macro="" textlink="">
      <xdr:nvSpPr>
        <xdr:cNvPr id="2070" name="Oval 22"/>
        <xdr:cNvSpPr>
          <a:spLocks noChangeArrowheads="1"/>
        </xdr:cNvSpPr>
      </xdr:nvSpPr>
      <xdr:spPr bwMode="auto">
        <a:xfrm>
          <a:off x="4800600" y="3219450"/>
          <a:ext cx="276225" cy="180975"/>
        </a:xfrm>
        <a:prstGeom prst="ellipse">
          <a:avLst/>
        </a:prstGeom>
        <a:noFill/>
        <a:ln w="12700">
          <a:solidFill>
            <a:srgbClr val="000000"/>
          </a:solidFill>
          <a:round/>
          <a:headEnd/>
          <a:tailEnd/>
        </a:ln>
      </xdr:spPr>
    </xdr:sp>
    <xdr:clientData/>
  </xdr:twoCellAnchor>
  <xdr:twoCellAnchor>
    <xdr:from>
      <xdr:col>21</xdr:col>
      <xdr:colOff>161925</xdr:colOff>
      <xdr:row>16</xdr:row>
      <xdr:rowOff>47625</xdr:rowOff>
    </xdr:from>
    <xdr:to>
      <xdr:col>22</xdr:col>
      <xdr:colOff>142875</xdr:colOff>
      <xdr:row>16</xdr:row>
      <xdr:rowOff>228600</xdr:rowOff>
    </xdr:to>
    <xdr:sp macro="" textlink="">
      <xdr:nvSpPr>
        <xdr:cNvPr id="2071" name="Oval 23"/>
        <xdr:cNvSpPr>
          <a:spLocks noChangeArrowheads="1"/>
        </xdr:cNvSpPr>
      </xdr:nvSpPr>
      <xdr:spPr bwMode="auto">
        <a:xfrm>
          <a:off x="4800600" y="3476625"/>
          <a:ext cx="276225" cy="180975"/>
        </a:xfrm>
        <a:prstGeom prst="ellipse">
          <a:avLst/>
        </a:prstGeom>
        <a:noFill/>
        <a:ln w="12700">
          <a:solidFill>
            <a:srgbClr val="000000"/>
          </a:solidFill>
          <a:round/>
          <a:headEnd/>
          <a:tailEnd/>
        </a:ln>
      </xdr:spPr>
    </xdr:sp>
    <xdr:clientData/>
  </xdr:twoCellAnchor>
  <xdr:twoCellAnchor>
    <xdr:from>
      <xdr:col>21</xdr:col>
      <xdr:colOff>161925</xdr:colOff>
      <xdr:row>17</xdr:row>
      <xdr:rowOff>47625</xdr:rowOff>
    </xdr:from>
    <xdr:to>
      <xdr:col>22</xdr:col>
      <xdr:colOff>142875</xdr:colOff>
      <xdr:row>17</xdr:row>
      <xdr:rowOff>228600</xdr:rowOff>
    </xdr:to>
    <xdr:sp macro="" textlink="">
      <xdr:nvSpPr>
        <xdr:cNvPr id="2072" name="Oval 24"/>
        <xdr:cNvSpPr>
          <a:spLocks noChangeArrowheads="1"/>
        </xdr:cNvSpPr>
      </xdr:nvSpPr>
      <xdr:spPr bwMode="auto">
        <a:xfrm>
          <a:off x="4800600" y="3733800"/>
          <a:ext cx="276225" cy="180975"/>
        </a:xfrm>
        <a:prstGeom prst="ellipse">
          <a:avLst/>
        </a:prstGeom>
        <a:noFill/>
        <a:ln w="12700">
          <a:solidFill>
            <a:srgbClr val="000000"/>
          </a:solidFill>
          <a:round/>
          <a:headEnd/>
          <a:tailEnd/>
        </a:ln>
      </xdr:spPr>
    </xdr:sp>
    <xdr:clientData/>
  </xdr:twoCellAnchor>
  <xdr:twoCellAnchor>
    <xdr:from>
      <xdr:col>21</xdr:col>
      <xdr:colOff>152400</xdr:colOff>
      <xdr:row>18</xdr:row>
      <xdr:rowOff>47625</xdr:rowOff>
    </xdr:from>
    <xdr:to>
      <xdr:col>22</xdr:col>
      <xdr:colOff>133350</xdr:colOff>
      <xdr:row>18</xdr:row>
      <xdr:rowOff>228600</xdr:rowOff>
    </xdr:to>
    <xdr:sp macro="" textlink="">
      <xdr:nvSpPr>
        <xdr:cNvPr id="2073" name="Oval 25"/>
        <xdr:cNvSpPr>
          <a:spLocks noChangeArrowheads="1"/>
        </xdr:cNvSpPr>
      </xdr:nvSpPr>
      <xdr:spPr bwMode="auto">
        <a:xfrm>
          <a:off x="4791075" y="3990975"/>
          <a:ext cx="276225" cy="180975"/>
        </a:xfrm>
        <a:prstGeom prst="ellipse">
          <a:avLst/>
        </a:prstGeom>
        <a:noFill/>
        <a:ln w="12700">
          <a:solidFill>
            <a:srgbClr val="000000"/>
          </a:solidFill>
          <a:round/>
          <a:headEnd/>
          <a:tailEnd/>
        </a:ln>
      </xdr:spPr>
    </xdr:sp>
    <xdr:clientData/>
  </xdr:twoCellAnchor>
  <xdr:twoCellAnchor>
    <xdr:from>
      <xdr:col>21</xdr:col>
      <xdr:colOff>152400</xdr:colOff>
      <xdr:row>19</xdr:row>
      <xdr:rowOff>57150</xdr:rowOff>
    </xdr:from>
    <xdr:to>
      <xdr:col>22</xdr:col>
      <xdr:colOff>133350</xdr:colOff>
      <xdr:row>19</xdr:row>
      <xdr:rowOff>238125</xdr:rowOff>
    </xdr:to>
    <xdr:sp macro="" textlink="">
      <xdr:nvSpPr>
        <xdr:cNvPr id="2074" name="Oval 26"/>
        <xdr:cNvSpPr>
          <a:spLocks noChangeArrowheads="1"/>
        </xdr:cNvSpPr>
      </xdr:nvSpPr>
      <xdr:spPr bwMode="auto">
        <a:xfrm>
          <a:off x="4791075" y="4257675"/>
          <a:ext cx="276225" cy="180975"/>
        </a:xfrm>
        <a:prstGeom prst="ellipse">
          <a:avLst/>
        </a:prstGeom>
        <a:noFill/>
        <a:ln w="12700">
          <a:solidFill>
            <a:srgbClr val="000000"/>
          </a:solidFill>
          <a:round/>
          <a:headEnd/>
          <a:tailEnd/>
        </a:ln>
      </xdr:spPr>
    </xdr:sp>
    <xdr:clientData/>
  </xdr:twoCellAnchor>
  <xdr:twoCellAnchor>
    <xdr:from>
      <xdr:col>21</xdr:col>
      <xdr:colOff>152400</xdr:colOff>
      <xdr:row>20</xdr:row>
      <xdr:rowOff>85726</xdr:rowOff>
    </xdr:from>
    <xdr:to>
      <xdr:col>22</xdr:col>
      <xdr:colOff>133350</xdr:colOff>
      <xdr:row>20</xdr:row>
      <xdr:rowOff>238126</xdr:rowOff>
    </xdr:to>
    <xdr:sp macro="" textlink="">
      <xdr:nvSpPr>
        <xdr:cNvPr id="2075" name="Oval 27"/>
        <xdr:cNvSpPr>
          <a:spLocks noChangeArrowheads="1"/>
        </xdr:cNvSpPr>
      </xdr:nvSpPr>
      <xdr:spPr bwMode="auto">
        <a:xfrm>
          <a:off x="4791075" y="6067426"/>
          <a:ext cx="276225" cy="152400"/>
        </a:xfrm>
        <a:prstGeom prst="ellipse">
          <a:avLst/>
        </a:prstGeom>
        <a:noFill/>
        <a:ln w="12700">
          <a:solidFill>
            <a:srgbClr val="000000"/>
          </a:solidFill>
          <a:round/>
          <a:headEnd/>
          <a:tailEnd/>
        </a:ln>
      </xdr:spPr>
    </xdr:sp>
    <xdr:clientData/>
  </xdr:twoCellAnchor>
  <xdr:twoCellAnchor>
    <xdr:from>
      <xdr:col>21</xdr:col>
      <xdr:colOff>152400</xdr:colOff>
      <xdr:row>22</xdr:row>
      <xdr:rowOff>57150</xdr:rowOff>
    </xdr:from>
    <xdr:to>
      <xdr:col>22</xdr:col>
      <xdr:colOff>133350</xdr:colOff>
      <xdr:row>22</xdr:row>
      <xdr:rowOff>238125</xdr:rowOff>
    </xdr:to>
    <xdr:sp macro="" textlink="">
      <xdr:nvSpPr>
        <xdr:cNvPr id="2076" name="Oval 28"/>
        <xdr:cNvSpPr>
          <a:spLocks noChangeArrowheads="1"/>
        </xdr:cNvSpPr>
      </xdr:nvSpPr>
      <xdr:spPr bwMode="auto">
        <a:xfrm>
          <a:off x="4791075" y="4772025"/>
          <a:ext cx="276225" cy="180975"/>
        </a:xfrm>
        <a:prstGeom prst="ellipse">
          <a:avLst/>
        </a:prstGeom>
        <a:noFill/>
        <a:ln w="12700">
          <a:solidFill>
            <a:srgbClr val="000000"/>
          </a:solidFill>
          <a:round/>
          <a:headEnd/>
          <a:tailEnd/>
        </a:ln>
      </xdr:spPr>
    </xdr:sp>
    <xdr:clientData/>
  </xdr:twoCellAnchor>
  <xdr:twoCellAnchor>
    <xdr:from>
      <xdr:col>22</xdr:col>
      <xdr:colOff>152400</xdr:colOff>
      <xdr:row>23</xdr:row>
      <xdr:rowOff>47625</xdr:rowOff>
    </xdr:from>
    <xdr:to>
      <xdr:col>23</xdr:col>
      <xdr:colOff>133350</xdr:colOff>
      <xdr:row>23</xdr:row>
      <xdr:rowOff>228600</xdr:rowOff>
    </xdr:to>
    <xdr:sp macro="" textlink="">
      <xdr:nvSpPr>
        <xdr:cNvPr id="2077" name="Oval 29"/>
        <xdr:cNvSpPr>
          <a:spLocks noChangeArrowheads="1"/>
        </xdr:cNvSpPr>
      </xdr:nvSpPr>
      <xdr:spPr bwMode="auto">
        <a:xfrm>
          <a:off x="5086350" y="5019675"/>
          <a:ext cx="276225" cy="180975"/>
        </a:xfrm>
        <a:prstGeom prst="ellipse">
          <a:avLst/>
        </a:prstGeom>
        <a:noFill/>
        <a:ln w="12700">
          <a:solidFill>
            <a:srgbClr val="000000"/>
          </a:solidFill>
          <a:round/>
          <a:headEnd/>
          <a:tailEnd/>
        </a:ln>
      </xdr:spPr>
    </xdr:sp>
    <xdr:clientData/>
  </xdr:twoCellAnchor>
  <xdr:twoCellAnchor>
    <xdr:from>
      <xdr:col>21</xdr:col>
      <xdr:colOff>63500</xdr:colOff>
      <xdr:row>24</xdr:row>
      <xdr:rowOff>73025</xdr:rowOff>
    </xdr:from>
    <xdr:to>
      <xdr:col>22</xdr:col>
      <xdr:colOff>44450</xdr:colOff>
      <xdr:row>24</xdr:row>
      <xdr:rowOff>254000</xdr:rowOff>
    </xdr:to>
    <xdr:sp macro="" textlink="">
      <xdr:nvSpPr>
        <xdr:cNvPr id="2078" name="Oval 30"/>
        <xdr:cNvSpPr>
          <a:spLocks noChangeArrowheads="1"/>
        </xdr:cNvSpPr>
      </xdr:nvSpPr>
      <xdr:spPr bwMode="auto">
        <a:xfrm>
          <a:off x="4724400" y="5267325"/>
          <a:ext cx="273050" cy="180975"/>
        </a:xfrm>
        <a:prstGeom prst="ellipse">
          <a:avLst/>
        </a:prstGeom>
        <a:noFill/>
        <a:ln w="12700">
          <a:solidFill>
            <a:srgbClr val="000000"/>
          </a:solidFill>
          <a:round/>
          <a:headEnd/>
          <a:tailEnd/>
        </a:ln>
      </xdr:spPr>
    </xdr:sp>
    <xdr:clientData/>
  </xdr:twoCellAnchor>
  <xdr:twoCellAnchor>
    <xdr:from>
      <xdr:col>21</xdr:col>
      <xdr:colOff>104775</xdr:colOff>
      <xdr:row>25</xdr:row>
      <xdr:rowOff>76200</xdr:rowOff>
    </xdr:from>
    <xdr:to>
      <xdr:col>22</xdr:col>
      <xdr:colOff>85725</xdr:colOff>
      <xdr:row>25</xdr:row>
      <xdr:rowOff>257175</xdr:rowOff>
    </xdr:to>
    <xdr:sp macro="" textlink="">
      <xdr:nvSpPr>
        <xdr:cNvPr id="2079" name="Oval 31"/>
        <xdr:cNvSpPr>
          <a:spLocks noChangeArrowheads="1"/>
        </xdr:cNvSpPr>
      </xdr:nvSpPr>
      <xdr:spPr bwMode="auto">
        <a:xfrm>
          <a:off x="4743450" y="5629275"/>
          <a:ext cx="276225" cy="180975"/>
        </a:xfrm>
        <a:prstGeom prst="ellipse">
          <a:avLst/>
        </a:prstGeom>
        <a:noFill/>
        <a:ln w="12700">
          <a:solidFill>
            <a:srgbClr val="000000"/>
          </a:solidFill>
          <a:round/>
          <a:headEnd/>
          <a:tailEnd/>
        </a:ln>
      </xdr:spPr>
    </xdr:sp>
    <xdr:clientData/>
  </xdr:twoCellAnchor>
  <xdr:twoCellAnchor>
    <xdr:from>
      <xdr:col>21</xdr:col>
      <xdr:colOff>76200</xdr:colOff>
      <xdr:row>26</xdr:row>
      <xdr:rowOff>104775</xdr:rowOff>
    </xdr:from>
    <xdr:to>
      <xdr:col>22</xdr:col>
      <xdr:colOff>57150</xdr:colOff>
      <xdr:row>27</xdr:row>
      <xdr:rowOff>76200</xdr:rowOff>
    </xdr:to>
    <xdr:sp macro="" textlink="">
      <xdr:nvSpPr>
        <xdr:cNvPr id="2080" name="Oval 32"/>
        <xdr:cNvSpPr>
          <a:spLocks noChangeArrowheads="1"/>
        </xdr:cNvSpPr>
      </xdr:nvSpPr>
      <xdr:spPr bwMode="auto">
        <a:xfrm>
          <a:off x="4714875" y="7505700"/>
          <a:ext cx="276225" cy="171450"/>
        </a:xfrm>
        <a:prstGeom prst="ellipse">
          <a:avLst/>
        </a:prstGeom>
        <a:noFill/>
        <a:ln w="12700">
          <a:solidFill>
            <a:srgbClr val="000000"/>
          </a:solidFill>
          <a:round/>
          <a:headEnd/>
          <a:tailEnd/>
        </a:ln>
      </xdr:spPr>
    </xdr:sp>
    <xdr:clientData/>
  </xdr:twoCellAnchor>
  <xdr:twoCellAnchor>
    <xdr:from>
      <xdr:col>21</xdr:col>
      <xdr:colOff>152400</xdr:colOff>
      <xdr:row>21</xdr:row>
      <xdr:rowOff>38101</xdr:rowOff>
    </xdr:from>
    <xdr:to>
      <xdr:col>22</xdr:col>
      <xdr:colOff>133350</xdr:colOff>
      <xdr:row>21</xdr:row>
      <xdr:rowOff>190501</xdr:rowOff>
    </xdr:to>
    <xdr:sp macro="" textlink="">
      <xdr:nvSpPr>
        <xdr:cNvPr id="33" name="Oval 27"/>
        <xdr:cNvSpPr>
          <a:spLocks noChangeArrowheads="1"/>
        </xdr:cNvSpPr>
      </xdr:nvSpPr>
      <xdr:spPr bwMode="auto">
        <a:xfrm>
          <a:off x="4791075" y="6276976"/>
          <a:ext cx="276225" cy="152400"/>
        </a:xfrm>
        <a:prstGeom prst="ellipse">
          <a:avLst/>
        </a:prstGeom>
        <a:noFill/>
        <a:ln w="127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0"/>
  <sheetViews>
    <sheetView view="pageBreakPreview" topLeftCell="A19" zoomScale="120" zoomScaleNormal="115" zoomScaleSheetLayoutView="120" workbookViewId="0">
      <selection activeCell="B19" sqref="B19:G19"/>
    </sheetView>
  </sheetViews>
  <sheetFormatPr defaultRowHeight="13.5" x14ac:dyDescent="0.15"/>
  <cols>
    <col min="1" max="1" width="3.25" style="70" customWidth="1"/>
    <col min="2" max="8" width="3.125" style="70" customWidth="1"/>
    <col min="9" max="9" width="3" style="70" customWidth="1"/>
    <col min="10" max="13" width="3.125" style="70" customWidth="1"/>
    <col min="14" max="14" width="3" style="70" customWidth="1"/>
    <col min="15" max="16" width="3.125" style="70" customWidth="1"/>
    <col min="17" max="17" width="3.75" style="70" customWidth="1"/>
    <col min="18" max="18" width="3.25" style="70" customWidth="1"/>
    <col min="19" max="20" width="3.125" style="70" customWidth="1"/>
    <col min="21" max="21" width="3.5" style="70" customWidth="1"/>
    <col min="22" max="35" width="3.125" style="70" customWidth="1"/>
    <col min="36" max="16384" width="9" style="70"/>
  </cols>
  <sheetData>
    <row r="1" spans="1:36" ht="15" customHeight="1" x14ac:dyDescent="0.15"/>
    <row r="2" spans="1:36" ht="19.5" customHeight="1" x14ac:dyDescent="0.15">
      <c r="A2" s="97" t="s">
        <v>147</v>
      </c>
      <c r="B2" s="97"/>
      <c r="C2" s="97"/>
      <c r="D2" s="97"/>
      <c r="E2" s="97"/>
      <c r="F2" s="97"/>
      <c r="G2" s="97"/>
      <c r="H2" s="97"/>
      <c r="I2" s="97"/>
      <c r="J2" s="97"/>
      <c r="K2" s="97"/>
      <c r="L2" s="97"/>
      <c r="M2" s="97"/>
      <c r="N2" s="97"/>
      <c r="O2" s="97"/>
      <c r="P2" s="97"/>
      <c r="Q2" s="97"/>
      <c r="R2" s="97"/>
      <c r="S2" s="97"/>
      <c r="T2" s="97"/>
      <c r="U2" s="97"/>
      <c r="V2" s="97"/>
      <c r="W2" s="97"/>
      <c r="X2" s="97"/>
      <c r="Y2" s="97"/>
      <c r="Z2" s="97"/>
    </row>
    <row r="3" spans="1:36" ht="12.75" customHeight="1" x14ac:dyDescent="0.15"/>
    <row r="4" spans="1:36" ht="18.75" customHeight="1" x14ac:dyDescent="0.15">
      <c r="B4" s="98" t="s">
        <v>0</v>
      </c>
      <c r="C4" s="99"/>
      <c r="D4" s="99"/>
      <c r="E4" s="99"/>
      <c r="F4" s="100"/>
      <c r="G4" s="101" t="str">
        <f>審査表!G5</f>
        <v>事業所名</v>
      </c>
      <c r="H4" s="102"/>
      <c r="I4" s="102"/>
      <c r="J4" s="102"/>
      <c r="K4" s="102"/>
      <c r="L4" s="102"/>
      <c r="M4" s="102"/>
      <c r="N4" s="102"/>
      <c r="O4" s="102"/>
      <c r="P4" s="102"/>
      <c r="Q4" s="102"/>
      <c r="R4" s="102"/>
      <c r="S4" s="102"/>
      <c r="T4" s="102"/>
      <c r="U4" s="102"/>
      <c r="V4" s="102"/>
      <c r="W4" s="102"/>
      <c r="X4" s="103"/>
    </row>
    <row r="5" spans="1:36" ht="18.75" customHeight="1" x14ac:dyDescent="0.15">
      <c r="B5" s="98" t="s">
        <v>1</v>
      </c>
      <c r="C5" s="99"/>
      <c r="D5" s="99"/>
      <c r="E5" s="99"/>
      <c r="F5" s="100"/>
      <c r="G5" s="101" t="str">
        <f>審査表!G6</f>
        <v>事業所所在地</v>
      </c>
      <c r="H5" s="102"/>
      <c r="I5" s="102"/>
      <c r="J5" s="102"/>
      <c r="K5" s="102"/>
      <c r="L5" s="102"/>
      <c r="M5" s="102"/>
      <c r="N5" s="102"/>
      <c r="O5" s="102"/>
      <c r="P5" s="102"/>
      <c r="Q5" s="102"/>
      <c r="R5" s="102"/>
      <c r="S5" s="102"/>
      <c r="T5" s="102"/>
      <c r="U5" s="102"/>
      <c r="V5" s="102"/>
      <c r="W5" s="102"/>
      <c r="X5" s="103"/>
    </row>
    <row r="6" spans="1:36" ht="18.75" customHeight="1" x14ac:dyDescent="0.15">
      <c r="B6" s="98" t="s">
        <v>2</v>
      </c>
      <c r="C6" s="99"/>
      <c r="D6" s="99"/>
      <c r="E6" s="99"/>
      <c r="F6" s="100"/>
      <c r="G6" s="104" t="str">
        <f>審査表!J9</f>
        <v>ボイラー</v>
      </c>
      <c r="H6" s="105"/>
      <c r="I6" s="105"/>
      <c r="J6" s="105"/>
      <c r="K6" s="105"/>
      <c r="L6" s="105"/>
      <c r="M6" s="105"/>
      <c r="N6" s="106"/>
      <c r="O6" s="107" t="s">
        <v>124</v>
      </c>
      <c r="P6" s="108"/>
      <c r="Q6" s="109"/>
      <c r="R6" s="110">
        <f>審査表!G7</f>
        <v>0</v>
      </c>
      <c r="S6" s="111"/>
      <c r="T6" s="111"/>
      <c r="U6" s="111"/>
      <c r="V6" s="111"/>
      <c r="W6" s="111"/>
      <c r="X6" s="112"/>
    </row>
    <row r="7" spans="1:36" ht="13.5" customHeight="1" x14ac:dyDescent="0.15">
      <c r="B7" s="4"/>
      <c r="C7" s="4"/>
      <c r="D7" s="4"/>
      <c r="E7" s="11"/>
      <c r="F7" s="5"/>
    </row>
    <row r="8" spans="1:36" ht="24.75" customHeight="1" x14ac:dyDescent="0.15">
      <c r="B8" s="117" t="s">
        <v>76</v>
      </c>
      <c r="C8" s="116" t="s">
        <v>77</v>
      </c>
      <c r="D8" s="116"/>
      <c r="E8" s="116"/>
      <c r="F8" s="116"/>
      <c r="G8" s="116"/>
      <c r="H8" s="121">
        <f>W25</f>
        <v>0</v>
      </c>
      <c r="I8" s="121"/>
      <c r="J8" s="122"/>
      <c r="K8" s="117" t="s">
        <v>3</v>
      </c>
      <c r="L8" s="116" t="s">
        <v>77</v>
      </c>
      <c r="M8" s="116"/>
      <c r="N8" s="116"/>
      <c r="O8" s="116"/>
      <c r="P8" s="116"/>
      <c r="Q8" s="123" t="e">
        <f>I49</f>
        <v>#DIV/0!</v>
      </c>
      <c r="R8" s="123"/>
      <c r="S8" s="123"/>
      <c r="T8" s="142" t="s">
        <v>4</v>
      </c>
      <c r="U8" s="126" t="str">
        <f>IF(H8="","",(IF(H8&lt;=L8,"適","不適")))</f>
        <v>適</v>
      </c>
      <c r="V8" s="127"/>
      <c r="W8" s="127"/>
      <c r="X8" s="128"/>
    </row>
    <row r="9" spans="1:36" s="12" customFormat="1" ht="24.75" customHeight="1" x14ac:dyDescent="0.2">
      <c r="A9" s="70"/>
      <c r="B9" s="118"/>
      <c r="C9" s="129" t="s">
        <v>78</v>
      </c>
      <c r="D9" s="129"/>
      <c r="E9" s="129"/>
      <c r="F9" s="129"/>
      <c r="G9" s="129"/>
      <c r="H9" s="143"/>
      <c r="I9" s="143"/>
      <c r="J9" s="144"/>
      <c r="K9" s="118"/>
      <c r="L9" s="129" t="s">
        <v>118</v>
      </c>
      <c r="M9" s="129"/>
      <c r="N9" s="129"/>
      <c r="O9" s="129"/>
      <c r="P9" s="129"/>
      <c r="Q9" s="124"/>
      <c r="R9" s="125"/>
      <c r="S9" s="125"/>
      <c r="T9" s="142"/>
      <c r="U9" s="126" t="str">
        <f>IF(H9="","",(IF(H9&lt;=L9,"適","不適")))</f>
        <v/>
      </c>
      <c r="V9" s="127"/>
      <c r="W9" s="127"/>
      <c r="X9" s="128"/>
      <c r="Y9" s="70"/>
      <c r="Z9" s="70"/>
      <c r="AA9" s="70"/>
      <c r="AB9" s="70"/>
      <c r="AC9" s="70"/>
      <c r="AD9" s="70"/>
      <c r="AE9" s="70"/>
      <c r="AF9" s="70"/>
      <c r="AG9" s="70"/>
      <c r="AH9" s="70"/>
      <c r="AI9" s="70"/>
      <c r="AJ9" s="6"/>
    </row>
    <row r="10" spans="1:36" ht="24.75" customHeight="1" x14ac:dyDescent="0.15">
      <c r="A10" s="12"/>
      <c r="B10" s="119"/>
      <c r="C10" s="113" t="s">
        <v>79</v>
      </c>
      <c r="D10" s="113"/>
      <c r="E10" s="113"/>
      <c r="F10" s="113"/>
      <c r="G10" s="113"/>
      <c r="H10" s="114"/>
      <c r="I10" s="115"/>
      <c r="J10" s="115"/>
      <c r="K10" s="119"/>
      <c r="L10" s="116" t="s">
        <v>119</v>
      </c>
      <c r="M10" s="116"/>
      <c r="N10" s="116"/>
      <c r="O10" s="116"/>
      <c r="P10" s="116"/>
      <c r="Q10" s="124"/>
      <c r="R10" s="125"/>
      <c r="S10" s="125"/>
      <c r="T10" s="142"/>
      <c r="U10" s="126" t="str">
        <f>IF(H10="","",(IF(H10&lt;=L10,"適","不適")))</f>
        <v/>
      </c>
      <c r="V10" s="127"/>
      <c r="W10" s="127"/>
      <c r="X10" s="128"/>
      <c r="Y10" s="95"/>
      <c r="Z10" s="96"/>
      <c r="AA10" s="96"/>
      <c r="AB10" s="96"/>
      <c r="AC10" s="96"/>
      <c r="AD10" s="96"/>
    </row>
    <row r="11" spans="1:36" ht="15" customHeight="1" x14ac:dyDescent="0.15">
      <c r="B11" s="118"/>
      <c r="C11" s="129" t="s">
        <v>80</v>
      </c>
      <c r="D11" s="129"/>
      <c r="E11" s="129"/>
      <c r="F11" s="129"/>
      <c r="G11" s="129"/>
      <c r="H11" s="130"/>
      <c r="I11" s="131"/>
      <c r="J11" s="132"/>
      <c r="K11" s="118"/>
      <c r="L11" s="129" t="s">
        <v>80</v>
      </c>
      <c r="M11" s="129"/>
      <c r="N11" s="129"/>
      <c r="O11" s="129"/>
      <c r="P11" s="129"/>
      <c r="Q11" s="130"/>
      <c r="R11" s="131"/>
      <c r="S11" s="132"/>
      <c r="T11" s="142"/>
      <c r="U11" s="136" t="s">
        <v>126</v>
      </c>
      <c r="V11" s="137"/>
      <c r="W11" s="137"/>
      <c r="X11" s="138"/>
      <c r="Y11" s="95"/>
      <c r="Z11" s="96"/>
      <c r="AA11" s="96"/>
      <c r="AB11" s="96"/>
      <c r="AC11" s="96"/>
      <c r="AD11" s="96"/>
    </row>
    <row r="12" spans="1:36" ht="15" customHeight="1" x14ac:dyDescent="0.15">
      <c r="B12" s="120"/>
      <c r="C12" s="126" t="s">
        <v>5</v>
      </c>
      <c r="D12" s="128"/>
      <c r="E12" s="124"/>
      <c r="F12" s="125"/>
      <c r="G12" s="125"/>
      <c r="H12" s="133"/>
      <c r="I12" s="134"/>
      <c r="J12" s="135"/>
      <c r="K12" s="120"/>
      <c r="L12" s="126" t="s">
        <v>5</v>
      </c>
      <c r="M12" s="128"/>
      <c r="N12" s="124"/>
      <c r="O12" s="125"/>
      <c r="P12" s="125"/>
      <c r="Q12" s="133"/>
      <c r="R12" s="134"/>
      <c r="S12" s="135"/>
      <c r="T12" s="142"/>
      <c r="U12" s="139"/>
      <c r="V12" s="140"/>
      <c r="W12" s="140"/>
      <c r="X12" s="141"/>
    </row>
    <row r="13" spans="1:36" ht="15" customHeight="1" x14ac:dyDescent="0.15">
      <c r="B13" s="67"/>
      <c r="C13" s="153"/>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row>
    <row r="14" spans="1:36" ht="24.75" customHeight="1" x14ac:dyDescent="0.15">
      <c r="B14" s="71"/>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row>
    <row r="15" spans="1:36" ht="12" customHeight="1" x14ac:dyDescent="0.15">
      <c r="B15" s="17"/>
      <c r="C15" s="65"/>
      <c r="D15" s="65"/>
      <c r="E15" s="65"/>
      <c r="F15" s="65"/>
      <c r="G15" s="65"/>
      <c r="H15" s="77"/>
      <c r="I15" s="77"/>
      <c r="J15" s="77"/>
      <c r="K15" s="17"/>
      <c r="L15" s="65"/>
      <c r="M15" s="65"/>
      <c r="N15" s="65"/>
      <c r="O15" s="65"/>
      <c r="P15" s="65"/>
      <c r="Q15" s="77"/>
      <c r="R15" s="77"/>
      <c r="S15" s="77"/>
    </row>
    <row r="16" spans="1:36" ht="13.5" customHeight="1" x14ac:dyDescent="0.15">
      <c r="B16" s="66" t="s">
        <v>6</v>
      </c>
      <c r="F16" s="21"/>
    </row>
    <row r="17" spans="2:29" ht="6" customHeight="1" x14ac:dyDescent="0.15">
      <c r="B17" s="66"/>
      <c r="F17" s="21"/>
    </row>
    <row r="18" spans="2:29" ht="19.5" customHeight="1" x14ac:dyDescent="0.15">
      <c r="B18" s="70" t="s">
        <v>7</v>
      </c>
      <c r="J18" s="70" t="s">
        <v>81</v>
      </c>
    </row>
    <row r="19" spans="2:29" x14ac:dyDescent="0.15">
      <c r="B19" s="126" t="s">
        <v>8</v>
      </c>
      <c r="C19" s="127"/>
      <c r="D19" s="127"/>
      <c r="E19" s="127"/>
      <c r="F19" s="127"/>
      <c r="G19" s="128"/>
      <c r="H19" s="126" t="s">
        <v>9</v>
      </c>
      <c r="I19" s="127"/>
      <c r="J19" s="127"/>
      <c r="K19" s="127"/>
      <c r="L19" s="128"/>
      <c r="M19" s="126" t="s">
        <v>10</v>
      </c>
      <c r="N19" s="127"/>
      <c r="O19" s="127"/>
      <c r="P19" s="127"/>
      <c r="Q19" s="128"/>
      <c r="AC19" s="70" t="s">
        <v>82</v>
      </c>
    </row>
    <row r="20" spans="2:29" x14ac:dyDescent="0.15">
      <c r="B20" s="73" t="s">
        <v>11</v>
      </c>
      <c r="C20" s="145" t="s">
        <v>83</v>
      </c>
      <c r="D20" s="145"/>
      <c r="E20" s="145"/>
      <c r="F20" s="145"/>
      <c r="G20" s="146"/>
      <c r="H20" s="126" t="s">
        <v>12</v>
      </c>
      <c r="I20" s="127"/>
      <c r="J20" s="127"/>
      <c r="K20" s="127"/>
      <c r="L20" s="128"/>
      <c r="M20" s="150"/>
      <c r="N20" s="151"/>
      <c r="O20" s="151"/>
      <c r="P20" s="151"/>
      <c r="Q20" s="152"/>
      <c r="R20" s="70" t="s">
        <v>13</v>
      </c>
    </row>
    <row r="21" spans="2:29" x14ac:dyDescent="0.15">
      <c r="B21" s="73" t="s">
        <v>14</v>
      </c>
      <c r="C21" s="145" t="s">
        <v>15</v>
      </c>
      <c r="D21" s="145"/>
      <c r="E21" s="145"/>
      <c r="F21" s="145"/>
      <c r="G21" s="146"/>
      <c r="H21" s="126"/>
      <c r="I21" s="127"/>
      <c r="J21" s="127"/>
      <c r="K21" s="127"/>
      <c r="L21" s="128"/>
      <c r="M21" s="147"/>
      <c r="N21" s="148"/>
      <c r="O21" s="148"/>
      <c r="P21" s="148"/>
      <c r="Q21" s="149"/>
    </row>
    <row r="22" spans="2:29" x14ac:dyDescent="0.15">
      <c r="B22" s="73" t="s">
        <v>16</v>
      </c>
      <c r="C22" s="145" t="s">
        <v>17</v>
      </c>
      <c r="D22" s="145"/>
      <c r="E22" s="145"/>
      <c r="F22" s="145"/>
      <c r="G22" s="146"/>
      <c r="H22" s="126" t="s">
        <v>18</v>
      </c>
      <c r="I22" s="127"/>
      <c r="J22" s="127"/>
      <c r="K22" s="127"/>
      <c r="L22" s="128"/>
      <c r="M22" s="150"/>
      <c r="N22" s="151"/>
      <c r="O22" s="151"/>
      <c r="P22" s="151"/>
      <c r="Q22" s="152"/>
      <c r="R22" s="70" t="s">
        <v>13</v>
      </c>
      <c r="Z22" s="68"/>
    </row>
    <row r="23" spans="2:29" x14ac:dyDescent="0.15">
      <c r="B23" s="73" t="s">
        <v>84</v>
      </c>
      <c r="C23" s="160" t="s">
        <v>19</v>
      </c>
      <c r="D23" s="160"/>
      <c r="E23" s="160"/>
      <c r="F23" s="160"/>
      <c r="G23" s="161"/>
      <c r="H23" s="126" t="s">
        <v>85</v>
      </c>
      <c r="I23" s="127"/>
      <c r="J23" s="127"/>
      <c r="K23" s="127"/>
      <c r="L23" s="128"/>
      <c r="M23" s="162">
        <f>W25</f>
        <v>0</v>
      </c>
      <c r="N23" s="163"/>
      <c r="O23" s="163"/>
      <c r="P23" s="163"/>
      <c r="Q23" s="164"/>
      <c r="U23" s="66"/>
      <c r="Z23" s="68"/>
    </row>
    <row r="24" spans="2:29" x14ac:dyDescent="0.15">
      <c r="B24" s="65"/>
      <c r="C24" s="67"/>
      <c r="D24" s="67"/>
      <c r="E24" s="67"/>
      <c r="F24" s="67"/>
      <c r="G24" s="67"/>
      <c r="H24" s="65"/>
      <c r="I24" s="65"/>
      <c r="J24" s="65"/>
      <c r="K24" s="65"/>
      <c r="L24" s="65"/>
      <c r="M24" s="65"/>
      <c r="N24" s="65"/>
      <c r="O24" s="65"/>
      <c r="P24" s="65"/>
      <c r="Q24" s="65"/>
      <c r="Z24" s="68"/>
    </row>
    <row r="25" spans="2:29" x14ac:dyDescent="0.15">
      <c r="B25" s="65"/>
      <c r="C25" s="65" t="s">
        <v>86</v>
      </c>
      <c r="D25" s="65" t="s">
        <v>87</v>
      </c>
      <c r="E25" s="165">
        <v>7.0000000000000001E-3</v>
      </c>
      <c r="F25" s="165"/>
      <c r="G25" s="70" t="s">
        <v>88</v>
      </c>
      <c r="H25" s="65" t="s">
        <v>89</v>
      </c>
      <c r="I25" s="155">
        <f>M20</f>
        <v>0</v>
      </c>
      <c r="J25" s="155"/>
      <c r="K25" s="65" t="s">
        <v>90</v>
      </c>
      <c r="L25" s="65" t="s">
        <v>88</v>
      </c>
      <c r="M25" s="65" t="s">
        <v>91</v>
      </c>
      <c r="N25" s="155">
        <f>M21</f>
        <v>0</v>
      </c>
      <c r="O25" s="155"/>
      <c r="P25" s="65" t="s">
        <v>90</v>
      </c>
      <c r="Q25" s="65" t="s">
        <v>88</v>
      </c>
      <c r="R25" s="65" t="s">
        <v>92</v>
      </c>
      <c r="S25" s="155">
        <f>M22</f>
        <v>0</v>
      </c>
      <c r="T25" s="155"/>
      <c r="U25" s="65" t="s">
        <v>90</v>
      </c>
      <c r="V25" s="70" t="s">
        <v>87</v>
      </c>
      <c r="W25" s="156">
        <f>0.007*I25*N25*S25</f>
        <v>0</v>
      </c>
      <c r="X25" s="157"/>
      <c r="Y25" s="158"/>
      <c r="Z25" s="159" t="s">
        <v>93</v>
      </c>
      <c r="AA25" s="159"/>
      <c r="AB25" s="159"/>
    </row>
    <row r="27" spans="2:29" ht="19.5" customHeight="1" x14ac:dyDescent="0.15">
      <c r="B27" s="70" t="s">
        <v>20</v>
      </c>
      <c r="X27" s="2"/>
      <c r="Z27" s="68"/>
    </row>
    <row r="28" spans="2:29" x14ac:dyDescent="0.15">
      <c r="B28" s="126" t="s">
        <v>8</v>
      </c>
      <c r="C28" s="127"/>
      <c r="D28" s="127"/>
      <c r="E28" s="127"/>
      <c r="F28" s="127"/>
      <c r="G28" s="128"/>
      <c r="H28" s="126" t="s">
        <v>9</v>
      </c>
      <c r="I28" s="127"/>
      <c r="J28" s="127"/>
      <c r="K28" s="127"/>
      <c r="L28" s="128"/>
      <c r="M28" s="126" t="s">
        <v>10</v>
      </c>
      <c r="N28" s="127"/>
      <c r="O28" s="127"/>
      <c r="P28" s="127"/>
      <c r="Q28" s="127"/>
      <c r="R28" s="128"/>
      <c r="X28" s="2"/>
      <c r="Z28" s="68"/>
    </row>
    <row r="29" spans="2:29" x14ac:dyDescent="0.15">
      <c r="B29" s="23" t="s">
        <v>21</v>
      </c>
      <c r="C29" s="24" t="s">
        <v>22</v>
      </c>
      <c r="D29" s="24"/>
      <c r="E29" s="24"/>
      <c r="F29" s="24"/>
      <c r="G29" s="25"/>
      <c r="H29" s="23"/>
      <c r="I29" s="24"/>
      <c r="J29" s="24"/>
      <c r="K29" s="24"/>
      <c r="L29" s="25"/>
      <c r="M29" s="150"/>
      <c r="N29" s="151"/>
      <c r="O29" s="151"/>
      <c r="P29" s="151"/>
      <c r="Q29" s="151"/>
      <c r="R29" s="152"/>
      <c r="Z29" s="68"/>
    </row>
    <row r="30" spans="2:29" x14ac:dyDescent="0.15">
      <c r="B30" s="23" t="s">
        <v>23</v>
      </c>
      <c r="C30" s="24" t="s">
        <v>24</v>
      </c>
      <c r="D30" s="24"/>
      <c r="E30" s="24"/>
      <c r="F30" s="24"/>
      <c r="G30" s="25"/>
      <c r="H30" s="23" t="s">
        <v>25</v>
      </c>
      <c r="I30" s="24"/>
      <c r="J30" s="24"/>
      <c r="K30" s="24"/>
      <c r="L30" s="25"/>
      <c r="M30" s="166"/>
      <c r="N30" s="167"/>
      <c r="O30" s="26" t="s">
        <v>26</v>
      </c>
      <c r="P30" s="168">
        <f>273+M30</f>
        <v>273</v>
      </c>
      <c r="Q30" s="168"/>
      <c r="R30" s="27" t="s">
        <v>94</v>
      </c>
      <c r="S30" s="72"/>
      <c r="T30" s="72"/>
    </row>
    <row r="31" spans="2:29" x14ac:dyDescent="0.15">
      <c r="B31" s="23" t="s">
        <v>27</v>
      </c>
      <c r="C31" s="24" t="s">
        <v>28</v>
      </c>
      <c r="D31" s="24"/>
      <c r="E31" s="24"/>
      <c r="F31" s="24"/>
      <c r="G31" s="25"/>
      <c r="H31" s="23" t="s">
        <v>29</v>
      </c>
      <c r="I31" s="24"/>
      <c r="J31" s="24"/>
      <c r="K31" s="24"/>
      <c r="L31" s="25"/>
      <c r="M31" s="150"/>
      <c r="N31" s="151"/>
      <c r="O31" s="151"/>
      <c r="P31" s="151"/>
      <c r="Q31" s="151"/>
      <c r="R31" s="152"/>
    </row>
    <row r="32" spans="2:29" ht="15.75" x14ac:dyDescent="0.15">
      <c r="B32" s="23"/>
      <c r="C32" s="145" t="s">
        <v>30</v>
      </c>
      <c r="D32" s="145"/>
      <c r="E32" s="145"/>
      <c r="F32" s="145"/>
      <c r="G32" s="146"/>
      <c r="H32" s="23" t="s">
        <v>95</v>
      </c>
      <c r="I32" s="24"/>
      <c r="J32" s="24"/>
      <c r="K32" s="24"/>
      <c r="L32" s="25"/>
      <c r="M32" s="169"/>
      <c r="N32" s="170"/>
      <c r="O32" s="170"/>
      <c r="P32" s="170"/>
      <c r="Q32" s="170"/>
      <c r="R32" s="60"/>
      <c r="S32" s="7"/>
    </row>
    <row r="33" spans="2:26" ht="15.75" x14ac:dyDescent="0.15">
      <c r="B33" s="23" t="s">
        <v>31</v>
      </c>
      <c r="C33" s="24" t="s">
        <v>32</v>
      </c>
      <c r="D33" s="24"/>
      <c r="E33" s="24"/>
      <c r="F33" s="24"/>
      <c r="G33" s="25"/>
      <c r="H33" s="23" t="s">
        <v>96</v>
      </c>
      <c r="I33" s="24"/>
      <c r="J33" s="24"/>
      <c r="K33" s="24"/>
      <c r="L33" s="25"/>
      <c r="M33" s="171"/>
      <c r="N33" s="172"/>
      <c r="O33" s="172"/>
      <c r="P33" s="172"/>
      <c r="Q33" s="172"/>
      <c r="R33" s="1" t="s">
        <v>97</v>
      </c>
      <c r="S33" s="8" t="s">
        <v>33</v>
      </c>
    </row>
    <row r="34" spans="2:26" x14ac:dyDescent="0.15">
      <c r="B34" s="23" t="s">
        <v>35</v>
      </c>
      <c r="C34" s="24" t="s">
        <v>34</v>
      </c>
      <c r="D34" s="24"/>
      <c r="E34" s="24"/>
      <c r="F34" s="24"/>
      <c r="G34" s="25"/>
      <c r="H34" s="23" t="s">
        <v>36</v>
      </c>
      <c r="I34" s="24"/>
      <c r="J34" s="24"/>
      <c r="K34" s="24"/>
      <c r="L34" s="25"/>
      <c r="M34" s="173"/>
      <c r="N34" s="174"/>
      <c r="O34" s="174"/>
      <c r="P34" s="174"/>
      <c r="Q34" s="174"/>
      <c r="R34" s="175"/>
      <c r="Z34" s="68"/>
    </row>
    <row r="35" spans="2:26" x14ac:dyDescent="0.15">
      <c r="B35" s="66"/>
      <c r="C35" s="66"/>
      <c r="D35" s="66"/>
      <c r="E35" s="66"/>
      <c r="F35" s="66"/>
      <c r="G35" s="66"/>
      <c r="H35" s="66"/>
      <c r="I35" s="66"/>
      <c r="J35" s="66"/>
      <c r="K35" s="66"/>
      <c r="L35" s="66"/>
      <c r="N35" s="66"/>
      <c r="O35" s="77"/>
      <c r="P35" s="77"/>
      <c r="Q35" s="77"/>
      <c r="R35" s="28"/>
      <c r="Z35" s="68"/>
    </row>
    <row r="36" spans="2:26" x14ac:dyDescent="0.15">
      <c r="B36" s="66" t="s">
        <v>37</v>
      </c>
      <c r="C36" s="66"/>
      <c r="D36" s="66"/>
      <c r="E36" s="66"/>
      <c r="F36" s="66"/>
      <c r="G36" s="66"/>
      <c r="H36" s="66"/>
      <c r="I36" s="66"/>
      <c r="J36" s="66"/>
      <c r="K36" s="66"/>
      <c r="L36" s="66"/>
      <c r="M36" s="66"/>
      <c r="N36" s="66"/>
      <c r="O36" s="77"/>
      <c r="P36" s="77"/>
      <c r="Q36" s="77"/>
      <c r="R36" s="28"/>
      <c r="Z36" s="68"/>
    </row>
    <row r="37" spans="2:26" x14ac:dyDescent="0.15">
      <c r="B37" s="176" t="s">
        <v>38</v>
      </c>
      <c r="C37" s="178" t="s">
        <v>39</v>
      </c>
      <c r="D37" s="155">
        <v>1</v>
      </c>
      <c r="E37" s="155"/>
      <c r="F37" s="66"/>
      <c r="G37" s="178" t="s">
        <v>40</v>
      </c>
      <c r="H37" s="178"/>
      <c r="I37" s="178"/>
      <c r="J37" s="178"/>
      <c r="K37" s="155" t="s">
        <v>98</v>
      </c>
      <c r="L37" s="155"/>
      <c r="M37" s="178" t="s">
        <v>41</v>
      </c>
      <c r="N37" s="178" t="s">
        <v>42</v>
      </c>
      <c r="O37" s="178">
        <v>1</v>
      </c>
      <c r="P37" s="178" t="s">
        <v>39</v>
      </c>
      <c r="Q37" s="179" t="e">
        <f>F55*(1460-(296*M34/M53))+1</f>
        <v>#DIV/0!</v>
      </c>
      <c r="R37" s="179"/>
      <c r="S37" s="179"/>
      <c r="Z37" s="68"/>
    </row>
    <row r="38" spans="2:26" x14ac:dyDescent="0.15">
      <c r="B38" s="177"/>
      <c r="C38" s="178"/>
      <c r="D38" s="155" t="s">
        <v>43</v>
      </c>
      <c r="E38" s="155"/>
      <c r="F38" s="66"/>
      <c r="G38" s="178"/>
      <c r="H38" s="178"/>
      <c r="I38" s="178"/>
      <c r="J38" s="178"/>
      <c r="K38" s="66" t="s">
        <v>44</v>
      </c>
      <c r="L38" s="66"/>
      <c r="M38" s="178"/>
      <c r="N38" s="178"/>
      <c r="O38" s="178"/>
      <c r="P38" s="178"/>
      <c r="Q38" s="179"/>
      <c r="R38" s="179"/>
      <c r="S38" s="179"/>
      <c r="T38" s="67"/>
      <c r="U38" s="67"/>
    </row>
    <row r="39" spans="2:26" x14ac:dyDescent="0.15">
      <c r="T39" s="67"/>
      <c r="U39" s="67"/>
    </row>
    <row r="40" spans="2:26" ht="15.75" x14ac:dyDescent="0.15">
      <c r="B40" s="29" t="s">
        <v>45</v>
      </c>
      <c r="C40" s="70" t="s">
        <v>39</v>
      </c>
      <c r="D40" s="70" t="s">
        <v>99</v>
      </c>
      <c r="O40" s="70" t="s">
        <v>39</v>
      </c>
      <c r="P40" s="182" t="e">
        <f>N59</f>
        <v>#DIV/0!</v>
      </c>
      <c r="Q40" s="182"/>
      <c r="R40" s="182"/>
      <c r="T40" s="67"/>
      <c r="U40" s="67"/>
    </row>
    <row r="41" spans="2:26" x14ac:dyDescent="0.15">
      <c r="B41" s="66"/>
      <c r="C41" s="66"/>
      <c r="D41" s="66"/>
      <c r="E41" s="66"/>
      <c r="F41" s="66"/>
      <c r="G41" s="66"/>
      <c r="H41" s="66"/>
      <c r="I41" s="66"/>
      <c r="J41" s="66"/>
      <c r="K41" s="66"/>
      <c r="L41" s="66"/>
      <c r="M41" s="66"/>
      <c r="N41" s="66"/>
      <c r="O41" s="66"/>
      <c r="P41" s="66"/>
      <c r="Q41" s="66"/>
      <c r="R41" s="66"/>
      <c r="S41" s="67"/>
      <c r="T41" s="67"/>
      <c r="U41" s="67"/>
    </row>
    <row r="42" spans="2:26" x14ac:dyDescent="0.15">
      <c r="B42" s="183" t="s">
        <v>46</v>
      </c>
      <c r="C42" s="183" t="s">
        <v>39</v>
      </c>
      <c r="D42" s="184">
        <v>0.79500000000000004</v>
      </c>
      <c r="E42" s="184"/>
      <c r="F42" s="165" t="s">
        <v>47</v>
      </c>
      <c r="G42" s="165"/>
      <c r="I42" s="183" t="s">
        <v>39</v>
      </c>
      <c r="J42" s="182" t="e">
        <f>U57</f>
        <v>#DIV/0!</v>
      </c>
      <c r="K42" s="182"/>
      <c r="L42" s="182"/>
    </row>
    <row r="43" spans="2:26" x14ac:dyDescent="0.15">
      <c r="B43" s="183"/>
      <c r="C43" s="183"/>
      <c r="D43" s="70" t="s">
        <v>48</v>
      </c>
      <c r="E43" s="165">
        <v>2.58</v>
      </c>
      <c r="F43" s="165"/>
      <c r="I43" s="183"/>
      <c r="J43" s="182"/>
      <c r="K43" s="182"/>
      <c r="L43" s="182"/>
    </row>
    <row r="44" spans="2:26" x14ac:dyDescent="0.15">
      <c r="E44" s="165" t="s">
        <v>49</v>
      </c>
      <c r="F44" s="165"/>
      <c r="K44" s="165"/>
      <c r="L44" s="165"/>
      <c r="M44" s="165"/>
    </row>
    <row r="46" spans="2:26" x14ac:dyDescent="0.15">
      <c r="B46" s="29" t="s">
        <v>50</v>
      </c>
      <c r="C46" s="70" t="s">
        <v>39</v>
      </c>
      <c r="D46" s="70" t="s">
        <v>51</v>
      </c>
      <c r="I46" s="70" t="s">
        <v>39</v>
      </c>
      <c r="J46" s="180" t="e">
        <f>0.65*J42+0.65*P40+M31</f>
        <v>#DIV/0!</v>
      </c>
      <c r="K46" s="180"/>
      <c r="L46" s="180"/>
      <c r="M46" s="30" t="s">
        <v>52</v>
      </c>
      <c r="N46" s="30"/>
      <c r="O46" s="30"/>
      <c r="P46" s="30"/>
      <c r="Q46" s="31"/>
      <c r="R46" s="30"/>
      <c r="S46" s="30"/>
      <c r="T46" s="30"/>
      <c r="U46" s="30"/>
      <c r="V46" s="30"/>
      <c r="W46" s="30"/>
      <c r="X46" s="30"/>
      <c r="Y46" s="30"/>
      <c r="Z46" s="30"/>
    </row>
    <row r="47" spans="2:26" x14ac:dyDescent="0.15">
      <c r="B47" s="29"/>
      <c r="J47" s="69"/>
      <c r="K47" s="69"/>
      <c r="L47" s="69"/>
      <c r="M47" s="66"/>
      <c r="N47" s="66"/>
      <c r="O47" s="66"/>
      <c r="P47" s="66"/>
      <c r="Q47" s="32"/>
      <c r="R47" s="66"/>
      <c r="S47" s="66"/>
      <c r="T47" s="66"/>
      <c r="U47" s="66"/>
      <c r="V47" s="66"/>
      <c r="W47" s="66"/>
      <c r="X47" s="66"/>
      <c r="Y47" s="66"/>
      <c r="Z47" s="66"/>
    </row>
    <row r="48" spans="2:26" ht="15.75" x14ac:dyDescent="0.15">
      <c r="B48" s="29" t="s">
        <v>53</v>
      </c>
      <c r="C48" s="70" t="s">
        <v>39</v>
      </c>
      <c r="D48" s="70" t="s">
        <v>100</v>
      </c>
      <c r="H48" s="70" t="s">
        <v>87</v>
      </c>
      <c r="I48" s="189">
        <f>M29/1000*M31*M31</f>
        <v>0</v>
      </c>
      <c r="J48" s="190"/>
      <c r="K48" s="190"/>
      <c r="L48" s="191" t="s">
        <v>93</v>
      </c>
      <c r="M48" s="192"/>
      <c r="N48" s="62" t="s">
        <v>70</v>
      </c>
      <c r="O48" s="64"/>
      <c r="P48" s="33"/>
      <c r="Q48" s="33"/>
    </row>
    <row r="49" spans="2:26" ht="15.75" x14ac:dyDescent="0.15">
      <c r="B49" s="29" t="s">
        <v>53</v>
      </c>
      <c r="C49" s="70" t="s">
        <v>39</v>
      </c>
      <c r="D49" s="70" t="s">
        <v>100</v>
      </c>
      <c r="H49" s="70" t="s">
        <v>87</v>
      </c>
      <c r="I49" s="185" t="e">
        <f>M29/1000*J46*J46</f>
        <v>#DIV/0!</v>
      </c>
      <c r="J49" s="186"/>
      <c r="K49" s="186"/>
      <c r="L49" s="187" t="s">
        <v>93</v>
      </c>
      <c r="M49" s="188"/>
      <c r="N49" s="63" t="s">
        <v>71</v>
      </c>
      <c r="O49" s="63"/>
    </row>
    <row r="51" spans="2:26" x14ac:dyDescent="0.15">
      <c r="B51" s="70" t="s">
        <v>54</v>
      </c>
    </row>
    <row r="52" spans="2:26" x14ac:dyDescent="0.15">
      <c r="B52" s="34"/>
      <c r="C52" s="35"/>
      <c r="D52" s="35"/>
      <c r="E52" s="35"/>
      <c r="F52" s="35"/>
      <c r="G52" s="35"/>
      <c r="H52" s="35"/>
      <c r="I52" s="35"/>
      <c r="J52" s="35"/>
      <c r="K52" s="35"/>
      <c r="L52" s="35"/>
      <c r="M52" s="35"/>
      <c r="N52" s="35"/>
      <c r="O52" s="35"/>
      <c r="P52" s="35"/>
      <c r="Q52" s="35"/>
      <c r="R52" s="35"/>
      <c r="S52" s="35"/>
      <c r="T52" s="35"/>
      <c r="U52" s="35"/>
      <c r="V52" s="35"/>
      <c r="W52" s="35"/>
      <c r="X52" s="35"/>
      <c r="Y52" s="35"/>
      <c r="Z52" s="36"/>
    </row>
    <row r="53" spans="2:26" x14ac:dyDescent="0.15">
      <c r="B53" s="37"/>
      <c r="C53" s="66" t="s">
        <v>101</v>
      </c>
      <c r="D53" s="66"/>
      <c r="E53" s="66" t="s">
        <v>87</v>
      </c>
      <c r="F53" s="193">
        <f>SQRT(M33*M34)</f>
        <v>0</v>
      </c>
      <c r="G53" s="193"/>
      <c r="H53" s="193"/>
      <c r="I53" s="66"/>
      <c r="J53" s="9" t="s">
        <v>102</v>
      </c>
      <c r="K53" s="66"/>
      <c r="L53" s="66" t="s">
        <v>87</v>
      </c>
      <c r="M53" s="155">
        <f>P30-288</f>
        <v>-15</v>
      </c>
      <c r="N53" s="155"/>
      <c r="O53" s="66"/>
      <c r="P53" s="66"/>
      <c r="Q53" s="66"/>
      <c r="R53" s="194">
        <v>0.79500000000000004</v>
      </c>
      <c r="S53" s="194"/>
      <c r="T53" s="155" t="s">
        <v>47</v>
      </c>
      <c r="U53" s="155"/>
      <c r="V53" s="193">
        <f>F53*0.795</f>
        <v>0</v>
      </c>
      <c r="W53" s="193"/>
      <c r="X53" s="193"/>
      <c r="Y53" s="66"/>
      <c r="Z53" s="38"/>
    </row>
    <row r="54" spans="2:26" x14ac:dyDescent="0.15">
      <c r="B54" s="37"/>
      <c r="C54" s="66"/>
      <c r="D54" s="66"/>
      <c r="E54" s="66"/>
      <c r="F54" s="66"/>
      <c r="G54" s="66"/>
      <c r="H54" s="66"/>
      <c r="I54" s="66"/>
      <c r="J54" s="66"/>
      <c r="K54" s="66"/>
      <c r="L54" s="66"/>
      <c r="M54" s="66"/>
      <c r="N54" s="66"/>
      <c r="O54" s="66"/>
      <c r="P54" s="66"/>
      <c r="Q54" s="66"/>
      <c r="R54" s="66"/>
      <c r="S54" s="66"/>
      <c r="T54" s="66"/>
      <c r="U54" s="66"/>
      <c r="V54" s="66"/>
      <c r="W54" s="66"/>
      <c r="X54" s="66"/>
      <c r="Y54" s="66"/>
      <c r="Z54" s="38"/>
    </row>
    <row r="55" spans="2:26" ht="15.75" x14ac:dyDescent="0.15">
      <c r="B55" s="39"/>
      <c r="C55" s="155">
        <v>1</v>
      </c>
      <c r="D55" s="155"/>
      <c r="E55" s="178" t="s">
        <v>39</v>
      </c>
      <c r="F55" s="193" t="e">
        <f>1/SQRT(M33*M34)</f>
        <v>#DIV/0!</v>
      </c>
      <c r="G55" s="193"/>
      <c r="H55" s="193"/>
      <c r="I55" s="65"/>
      <c r="J55" s="66" t="s">
        <v>103</v>
      </c>
      <c r="K55" s="66"/>
      <c r="L55" s="66"/>
      <c r="M55" s="66" t="s">
        <v>87</v>
      </c>
      <c r="N55" s="155">
        <f>2.01/1000</f>
        <v>2.0099999999999996E-3</v>
      </c>
      <c r="O55" s="155"/>
      <c r="P55" s="155"/>
      <c r="Q55" s="66"/>
      <c r="R55" s="66" t="s">
        <v>48</v>
      </c>
      <c r="S55" s="155">
        <v>2.58</v>
      </c>
      <c r="T55" s="155"/>
      <c r="U55" s="66" t="s">
        <v>87</v>
      </c>
      <c r="V55" s="193" t="e">
        <f>S55/M34+1</f>
        <v>#DIV/0!</v>
      </c>
      <c r="W55" s="193"/>
      <c r="X55" s="193"/>
      <c r="Y55" s="65"/>
      <c r="Z55" s="38"/>
    </row>
    <row r="56" spans="2:26" x14ac:dyDescent="0.15">
      <c r="B56" s="37"/>
      <c r="C56" s="66" t="s">
        <v>104</v>
      </c>
      <c r="D56" s="66"/>
      <c r="E56" s="178"/>
      <c r="F56" s="193"/>
      <c r="G56" s="193"/>
      <c r="H56" s="193"/>
      <c r="I56" s="66"/>
      <c r="J56" s="66" t="s">
        <v>105</v>
      </c>
      <c r="K56" s="66"/>
      <c r="L56" s="66"/>
      <c r="M56" s="66" t="s">
        <v>87</v>
      </c>
      <c r="N56" s="155">
        <f>M33*M53</f>
        <v>0</v>
      </c>
      <c r="O56" s="155"/>
      <c r="P56" s="155"/>
      <c r="Q56" s="66"/>
      <c r="R56" s="66"/>
      <c r="S56" s="155" t="s">
        <v>49</v>
      </c>
      <c r="T56" s="155"/>
      <c r="U56" s="66"/>
      <c r="V56" s="66"/>
      <c r="W56" s="66"/>
      <c r="X56" s="66"/>
      <c r="Y56" s="66"/>
      <c r="Z56" s="38"/>
    </row>
    <row r="57" spans="2:26" x14ac:dyDescent="0.15">
      <c r="B57" s="37"/>
      <c r="C57" s="66"/>
      <c r="D57" s="66"/>
      <c r="E57" s="66"/>
      <c r="F57" s="66"/>
      <c r="G57" s="66"/>
      <c r="H57" s="66"/>
      <c r="I57" s="66"/>
      <c r="J57" s="66" t="s">
        <v>106</v>
      </c>
      <c r="K57" s="66"/>
      <c r="L57" s="66"/>
      <c r="M57" s="66" t="s">
        <v>87</v>
      </c>
      <c r="N57" s="155" t="e">
        <f>LOG10(Q37)*2.3</f>
        <v>#DIV/0!</v>
      </c>
      <c r="O57" s="155"/>
      <c r="P57" s="155"/>
      <c r="Q57" s="66"/>
      <c r="R57" s="66" t="s">
        <v>107</v>
      </c>
      <c r="S57" s="65" t="s">
        <v>108</v>
      </c>
      <c r="T57" s="66"/>
      <c r="U57" s="181" t="e">
        <f>V53/V55</f>
        <v>#DIV/0!</v>
      </c>
      <c r="V57" s="181"/>
      <c r="W57" s="181"/>
      <c r="X57" s="66"/>
      <c r="Y57" s="66"/>
      <c r="Z57" s="38"/>
    </row>
    <row r="58" spans="2:26" x14ac:dyDescent="0.15">
      <c r="B58" s="37"/>
      <c r="C58" s="66"/>
      <c r="D58" s="66"/>
      <c r="E58" s="66"/>
      <c r="F58" s="66"/>
      <c r="G58" s="66"/>
      <c r="H58" s="66"/>
      <c r="I58" s="66"/>
      <c r="J58" s="66" t="s">
        <v>109</v>
      </c>
      <c r="K58" s="66"/>
      <c r="L58" s="66"/>
      <c r="M58" s="66" t="s">
        <v>87</v>
      </c>
      <c r="N58" s="155" t="e">
        <f>1/Q37-1</f>
        <v>#DIV/0!</v>
      </c>
      <c r="O58" s="155"/>
      <c r="P58" s="155"/>
      <c r="Q58" s="66"/>
      <c r="R58" s="66"/>
      <c r="S58" s="66"/>
      <c r="T58" s="66"/>
      <c r="U58" s="66"/>
      <c r="V58" s="66"/>
      <c r="W58" s="66"/>
      <c r="X58" s="66"/>
      <c r="Y58" s="66"/>
      <c r="Z58" s="38"/>
    </row>
    <row r="59" spans="2:26" x14ac:dyDescent="0.15">
      <c r="B59" s="37"/>
      <c r="C59" s="66"/>
      <c r="D59" s="66"/>
      <c r="E59" s="66"/>
      <c r="F59" s="66"/>
      <c r="G59" s="66"/>
      <c r="H59" s="66"/>
      <c r="I59" s="66"/>
      <c r="J59" s="65"/>
      <c r="K59" s="65"/>
      <c r="L59" s="65"/>
      <c r="M59" s="66"/>
      <c r="N59" s="155" t="e">
        <f>N55*N56*(N57+N58)</f>
        <v>#DIV/0!</v>
      </c>
      <c r="O59" s="155"/>
      <c r="P59" s="155"/>
      <c r="Q59" s="66"/>
      <c r="R59" s="66" t="s">
        <v>110</v>
      </c>
      <c r="S59" s="66"/>
      <c r="T59" s="66" t="s">
        <v>108</v>
      </c>
      <c r="U59" s="181" t="e">
        <f>P40+J42</f>
        <v>#DIV/0!</v>
      </c>
      <c r="V59" s="181"/>
      <c r="W59" s="181"/>
      <c r="X59" s="65"/>
      <c r="Y59" s="66"/>
      <c r="Z59" s="38"/>
    </row>
    <row r="60" spans="2:26" x14ac:dyDescent="0.15">
      <c r="B60" s="40"/>
      <c r="C60" s="30"/>
      <c r="D60" s="30"/>
      <c r="E60" s="30"/>
      <c r="F60" s="30"/>
      <c r="G60" s="30"/>
      <c r="H60" s="30"/>
      <c r="I60" s="30"/>
      <c r="J60" s="30"/>
      <c r="K60" s="30"/>
      <c r="L60" s="140"/>
      <c r="M60" s="140"/>
      <c r="N60" s="140"/>
      <c r="O60" s="30"/>
      <c r="P60" s="30"/>
      <c r="Q60" s="30"/>
      <c r="R60" s="30"/>
      <c r="S60" s="30"/>
      <c r="T60" s="30"/>
      <c r="U60" s="30"/>
      <c r="V60" s="30"/>
      <c r="W60" s="30"/>
      <c r="X60" s="30"/>
      <c r="Y60" s="30"/>
      <c r="Z60" s="41"/>
    </row>
  </sheetData>
  <mergeCells count="115">
    <mergeCell ref="L60:N60"/>
    <mergeCell ref="V53:X53"/>
    <mergeCell ref="C55:D55"/>
    <mergeCell ref="E55:E56"/>
    <mergeCell ref="F55:H56"/>
    <mergeCell ref="N55:P55"/>
    <mergeCell ref="S55:T55"/>
    <mergeCell ref="V55:X55"/>
    <mergeCell ref="N56:P56"/>
    <mergeCell ref="S56:T56"/>
    <mergeCell ref="F53:H53"/>
    <mergeCell ref="M53:N53"/>
    <mergeCell ref="R53:S53"/>
    <mergeCell ref="T53:U53"/>
    <mergeCell ref="J46:L46"/>
    <mergeCell ref="N57:P57"/>
    <mergeCell ref="U57:W57"/>
    <mergeCell ref="N58:P58"/>
    <mergeCell ref="N59:P59"/>
    <mergeCell ref="P40:R40"/>
    <mergeCell ref="B42:B43"/>
    <mergeCell ref="C42:C43"/>
    <mergeCell ref="D42:E42"/>
    <mergeCell ref="F42:G42"/>
    <mergeCell ref="I42:I43"/>
    <mergeCell ref="J42:L43"/>
    <mergeCell ref="U59:W59"/>
    <mergeCell ref="I49:K49"/>
    <mergeCell ref="L49:M49"/>
    <mergeCell ref="I48:K48"/>
    <mergeCell ref="L48:M48"/>
    <mergeCell ref="E43:F43"/>
    <mergeCell ref="E44:F44"/>
    <mergeCell ref="K44:M44"/>
    <mergeCell ref="M29:R29"/>
    <mergeCell ref="M30:N30"/>
    <mergeCell ref="P30:Q30"/>
    <mergeCell ref="M31:R31"/>
    <mergeCell ref="C32:G32"/>
    <mergeCell ref="M32:Q32"/>
    <mergeCell ref="M33:Q33"/>
    <mergeCell ref="M34:R34"/>
    <mergeCell ref="B37:B38"/>
    <mergeCell ref="C37:C38"/>
    <mergeCell ref="D37:E37"/>
    <mergeCell ref="G37:J38"/>
    <mergeCell ref="K37:L37"/>
    <mergeCell ref="M37:M38"/>
    <mergeCell ref="N37:N38"/>
    <mergeCell ref="O37:O38"/>
    <mergeCell ref="P37:P38"/>
    <mergeCell ref="Q37:S38"/>
    <mergeCell ref="D38:E38"/>
    <mergeCell ref="S25:T25"/>
    <mergeCell ref="W25:Y25"/>
    <mergeCell ref="Z25:AB25"/>
    <mergeCell ref="B28:G28"/>
    <mergeCell ref="H28:L28"/>
    <mergeCell ref="M28:R28"/>
    <mergeCell ref="C23:G23"/>
    <mergeCell ref="H23:L23"/>
    <mergeCell ref="M23:Q23"/>
    <mergeCell ref="E25:F25"/>
    <mergeCell ref="I25:J25"/>
    <mergeCell ref="N25:O25"/>
    <mergeCell ref="C21:G21"/>
    <mergeCell ref="H21:L21"/>
    <mergeCell ref="M21:Q21"/>
    <mergeCell ref="C22:G22"/>
    <mergeCell ref="H22:L22"/>
    <mergeCell ref="M22:Q22"/>
    <mergeCell ref="C13:AD14"/>
    <mergeCell ref="B19:G19"/>
    <mergeCell ref="H19:L19"/>
    <mergeCell ref="M19:Q19"/>
    <mergeCell ref="C20:G20"/>
    <mergeCell ref="H20:L20"/>
    <mergeCell ref="M20:Q20"/>
    <mergeCell ref="Q11:S12"/>
    <mergeCell ref="U11:X12"/>
    <mergeCell ref="C12:D12"/>
    <mergeCell ref="E12:G12"/>
    <mergeCell ref="L12:M12"/>
    <mergeCell ref="N12:P12"/>
    <mergeCell ref="T8:T12"/>
    <mergeCell ref="U8:X8"/>
    <mergeCell ref="C9:G9"/>
    <mergeCell ref="H9:J9"/>
    <mergeCell ref="L9:P9"/>
    <mergeCell ref="Q9:S9"/>
    <mergeCell ref="U9:X9"/>
    <mergeCell ref="Y10:AD11"/>
    <mergeCell ref="A2:Z2"/>
    <mergeCell ref="B4:F4"/>
    <mergeCell ref="G4:X4"/>
    <mergeCell ref="B5:F5"/>
    <mergeCell ref="G5:X5"/>
    <mergeCell ref="B6:F6"/>
    <mergeCell ref="G6:N6"/>
    <mergeCell ref="O6:Q6"/>
    <mergeCell ref="R6:X6"/>
    <mergeCell ref="C10:G10"/>
    <mergeCell ref="H10:J10"/>
    <mergeCell ref="L10:P10"/>
    <mergeCell ref="B8:B12"/>
    <mergeCell ref="C8:G8"/>
    <mergeCell ref="H8:J8"/>
    <mergeCell ref="K8:K12"/>
    <mergeCell ref="L8:P8"/>
    <mergeCell ref="Q8:S8"/>
    <mergeCell ref="Q10:S10"/>
    <mergeCell ref="U10:X10"/>
    <mergeCell ref="C11:G11"/>
    <mergeCell ref="H11:J12"/>
    <mergeCell ref="L11:P11"/>
  </mergeCells>
  <phoneticPr fontId="2"/>
  <pageMargins left="0.78700000000000003" right="0.4" top="0.8" bottom="0.21" header="0.35" footer="0.31"/>
  <pageSetup paperSize="9" scale="90" firstPageNumber="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5"/>
  <sheetViews>
    <sheetView view="pageBreakPreview" zoomScaleNormal="100" zoomScaleSheetLayoutView="100" workbookViewId="0">
      <selection activeCell="AE3" sqref="AE3"/>
    </sheetView>
  </sheetViews>
  <sheetFormatPr defaultRowHeight="13.5" x14ac:dyDescent="0.15"/>
  <cols>
    <col min="1" max="1" width="3.125" style="10" customWidth="1"/>
    <col min="2" max="8" width="3" style="10" customWidth="1"/>
    <col min="9" max="11" width="2.625" style="10" customWidth="1"/>
    <col min="12" max="17" width="3" style="10" customWidth="1"/>
    <col min="18" max="20" width="2.625" style="10" customWidth="1"/>
    <col min="21" max="21" width="3" style="10" customWidth="1"/>
    <col min="22" max="24" width="3.875" style="10" customWidth="1"/>
    <col min="25" max="29" width="2.625" style="10" customWidth="1"/>
    <col min="30" max="30" width="9" style="10"/>
    <col min="31" max="31" width="10.75" style="10" bestFit="1" customWidth="1"/>
    <col min="32" max="34" width="9" style="10"/>
    <col min="35" max="35" width="8.625" style="10" customWidth="1"/>
    <col min="36" max="16384" width="9" style="10"/>
  </cols>
  <sheetData>
    <row r="1" spans="1:31" ht="19.5" customHeight="1" x14ac:dyDescent="0.15">
      <c r="A1" s="97" t="s">
        <v>148</v>
      </c>
      <c r="B1" s="97"/>
      <c r="C1" s="97"/>
      <c r="D1" s="97"/>
      <c r="E1" s="97"/>
      <c r="F1" s="97"/>
      <c r="G1" s="97"/>
      <c r="H1" s="97"/>
      <c r="I1" s="97"/>
      <c r="J1" s="97"/>
      <c r="K1" s="97"/>
      <c r="L1" s="97"/>
      <c r="M1" s="97"/>
      <c r="N1" s="97"/>
      <c r="O1" s="97"/>
      <c r="P1" s="97"/>
      <c r="Q1" s="97"/>
      <c r="R1" s="97"/>
      <c r="S1" s="97"/>
      <c r="T1" s="97"/>
      <c r="U1" s="97"/>
      <c r="V1" s="97"/>
      <c r="W1" s="97"/>
      <c r="X1" s="97"/>
      <c r="Y1" s="97"/>
      <c r="Z1" s="97"/>
      <c r="AA1" s="97"/>
      <c r="AB1" s="3"/>
      <c r="AC1" s="3"/>
    </row>
    <row r="2" spans="1:31" ht="12.75" customHeight="1" x14ac:dyDescent="0.15"/>
    <row r="3" spans="1:31" s="78" customFormat="1" ht="21" customHeight="1" x14ac:dyDescent="0.15">
      <c r="A3" s="300" t="s">
        <v>122</v>
      </c>
      <c r="B3" s="301"/>
      <c r="C3" s="301"/>
      <c r="D3" s="301"/>
      <c r="E3" s="301"/>
      <c r="F3" s="302"/>
      <c r="G3" s="303" t="s">
        <v>129</v>
      </c>
      <c r="H3" s="304"/>
      <c r="I3" s="304"/>
      <c r="J3" s="304"/>
      <c r="K3" s="304"/>
      <c r="L3" s="304"/>
      <c r="M3" s="304"/>
      <c r="N3" s="304"/>
      <c r="O3" s="304"/>
      <c r="P3" s="304"/>
      <c r="Q3" s="295" t="s">
        <v>130</v>
      </c>
      <c r="R3" s="295"/>
      <c r="S3" s="295"/>
      <c r="T3" s="295"/>
      <c r="U3" s="295"/>
      <c r="V3" s="295"/>
      <c r="W3" s="295"/>
      <c r="X3" s="295"/>
      <c r="Y3" s="295"/>
      <c r="Z3" s="295"/>
      <c r="AA3" s="295"/>
      <c r="AB3" s="295"/>
      <c r="AC3" s="296"/>
    </row>
    <row r="4" spans="1:31" s="78" customFormat="1" ht="21" customHeight="1" x14ac:dyDescent="0.15">
      <c r="A4" s="297" t="s">
        <v>123</v>
      </c>
      <c r="B4" s="297"/>
      <c r="C4" s="297"/>
      <c r="D4" s="297"/>
      <c r="E4" s="297"/>
      <c r="F4" s="297"/>
      <c r="G4" s="305" t="s">
        <v>131</v>
      </c>
      <c r="H4" s="306"/>
      <c r="I4" s="306"/>
      <c r="J4" s="306"/>
      <c r="K4" s="306"/>
      <c r="L4" s="306"/>
      <c r="M4" s="306"/>
      <c r="N4" s="306"/>
      <c r="O4" s="306"/>
      <c r="P4" s="306"/>
      <c r="Q4" s="307"/>
      <c r="R4" s="307"/>
      <c r="S4" s="307"/>
      <c r="T4" s="307"/>
      <c r="U4" s="307"/>
      <c r="V4" s="307"/>
      <c r="W4" s="307"/>
      <c r="X4" s="308"/>
      <c r="Y4" s="37"/>
      <c r="Z4" s="79"/>
      <c r="AA4" s="79"/>
      <c r="AB4" s="79"/>
      <c r="AC4" s="38"/>
    </row>
    <row r="5" spans="1:31" ht="21" customHeight="1" x14ac:dyDescent="0.15">
      <c r="A5" s="297" t="s">
        <v>0</v>
      </c>
      <c r="B5" s="297"/>
      <c r="C5" s="297"/>
      <c r="D5" s="297"/>
      <c r="E5" s="297"/>
      <c r="F5" s="297"/>
      <c r="G5" s="298" t="s">
        <v>132</v>
      </c>
      <c r="H5" s="299"/>
      <c r="I5" s="299"/>
      <c r="J5" s="299"/>
      <c r="K5" s="299"/>
      <c r="L5" s="299"/>
      <c r="M5" s="299"/>
      <c r="N5" s="299"/>
      <c r="O5" s="299"/>
      <c r="P5" s="299"/>
      <c r="Q5" s="299"/>
      <c r="R5" s="299"/>
      <c r="S5" s="299"/>
      <c r="T5" s="299"/>
      <c r="U5" s="299"/>
      <c r="V5" s="299"/>
      <c r="W5" s="299"/>
      <c r="X5" s="299"/>
      <c r="Y5" s="37"/>
      <c r="Z5" s="79"/>
      <c r="AA5" s="79"/>
      <c r="AB5" s="79"/>
      <c r="AC5" s="38"/>
    </row>
    <row r="6" spans="1:31" ht="21" customHeight="1" x14ac:dyDescent="0.15">
      <c r="A6" s="297" t="s">
        <v>1</v>
      </c>
      <c r="B6" s="297"/>
      <c r="C6" s="297"/>
      <c r="D6" s="297"/>
      <c r="E6" s="297"/>
      <c r="F6" s="297"/>
      <c r="G6" s="298" t="s">
        <v>133</v>
      </c>
      <c r="H6" s="299"/>
      <c r="I6" s="299"/>
      <c r="J6" s="299"/>
      <c r="K6" s="299"/>
      <c r="L6" s="299"/>
      <c r="M6" s="299"/>
      <c r="N6" s="299"/>
      <c r="O6" s="299"/>
      <c r="P6" s="299"/>
      <c r="Q6" s="299"/>
      <c r="R6" s="299"/>
      <c r="S6" s="299"/>
      <c r="T6" s="299"/>
      <c r="U6" s="299"/>
      <c r="V6" s="299"/>
      <c r="W6" s="299"/>
      <c r="X6" s="299"/>
      <c r="Y6" s="37"/>
      <c r="Z6" s="79"/>
      <c r="AA6" s="79"/>
      <c r="AB6" s="79"/>
      <c r="AC6" s="38"/>
    </row>
    <row r="7" spans="1:31" ht="21" customHeight="1" x14ac:dyDescent="0.15">
      <c r="A7" s="289" t="s">
        <v>124</v>
      </c>
      <c r="B7" s="289"/>
      <c r="C7" s="289"/>
      <c r="D7" s="289"/>
      <c r="E7" s="289"/>
      <c r="F7" s="289"/>
      <c r="G7" s="290"/>
      <c r="H7" s="291"/>
      <c r="I7" s="291"/>
      <c r="J7" s="291"/>
      <c r="K7" s="291"/>
      <c r="L7" s="291"/>
      <c r="M7" s="291"/>
      <c r="N7" s="291"/>
      <c r="O7" s="292" t="s">
        <v>121</v>
      </c>
      <c r="P7" s="292"/>
      <c r="Q7" s="292"/>
      <c r="R7" s="293"/>
      <c r="S7" s="294"/>
      <c r="T7" s="294"/>
      <c r="U7" s="294"/>
      <c r="V7" s="294"/>
      <c r="W7" s="294"/>
      <c r="X7" s="294"/>
      <c r="Y7" s="40"/>
      <c r="Z7" s="30"/>
      <c r="AA7" s="30"/>
      <c r="AB7" s="30"/>
      <c r="AC7" s="41"/>
      <c r="AE7" s="42"/>
    </row>
    <row r="8" spans="1:31" ht="20.25" customHeight="1" x14ac:dyDescent="0.15">
      <c r="A8" s="309" t="s">
        <v>55</v>
      </c>
      <c r="B8" s="312" t="s">
        <v>56</v>
      </c>
      <c r="C8" s="313"/>
      <c r="D8" s="318" t="s">
        <v>135</v>
      </c>
      <c r="E8" s="319"/>
      <c r="F8" s="319"/>
      <c r="G8" s="319"/>
      <c r="H8" s="319"/>
      <c r="I8" s="319"/>
      <c r="J8" s="319"/>
      <c r="K8" s="319"/>
      <c r="L8" s="319"/>
      <c r="M8" s="320"/>
      <c r="N8" s="320"/>
      <c r="O8" s="320"/>
      <c r="P8" s="320"/>
      <c r="Q8" s="320"/>
      <c r="R8" s="320"/>
      <c r="S8" s="320"/>
      <c r="T8" s="320"/>
      <c r="U8" s="320"/>
      <c r="V8" s="210" t="s">
        <v>72</v>
      </c>
      <c r="W8" s="211"/>
      <c r="X8" s="211"/>
      <c r="Y8" s="276"/>
      <c r="Z8" s="277"/>
      <c r="AA8" s="277"/>
      <c r="AB8" s="277"/>
      <c r="AC8" s="278"/>
    </row>
    <row r="9" spans="1:31" s="78" customFormat="1" ht="20.25" customHeight="1" x14ac:dyDescent="0.15">
      <c r="A9" s="310"/>
      <c r="B9" s="314"/>
      <c r="C9" s="315"/>
      <c r="D9" s="329" t="s">
        <v>57</v>
      </c>
      <c r="E9" s="330"/>
      <c r="F9" s="330"/>
      <c r="G9" s="330"/>
      <c r="H9" s="330"/>
      <c r="I9" s="330"/>
      <c r="J9" s="274" t="s">
        <v>146</v>
      </c>
      <c r="K9" s="275"/>
      <c r="L9" s="275"/>
      <c r="M9" s="275"/>
      <c r="N9" s="275"/>
      <c r="O9" s="275"/>
      <c r="P9" s="275"/>
      <c r="Q9" s="275"/>
      <c r="R9" s="275"/>
      <c r="S9" s="272">
        <v>0</v>
      </c>
      <c r="T9" s="272"/>
      <c r="U9" s="273"/>
      <c r="V9" s="262"/>
      <c r="W9" s="263"/>
      <c r="X9" s="263"/>
      <c r="Y9" s="279"/>
      <c r="Z9" s="196"/>
      <c r="AA9" s="196"/>
      <c r="AB9" s="196"/>
      <c r="AC9" s="280"/>
    </row>
    <row r="10" spans="1:31" s="78" customFormat="1" ht="20.25" customHeight="1" x14ac:dyDescent="0.15">
      <c r="A10" s="310"/>
      <c r="B10" s="314"/>
      <c r="C10" s="315"/>
      <c r="D10" s="331"/>
      <c r="E10" s="332"/>
      <c r="F10" s="332"/>
      <c r="G10" s="332"/>
      <c r="H10" s="332"/>
      <c r="I10" s="332"/>
      <c r="J10" s="284" t="str">
        <f>IF(ISBLANK(J9),"",VLOOKUP(J9,ばい煙発生施設リスト!$B$2:$E$6,4,0))</f>
        <v>令別表第１第１項</v>
      </c>
      <c r="K10" s="285"/>
      <c r="L10" s="285"/>
      <c r="M10" s="285"/>
      <c r="N10" s="285"/>
      <c r="O10" s="285"/>
      <c r="P10" s="285"/>
      <c r="Q10" s="285"/>
      <c r="R10" s="285"/>
      <c r="S10" s="285"/>
      <c r="T10" s="285"/>
      <c r="U10" s="286"/>
      <c r="V10" s="262"/>
      <c r="W10" s="263"/>
      <c r="X10" s="263"/>
      <c r="Y10" s="279"/>
      <c r="Z10" s="196"/>
      <c r="AA10" s="196"/>
      <c r="AB10" s="196"/>
      <c r="AC10" s="280"/>
      <c r="AE10" s="87"/>
    </row>
    <row r="11" spans="1:31" ht="90.75" customHeight="1" x14ac:dyDescent="0.15">
      <c r="A11" s="235"/>
      <c r="B11" s="314"/>
      <c r="C11" s="315"/>
      <c r="D11" s="333"/>
      <c r="E11" s="334"/>
      <c r="F11" s="334"/>
      <c r="G11" s="334"/>
      <c r="H11" s="334"/>
      <c r="I11" s="334"/>
      <c r="J11" s="326" t="s">
        <v>128</v>
      </c>
      <c r="K11" s="327"/>
      <c r="L11" s="327"/>
      <c r="M11" s="327"/>
      <c r="N11" s="327"/>
      <c r="O11" s="327"/>
      <c r="P11" s="327"/>
      <c r="Q11" s="327"/>
      <c r="R11" s="327"/>
      <c r="S11" s="327"/>
      <c r="T11" s="327"/>
      <c r="U11" s="328"/>
      <c r="V11" s="255"/>
      <c r="W11" s="255"/>
      <c r="X11" s="255"/>
      <c r="Y11" s="281"/>
      <c r="Z11" s="282"/>
      <c r="AA11" s="282"/>
      <c r="AB11" s="282"/>
      <c r="AC11" s="283"/>
    </row>
    <row r="12" spans="1:31" ht="20.25" customHeight="1" x14ac:dyDescent="0.15">
      <c r="A12" s="235"/>
      <c r="B12" s="314"/>
      <c r="C12" s="315"/>
      <c r="D12" s="321" t="s">
        <v>58</v>
      </c>
      <c r="E12" s="322"/>
      <c r="F12" s="322"/>
      <c r="G12" s="322"/>
      <c r="H12" s="322"/>
      <c r="I12" s="322"/>
      <c r="J12" s="322"/>
      <c r="K12" s="322"/>
      <c r="L12" s="322"/>
      <c r="M12" s="322"/>
      <c r="N12" s="322"/>
      <c r="O12" s="322"/>
      <c r="P12" s="322"/>
      <c r="Q12" s="322"/>
      <c r="R12" s="322"/>
      <c r="S12" s="322"/>
      <c r="T12" s="322"/>
      <c r="U12" s="323"/>
      <c r="V12" s="254" t="s">
        <v>74</v>
      </c>
      <c r="W12" s="255"/>
      <c r="X12" s="255"/>
      <c r="Y12" s="266"/>
      <c r="Z12" s="267"/>
      <c r="AA12" s="267"/>
      <c r="AB12" s="267"/>
      <c r="AC12" s="268"/>
    </row>
    <row r="13" spans="1:31" ht="20.25" customHeight="1" x14ac:dyDescent="0.15">
      <c r="A13" s="235"/>
      <c r="B13" s="314"/>
      <c r="C13" s="315"/>
      <c r="D13" s="264" t="s">
        <v>59</v>
      </c>
      <c r="E13" s="265"/>
      <c r="F13" s="265"/>
      <c r="G13" s="265"/>
      <c r="H13" s="265"/>
      <c r="I13" s="265"/>
      <c r="J13" s="265"/>
      <c r="K13" s="265"/>
      <c r="L13" s="265"/>
      <c r="M13" s="265"/>
      <c r="N13" s="265"/>
      <c r="O13" s="265"/>
      <c r="P13" s="265"/>
      <c r="Q13" s="265"/>
      <c r="R13" s="265"/>
      <c r="S13" s="265"/>
      <c r="T13" s="265"/>
      <c r="U13" s="265"/>
      <c r="V13" s="254" t="s">
        <v>74</v>
      </c>
      <c r="W13" s="255"/>
      <c r="X13" s="255"/>
      <c r="Y13" s="266"/>
      <c r="Z13" s="267"/>
      <c r="AA13" s="267"/>
      <c r="AB13" s="267"/>
      <c r="AC13" s="268"/>
    </row>
    <row r="14" spans="1:31" ht="20.25" customHeight="1" x14ac:dyDescent="0.15">
      <c r="A14" s="235"/>
      <c r="B14" s="316"/>
      <c r="C14" s="317"/>
      <c r="D14" s="264" t="s">
        <v>60</v>
      </c>
      <c r="E14" s="265"/>
      <c r="F14" s="265"/>
      <c r="G14" s="265"/>
      <c r="H14" s="265"/>
      <c r="I14" s="265"/>
      <c r="J14" s="265"/>
      <c r="K14" s="265"/>
      <c r="L14" s="265"/>
      <c r="M14" s="265"/>
      <c r="N14" s="265"/>
      <c r="O14" s="265"/>
      <c r="P14" s="265"/>
      <c r="Q14" s="265"/>
      <c r="R14" s="265"/>
      <c r="S14" s="265"/>
      <c r="T14" s="265"/>
      <c r="U14" s="265"/>
      <c r="V14" s="254" t="s">
        <v>74</v>
      </c>
      <c r="W14" s="255"/>
      <c r="X14" s="255"/>
      <c r="Y14" s="228"/>
      <c r="Z14" s="229"/>
      <c r="AA14" s="229"/>
      <c r="AB14" s="229"/>
      <c r="AC14" s="230"/>
    </row>
    <row r="15" spans="1:31" ht="20.25" customHeight="1" x14ac:dyDescent="0.15">
      <c r="A15" s="235"/>
      <c r="B15" s="314" t="s">
        <v>61</v>
      </c>
      <c r="C15" s="315"/>
      <c r="D15" s="324" t="s">
        <v>62</v>
      </c>
      <c r="E15" s="320"/>
      <c r="F15" s="320"/>
      <c r="G15" s="320"/>
      <c r="H15" s="320"/>
      <c r="I15" s="320"/>
      <c r="J15" s="320"/>
      <c r="K15" s="320"/>
      <c r="L15" s="320"/>
      <c r="M15" s="320"/>
      <c r="N15" s="320"/>
      <c r="O15" s="320"/>
      <c r="P15" s="320"/>
      <c r="Q15" s="320"/>
      <c r="R15" s="320"/>
      <c r="S15" s="320"/>
      <c r="T15" s="320"/>
      <c r="U15" s="320"/>
      <c r="V15" s="210" t="s">
        <v>73</v>
      </c>
      <c r="W15" s="211"/>
      <c r="X15" s="325"/>
      <c r="Y15" s="269"/>
      <c r="Z15" s="270"/>
      <c r="AA15" s="270"/>
      <c r="AB15" s="270"/>
      <c r="AC15" s="271"/>
    </row>
    <row r="16" spans="1:31" ht="20.25" customHeight="1" x14ac:dyDescent="0.15">
      <c r="A16" s="235"/>
      <c r="B16" s="314"/>
      <c r="C16" s="315"/>
      <c r="D16" s="287" t="s">
        <v>63</v>
      </c>
      <c r="E16" s="288"/>
      <c r="F16" s="288"/>
      <c r="G16" s="288"/>
      <c r="H16" s="288"/>
      <c r="I16" s="288"/>
      <c r="J16" s="288"/>
      <c r="K16" s="288"/>
      <c r="L16" s="288"/>
      <c r="M16" s="288"/>
      <c r="N16" s="288"/>
      <c r="O16" s="288"/>
      <c r="P16" s="288"/>
      <c r="Q16" s="288"/>
      <c r="R16" s="288"/>
      <c r="S16" s="288"/>
      <c r="T16" s="288"/>
      <c r="U16" s="288"/>
      <c r="V16" s="241" t="s">
        <v>73</v>
      </c>
      <c r="W16" s="242"/>
      <c r="X16" s="243"/>
      <c r="Y16" s="266"/>
      <c r="Z16" s="267"/>
      <c r="AA16" s="267"/>
      <c r="AB16" s="267"/>
      <c r="AC16" s="268"/>
    </row>
    <row r="17" spans="1:29" ht="20.25" customHeight="1" x14ac:dyDescent="0.15">
      <c r="A17" s="235"/>
      <c r="B17" s="314"/>
      <c r="C17" s="315"/>
      <c r="D17" s="287" t="s">
        <v>160</v>
      </c>
      <c r="E17" s="288"/>
      <c r="F17" s="288"/>
      <c r="G17" s="288"/>
      <c r="H17" s="288"/>
      <c r="I17" s="288"/>
      <c r="J17" s="288"/>
      <c r="K17" s="288"/>
      <c r="L17" s="288"/>
      <c r="M17" s="288"/>
      <c r="N17" s="288"/>
      <c r="O17" s="288"/>
      <c r="P17" s="288"/>
      <c r="Q17" s="288"/>
      <c r="R17" s="288"/>
      <c r="S17" s="288"/>
      <c r="T17" s="288"/>
      <c r="U17" s="288"/>
      <c r="V17" s="241" t="s">
        <v>73</v>
      </c>
      <c r="W17" s="242"/>
      <c r="X17" s="243"/>
      <c r="Y17" s="266"/>
      <c r="Z17" s="267"/>
      <c r="AA17" s="267"/>
      <c r="AB17" s="267"/>
      <c r="AC17" s="268"/>
    </row>
    <row r="18" spans="1:29" ht="20.25" customHeight="1" x14ac:dyDescent="0.15">
      <c r="A18" s="235"/>
      <c r="B18" s="314"/>
      <c r="C18" s="315"/>
      <c r="D18" s="287" t="s">
        <v>64</v>
      </c>
      <c r="E18" s="288"/>
      <c r="F18" s="288"/>
      <c r="G18" s="288"/>
      <c r="H18" s="288"/>
      <c r="I18" s="288"/>
      <c r="J18" s="288"/>
      <c r="K18" s="288"/>
      <c r="L18" s="288"/>
      <c r="M18" s="288"/>
      <c r="N18" s="288"/>
      <c r="O18" s="288"/>
      <c r="P18" s="288"/>
      <c r="Q18" s="288"/>
      <c r="R18" s="288"/>
      <c r="S18" s="288"/>
      <c r="T18" s="288"/>
      <c r="U18" s="288"/>
      <c r="V18" s="241" t="s">
        <v>73</v>
      </c>
      <c r="W18" s="242"/>
      <c r="X18" s="243"/>
      <c r="Y18" s="266"/>
      <c r="Z18" s="267"/>
      <c r="AA18" s="267"/>
      <c r="AB18" s="267"/>
      <c r="AC18" s="268"/>
    </row>
    <row r="19" spans="1:29" ht="20.25" customHeight="1" x14ac:dyDescent="0.15">
      <c r="A19" s="235"/>
      <c r="B19" s="314"/>
      <c r="C19" s="315"/>
      <c r="D19" s="287" t="s">
        <v>162</v>
      </c>
      <c r="E19" s="288"/>
      <c r="F19" s="288"/>
      <c r="G19" s="288"/>
      <c r="H19" s="288"/>
      <c r="I19" s="288"/>
      <c r="J19" s="288"/>
      <c r="K19" s="288"/>
      <c r="L19" s="288"/>
      <c r="M19" s="288"/>
      <c r="N19" s="288"/>
      <c r="O19" s="288"/>
      <c r="P19" s="288"/>
      <c r="Q19" s="288"/>
      <c r="R19" s="288"/>
      <c r="S19" s="288"/>
      <c r="T19" s="288"/>
      <c r="U19" s="288"/>
      <c r="V19" s="241" t="s">
        <v>73</v>
      </c>
      <c r="W19" s="242"/>
      <c r="X19" s="243"/>
      <c r="Y19" s="266"/>
      <c r="Z19" s="267"/>
      <c r="AA19" s="267"/>
      <c r="AB19" s="267"/>
      <c r="AC19" s="268"/>
    </row>
    <row r="20" spans="1:29" ht="20.25" customHeight="1" x14ac:dyDescent="0.15">
      <c r="A20" s="235"/>
      <c r="B20" s="314"/>
      <c r="C20" s="315"/>
      <c r="D20" s="287" t="s">
        <v>65</v>
      </c>
      <c r="E20" s="288"/>
      <c r="F20" s="288"/>
      <c r="G20" s="288"/>
      <c r="H20" s="288"/>
      <c r="I20" s="288"/>
      <c r="J20" s="288"/>
      <c r="K20" s="288"/>
      <c r="L20" s="288"/>
      <c r="M20" s="288"/>
      <c r="N20" s="288"/>
      <c r="O20" s="288"/>
      <c r="P20" s="288"/>
      <c r="Q20" s="288"/>
      <c r="R20" s="288"/>
      <c r="S20" s="288"/>
      <c r="T20" s="288"/>
      <c r="U20" s="288"/>
      <c r="V20" s="241" t="s">
        <v>73</v>
      </c>
      <c r="W20" s="242"/>
      <c r="X20" s="243"/>
      <c r="Y20" s="266"/>
      <c r="Z20" s="267"/>
      <c r="AA20" s="267"/>
      <c r="AB20" s="267"/>
      <c r="AC20" s="268"/>
    </row>
    <row r="21" spans="1:29" ht="20.25" customHeight="1" x14ac:dyDescent="0.15">
      <c r="A21" s="235"/>
      <c r="B21" s="314"/>
      <c r="C21" s="315"/>
      <c r="D21" s="287" t="s">
        <v>134</v>
      </c>
      <c r="E21" s="288"/>
      <c r="F21" s="288"/>
      <c r="G21" s="288"/>
      <c r="H21" s="288"/>
      <c r="I21" s="288"/>
      <c r="J21" s="288"/>
      <c r="K21" s="288"/>
      <c r="L21" s="288"/>
      <c r="M21" s="288"/>
      <c r="N21" s="288"/>
      <c r="O21" s="288"/>
      <c r="P21" s="288"/>
      <c r="Q21" s="288"/>
      <c r="R21" s="288"/>
      <c r="S21" s="288"/>
      <c r="T21" s="288"/>
      <c r="U21" s="288"/>
      <c r="V21" s="241" t="s">
        <v>73</v>
      </c>
      <c r="W21" s="242"/>
      <c r="X21" s="243"/>
      <c r="Y21" s="266"/>
      <c r="Z21" s="267"/>
      <c r="AA21" s="267"/>
      <c r="AB21" s="267"/>
      <c r="AC21" s="268"/>
    </row>
    <row r="22" spans="1:29" s="90" customFormat="1" ht="20.25" customHeight="1" x14ac:dyDescent="0.15">
      <c r="A22" s="235"/>
      <c r="B22" s="314"/>
      <c r="C22" s="315"/>
      <c r="D22" s="335" t="s">
        <v>161</v>
      </c>
      <c r="E22" s="336"/>
      <c r="F22" s="336"/>
      <c r="G22" s="336"/>
      <c r="H22" s="336"/>
      <c r="I22" s="336"/>
      <c r="J22" s="336"/>
      <c r="K22" s="336"/>
      <c r="L22" s="336"/>
      <c r="M22" s="336"/>
      <c r="N22" s="336"/>
      <c r="O22" s="336"/>
      <c r="P22" s="336"/>
      <c r="Q22" s="336"/>
      <c r="R22" s="336"/>
      <c r="S22" s="336"/>
      <c r="T22" s="336"/>
      <c r="U22" s="337"/>
      <c r="V22" s="241" t="s">
        <v>73</v>
      </c>
      <c r="W22" s="242"/>
      <c r="X22" s="243"/>
      <c r="Y22" s="91"/>
      <c r="Z22" s="92"/>
      <c r="AA22" s="92"/>
      <c r="AB22" s="92"/>
      <c r="AC22" s="93"/>
    </row>
    <row r="23" spans="1:29" ht="20.25" customHeight="1" x14ac:dyDescent="0.15">
      <c r="A23" s="235"/>
      <c r="B23" s="314"/>
      <c r="C23" s="315"/>
      <c r="D23" s="244" t="s">
        <v>66</v>
      </c>
      <c r="E23" s="245"/>
      <c r="F23" s="245"/>
      <c r="G23" s="245"/>
      <c r="H23" s="245"/>
      <c r="I23" s="245"/>
      <c r="J23" s="245"/>
      <c r="K23" s="245"/>
      <c r="L23" s="245"/>
      <c r="M23" s="245"/>
      <c r="N23" s="245"/>
      <c r="O23" s="245"/>
      <c r="P23" s="245"/>
      <c r="Q23" s="245"/>
      <c r="R23" s="245"/>
      <c r="S23" s="245"/>
      <c r="T23" s="245"/>
      <c r="U23" s="245"/>
      <c r="V23" s="241" t="s">
        <v>73</v>
      </c>
      <c r="W23" s="242"/>
      <c r="X23" s="243"/>
      <c r="Y23" s="266"/>
      <c r="Z23" s="267"/>
      <c r="AA23" s="267"/>
      <c r="AB23" s="267"/>
      <c r="AC23" s="268"/>
    </row>
    <row r="24" spans="1:29" ht="20.25" customHeight="1" x14ac:dyDescent="0.15">
      <c r="A24" s="311"/>
      <c r="B24" s="316"/>
      <c r="C24" s="317"/>
      <c r="D24" s="246" t="s">
        <v>67</v>
      </c>
      <c r="E24" s="247"/>
      <c r="F24" s="247"/>
      <c r="G24" s="247"/>
      <c r="H24" s="247"/>
      <c r="I24" s="247"/>
      <c r="J24" s="247"/>
      <c r="K24" s="247"/>
      <c r="L24" s="247"/>
      <c r="M24" s="247"/>
      <c r="N24" s="247"/>
      <c r="O24" s="247"/>
      <c r="P24" s="247"/>
      <c r="Q24" s="247"/>
      <c r="R24" s="247"/>
      <c r="S24" s="247"/>
      <c r="T24" s="247"/>
      <c r="U24" s="247"/>
      <c r="V24" s="241" t="s">
        <v>73</v>
      </c>
      <c r="W24" s="242"/>
      <c r="X24" s="243"/>
      <c r="Y24" s="338"/>
      <c r="Z24" s="339"/>
      <c r="AA24" s="339"/>
      <c r="AB24" s="339"/>
      <c r="AC24" s="340"/>
    </row>
    <row r="25" spans="1:29" ht="25.5" customHeight="1" x14ac:dyDescent="0.15">
      <c r="A25" s="234" t="s">
        <v>68</v>
      </c>
      <c r="B25" s="236" t="s">
        <v>116</v>
      </c>
      <c r="C25" s="117" t="s">
        <v>111</v>
      </c>
      <c r="D25" s="116" t="s">
        <v>112</v>
      </c>
      <c r="E25" s="116"/>
      <c r="F25" s="116"/>
      <c r="G25" s="116"/>
      <c r="H25" s="116"/>
      <c r="I25" s="123">
        <f>'計算式 (1)'!H8</f>
        <v>0</v>
      </c>
      <c r="J25" s="123"/>
      <c r="K25" s="248"/>
      <c r="L25" s="117" t="s">
        <v>3</v>
      </c>
      <c r="M25" s="116" t="s">
        <v>112</v>
      </c>
      <c r="N25" s="116"/>
      <c r="O25" s="116"/>
      <c r="P25" s="116"/>
      <c r="Q25" s="116"/>
      <c r="R25" s="123" t="e">
        <f>'計算式 (1)'!Q8</f>
        <v>#DIV/0!</v>
      </c>
      <c r="S25" s="123"/>
      <c r="T25" s="123"/>
      <c r="U25" s="208" t="s">
        <v>4</v>
      </c>
      <c r="V25" s="210" t="s">
        <v>74</v>
      </c>
      <c r="W25" s="211"/>
      <c r="X25" s="211"/>
      <c r="Y25" s="231"/>
      <c r="Z25" s="232"/>
      <c r="AA25" s="232"/>
      <c r="AB25" s="232"/>
      <c r="AC25" s="233"/>
    </row>
    <row r="26" spans="1:29" ht="25.5" customHeight="1" x14ac:dyDescent="0.15">
      <c r="A26" s="235"/>
      <c r="B26" s="237"/>
      <c r="C26" s="118"/>
      <c r="D26" s="129" t="s">
        <v>113</v>
      </c>
      <c r="E26" s="129"/>
      <c r="F26" s="129"/>
      <c r="G26" s="129"/>
      <c r="H26" s="129"/>
      <c r="I26" s="249">
        <f>'計算式 (1)'!H9</f>
        <v>0</v>
      </c>
      <c r="J26" s="249"/>
      <c r="K26" s="250"/>
      <c r="L26" s="118"/>
      <c r="M26" s="251" t="s">
        <v>117</v>
      </c>
      <c r="N26" s="129"/>
      <c r="O26" s="129"/>
      <c r="P26" s="129"/>
      <c r="Q26" s="129"/>
      <c r="R26" s="252" t="s">
        <v>125</v>
      </c>
      <c r="S26" s="253"/>
      <c r="T26" s="253"/>
      <c r="U26" s="208"/>
      <c r="V26" s="254" t="s">
        <v>74</v>
      </c>
      <c r="W26" s="255"/>
      <c r="X26" s="255"/>
      <c r="Y26" s="341"/>
      <c r="Z26" s="342"/>
      <c r="AA26" s="342"/>
      <c r="AB26" s="342"/>
      <c r="AC26" s="343"/>
    </row>
    <row r="27" spans="1:29" ht="15.75" customHeight="1" x14ac:dyDescent="0.15">
      <c r="A27" s="235"/>
      <c r="B27" s="237"/>
      <c r="C27" s="118"/>
      <c r="D27" s="136" t="s">
        <v>114</v>
      </c>
      <c r="E27" s="137"/>
      <c r="F27" s="137"/>
      <c r="G27" s="137"/>
      <c r="H27" s="138"/>
      <c r="I27" s="256">
        <f>'計算式 (1)'!H10</f>
        <v>0</v>
      </c>
      <c r="J27" s="257"/>
      <c r="K27" s="258"/>
      <c r="L27" s="118"/>
      <c r="M27" s="212" t="s">
        <v>127</v>
      </c>
      <c r="N27" s="137"/>
      <c r="O27" s="137"/>
      <c r="P27" s="137"/>
      <c r="Q27" s="138"/>
      <c r="R27" s="213" t="s">
        <v>126</v>
      </c>
      <c r="S27" s="214"/>
      <c r="T27" s="215"/>
      <c r="U27" s="208"/>
      <c r="V27" s="219" t="s">
        <v>74</v>
      </c>
      <c r="W27" s="220"/>
      <c r="X27" s="221"/>
      <c r="Y27" s="266"/>
      <c r="Z27" s="267"/>
      <c r="AA27" s="267"/>
      <c r="AB27" s="267"/>
      <c r="AC27" s="268"/>
    </row>
    <row r="28" spans="1:29" s="70" customFormat="1" ht="15.75" customHeight="1" x14ac:dyDescent="0.15">
      <c r="A28" s="235"/>
      <c r="B28" s="237"/>
      <c r="C28" s="118"/>
      <c r="D28" s="139"/>
      <c r="E28" s="140"/>
      <c r="F28" s="140"/>
      <c r="G28" s="140"/>
      <c r="H28" s="141"/>
      <c r="I28" s="259"/>
      <c r="J28" s="260"/>
      <c r="K28" s="261"/>
      <c r="L28" s="118"/>
      <c r="M28" s="139"/>
      <c r="N28" s="140"/>
      <c r="O28" s="140"/>
      <c r="P28" s="140"/>
      <c r="Q28" s="141"/>
      <c r="R28" s="216"/>
      <c r="S28" s="217"/>
      <c r="T28" s="218"/>
      <c r="U28" s="208"/>
      <c r="V28" s="222"/>
      <c r="W28" s="223"/>
      <c r="X28" s="224"/>
      <c r="Y28" s="74"/>
      <c r="Z28" s="75"/>
      <c r="AA28" s="75"/>
      <c r="AB28" s="75"/>
      <c r="AC28" s="76"/>
    </row>
    <row r="29" spans="1:29" ht="17.100000000000001" customHeight="1" x14ac:dyDescent="0.15">
      <c r="A29" s="235"/>
      <c r="B29" s="237"/>
      <c r="C29" s="118"/>
      <c r="D29" s="129" t="s">
        <v>80</v>
      </c>
      <c r="E29" s="129"/>
      <c r="F29" s="129"/>
      <c r="G29" s="129"/>
      <c r="H29" s="129"/>
      <c r="I29" s="199"/>
      <c r="J29" s="200"/>
      <c r="K29" s="201"/>
      <c r="L29" s="118"/>
      <c r="M29" s="129" t="s">
        <v>80</v>
      </c>
      <c r="N29" s="129"/>
      <c r="O29" s="129"/>
      <c r="P29" s="129"/>
      <c r="Q29" s="129"/>
      <c r="R29" s="199"/>
      <c r="S29" s="200"/>
      <c r="T29" s="201"/>
      <c r="U29" s="208"/>
      <c r="V29" s="205" t="s">
        <v>75</v>
      </c>
      <c r="W29" s="206"/>
      <c r="X29" s="206"/>
      <c r="Y29" s="225"/>
      <c r="Z29" s="226"/>
      <c r="AA29" s="226"/>
      <c r="AB29" s="226"/>
      <c r="AC29" s="227"/>
    </row>
    <row r="30" spans="1:29" ht="17.100000000000001" customHeight="1" x14ac:dyDescent="0.15">
      <c r="A30" s="235"/>
      <c r="B30" s="237"/>
      <c r="C30" s="118"/>
      <c r="D30" s="136" t="s">
        <v>5</v>
      </c>
      <c r="E30" s="138"/>
      <c r="F30" s="238"/>
      <c r="G30" s="239"/>
      <c r="H30" s="240"/>
      <c r="I30" s="202"/>
      <c r="J30" s="203"/>
      <c r="K30" s="204"/>
      <c r="L30" s="118"/>
      <c r="M30" s="136" t="s">
        <v>5</v>
      </c>
      <c r="N30" s="138"/>
      <c r="O30" s="238"/>
      <c r="P30" s="239"/>
      <c r="Q30" s="240"/>
      <c r="R30" s="202"/>
      <c r="S30" s="203"/>
      <c r="T30" s="204"/>
      <c r="U30" s="209"/>
      <c r="V30" s="207"/>
      <c r="W30" s="207"/>
      <c r="X30" s="207"/>
      <c r="Y30" s="228"/>
      <c r="Z30" s="229"/>
      <c r="AA30" s="229"/>
      <c r="AB30" s="229"/>
      <c r="AC30" s="230"/>
    </row>
    <row r="31" spans="1:29" ht="17.100000000000001" customHeight="1" x14ac:dyDescent="0.15">
      <c r="A31" s="44" t="s">
        <v>69</v>
      </c>
      <c r="B31" s="45"/>
      <c r="C31" s="46"/>
      <c r="D31" s="14"/>
      <c r="E31" s="14"/>
      <c r="F31" s="43"/>
      <c r="G31" s="43"/>
      <c r="H31" s="43"/>
      <c r="I31" s="13"/>
      <c r="J31" s="13"/>
      <c r="K31" s="13"/>
      <c r="L31" s="46"/>
      <c r="M31" s="14"/>
      <c r="N31" s="14"/>
      <c r="O31" s="43"/>
      <c r="P31" s="43"/>
      <c r="Q31" s="43"/>
      <c r="R31" s="13"/>
      <c r="S31" s="13"/>
      <c r="T31" s="13"/>
      <c r="U31" s="47"/>
      <c r="V31" s="35"/>
      <c r="W31" s="35"/>
      <c r="X31" s="35"/>
      <c r="Y31" s="48"/>
      <c r="Z31" s="48"/>
      <c r="AA31" s="48"/>
      <c r="AB31" s="35"/>
      <c r="AC31" s="36"/>
    </row>
    <row r="32" spans="1:29" s="12" customFormat="1" ht="17.100000000000001" customHeight="1" x14ac:dyDescent="0.15">
      <c r="A32" s="49"/>
      <c r="B32" s="50"/>
      <c r="C32" s="195" t="s">
        <v>120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51"/>
      <c r="AB32" s="52"/>
      <c r="AC32" s="53"/>
    </row>
    <row r="33" spans="1:29" ht="17.100000000000001" customHeight="1" x14ac:dyDescent="0.15">
      <c r="A33" s="49"/>
      <c r="B33" s="50"/>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54"/>
      <c r="AB33" s="20"/>
      <c r="AC33" s="38"/>
    </row>
    <row r="34" spans="1:29" ht="17.100000000000001" customHeight="1" x14ac:dyDescent="0.15">
      <c r="A34" s="49"/>
      <c r="B34" s="50"/>
      <c r="C34" s="17"/>
      <c r="D34" s="18"/>
      <c r="E34" s="18"/>
      <c r="F34" s="22"/>
      <c r="G34" s="22"/>
      <c r="H34" s="22"/>
      <c r="I34" s="19"/>
      <c r="J34" s="19"/>
      <c r="K34" s="19"/>
      <c r="L34" s="17"/>
      <c r="M34" s="18"/>
      <c r="N34" s="18"/>
      <c r="O34" s="22"/>
      <c r="P34" s="22"/>
      <c r="Q34" s="22"/>
      <c r="R34" s="19"/>
      <c r="S34" s="19"/>
      <c r="T34" s="197" t="s">
        <v>115</v>
      </c>
      <c r="U34" s="197"/>
      <c r="V34" s="197"/>
      <c r="W34" s="197"/>
      <c r="X34" s="61"/>
      <c r="Y34" s="20"/>
      <c r="Z34" s="20"/>
      <c r="AA34" s="54"/>
      <c r="AB34" s="20"/>
      <c r="AC34" s="38"/>
    </row>
    <row r="35" spans="1:29" ht="17.100000000000001" customHeight="1" x14ac:dyDescent="0.15">
      <c r="A35" s="55"/>
      <c r="B35" s="56"/>
      <c r="C35" s="57"/>
      <c r="D35" s="16"/>
      <c r="E35" s="16"/>
      <c r="F35" s="58"/>
      <c r="G35" s="58"/>
      <c r="H35" s="58"/>
      <c r="I35" s="15"/>
      <c r="J35" s="15"/>
      <c r="K35" s="15"/>
      <c r="L35" s="57"/>
      <c r="M35" s="16"/>
      <c r="N35" s="16"/>
      <c r="O35" s="58"/>
      <c r="P35" s="58"/>
      <c r="Q35" s="198"/>
      <c r="R35" s="198"/>
      <c r="S35" s="198"/>
      <c r="T35" s="198"/>
      <c r="U35" s="198"/>
      <c r="V35" s="198"/>
      <c r="W35" s="198"/>
      <c r="X35" s="198"/>
      <c r="Y35" s="198"/>
      <c r="Z35" s="198"/>
      <c r="AA35" s="59"/>
      <c r="AB35" s="30"/>
      <c r="AC35" s="41"/>
    </row>
  </sheetData>
  <mergeCells count="99">
    <mergeCell ref="D22:U22"/>
    <mergeCell ref="V22:X22"/>
    <mergeCell ref="Y27:AC27"/>
    <mergeCell ref="Y14:AC14"/>
    <mergeCell ref="Y20:AC20"/>
    <mergeCell ref="Y21:AC21"/>
    <mergeCell ref="Y23:AC23"/>
    <mergeCell ref="Y24:AC24"/>
    <mergeCell ref="Y26:AC26"/>
    <mergeCell ref="Y17:AC17"/>
    <mergeCell ref="Y18:AC18"/>
    <mergeCell ref="D14:U14"/>
    <mergeCell ref="V14:X14"/>
    <mergeCell ref="D21:U21"/>
    <mergeCell ref="V21:X21"/>
    <mergeCell ref="V20:X20"/>
    <mergeCell ref="A8:A24"/>
    <mergeCell ref="B8:C14"/>
    <mergeCell ref="D8:U8"/>
    <mergeCell ref="D12:U12"/>
    <mergeCell ref="V12:X12"/>
    <mergeCell ref="B15:C24"/>
    <mergeCell ref="D15:U15"/>
    <mergeCell ref="V15:X15"/>
    <mergeCell ref="D17:U17"/>
    <mergeCell ref="J11:U11"/>
    <mergeCell ref="D19:U19"/>
    <mergeCell ref="V19:X19"/>
    <mergeCell ref="V17:X17"/>
    <mergeCell ref="D18:U18"/>
    <mergeCell ref="D9:I11"/>
    <mergeCell ref="D20:U20"/>
    <mergeCell ref="A1:AA1"/>
    <mergeCell ref="A5:F5"/>
    <mergeCell ref="G5:X5"/>
    <mergeCell ref="A6:F6"/>
    <mergeCell ref="G6:X6"/>
    <mergeCell ref="A3:F3"/>
    <mergeCell ref="G3:P3"/>
    <mergeCell ref="A4:F4"/>
    <mergeCell ref="G4:X4"/>
    <mergeCell ref="A7:F7"/>
    <mergeCell ref="G7:N7"/>
    <mergeCell ref="O7:Q7"/>
    <mergeCell ref="R7:X7"/>
    <mergeCell ref="Q3:AC3"/>
    <mergeCell ref="V8:X11"/>
    <mergeCell ref="D13:U13"/>
    <mergeCell ref="Y19:AC19"/>
    <mergeCell ref="Y15:AC15"/>
    <mergeCell ref="Y16:AC16"/>
    <mergeCell ref="S9:U9"/>
    <mergeCell ref="J9:R9"/>
    <mergeCell ref="Y8:AC11"/>
    <mergeCell ref="Y12:AC12"/>
    <mergeCell ref="Y13:AC13"/>
    <mergeCell ref="J10:U10"/>
    <mergeCell ref="V13:X13"/>
    <mergeCell ref="D16:U16"/>
    <mergeCell ref="V16:X16"/>
    <mergeCell ref="V18:X18"/>
    <mergeCell ref="V24:X24"/>
    <mergeCell ref="D23:U23"/>
    <mergeCell ref="V23:X23"/>
    <mergeCell ref="D24:U24"/>
    <mergeCell ref="I25:K25"/>
    <mergeCell ref="L25:L30"/>
    <mergeCell ref="M25:Q25"/>
    <mergeCell ref="R25:T25"/>
    <mergeCell ref="I26:K26"/>
    <mergeCell ref="M26:Q26"/>
    <mergeCell ref="R26:T26"/>
    <mergeCell ref="O30:Q30"/>
    <mergeCell ref="V26:X26"/>
    <mergeCell ref="I27:K28"/>
    <mergeCell ref="A25:A30"/>
    <mergeCell ref="B25:B30"/>
    <mergeCell ref="C25:C30"/>
    <mergeCell ref="D25:H25"/>
    <mergeCell ref="D30:E30"/>
    <mergeCell ref="F30:H30"/>
    <mergeCell ref="D26:H26"/>
    <mergeCell ref="D27:H28"/>
    <mergeCell ref="C32:Z33"/>
    <mergeCell ref="T34:W34"/>
    <mergeCell ref="Q35:Z35"/>
    <mergeCell ref="D29:H29"/>
    <mergeCell ref="I29:K30"/>
    <mergeCell ref="M29:Q29"/>
    <mergeCell ref="R29:T30"/>
    <mergeCell ref="V29:X30"/>
    <mergeCell ref="M30:N30"/>
    <mergeCell ref="U25:U30"/>
    <mergeCell ref="V25:X25"/>
    <mergeCell ref="M27:Q28"/>
    <mergeCell ref="R27:T28"/>
    <mergeCell ref="V27:X28"/>
    <mergeCell ref="Y29:AC30"/>
    <mergeCell ref="Y25:AC25"/>
  </mergeCells>
  <phoneticPr fontId="2"/>
  <pageMargins left="0.78700000000000003" right="0.47" top="0.62" bottom="0.98399999999999999" header="0.51200000000000001" footer="0.51200000000000001"/>
  <pageSetup paperSize="9" scale="105"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ばい煙発生施設リスト!$B$2:$B$6</xm:f>
          </x14:formula1>
          <xm:sqref>J9:R9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abSelected="1" view="pageBreakPreview" zoomScale="60" zoomScaleNormal="100" workbookViewId="0">
      <selection activeCell="E2" sqref="E2"/>
    </sheetView>
  </sheetViews>
  <sheetFormatPr defaultRowHeight="13.5" x14ac:dyDescent="0.15"/>
  <cols>
    <col min="1" max="1" width="4.125" style="80" bestFit="1" customWidth="1"/>
    <col min="2" max="2" width="22.875" style="80" customWidth="1"/>
    <col min="3" max="3" width="39.25" style="80" customWidth="1"/>
    <col min="4" max="4" width="43.875" style="80" customWidth="1"/>
    <col min="5" max="5" width="18.75" customWidth="1"/>
  </cols>
  <sheetData>
    <row r="1" spans="1:5" s="83" customFormat="1" ht="32.25" customHeight="1" x14ac:dyDescent="0.15">
      <c r="A1" s="82" t="s">
        <v>137</v>
      </c>
      <c r="B1" s="82" t="s">
        <v>138</v>
      </c>
      <c r="C1" s="82" t="s">
        <v>140</v>
      </c>
      <c r="D1" s="82" t="s">
        <v>139</v>
      </c>
      <c r="E1" s="82" t="s">
        <v>163</v>
      </c>
    </row>
    <row r="2" spans="1:5" ht="77.25" customHeight="1" x14ac:dyDescent="0.15">
      <c r="A2" s="84">
        <v>1</v>
      </c>
      <c r="B2" s="86" t="s">
        <v>146</v>
      </c>
      <c r="C2" s="88" t="s">
        <v>152</v>
      </c>
      <c r="D2" s="85" t="s">
        <v>150</v>
      </c>
      <c r="E2" s="81" t="s">
        <v>141</v>
      </c>
    </row>
    <row r="3" spans="1:5" ht="79.5" customHeight="1" x14ac:dyDescent="0.15">
      <c r="A3" s="84">
        <v>2</v>
      </c>
      <c r="B3" s="89" t="s">
        <v>157</v>
      </c>
      <c r="C3" s="89" t="s">
        <v>153</v>
      </c>
      <c r="D3" s="344" t="s">
        <v>151</v>
      </c>
      <c r="E3" s="81" t="s">
        <v>142</v>
      </c>
    </row>
    <row r="4" spans="1:5" ht="53.25" customHeight="1" x14ac:dyDescent="0.15">
      <c r="A4" s="84">
        <v>3</v>
      </c>
      <c r="B4" s="89" t="s">
        <v>158</v>
      </c>
      <c r="C4" s="89" t="s">
        <v>154</v>
      </c>
      <c r="D4" s="344"/>
      <c r="E4" s="81" t="s">
        <v>143</v>
      </c>
    </row>
    <row r="5" spans="1:5" ht="69.75" customHeight="1" x14ac:dyDescent="0.15">
      <c r="A5" s="84">
        <v>4</v>
      </c>
      <c r="B5" s="89" t="s">
        <v>159</v>
      </c>
      <c r="C5" s="89" t="s">
        <v>155</v>
      </c>
      <c r="D5" s="344"/>
      <c r="E5" s="81" t="s">
        <v>144</v>
      </c>
    </row>
    <row r="6" spans="1:5" ht="63.75" customHeight="1" x14ac:dyDescent="0.15">
      <c r="A6" s="84">
        <v>5</v>
      </c>
      <c r="B6" s="86" t="s">
        <v>136</v>
      </c>
      <c r="C6" s="88"/>
      <c r="D6" s="86" t="s">
        <v>149</v>
      </c>
      <c r="E6" s="81" t="s">
        <v>145</v>
      </c>
    </row>
    <row r="7" spans="1:5" x14ac:dyDescent="0.15">
      <c r="B7" s="94" t="s">
        <v>156</v>
      </c>
    </row>
  </sheetData>
  <mergeCells count="1">
    <mergeCell ref="D3:D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計算式 (1)</vt:lpstr>
      <vt:lpstr>審査表</vt:lpstr>
      <vt:lpstr>ばい煙発生施設リスト</vt:lpstr>
      <vt:lpstr>'計算式 (1)'!Print_Area</vt:lpstr>
      <vt:lpstr>審査表!Print_Area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節子</dc:creator>
  <cp:lastModifiedBy>沖縄県</cp:lastModifiedBy>
  <cp:lastPrinted>2017-03-01T06:58:04Z</cp:lastPrinted>
  <dcterms:created xsi:type="dcterms:W3CDTF">1997-01-08T22:48:59Z</dcterms:created>
  <dcterms:modified xsi:type="dcterms:W3CDTF">2017-03-01T06:58:04Z</dcterms:modified>
</cp:coreProperties>
</file>